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nyas\OneDrive\Desktop\Analysis project\Module 1 Challenge\"/>
    </mc:Choice>
  </mc:AlternateContent>
  <xr:revisionPtr revIDLastSave="0" documentId="13_ncr:1_{2DCDE039-FF47-4DF0-92CB-81D4A111967C}" xr6:coauthVersionLast="47" xr6:coauthVersionMax="47" xr10:uidLastSave="{00000000-0000-0000-0000-000000000000}"/>
  <bookViews>
    <workbookView xWindow="-108" yWindow="-108" windowWidth="23256" windowHeight="12456" firstSheet="3" activeTab="5" xr2:uid="{00000000-000D-0000-FFFF-FFFF00000000}"/>
  </bookViews>
  <sheets>
    <sheet name="Crowdfunding" sheetId="1" r:id="rId1"/>
    <sheet name="pivot table 1 per Category" sheetId="3" r:id="rId2"/>
    <sheet name="pivot table 2 per subcategory" sheetId="4" r:id="rId3"/>
    <sheet name="pivot table 3Outcome by months" sheetId="10" r:id="rId4"/>
    <sheet name="Crowdfunding Goal Analysis" sheetId="12" r:id="rId5"/>
    <sheet name="Number of backers_outcome" sheetId="14" r:id="rId6"/>
  </sheets>
  <definedNames>
    <definedName name="_xlnm._FilterDatabase" localSheetId="0" hidden="1">Crowdfunding!$A$1:$U$1001</definedName>
    <definedName name="_xlchart.v1.0" hidden="1">'Number of backers_outcome'!$J$1</definedName>
    <definedName name="_xlchart.v1.1" hidden="1">'Number of backers_outcome'!$K$2:$K$1001</definedName>
    <definedName name="_xlchart.v1.2" hidden="1">'Number of backers_outcome'!$M$1</definedName>
    <definedName name="_xlchart.v1.3" hidden="1">'Number of backers_outcome'!$N$2:$N$1001</definedName>
    <definedName name="_xlcn.WorksheetConnection_CrowdfundingA1T10011" hidden="1">Crowdfunding!$A$1:$T$1001</definedName>
    <definedName name="goal">Crowdfunding!$D:$D</definedName>
    <definedName name="outcome">Crowdfunding!$G$2</definedName>
  </definedNames>
  <calcPr calcId="191029"/>
  <pivotCaches>
    <pivotCache cacheId="4" r:id="rId7"/>
    <pivotCache cacheId="5" r:id="rId8"/>
  </pivotCaches>
  <extLst>
    <ext xmlns:x15="http://schemas.microsoft.com/office/spreadsheetml/2010/11/main" uri="{FCE2AD5D-F65C-4FA6-A056-5C36A1767C68}">
      <x15:dataModel>
        <x15:modelTables>
          <x15:modelTable id="Range" name="Range" connection="WorksheetConnection_Crowdfunding!$A$1:$T$1001"/>
        </x15:modelTables>
        <x15:extLst>
          <ext xmlns:x16="http://schemas.microsoft.com/office/spreadsheetml/2014/11/main" uri="{9835A34E-60A6-4A7C-AAB8-D5F71C897F49}">
            <x16:modelTimeGroupings>
              <x16:modelTimeGrouping tableName="Range" columnName="Date Created Conversion" columnId="Date Created Conversion">
                <x16:calculatedTimeColumn columnName="Date Created Conversion (Year)" columnId="Date Created Conversion (Year)" contentType="years" isSelected="1"/>
                <x16:calculatedTimeColumn columnName="Date Created Conversion (Quarter)" columnId="Date Created Conversion (Quarter)" contentType="quarters" isSelected="1"/>
                <x16:calculatedTimeColumn columnName="Date Created Conversion (Month Index)" columnId="Date Created Conversion (Month Index)" contentType="monthsindex" isSelected="1"/>
                <x16:calculatedTimeColumn columnName="Date Created Conversion (Month)" columnId="Date Created Conversion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7" i="14" l="1"/>
  <c r="Q17" i="14"/>
  <c r="R16" i="14"/>
  <c r="Q16" i="14"/>
  <c r="R15" i="14"/>
  <c r="Q15" i="14"/>
  <c r="R14" i="14"/>
  <c r="Q14" i="14"/>
  <c r="R13" i="14"/>
  <c r="Q13" i="14"/>
  <c r="R12" i="14"/>
  <c r="Q12" i="14"/>
  <c r="R11" i="14"/>
  <c r="Q11" i="14"/>
  <c r="H3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H243" i="14"/>
  <c r="H244" i="14"/>
  <c r="H245" i="14"/>
  <c r="H246" i="14"/>
  <c r="H247" i="14"/>
  <c r="H248" i="14"/>
  <c r="H249" i="14"/>
  <c r="H250" i="14"/>
  <c r="H251" i="14"/>
  <c r="H252" i="14"/>
  <c r="H253" i="14"/>
  <c r="H254" i="14"/>
  <c r="H255" i="14"/>
  <c r="H256" i="14"/>
  <c r="H257" i="14"/>
  <c r="H258" i="14"/>
  <c r="H259" i="14"/>
  <c r="H260" i="14"/>
  <c r="H261" i="14"/>
  <c r="H262" i="14"/>
  <c r="H263" i="14"/>
  <c r="H264" i="14"/>
  <c r="H265" i="14"/>
  <c r="H266" i="14"/>
  <c r="H267" i="14"/>
  <c r="H268" i="14"/>
  <c r="H269" i="14"/>
  <c r="H270" i="14"/>
  <c r="H271" i="14"/>
  <c r="H272" i="14"/>
  <c r="H273" i="14"/>
  <c r="H274" i="14"/>
  <c r="H275" i="14"/>
  <c r="H276" i="14"/>
  <c r="H277" i="14"/>
  <c r="H278" i="14"/>
  <c r="H279" i="14"/>
  <c r="H280" i="14"/>
  <c r="H281" i="14"/>
  <c r="H282" i="14"/>
  <c r="H283" i="14"/>
  <c r="H284" i="14"/>
  <c r="H285" i="14"/>
  <c r="H286" i="14"/>
  <c r="H287" i="14"/>
  <c r="H288" i="14"/>
  <c r="H289" i="14"/>
  <c r="H290" i="14"/>
  <c r="H291" i="14"/>
  <c r="H292" i="14"/>
  <c r="H293" i="14"/>
  <c r="H294" i="14"/>
  <c r="H295" i="14"/>
  <c r="H296" i="14"/>
  <c r="H297" i="14"/>
  <c r="H298" i="14"/>
  <c r="H299" i="14"/>
  <c r="H300" i="14"/>
  <c r="H301" i="14"/>
  <c r="H302" i="14"/>
  <c r="H303" i="14"/>
  <c r="H304" i="14"/>
  <c r="H305" i="14"/>
  <c r="H306" i="14"/>
  <c r="H307" i="14"/>
  <c r="H308" i="14"/>
  <c r="H309" i="14"/>
  <c r="H310" i="14"/>
  <c r="H311" i="14"/>
  <c r="H312" i="14"/>
  <c r="H313" i="14"/>
  <c r="H314" i="14"/>
  <c r="H315" i="14"/>
  <c r="H316" i="14"/>
  <c r="H317" i="14"/>
  <c r="H318" i="14"/>
  <c r="H319" i="14"/>
  <c r="H320" i="14"/>
  <c r="H321" i="14"/>
  <c r="H322" i="14"/>
  <c r="H323" i="14"/>
  <c r="H324" i="14"/>
  <c r="H325" i="14"/>
  <c r="H326" i="14"/>
  <c r="H327" i="14"/>
  <c r="H328" i="14"/>
  <c r="H329" i="14"/>
  <c r="H330" i="14"/>
  <c r="H331" i="14"/>
  <c r="H332" i="14"/>
  <c r="H333" i="14"/>
  <c r="H334" i="14"/>
  <c r="H335" i="14"/>
  <c r="H336" i="14"/>
  <c r="H337" i="14"/>
  <c r="H338" i="14"/>
  <c r="H339" i="14"/>
  <c r="H340" i="14"/>
  <c r="H341" i="14"/>
  <c r="H342" i="14"/>
  <c r="H343" i="14"/>
  <c r="H344" i="14"/>
  <c r="H345" i="14"/>
  <c r="H346" i="14"/>
  <c r="H347" i="14"/>
  <c r="H348" i="14"/>
  <c r="H349" i="14"/>
  <c r="H350" i="14"/>
  <c r="H351" i="14"/>
  <c r="H352" i="14"/>
  <c r="H353" i="14"/>
  <c r="H354" i="14"/>
  <c r="H355" i="14"/>
  <c r="H356" i="14"/>
  <c r="H357" i="14"/>
  <c r="H358" i="14"/>
  <c r="H359" i="14"/>
  <c r="H360" i="14"/>
  <c r="H361" i="14"/>
  <c r="H362" i="14"/>
  <c r="H363" i="14"/>
  <c r="H364" i="14"/>
  <c r="H365" i="14"/>
  <c r="H366" i="14"/>
  <c r="H367" i="14"/>
  <c r="H368" i="14"/>
  <c r="H369" i="14"/>
  <c r="H370" i="14"/>
  <c r="H371" i="14"/>
  <c r="H372" i="14"/>
  <c r="H373" i="14"/>
  <c r="H374" i="14"/>
  <c r="H375" i="14"/>
  <c r="H376" i="14"/>
  <c r="H377" i="14"/>
  <c r="H378" i="14"/>
  <c r="H379" i="14"/>
  <c r="H380" i="14"/>
  <c r="H381" i="14"/>
  <c r="H382" i="14"/>
  <c r="H383" i="14"/>
  <c r="H384" i="14"/>
  <c r="H385" i="14"/>
  <c r="H386" i="14"/>
  <c r="H387" i="14"/>
  <c r="H388" i="14"/>
  <c r="H389" i="14"/>
  <c r="H390" i="14"/>
  <c r="H391" i="14"/>
  <c r="H392" i="14"/>
  <c r="H393" i="14"/>
  <c r="H394" i="14"/>
  <c r="H395" i="14"/>
  <c r="H396" i="14"/>
  <c r="H397" i="14"/>
  <c r="H398" i="14"/>
  <c r="H399" i="14"/>
  <c r="H400" i="14"/>
  <c r="H401" i="14"/>
  <c r="H402" i="14"/>
  <c r="H403" i="14"/>
  <c r="H404" i="14"/>
  <c r="H405" i="14"/>
  <c r="H406" i="14"/>
  <c r="H407" i="14"/>
  <c r="H408" i="14"/>
  <c r="H409" i="14"/>
  <c r="H410" i="14"/>
  <c r="H411" i="14"/>
  <c r="H412" i="14"/>
  <c r="H413" i="14"/>
  <c r="H414" i="14"/>
  <c r="H415" i="14"/>
  <c r="H416" i="14"/>
  <c r="H417" i="14"/>
  <c r="H418" i="14"/>
  <c r="H419" i="14"/>
  <c r="H420" i="14"/>
  <c r="H421" i="14"/>
  <c r="H422" i="14"/>
  <c r="H423" i="14"/>
  <c r="H424" i="14"/>
  <c r="H425" i="14"/>
  <c r="H426" i="14"/>
  <c r="H427" i="14"/>
  <c r="H428" i="14"/>
  <c r="H429" i="14"/>
  <c r="H430" i="14"/>
  <c r="H431" i="14"/>
  <c r="H432" i="14"/>
  <c r="H433" i="14"/>
  <c r="H434" i="14"/>
  <c r="H435" i="14"/>
  <c r="H436" i="14"/>
  <c r="H437" i="14"/>
  <c r="H438" i="14"/>
  <c r="H439" i="14"/>
  <c r="H440" i="14"/>
  <c r="H441" i="14"/>
  <c r="H442" i="14"/>
  <c r="H443" i="14"/>
  <c r="H444" i="14"/>
  <c r="H445" i="14"/>
  <c r="H446" i="14"/>
  <c r="H447" i="14"/>
  <c r="H448" i="14"/>
  <c r="H449" i="14"/>
  <c r="H450" i="14"/>
  <c r="H451" i="14"/>
  <c r="H452" i="14"/>
  <c r="H453" i="14"/>
  <c r="H454" i="14"/>
  <c r="H455" i="14"/>
  <c r="H456" i="14"/>
  <c r="H457" i="14"/>
  <c r="H458" i="14"/>
  <c r="H459" i="14"/>
  <c r="H460" i="14"/>
  <c r="H461" i="14"/>
  <c r="H462" i="14"/>
  <c r="H463" i="14"/>
  <c r="H464" i="14"/>
  <c r="H465" i="14"/>
  <c r="H466" i="14"/>
  <c r="H467" i="14"/>
  <c r="H468" i="14"/>
  <c r="H469" i="14"/>
  <c r="H470" i="14"/>
  <c r="H471" i="14"/>
  <c r="H472" i="14"/>
  <c r="H473" i="14"/>
  <c r="H474" i="14"/>
  <c r="H475" i="14"/>
  <c r="H476" i="14"/>
  <c r="H477" i="14"/>
  <c r="H478" i="14"/>
  <c r="H479" i="14"/>
  <c r="H480" i="14"/>
  <c r="H481" i="14"/>
  <c r="H482" i="14"/>
  <c r="H483" i="14"/>
  <c r="H484" i="14"/>
  <c r="H485" i="14"/>
  <c r="H486" i="14"/>
  <c r="H487" i="14"/>
  <c r="H488" i="14"/>
  <c r="H489" i="14"/>
  <c r="H490" i="14"/>
  <c r="H491" i="14"/>
  <c r="H492" i="14"/>
  <c r="H493" i="14"/>
  <c r="H494" i="14"/>
  <c r="H495" i="14"/>
  <c r="H496" i="14"/>
  <c r="H497" i="14"/>
  <c r="H498" i="14"/>
  <c r="H499" i="14"/>
  <c r="H500" i="14"/>
  <c r="H501" i="14"/>
  <c r="H502" i="14"/>
  <c r="H503" i="14"/>
  <c r="H504" i="14"/>
  <c r="H505" i="14"/>
  <c r="H506" i="14"/>
  <c r="H507" i="14"/>
  <c r="H508" i="14"/>
  <c r="H509" i="14"/>
  <c r="H510" i="14"/>
  <c r="H511" i="14"/>
  <c r="H512" i="14"/>
  <c r="H513" i="14"/>
  <c r="H514" i="14"/>
  <c r="H515" i="14"/>
  <c r="H516" i="14"/>
  <c r="H517" i="14"/>
  <c r="H518" i="14"/>
  <c r="H519" i="14"/>
  <c r="H520" i="14"/>
  <c r="H521" i="14"/>
  <c r="H522" i="14"/>
  <c r="H523" i="14"/>
  <c r="H524" i="14"/>
  <c r="H525" i="14"/>
  <c r="H526" i="14"/>
  <c r="H527" i="14"/>
  <c r="H528" i="14"/>
  <c r="H529" i="14"/>
  <c r="H530" i="14"/>
  <c r="H531" i="14"/>
  <c r="H532" i="14"/>
  <c r="H533" i="14"/>
  <c r="H534" i="14"/>
  <c r="H535" i="14"/>
  <c r="H536" i="14"/>
  <c r="H537" i="14"/>
  <c r="H538" i="14"/>
  <c r="H539" i="14"/>
  <c r="H540" i="14"/>
  <c r="H541" i="14"/>
  <c r="H542" i="14"/>
  <c r="H543" i="14"/>
  <c r="H544" i="14"/>
  <c r="H545" i="14"/>
  <c r="H546" i="14"/>
  <c r="H547" i="14"/>
  <c r="H548" i="14"/>
  <c r="H549" i="14"/>
  <c r="H550" i="14"/>
  <c r="H551" i="14"/>
  <c r="H552" i="14"/>
  <c r="H553" i="14"/>
  <c r="H554" i="14"/>
  <c r="H555" i="14"/>
  <c r="H556" i="14"/>
  <c r="H557" i="14"/>
  <c r="H558" i="14"/>
  <c r="H559" i="14"/>
  <c r="H560" i="14"/>
  <c r="H561" i="14"/>
  <c r="H562" i="14"/>
  <c r="H563" i="14"/>
  <c r="H564" i="14"/>
  <c r="H565" i="14"/>
  <c r="H566" i="14"/>
  <c r="H567" i="14"/>
  <c r="H568" i="14"/>
  <c r="H569" i="14"/>
  <c r="H570" i="14"/>
  <c r="H571" i="14"/>
  <c r="H572" i="14"/>
  <c r="H573" i="14"/>
  <c r="H574" i="14"/>
  <c r="H575" i="14"/>
  <c r="H576" i="14"/>
  <c r="H577" i="14"/>
  <c r="H578" i="14"/>
  <c r="H579" i="14"/>
  <c r="H580" i="14"/>
  <c r="H581" i="14"/>
  <c r="H582" i="14"/>
  <c r="H583" i="14"/>
  <c r="H584" i="14"/>
  <c r="H585" i="14"/>
  <c r="H586" i="14"/>
  <c r="H587" i="14"/>
  <c r="H588" i="14"/>
  <c r="H589" i="14"/>
  <c r="H590" i="14"/>
  <c r="H591" i="14"/>
  <c r="H592" i="14"/>
  <c r="H593" i="14"/>
  <c r="H594" i="14"/>
  <c r="H595" i="14"/>
  <c r="H596" i="14"/>
  <c r="H597" i="14"/>
  <c r="H598" i="14"/>
  <c r="H599" i="14"/>
  <c r="H600" i="14"/>
  <c r="H601" i="14"/>
  <c r="H602" i="14"/>
  <c r="H603" i="14"/>
  <c r="H604" i="14"/>
  <c r="H605" i="14"/>
  <c r="H606" i="14"/>
  <c r="H607" i="14"/>
  <c r="H608" i="14"/>
  <c r="H609" i="14"/>
  <c r="H610" i="14"/>
  <c r="H611" i="14"/>
  <c r="H612" i="14"/>
  <c r="H613" i="14"/>
  <c r="H614" i="14"/>
  <c r="H615" i="14"/>
  <c r="H616" i="14"/>
  <c r="H617" i="14"/>
  <c r="H618" i="14"/>
  <c r="H619" i="14"/>
  <c r="H620" i="14"/>
  <c r="H621" i="14"/>
  <c r="H622" i="14"/>
  <c r="H623" i="14"/>
  <c r="H624" i="14"/>
  <c r="H625" i="14"/>
  <c r="H626" i="14"/>
  <c r="H627" i="14"/>
  <c r="H628" i="14"/>
  <c r="H629" i="14"/>
  <c r="H630" i="14"/>
  <c r="H631" i="14"/>
  <c r="H632" i="14"/>
  <c r="H633" i="14"/>
  <c r="H634" i="14"/>
  <c r="H635" i="14"/>
  <c r="H636" i="14"/>
  <c r="H637" i="14"/>
  <c r="H638" i="14"/>
  <c r="H639" i="14"/>
  <c r="H640" i="14"/>
  <c r="H641" i="14"/>
  <c r="H642" i="14"/>
  <c r="H643" i="14"/>
  <c r="H644" i="14"/>
  <c r="H645" i="14"/>
  <c r="H646" i="14"/>
  <c r="H647" i="14"/>
  <c r="H648" i="14"/>
  <c r="H649" i="14"/>
  <c r="H650" i="14"/>
  <c r="H651" i="14"/>
  <c r="H652" i="14"/>
  <c r="H653" i="14"/>
  <c r="H654" i="14"/>
  <c r="H655" i="14"/>
  <c r="H656" i="14"/>
  <c r="H657" i="14"/>
  <c r="H658" i="14"/>
  <c r="H659" i="14"/>
  <c r="H660" i="14"/>
  <c r="H661" i="14"/>
  <c r="H662" i="14"/>
  <c r="H663" i="14"/>
  <c r="H664" i="14"/>
  <c r="H665" i="14"/>
  <c r="H666" i="14"/>
  <c r="H667" i="14"/>
  <c r="H668" i="14"/>
  <c r="H669" i="14"/>
  <c r="H670" i="14"/>
  <c r="H671" i="14"/>
  <c r="H672" i="14"/>
  <c r="H673" i="14"/>
  <c r="H674" i="14"/>
  <c r="H675" i="14"/>
  <c r="H676" i="14"/>
  <c r="H677" i="14"/>
  <c r="H678" i="14"/>
  <c r="H679" i="14"/>
  <c r="H680" i="14"/>
  <c r="H681" i="14"/>
  <c r="H682" i="14"/>
  <c r="H683" i="14"/>
  <c r="H684" i="14"/>
  <c r="H685" i="14"/>
  <c r="H686" i="14"/>
  <c r="H687" i="14"/>
  <c r="H688" i="14"/>
  <c r="H689" i="14"/>
  <c r="H690" i="14"/>
  <c r="H691" i="14"/>
  <c r="H692" i="14"/>
  <c r="H693" i="14"/>
  <c r="H694" i="14"/>
  <c r="H695" i="14"/>
  <c r="H696" i="14"/>
  <c r="H697" i="14"/>
  <c r="H698" i="14"/>
  <c r="H699" i="14"/>
  <c r="H700" i="14"/>
  <c r="H701" i="14"/>
  <c r="H702" i="14"/>
  <c r="H703" i="14"/>
  <c r="H704" i="14"/>
  <c r="H705" i="14"/>
  <c r="H706" i="14"/>
  <c r="H707" i="14"/>
  <c r="H708" i="14"/>
  <c r="H709" i="14"/>
  <c r="H710" i="14"/>
  <c r="H711" i="14"/>
  <c r="H712" i="14"/>
  <c r="H713" i="14"/>
  <c r="H714" i="14"/>
  <c r="H715" i="14"/>
  <c r="H716" i="14"/>
  <c r="H717" i="14"/>
  <c r="H718" i="14"/>
  <c r="H719" i="14"/>
  <c r="H720" i="14"/>
  <c r="H721" i="14"/>
  <c r="H722" i="14"/>
  <c r="H723" i="14"/>
  <c r="H724" i="14"/>
  <c r="H725" i="14"/>
  <c r="H726" i="14"/>
  <c r="H727" i="14"/>
  <c r="H728" i="14"/>
  <c r="H729" i="14"/>
  <c r="H730" i="14"/>
  <c r="H731" i="14"/>
  <c r="H732" i="14"/>
  <c r="H733" i="14"/>
  <c r="H734" i="14"/>
  <c r="H735" i="14"/>
  <c r="H736" i="14"/>
  <c r="H737" i="14"/>
  <c r="H738" i="14"/>
  <c r="H739" i="14"/>
  <c r="H740" i="14"/>
  <c r="H741" i="14"/>
  <c r="H742" i="14"/>
  <c r="H743" i="14"/>
  <c r="H744" i="14"/>
  <c r="H745" i="14"/>
  <c r="H746" i="14"/>
  <c r="H747" i="14"/>
  <c r="H748" i="14"/>
  <c r="H749" i="14"/>
  <c r="H750" i="14"/>
  <c r="H751" i="14"/>
  <c r="H752" i="14"/>
  <c r="H753" i="14"/>
  <c r="H754" i="14"/>
  <c r="H755" i="14"/>
  <c r="H756" i="14"/>
  <c r="H757" i="14"/>
  <c r="H758" i="14"/>
  <c r="H759" i="14"/>
  <c r="H760" i="14"/>
  <c r="H761" i="14"/>
  <c r="H762" i="14"/>
  <c r="H763" i="14"/>
  <c r="H764" i="14"/>
  <c r="H765" i="14"/>
  <c r="H766" i="14"/>
  <c r="H767" i="14"/>
  <c r="H768" i="14"/>
  <c r="H769" i="14"/>
  <c r="H770" i="14"/>
  <c r="H771" i="14"/>
  <c r="H772" i="14"/>
  <c r="H773" i="14"/>
  <c r="H774" i="14"/>
  <c r="H775" i="14"/>
  <c r="H776" i="14"/>
  <c r="H777" i="14"/>
  <c r="H778" i="14"/>
  <c r="H779" i="14"/>
  <c r="H780" i="14"/>
  <c r="H781" i="14"/>
  <c r="H782" i="14"/>
  <c r="H783" i="14"/>
  <c r="H784" i="14"/>
  <c r="H785" i="14"/>
  <c r="H786" i="14"/>
  <c r="H787" i="14"/>
  <c r="H788" i="14"/>
  <c r="H789" i="14"/>
  <c r="H790" i="14"/>
  <c r="H791" i="14"/>
  <c r="H792" i="14"/>
  <c r="H793" i="14"/>
  <c r="H794" i="14"/>
  <c r="H795" i="14"/>
  <c r="H796" i="14"/>
  <c r="H797" i="14"/>
  <c r="H798" i="14"/>
  <c r="H799" i="14"/>
  <c r="H800" i="14"/>
  <c r="H801" i="14"/>
  <c r="H802" i="14"/>
  <c r="H803" i="14"/>
  <c r="H804" i="14"/>
  <c r="H805" i="14"/>
  <c r="H806" i="14"/>
  <c r="H807" i="14"/>
  <c r="H808" i="14"/>
  <c r="H809" i="14"/>
  <c r="H810" i="14"/>
  <c r="H811" i="14"/>
  <c r="H812" i="14"/>
  <c r="H813" i="14"/>
  <c r="H814" i="14"/>
  <c r="H815" i="14"/>
  <c r="H816" i="14"/>
  <c r="H817" i="14"/>
  <c r="H818" i="14"/>
  <c r="H819" i="14"/>
  <c r="H820" i="14"/>
  <c r="H821" i="14"/>
  <c r="H822" i="14"/>
  <c r="H823" i="14"/>
  <c r="H824" i="14"/>
  <c r="H825" i="14"/>
  <c r="H826" i="14"/>
  <c r="H827" i="14"/>
  <c r="H828" i="14"/>
  <c r="H829" i="14"/>
  <c r="H830" i="14"/>
  <c r="H831" i="14"/>
  <c r="H832" i="14"/>
  <c r="H833" i="14"/>
  <c r="H834" i="14"/>
  <c r="H835" i="14"/>
  <c r="H836" i="14"/>
  <c r="H837" i="14"/>
  <c r="H838" i="14"/>
  <c r="H839" i="14"/>
  <c r="H840" i="14"/>
  <c r="H841" i="14"/>
  <c r="H842" i="14"/>
  <c r="H843" i="14"/>
  <c r="H844" i="14"/>
  <c r="H845" i="14"/>
  <c r="H846" i="14"/>
  <c r="H847" i="14"/>
  <c r="H848" i="14"/>
  <c r="H849" i="14"/>
  <c r="H850" i="14"/>
  <c r="H851" i="14"/>
  <c r="H852" i="14"/>
  <c r="H853" i="14"/>
  <c r="H854" i="14"/>
  <c r="H855" i="14"/>
  <c r="H856" i="14"/>
  <c r="H857" i="14"/>
  <c r="H858" i="14"/>
  <c r="H859" i="14"/>
  <c r="H860" i="14"/>
  <c r="H861" i="14"/>
  <c r="H862" i="14"/>
  <c r="H863" i="14"/>
  <c r="H864" i="14"/>
  <c r="H865" i="14"/>
  <c r="H866" i="14"/>
  <c r="H867" i="14"/>
  <c r="H868" i="14"/>
  <c r="H869" i="14"/>
  <c r="H870" i="14"/>
  <c r="H871" i="14"/>
  <c r="H872" i="14"/>
  <c r="H873" i="14"/>
  <c r="H874" i="14"/>
  <c r="H875" i="14"/>
  <c r="H876" i="14"/>
  <c r="H877" i="14"/>
  <c r="H878" i="14"/>
  <c r="H879" i="14"/>
  <c r="H880" i="14"/>
  <c r="H881" i="14"/>
  <c r="H882" i="14"/>
  <c r="H883" i="14"/>
  <c r="H884" i="14"/>
  <c r="H885" i="14"/>
  <c r="H886" i="14"/>
  <c r="H887" i="14"/>
  <c r="H888" i="14"/>
  <c r="H889" i="14"/>
  <c r="H890" i="14"/>
  <c r="H891" i="14"/>
  <c r="H892" i="14"/>
  <c r="H893" i="14"/>
  <c r="H894" i="14"/>
  <c r="H895" i="14"/>
  <c r="H896" i="14"/>
  <c r="H897" i="14"/>
  <c r="H898" i="14"/>
  <c r="H899" i="14"/>
  <c r="H900" i="14"/>
  <c r="H901" i="14"/>
  <c r="H902" i="14"/>
  <c r="H903" i="14"/>
  <c r="H904" i="14"/>
  <c r="H905" i="14"/>
  <c r="H906" i="14"/>
  <c r="H907" i="14"/>
  <c r="H908" i="14"/>
  <c r="H909" i="14"/>
  <c r="H910" i="14"/>
  <c r="H911" i="14"/>
  <c r="H912" i="14"/>
  <c r="H913" i="14"/>
  <c r="H914" i="14"/>
  <c r="H915" i="14"/>
  <c r="H916" i="14"/>
  <c r="H917" i="14"/>
  <c r="H918" i="14"/>
  <c r="H919" i="14"/>
  <c r="H920" i="14"/>
  <c r="H921" i="14"/>
  <c r="H922" i="14"/>
  <c r="H923" i="14"/>
  <c r="H924" i="14"/>
  <c r="H925" i="14"/>
  <c r="H926" i="14"/>
  <c r="H927" i="14"/>
  <c r="H928" i="14"/>
  <c r="H929" i="14"/>
  <c r="H930" i="14"/>
  <c r="H931" i="14"/>
  <c r="H932" i="14"/>
  <c r="H933" i="14"/>
  <c r="H934" i="14"/>
  <c r="H935" i="14"/>
  <c r="H936" i="14"/>
  <c r="H937" i="14"/>
  <c r="H938" i="14"/>
  <c r="H939" i="14"/>
  <c r="H940" i="14"/>
  <c r="H941" i="14"/>
  <c r="H942" i="14"/>
  <c r="H943" i="14"/>
  <c r="H944" i="14"/>
  <c r="H945" i="14"/>
  <c r="H946" i="14"/>
  <c r="H947" i="14"/>
  <c r="H948" i="14"/>
  <c r="H949" i="14"/>
  <c r="H950" i="14"/>
  <c r="H951" i="14"/>
  <c r="H952" i="14"/>
  <c r="H953" i="14"/>
  <c r="H954" i="14"/>
  <c r="H955" i="14"/>
  <c r="H956" i="14"/>
  <c r="H957" i="14"/>
  <c r="H958" i="14"/>
  <c r="H959" i="14"/>
  <c r="H960" i="14"/>
  <c r="H961" i="14"/>
  <c r="H962" i="14"/>
  <c r="H963" i="14"/>
  <c r="H964" i="14"/>
  <c r="H965" i="14"/>
  <c r="H966" i="14"/>
  <c r="H967" i="14"/>
  <c r="H968" i="14"/>
  <c r="H969" i="14"/>
  <c r="H970" i="14"/>
  <c r="H971" i="14"/>
  <c r="H972" i="14"/>
  <c r="H973" i="14"/>
  <c r="H974" i="14"/>
  <c r="H975" i="14"/>
  <c r="H976" i="14"/>
  <c r="H977" i="14"/>
  <c r="H978" i="14"/>
  <c r="H979" i="14"/>
  <c r="H980" i="14"/>
  <c r="H981" i="14"/>
  <c r="H982" i="14"/>
  <c r="H983" i="14"/>
  <c r="H984" i="14"/>
  <c r="H985" i="14"/>
  <c r="H986" i="14"/>
  <c r="H987" i="14"/>
  <c r="H988" i="14"/>
  <c r="H989" i="14"/>
  <c r="H990" i="14"/>
  <c r="H991" i="14"/>
  <c r="H992" i="14"/>
  <c r="H993" i="14"/>
  <c r="H994" i="14"/>
  <c r="H995" i="14"/>
  <c r="H996" i="14"/>
  <c r="H997" i="14"/>
  <c r="H998" i="14"/>
  <c r="H999" i="14"/>
  <c r="H1000" i="14"/>
  <c r="H1001" i="14"/>
  <c r="H2" i="14"/>
  <c r="G3" i="14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G45" i="14"/>
  <c r="G46" i="14"/>
  <c r="G47" i="14"/>
  <c r="G48" i="14"/>
  <c r="G49" i="14"/>
  <c r="G50" i="14"/>
  <c r="G51" i="14"/>
  <c r="G52" i="14"/>
  <c r="G53" i="14"/>
  <c r="G54" i="14"/>
  <c r="G55" i="14"/>
  <c r="G56" i="14"/>
  <c r="G57" i="14"/>
  <c r="G58" i="14"/>
  <c r="G59" i="14"/>
  <c r="G60" i="14"/>
  <c r="G61" i="14"/>
  <c r="G62" i="14"/>
  <c r="G63" i="14"/>
  <c r="G64" i="14"/>
  <c r="G65" i="14"/>
  <c r="G66" i="14"/>
  <c r="G67" i="14"/>
  <c r="G68" i="14"/>
  <c r="G69" i="14"/>
  <c r="G70" i="14"/>
  <c r="G71" i="14"/>
  <c r="G72" i="14"/>
  <c r="G73" i="14"/>
  <c r="G74" i="14"/>
  <c r="G75" i="14"/>
  <c r="G76" i="14"/>
  <c r="G77" i="14"/>
  <c r="G78" i="14"/>
  <c r="G79" i="14"/>
  <c r="G80" i="14"/>
  <c r="G81" i="14"/>
  <c r="G82" i="14"/>
  <c r="G83" i="14"/>
  <c r="G84" i="14"/>
  <c r="G85" i="14"/>
  <c r="G86" i="14"/>
  <c r="G87" i="14"/>
  <c r="G88" i="14"/>
  <c r="G89" i="14"/>
  <c r="G90" i="14"/>
  <c r="G91" i="14"/>
  <c r="G92" i="14"/>
  <c r="G93" i="14"/>
  <c r="G94" i="14"/>
  <c r="G95" i="14"/>
  <c r="G96" i="14"/>
  <c r="G97" i="14"/>
  <c r="G98" i="14"/>
  <c r="G99" i="14"/>
  <c r="G100" i="14"/>
  <c r="G101" i="14"/>
  <c r="G102" i="14"/>
  <c r="G103" i="14"/>
  <c r="G104" i="14"/>
  <c r="G105" i="14"/>
  <c r="G106" i="14"/>
  <c r="G107" i="14"/>
  <c r="G108" i="14"/>
  <c r="G109" i="14"/>
  <c r="G110" i="14"/>
  <c r="G111" i="14"/>
  <c r="G112" i="14"/>
  <c r="G113" i="14"/>
  <c r="G114" i="14"/>
  <c r="G115" i="14"/>
  <c r="G116" i="14"/>
  <c r="G117" i="14"/>
  <c r="G118" i="14"/>
  <c r="G119" i="14"/>
  <c r="G120" i="14"/>
  <c r="G121" i="14"/>
  <c r="G122" i="14"/>
  <c r="G123" i="14"/>
  <c r="G124" i="14"/>
  <c r="G125" i="14"/>
  <c r="G126" i="14"/>
  <c r="G127" i="14"/>
  <c r="G128" i="14"/>
  <c r="G129" i="14"/>
  <c r="G130" i="14"/>
  <c r="G131" i="14"/>
  <c r="G132" i="14"/>
  <c r="G133" i="14"/>
  <c r="G134" i="14"/>
  <c r="G135" i="14"/>
  <c r="G136" i="14"/>
  <c r="G137" i="14"/>
  <c r="G138" i="14"/>
  <c r="G139" i="14"/>
  <c r="G140" i="14"/>
  <c r="G141" i="14"/>
  <c r="G142" i="14"/>
  <c r="G143" i="14"/>
  <c r="G144" i="14"/>
  <c r="G145" i="14"/>
  <c r="G146" i="14"/>
  <c r="G147" i="14"/>
  <c r="G148" i="14"/>
  <c r="G149" i="14"/>
  <c r="G150" i="14"/>
  <c r="G151" i="14"/>
  <c r="G152" i="14"/>
  <c r="G153" i="14"/>
  <c r="G154" i="14"/>
  <c r="G155" i="14"/>
  <c r="G156" i="14"/>
  <c r="G157" i="14"/>
  <c r="G158" i="14"/>
  <c r="G159" i="14"/>
  <c r="G160" i="14"/>
  <c r="G161" i="14"/>
  <c r="G162" i="14"/>
  <c r="G163" i="14"/>
  <c r="G164" i="14"/>
  <c r="G165" i="14"/>
  <c r="G166" i="14"/>
  <c r="G167" i="14"/>
  <c r="G168" i="14"/>
  <c r="G169" i="14"/>
  <c r="G170" i="14"/>
  <c r="G171" i="14"/>
  <c r="G172" i="14"/>
  <c r="G173" i="14"/>
  <c r="G174" i="14"/>
  <c r="G175" i="14"/>
  <c r="G176" i="14"/>
  <c r="G177" i="14"/>
  <c r="G178" i="14"/>
  <c r="G179" i="14"/>
  <c r="G180" i="14"/>
  <c r="G181" i="14"/>
  <c r="G182" i="14"/>
  <c r="G183" i="14"/>
  <c r="G184" i="14"/>
  <c r="G185" i="14"/>
  <c r="G186" i="14"/>
  <c r="G187" i="14"/>
  <c r="G188" i="14"/>
  <c r="G189" i="14"/>
  <c r="G190" i="14"/>
  <c r="G191" i="14"/>
  <c r="G192" i="14"/>
  <c r="G193" i="14"/>
  <c r="G194" i="14"/>
  <c r="G195" i="14"/>
  <c r="G196" i="14"/>
  <c r="G197" i="14"/>
  <c r="G198" i="14"/>
  <c r="G199" i="14"/>
  <c r="G200" i="14"/>
  <c r="G201" i="14"/>
  <c r="G202" i="14"/>
  <c r="G203" i="14"/>
  <c r="G204" i="14"/>
  <c r="G205" i="14"/>
  <c r="G206" i="14"/>
  <c r="G207" i="14"/>
  <c r="G208" i="14"/>
  <c r="G209" i="14"/>
  <c r="G210" i="14"/>
  <c r="G211" i="14"/>
  <c r="G212" i="14"/>
  <c r="G213" i="14"/>
  <c r="G214" i="14"/>
  <c r="G215" i="14"/>
  <c r="G216" i="14"/>
  <c r="G217" i="14"/>
  <c r="G218" i="14"/>
  <c r="G219" i="14"/>
  <c r="G220" i="14"/>
  <c r="G221" i="14"/>
  <c r="G222" i="14"/>
  <c r="G223" i="14"/>
  <c r="G224" i="14"/>
  <c r="G225" i="14"/>
  <c r="G226" i="14"/>
  <c r="G227" i="14"/>
  <c r="G228" i="14"/>
  <c r="G229" i="14"/>
  <c r="G230" i="14"/>
  <c r="G231" i="14"/>
  <c r="G232" i="14"/>
  <c r="G233" i="14"/>
  <c r="G234" i="14"/>
  <c r="G235" i="14"/>
  <c r="G236" i="14"/>
  <c r="G237" i="14"/>
  <c r="G238" i="14"/>
  <c r="G239" i="14"/>
  <c r="G240" i="14"/>
  <c r="G241" i="14"/>
  <c r="G242" i="14"/>
  <c r="G243" i="14"/>
  <c r="G244" i="14"/>
  <c r="G245" i="14"/>
  <c r="G246" i="14"/>
  <c r="G247" i="14"/>
  <c r="G248" i="14"/>
  <c r="G249" i="14"/>
  <c r="G250" i="14"/>
  <c r="G251" i="14"/>
  <c r="G252" i="14"/>
  <c r="G253" i="14"/>
  <c r="G254" i="14"/>
  <c r="G255" i="14"/>
  <c r="G256" i="14"/>
  <c r="G257" i="14"/>
  <c r="G258" i="14"/>
  <c r="G259" i="14"/>
  <c r="G260" i="14"/>
  <c r="G261" i="14"/>
  <c r="G262" i="14"/>
  <c r="G263" i="14"/>
  <c r="G264" i="14"/>
  <c r="G265" i="14"/>
  <c r="G266" i="14"/>
  <c r="G267" i="14"/>
  <c r="G268" i="14"/>
  <c r="G269" i="14"/>
  <c r="G270" i="14"/>
  <c r="G271" i="14"/>
  <c r="G272" i="14"/>
  <c r="G273" i="14"/>
  <c r="G274" i="14"/>
  <c r="G275" i="14"/>
  <c r="G276" i="14"/>
  <c r="G277" i="14"/>
  <c r="G278" i="14"/>
  <c r="G279" i="14"/>
  <c r="G280" i="14"/>
  <c r="G281" i="14"/>
  <c r="G282" i="14"/>
  <c r="G283" i="14"/>
  <c r="G284" i="14"/>
  <c r="G285" i="14"/>
  <c r="G286" i="14"/>
  <c r="G287" i="14"/>
  <c r="G288" i="14"/>
  <c r="G289" i="14"/>
  <c r="G290" i="14"/>
  <c r="G291" i="14"/>
  <c r="G292" i="14"/>
  <c r="G293" i="14"/>
  <c r="G294" i="14"/>
  <c r="G295" i="14"/>
  <c r="G296" i="14"/>
  <c r="G297" i="14"/>
  <c r="G298" i="14"/>
  <c r="G299" i="14"/>
  <c r="G300" i="14"/>
  <c r="G301" i="14"/>
  <c r="G302" i="14"/>
  <c r="G303" i="14"/>
  <c r="G304" i="14"/>
  <c r="G305" i="14"/>
  <c r="G306" i="14"/>
  <c r="G307" i="14"/>
  <c r="G308" i="14"/>
  <c r="G309" i="14"/>
  <c r="G310" i="14"/>
  <c r="G311" i="14"/>
  <c r="G312" i="14"/>
  <c r="G313" i="14"/>
  <c r="G314" i="14"/>
  <c r="G315" i="14"/>
  <c r="G316" i="14"/>
  <c r="G317" i="14"/>
  <c r="G318" i="14"/>
  <c r="G319" i="14"/>
  <c r="G320" i="14"/>
  <c r="G321" i="14"/>
  <c r="G322" i="14"/>
  <c r="G323" i="14"/>
  <c r="G324" i="14"/>
  <c r="G325" i="14"/>
  <c r="G326" i="14"/>
  <c r="G327" i="14"/>
  <c r="G328" i="14"/>
  <c r="G329" i="14"/>
  <c r="G330" i="14"/>
  <c r="G331" i="14"/>
  <c r="G332" i="14"/>
  <c r="G333" i="14"/>
  <c r="G334" i="14"/>
  <c r="G335" i="14"/>
  <c r="G336" i="14"/>
  <c r="G337" i="14"/>
  <c r="G338" i="14"/>
  <c r="G339" i="14"/>
  <c r="G340" i="14"/>
  <c r="G341" i="14"/>
  <c r="G342" i="14"/>
  <c r="G343" i="14"/>
  <c r="G344" i="14"/>
  <c r="G345" i="14"/>
  <c r="G346" i="14"/>
  <c r="G347" i="14"/>
  <c r="G348" i="14"/>
  <c r="G349" i="14"/>
  <c r="G350" i="14"/>
  <c r="G351" i="14"/>
  <c r="G352" i="14"/>
  <c r="G353" i="14"/>
  <c r="G354" i="14"/>
  <c r="G355" i="14"/>
  <c r="G356" i="14"/>
  <c r="G357" i="14"/>
  <c r="G358" i="14"/>
  <c r="G359" i="14"/>
  <c r="G360" i="14"/>
  <c r="G361" i="14"/>
  <c r="G362" i="14"/>
  <c r="G363" i="14"/>
  <c r="G364" i="14"/>
  <c r="G365" i="14"/>
  <c r="G366" i="14"/>
  <c r="G367" i="14"/>
  <c r="G368" i="14"/>
  <c r="G369" i="14"/>
  <c r="G370" i="14"/>
  <c r="G371" i="14"/>
  <c r="G372" i="14"/>
  <c r="G373" i="14"/>
  <c r="G374" i="14"/>
  <c r="G375" i="14"/>
  <c r="G376" i="14"/>
  <c r="G377" i="14"/>
  <c r="G378" i="14"/>
  <c r="G379" i="14"/>
  <c r="G380" i="14"/>
  <c r="G381" i="14"/>
  <c r="G382" i="14"/>
  <c r="G383" i="14"/>
  <c r="G384" i="14"/>
  <c r="G385" i="14"/>
  <c r="G386" i="14"/>
  <c r="G387" i="14"/>
  <c r="G388" i="14"/>
  <c r="G389" i="14"/>
  <c r="G390" i="14"/>
  <c r="G391" i="14"/>
  <c r="G392" i="14"/>
  <c r="G393" i="14"/>
  <c r="G394" i="14"/>
  <c r="G395" i="14"/>
  <c r="G396" i="14"/>
  <c r="G397" i="14"/>
  <c r="G398" i="14"/>
  <c r="G399" i="14"/>
  <c r="G400" i="14"/>
  <c r="G401" i="14"/>
  <c r="G402" i="14"/>
  <c r="G403" i="14"/>
  <c r="G404" i="14"/>
  <c r="G405" i="14"/>
  <c r="G406" i="14"/>
  <c r="G407" i="14"/>
  <c r="G408" i="14"/>
  <c r="G409" i="14"/>
  <c r="G410" i="14"/>
  <c r="G411" i="14"/>
  <c r="G412" i="14"/>
  <c r="G413" i="14"/>
  <c r="G414" i="14"/>
  <c r="G415" i="14"/>
  <c r="G416" i="14"/>
  <c r="G417" i="14"/>
  <c r="G418" i="14"/>
  <c r="G419" i="14"/>
  <c r="G420" i="14"/>
  <c r="G421" i="14"/>
  <c r="G422" i="14"/>
  <c r="G423" i="14"/>
  <c r="G424" i="14"/>
  <c r="G425" i="14"/>
  <c r="G426" i="14"/>
  <c r="G427" i="14"/>
  <c r="G428" i="14"/>
  <c r="G429" i="14"/>
  <c r="G430" i="14"/>
  <c r="G431" i="14"/>
  <c r="G432" i="14"/>
  <c r="G433" i="14"/>
  <c r="G434" i="14"/>
  <c r="G435" i="14"/>
  <c r="G436" i="14"/>
  <c r="G437" i="14"/>
  <c r="G438" i="14"/>
  <c r="G439" i="14"/>
  <c r="G440" i="14"/>
  <c r="G441" i="14"/>
  <c r="G442" i="14"/>
  <c r="G443" i="14"/>
  <c r="G444" i="14"/>
  <c r="G445" i="14"/>
  <c r="G446" i="14"/>
  <c r="G447" i="14"/>
  <c r="G448" i="14"/>
  <c r="G449" i="14"/>
  <c r="G450" i="14"/>
  <c r="G451" i="14"/>
  <c r="G452" i="14"/>
  <c r="G453" i="14"/>
  <c r="G454" i="14"/>
  <c r="G455" i="14"/>
  <c r="G456" i="14"/>
  <c r="G457" i="14"/>
  <c r="G458" i="14"/>
  <c r="G459" i="14"/>
  <c r="G460" i="14"/>
  <c r="G461" i="14"/>
  <c r="G462" i="14"/>
  <c r="G463" i="14"/>
  <c r="G464" i="14"/>
  <c r="G465" i="14"/>
  <c r="G466" i="14"/>
  <c r="G467" i="14"/>
  <c r="G468" i="14"/>
  <c r="G469" i="14"/>
  <c r="G470" i="14"/>
  <c r="G471" i="14"/>
  <c r="G472" i="14"/>
  <c r="G473" i="14"/>
  <c r="G474" i="14"/>
  <c r="G475" i="14"/>
  <c r="G476" i="14"/>
  <c r="G477" i="14"/>
  <c r="G478" i="14"/>
  <c r="G479" i="14"/>
  <c r="G480" i="14"/>
  <c r="G481" i="14"/>
  <c r="G482" i="14"/>
  <c r="G483" i="14"/>
  <c r="G484" i="14"/>
  <c r="G485" i="14"/>
  <c r="G486" i="14"/>
  <c r="G487" i="14"/>
  <c r="G488" i="14"/>
  <c r="G489" i="14"/>
  <c r="G490" i="14"/>
  <c r="G491" i="14"/>
  <c r="G492" i="14"/>
  <c r="G493" i="14"/>
  <c r="G494" i="14"/>
  <c r="G495" i="14"/>
  <c r="G496" i="14"/>
  <c r="G497" i="14"/>
  <c r="G498" i="14"/>
  <c r="G499" i="14"/>
  <c r="G500" i="14"/>
  <c r="G501" i="14"/>
  <c r="G502" i="14"/>
  <c r="G503" i="14"/>
  <c r="G504" i="14"/>
  <c r="G505" i="14"/>
  <c r="G506" i="14"/>
  <c r="G507" i="14"/>
  <c r="G508" i="14"/>
  <c r="G509" i="14"/>
  <c r="G510" i="14"/>
  <c r="G511" i="14"/>
  <c r="G512" i="14"/>
  <c r="G513" i="14"/>
  <c r="G514" i="14"/>
  <c r="G515" i="14"/>
  <c r="G516" i="14"/>
  <c r="G517" i="14"/>
  <c r="G518" i="14"/>
  <c r="G519" i="14"/>
  <c r="G520" i="14"/>
  <c r="G521" i="14"/>
  <c r="G522" i="14"/>
  <c r="G523" i="14"/>
  <c r="G524" i="14"/>
  <c r="G525" i="14"/>
  <c r="G526" i="14"/>
  <c r="G527" i="14"/>
  <c r="G528" i="14"/>
  <c r="G529" i="14"/>
  <c r="G530" i="14"/>
  <c r="G531" i="14"/>
  <c r="G532" i="14"/>
  <c r="G533" i="14"/>
  <c r="G534" i="14"/>
  <c r="G535" i="14"/>
  <c r="G536" i="14"/>
  <c r="G537" i="14"/>
  <c r="G538" i="14"/>
  <c r="G539" i="14"/>
  <c r="G540" i="14"/>
  <c r="G541" i="14"/>
  <c r="G542" i="14"/>
  <c r="G543" i="14"/>
  <c r="G544" i="14"/>
  <c r="G545" i="14"/>
  <c r="G546" i="14"/>
  <c r="G547" i="14"/>
  <c r="G548" i="14"/>
  <c r="G549" i="14"/>
  <c r="G550" i="14"/>
  <c r="G551" i="14"/>
  <c r="G552" i="14"/>
  <c r="G553" i="14"/>
  <c r="G554" i="14"/>
  <c r="G555" i="14"/>
  <c r="G556" i="14"/>
  <c r="G557" i="14"/>
  <c r="G558" i="14"/>
  <c r="G559" i="14"/>
  <c r="G560" i="14"/>
  <c r="G561" i="14"/>
  <c r="G562" i="14"/>
  <c r="G563" i="14"/>
  <c r="G564" i="14"/>
  <c r="G565" i="14"/>
  <c r="G566" i="14"/>
  <c r="G567" i="14"/>
  <c r="G568" i="14"/>
  <c r="G569" i="14"/>
  <c r="G570" i="14"/>
  <c r="G571" i="14"/>
  <c r="G572" i="14"/>
  <c r="G573" i="14"/>
  <c r="G574" i="14"/>
  <c r="G575" i="14"/>
  <c r="G576" i="14"/>
  <c r="G577" i="14"/>
  <c r="G578" i="14"/>
  <c r="G579" i="14"/>
  <c r="G580" i="14"/>
  <c r="G581" i="14"/>
  <c r="G582" i="14"/>
  <c r="G583" i="14"/>
  <c r="G584" i="14"/>
  <c r="G585" i="14"/>
  <c r="G586" i="14"/>
  <c r="G587" i="14"/>
  <c r="G588" i="14"/>
  <c r="G589" i="14"/>
  <c r="G590" i="14"/>
  <c r="G591" i="14"/>
  <c r="G592" i="14"/>
  <c r="G593" i="14"/>
  <c r="G594" i="14"/>
  <c r="G595" i="14"/>
  <c r="G596" i="14"/>
  <c r="G597" i="14"/>
  <c r="G598" i="14"/>
  <c r="G599" i="14"/>
  <c r="G600" i="14"/>
  <c r="G601" i="14"/>
  <c r="G602" i="14"/>
  <c r="G603" i="14"/>
  <c r="G604" i="14"/>
  <c r="G605" i="14"/>
  <c r="G606" i="14"/>
  <c r="G607" i="14"/>
  <c r="G608" i="14"/>
  <c r="G609" i="14"/>
  <c r="G610" i="14"/>
  <c r="G611" i="14"/>
  <c r="G612" i="14"/>
  <c r="G613" i="14"/>
  <c r="G614" i="14"/>
  <c r="G615" i="14"/>
  <c r="G616" i="14"/>
  <c r="G617" i="14"/>
  <c r="G618" i="14"/>
  <c r="G619" i="14"/>
  <c r="G620" i="14"/>
  <c r="G621" i="14"/>
  <c r="G622" i="14"/>
  <c r="G623" i="14"/>
  <c r="G624" i="14"/>
  <c r="G625" i="14"/>
  <c r="G626" i="14"/>
  <c r="G627" i="14"/>
  <c r="G628" i="14"/>
  <c r="G629" i="14"/>
  <c r="G630" i="14"/>
  <c r="G631" i="14"/>
  <c r="G632" i="14"/>
  <c r="G633" i="14"/>
  <c r="G634" i="14"/>
  <c r="G635" i="14"/>
  <c r="G636" i="14"/>
  <c r="G637" i="14"/>
  <c r="G638" i="14"/>
  <c r="G639" i="14"/>
  <c r="G640" i="14"/>
  <c r="G641" i="14"/>
  <c r="G642" i="14"/>
  <c r="G643" i="14"/>
  <c r="G644" i="14"/>
  <c r="G645" i="14"/>
  <c r="G646" i="14"/>
  <c r="G647" i="14"/>
  <c r="G648" i="14"/>
  <c r="G649" i="14"/>
  <c r="G650" i="14"/>
  <c r="G651" i="14"/>
  <c r="G652" i="14"/>
  <c r="G653" i="14"/>
  <c r="G654" i="14"/>
  <c r="G655" i="14"/>
  <c r="G656" i="14"/>
  <c r="G657" i="14"/>
  <c r="G658" i="14"/>
  <c r="G659" i="14"/>
  <c r="G660" i="14"/>
  <c r="G661" i="14"/>
  <c r="G662" i="14"/>
  <c r="G663" i="14"/>
  <c r="G664" i="14"/>
  <c r="G665" i="14"/>
  <c r="G666" i="14"/>
  <c r="G667" i="14"/>
  <c r="G668" i="14"/>
  <c r="G669" i="14"/>
  <c r="G670" i="14"/>
  <c r="G671" i="14"/>
  <c r="G672" i="14"/>
  <c r="G673" i="14"/>
  <c r="G674" i="14"/>
  <c r="G675" i="14"/>
  <c r="G676" i="14"/>
  <c r="G677" i="14"/>
  <c r="G678" i="14"/>
  <c r="G679" i="14"/>
  <c r="G680" i="14"/>
  <c r="G681" i="14"/>
  <c r="G682" i="14"/>
  <c r="G683" i="14"/>
  <c r="G684" i="14"/>
  <c r="G685" i="14"/>
  <c r="G686" i="14"/>
  <c r="G687" i="14"/>
  <c r="G688" i="14"/>
  <c r="G689" i="14"/>
  <c r="G690" i="14"/>
  <c r="G691" i="14"/>
  <c r="G692" i="14"/>
  <c r="G693" i="14"/>
  <c r="G694" i="14"/>
  <c r="G695" i="14"/>
  <c r="G696" i="14"/>
  <c r="G697" i="14"/>
  <c r="G698" i="14"/>
  <c r="G699" i="14"/>
  <c r="G700" i="14"/>
  <c r="G701" i="14"/>
  <c r="G702" i="14"/>
  <c r="G703" i="14"/>
  <c r="G704" i="14"/>
  <c r="G705" i="14"/>
  <c r="G706" i="14"/>
  <c r="G707" i="14"/>
  <c r="G708" i="14"/>
  <c r="G709" i="14"/>
  <c r="G710" i="14"/>
  <c r="G711" i="14"/>
  <c r="G712" i="14"/>
  <c r="G713" i="14"/>
  <c r="G714" i="14"/>
  <c r="G715" i="14"/>
  <c r="G716" i="14"/>
  <c r="G717" i="14"/>
  <c r="G718" i="14"/>
  <c r="G719" i="14"/>
  <c r="G720" i="14"/>
  <c r="G721" i="14"/>
  <c r="G722" i="14"/>
  <c r="G723" i="14"/>
  <c r="G724" i="14"/>
  <c r="G725" i="14"/>
  <c r="G726" i="14"/>
  <c r="G727" i="14"/>
  <c r="G728" i="14"/>
  <c r="G729" i="14"/>
  <c r="G730" i="14"/>
  <c r="G731" i="14"/>
  <c r="G732" i="14"/>
  <c r="G733" i="14"/>
  <c r="G734" i="14"/>
  <c r="G735" i="14"/>
  <c r="G736" i="14"/>
  <c r="G737" i="14"/>
  <c r="G738" i="14"/>
  <c r="G739" i="14"/>
  <c r="G740" i="14"/>
  <c r="G741" i="14"/>
  <c r="G742" i="14"/>
  <c r="G743" i="14"/>
  <c r="G744" i="14"/>
  <c r="G745" i="14"/>
  <c r="G746" i="14"/>
  <c r="G747" i="14"/>
  <c r="G748" i="14"/>
  <c r="G749" i="14"/>
  <c r="G750" i="14"/>
  <c r="G751" i="14"/>
  <c r="G752" i="14"/>
  <c r="G753" i="14"/>
  <c r="G754" i="14"/>
  <c r="G755" i="14"/>
  <c r="G756" i="14"/>
  <c r="G757" i="14"/>
  <c r="G758" i="14"/>
  <c r="G759" i="14"/>
  <c r="G760" i="14"/>
  <c r="G761" i="14"/>
  <c r="G762" i="14"/>
  <c r="G763" i="14"/>
  <c r="G764" i="14"/>
  <c r="G765" i="14"/>
  <c r="G766" i="14"/>
  <c r="G767" i="14"/>
  <c r="G768" i="14"/>
  <c r="G769" i="14"/>
  <c r="G770" i="14"/>
  <c r="G771" i="14"/>
  <c r="G772" i="14"/>
  <c r="G773" i="14"/>
  <c r="G774" i="14"/>
  <c r="G775" i="14"/>
  <c r="G776" i="14"/>
  <c r="G777" i="14"/>
  <c r="G778" i="14"/>
  <c r="G779" i="14"/>
  <c r="G780" i="14"/>
  <c r="G781" i="14"/>
  <c r="G782" i="14"/>
  <c r="G783" i="14"/>
  <c r="G784" i="14"/>
  <c r="G785" i="14"/>
  <c r="G786" i="14"/>
  <c r="G787" i="14"/>
  <c r="G788" i="14"/>
  <c r="G789" i="14"/>
  <c r="G790" i="14"/>
  <c r="G791" i="14"/>
  <c r="G792" i="14"/>
  <c r="G793" i="14"/>
  <c r="G794" i="14"/>
  <c r="G795" i="14"/>
  <c r="G796" i="14"/>
  <c r="G797" i="14"/>
  <c r="G798" i="14"/>
  <c r="G799" i="14"/>
  <c r="G800" i="14"/>
  <c r="G801" i="14"/>
  <c r="G802" i="14"/>
  <c r="G803" i="14"/>
  <c r="G804" i="14"/>
  <c r="G805" i="14"/>
  <c r="G806" i="14"/>
  <c r="G807" i="14"/>
  <c r="G808" i="14"/>
  <c r="G809" i="14"/>
  <c r="G810" i="14"/>
  <c r="G811" i="14"/>
  <c r="G812" i="14"/>
  <c r="G813" i="14"/>
  <c r="G814" i="14"/>
  <c r="G815" i="14"/>
  <c r="G816" i="14"/>
  <c r="G817" i="14"/>
  <c r="G818" i="14"/>
  <c r="G819" i="14"/>
  <c r="G820" i="14"/>
  <c r="G821" i="14"/>
  <c r="G822" i="14"/>
  <c r="G823" i="14"/>
  <c r="G824" i="14"/>
  <c r="G825" i="14"/>
  <c r="G826" i="14"/>
  <c r="G827" i="14"/>
  <c r="G828" i="14"/>
  <c r="G829" i="14"/>
  <c r="G830" i="14"/>
  <c r="G831" i="14"/>
  <c r="G832" i="14"/>
  <c r="G833" i="14"/>
  <c r="G834" i="14"/>
  <c r="G835" i="14"/>
  <c r="G836" i="14"/>
  <c r="G837" i="14"/>
  <c r="G838" i="14"/>
  <c r="G839" i="14"/>
  <c r="G840" i="14"/>
  <c r="G841" i="14"/>
  <c r="G842" i="14"/>
  <c r="G843" i="14"/>
  <c r="G844" i="14"/>
  <c r="G845" i="14"/>
  <c r="G846" i="14"/>
  <c r="G847" i="14"/>
  <c r="G848" i="14"/>
  <c r="G849" i="14"/>
  <c r="G850" i="14"/>
  <c r="G851" i="14"/>
  <c r="G852" i="14"/>
  <c r="G853" i="14"/>
  <c r="G854" i="14"/>
  <c r="G855" i="14"/>
  <c r="G856" i="14"/>
  <c r="G857" i="14"/>
  <c r="G858" i="14"/>
  <c r="G859" i="14"/>
  <c r="G860" i="14"/>
  <c r="G861" i="14"/>
  <c r="G862" i="14"/>
  <c r="G863" i="14"/>
  <c r="G864" i="14"/>
  <c r="G865" i="14"/>
  <c r="G866" i="14"/>
  <c r="G867" i="14"/>
  <c r="G868" i="14"/>
  <c r="G869" i="14"/>
  <c r="G870" i="14"/>
  <c r="G871" i="14"/>
  <c r="G872" i="14"/>
  <c r="G873" i="14"/>
  <c r="G874" i="14"/>
  <c r="G875" i="14"/>
  <c r="G876" i="14"/>
  <c r="G877" i="14"/>
  <c r="G878" i="14"/>
  <c r="G879" i="14"/>
  <c r="G880" i="14"/>
  <c r="G881" i="14"/>
  <c r="G882" i="14"/>
  <c r="G883" i="14"/>
  <c r="G884" i="14"/>
  <c r="G885" i="14"/>
  <c r="G886" i="14"/>
  <c r="G887" i="14"/>
  <c r="G888" i="14"/>
  <c r="G889" i="14"/>
  <c r="G890" i="14"/>
  <c r="G891" i="14"/>
  <c r="G892" i="14"/>
  <c r="G893" i="14"/>
  <c r="G894" i="14"/>
  <c r="G895" i="14"/>
  <c r="G896" i="14"/>
  <c r="G897" i="14"/>
  <c r="G898" i="14"/>
  <c r="G899" i="14"/>
  <c r="G900" i="14"/>
  <c r="G901" i="14"/>
  <c r="G902" i="14"/>
  <c r="G903" i="14"/>
  <c r="G904" i="14"/>
  <c r="G905" i="14"/>
  <c r="G906" i="14"/>
  <c r="G907" i="14"/>
  <c r="G908" i="14"/>
  <c r="G909" i="14"/>
  <c r="G910" i="14"/>
  <c r="G911" i="14"/>
  <c r="G912" i="14"/>
  <c r="G913" i="14"/>
  <c r="G914" i="14"/>
  <c r="G915" i="14"/>
  <c r="G916" i="14"/>
  <c r="G917" i="14"/>
  <c r="G918" i="14"/>
  <c r="G919" i="14"/>
  <c r="G920" i="14"/>
  <c r="G921" i="14"/>
  <c r="G922" i="14"/>
  <c r="G923" i="14"/>
  <c r="G924" i="14"/>
  <c r="G925" i="14"/>
  <c r="G926" i="14"/>
  <c r="G927" i="14"/>
  <c r="G928" i="14"/>
  <c r="G929" i="14"/>
  <c r="G930" i="14"/>
  <c r="G931" i="14"/>
  <c r="G932" i="14"/>
  <c r="G933" i="14"/>
  <c r="G934" i="14"/>
  <c r="G935" i="14"/>
  <c r="G936" i="14"/>
  <c r="G937" i="14"/>
  <c r="G938" i="14"/>
  <c r="G939" i="14"/>
  <c r="G940" i="14"/>
  <c r="G941" i="14"/>
  <c r="G942" i="14"/>
  <c r="G943" i="14"/>
  <c r="G944" i="14"/>
  <c r="G945" i="14"/>
  <c r="G946" i="14"/>
  <c r="G947" i="14"/>
  <c r="G948" i="14"/>
  <c r="G949" i="14"/>
  <c r="G950" i="14"/>
  <c r="G951" i="14"/>
  <c r="G952" i="14"/>
  <c r="G953" i="14"/>
  <c r="G954" i="14"/>
  <c r="G955" i="14"/>
  <c r="G956" i="14"/>
  <c r="G957" i="14"/>
  <c r="G958" i="14"/>
  <c r="G959" i="14"/>
  <c r="G960" i="14"/>
  <c r="G961" i="14"/>
  <c r="G962" i="14"/>
  <c r="G963" i="14"/>
  <c r="G964" i="14"/>
  <c r="G965" i="14"/>
  <c r="G966" i="14"/>
  <c r="G967" i="14"/>
  <c r="G968" i="14"/>
  <c r="G969" i="14"/>
  <c r="G970" i="14"/>
  <c r="G971" i="14"/>
  <c r="G972" i="14"/>
  <c r="G973" i="14"/>
  <c r="G974" i="14"/>
  <c r="G975" i="14"/>
  <c r="G976" i="14"/>
  <c r="G977" i="14"/>
  <c r="G978" i="14"/>
  <c r="G979" i="14"/>
  <c r="G980" i="14"/>
  <c r="G981" i="14"/>
  <c r="G982" i="14"/>
  <c r="G983" i="14"/>
  <c r="G984" i="14"/>
  <c r="G985" i="14"/>
  <c r="G986" i="14"/>
  <c r="G987" i="14"/>
  <c r="G988" i="14"/>
  <c r="G989" i="14"/>
  <c r="G990" i="14"/>
  <c r="G991" i="14"/>
  <c r="G992" i="14"/>
  <c r="G993" i="14"/>
  <c r="G994" i="14"/>
  <c r="G995" i="14"/>
  <c r="G996" i="14"/>
  <c r="G997" i="14"/>
  <c r="G998" i="14"/>
  <c r="G999" i="14"/>
  <c r="G1000" i="14"/>
  <c r="G1001" i="14"/>
  <c r="G2" i="14"/>
  <c r="C2" i="14"/>
  <c r="D3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40" i="14"/>
  <c r="D41" i="14"/>
  <c r="D42" i="14"/>
  <c r="D43" i="14"/>
  <c r="D44" i="14"/>
  <c r="D45" i="14"/>
  <c r="D46" i="14"/>
  <c r="D47" i="14"/>
  <c r="D48" i="14"/>
  <c r="D49" i="14"/>
  <c r="D50" i="14"/>
  <c r="D51" i="14"/>
  <c r="D52" i="14"/>
  <c r="D53" i="14"/>
  <c r="D54" i="14"/>
  <c r="D55" i="14"/>
  <c r="D56" i="14"/>
  <c r="D57" i="14"/>
  <c r="D58" i="14"/>
  <c r="D59" i="14"/>
  <c r="D60" i="14"/>
  <c r="D61" i="14"/>
  <c r="D62" i="14"/>
  <c r="D63" i="14"/>
  <c r="D64" i="14"/>
  <c r="D65" i="14"/>
  <c r="D66" i="14"/>
  <c r="D67" i="14"/>
  <c r="D68" i="14"/>
  <c r="D69" i="14"/>
  <c r="D70" i="14"/>
  <c r="D71" i="14"/>
  <c r="D72" i="14"/>
  <c r="D73" i="14"/>
  <c r="D74" i="14"/>
  <c r="D75" i="14"/>
  <c r="D76" i="14"/>
  <c r="D77" i="14"/>
  <c r="D78" i="14"/>
  <c r="D79" i="14"/>
  <c r="D80" i="14"/>
  <c r="D81" i="14"/>
  <c r="D82" i="14"/>
  <c r="D83" i="14"/>
  <c r="D84" i="14"/>
  <c r="D85" i="14"/>
  <c r="D86" i="14"/>
  <c r="D87" i="14"/>
  <c r="D88" i="14"/>
  <c r="D89" i="14"/>
  <c r="D90" i="14"/>
  <c r="D91" i="14"/>
  <c r="D92" i="14"/>
  <c r="D93" i="14"/>
  <c r="D94" i="14"/>
  <c r="D95" i="14"/>
  <c r="D96" i="14"/>
  <c r="D97" i="14"/>
  <c r="D98" i="14"/>
  <c r="D99" i="14"/>
  <c r="D100" i="14"/>
  <c r="D101" i="14"/>
  <c r="D102" i="14"/>
  <c r="D103" i="14"/>
  <c r="D104" i="14"/>
  <c r="D105" i="14"/>
  <c r="D106" i="14"/>
  <c r="D107" i="14"/>
  <c r="D108" i="14"/>
  <c r="D109" i="14"/>
  <c r="D110" i="14"/>
  <c r="D111" i="14"/>
  <c r="D112" i="14"/>
  <c r="D113" i="14"/>
  <c r="D114" i="14"/>
  <c r="D115" i="14"/>
  <c r="D116" i="14"/>
  <c r="D117" i="14"/>
  <c r="D118" i="14"/>
  <c r="D119" i="14"/>
  <c r="D120" i="14"/>
  <c r="D121" i="14"/>
  <c r="D122" i="14"/>
  <c r="D123" i="14"/>
  <c r="D124" i="14"/>
  <c r="D125" i="14"/>
  <c r="D126" i="14"/>
  <c r="D127" i="14"/>
  <c r="D128" i="14"/>
  <c r="D129" i="14"/>
  <c r="D130" i="14"/>
  <c r="D131" i="14"/>
  <c r="D132" i="14"/>
  <c r="D133" i="14"/>
  <c r="D134" i="14"/>
  <c r="D135" i="14"/>
  <c r="D136" i="14"/>
  <c r="D137" i="14"/>
  <c r="D138" i="14"/>
  <c r="D139" i="14"/>
  <c r="D140" i="14"/>
  <c r="D141" i="14"/>
  <c r="D142" i="14"/>
  <c r="D143" i="14"/>
  <c r="D144" i="14"/>
  <c r="D145" i="14"/>
  <c r="D146" i="14"/>
  <c r="D147" i="14"/>
  <c r="D148" i="14"/>
  <c r="D149" i="14"/>
  <c r="D150" i="14"/>
  <c r="D151" i="14"/>
  <c r="D152" i="14"/>
  <c r="D153" i="14"/>
  <c r="D154" i="14"/>
  <c r="D155" i="14"/>
  <c r="D156" i="14"/>
  <c r="D157" i="14"/>
  <c r="D158" i="14"/>
  <c r="D159" i="14"/>
  <c r="D160" i="14"/>
  <c r="D161" i="14"/>
  <c r="D162" i="14"/>
  <c r="D163" i="14"/>
  <c r="D164" i="14"/>
  <c r="D165" i="14"/>
  <c r="D166" i="14"/>
  <c r="D167" i="14"/>
  <c r="D168" i="14"/>
  <c r="D169" i="14"/>
  <c r="D170" i="14"/>
  <c r="D171" i="14"/>
  <c r="D172" i="14"/>
  <c r="D173" i="14"/>
  <c r="D174" i="14"/>
  <c r="D175" i="14"/>
  <c r="D176" i="14"/>
  <c r="D177" i="14"/>
  <c r="D178" i="14"/>
  <c r="D179" i="14"/>
  <c r="D180" i="14"/>
  <c r="D181" i="14"/>
  <c r="D182" i="14"/>
  <c r="D183" i="14"/>
  <c r="D184" i="14"/>
  <c r="D185" i="14"/>
  <c r="D186" i="14"/>
  <c r="D187" i="14"/>
  <c r="D188" i="14"/>
  <c r="D189" i="14"/>
  <c r="D190" i="14"/>
  <c r="D191" i="14"/>
  <c r="D192" i="14"/>
  <c r="D193" i="14"/>
  <c r="D194" i="14"/>
  <c r="D195" i="14"/>
  <c r="D196" i="14"/>
  <c r="D197" i="14"/>
  <c r="D198" i="14"/>
  <c r="D199" i="14"/>
  <c r="D200" i="14"/>
  <c r="D201" i="14"/>
  <c r="D202" i="14"/>
  <c r="D203" i="14"/>
  <c r="D204" i="14"/>
  <c r="D205" i="14"/>
  <c r="D206" i="14"/>
  <c r="D207" i="14"/>
  <c r="D208" i="14"/>
  <c r="D209" i="14"/>
  <c r="D210" i="14"/>
  <c r="D211" i="14"/>
  <c r="D212" i="14"/>
  <c r="D213" i="14"/>
  <c r="D214" i="14"/>
  <c r="D215" i="14"/>
  <c r="D216" i="14"/>
  <c r="D217" i="14"/>
  <c r="D218" i="14"/>
  <c r="D219" i="14"/>
  <c r="D220" i="14"/>
  <c r="D221" i="14"/>
  <c r="D222" i="14"/>
  <c r="D223" i="14"/>
  <c r="D224" i="14"/>
  <c r="D225" i="14"/>
  <c r="D226" i="14"/>
  <c r="D227" i="14"/>
  <c r="D228" i="14"/>
  <c r="D229" i="14"/>
  <c r="D230" i="14"/>
  <c r="D231" i="14"/>
  <c r="D232" i="14"/>
  <c r="D233" i="14"/>
  <c r="D234" i="14"/>
  <c r="D235" i="14"/>
  <c r="D236" i="14"/>
  <c r="D237" i="14"/>
  <c r="D238" i="14"/>
  <c r="D239" i="14"/>
  <c r="D240" i="14"/>
  <c r="D241" i="14"/>
  <c r="D242" i="14"/>
  <c r="D243" i="14"/>
  <c r="D244" i="14"/>
  <c r="D245" i="14"/>
  <c r="D246" i="14"/>
  <c r="D247" i="14"/>
  <c r="D248" i="14"/>
  <c r="D249" i="14"/>
  <c r="D250" i="14"/>
  <c r="D251" i="14"/>
  <c r="D252" i="14"/>
  <c r="D253" i="14"/>
  <c r="D254" i="14"/>
  <c r="D255" i="14"/>
  <c r="D256" i="14"/>
  <c r="D257" i="14"/>
  <c r="D258" i="14"/>
  <c r="D259" i="14"/>
  <c r="D260" i="14"/>
  <c r="D261" i="14"/>
  <c r="D262" i="14"/>
  <c r="D263" i="14"/>
  <c r="D264" i="14"/>
  <c r="D265" i="14"/>
  <c r="D266" i="14"/>
  <c r="D267" i="14"/>
  <c r="D268" i="14"/>
  <c r="D269" i="14"/>
  <c r="D270" i="14"/>
  <c r="D271" i="14"/>
  <c r="D272" i="14"/>
  <c r="D273" i="14"/>
  <c r="D274" i="14"/>
  <c r="D275" i="14"/>
  <c r="D276" i="14"/>
  <c r="D277" i="14"/>
  <c r="D278" i="14"/>
  <c r="D279" i="14"/>
  <c r="D280" i="14"/>
  <c r="D281" i="14"/>
  <c r="D282" i="14"/>
  <c r="D283" i="14"/>
  <c r="D284" i="14"/>
  <c r="D285" i="14"/>
  <c r="D286" i="14"/>
  <c r="D287" i="14"/>
  <c r="D288" i="14"/>
  <c r="D289" i="14"/>
  <c r="D290" i="14"/>
  <c r="D291" i="14"/>
  <c r="D292" i="14"/>
  <c r="D293" i="14"/>
  <c r="D294" i="14"/>
  <c r="D295" i="14"/>
  <c r="D296" i="14"/>
  <c r="D297" i="14"/>
  <c r="D298" i="14"/>
  <c r="D299" i="14"/>
  <c r="D300" i="14"/>
  <c r="D301" i="14"/>
  <c r="D302" i="14"/>
  <c r="D303" i="14"/>
  <c r="D304" i="14"/>
  <c r="D305" i="14"/>
  <c r="D306" i="14"/>
  <c r="D307" i="14"/>
  <c r="D308" i="14"/>
  <c r="D309" i="14"/>
  <c r="D310" i="14"/>
  <c r="D311" i="14"/>
  <c r="D312" i="14"/>
  <c r="D313" i="14"/>
  <c r="D314" i="14"/>
  <c r="D315" i="14"/>
  <c r="D316" i="14"/>
  <c r="D317" i="14"/>
  <c r="D318" i="14"/>
  <c r="D319" i="14"/>
  <c r="D320" i="14"/>
  <c r="D321" i="14"/>
  <c r="D322" i="14"/>
  <c r="D323" i="14"/>
  <c r="D324" i="14"/>
  <c r="D325" i="14"/>
  <c r="D326" i="14"/>
  <c r="D327" i="14"/>
  <c r="D328" i="14"/>
  <c r="D329" i="14"/>
  <c r="D330" i="14"/>
  <c r="D331" i="14"/>
  <c r="D332" i="14"/>
  <c r="D333" i="14"/>
  <c r="D334" i="14"/>
  <c r="D335" i="14"/>
  <c r="D336" i="14"/>
  <c r="D337" i="14"/>
  <c r="D338" i="14"/>
  <c r="D339" i="14"/>
  <c r="D340" i="14"/>
  <c r="D341" i="14"/>
  <c r="D342" i="14"/>
  <c r="D343" i="14"/>
  <c r="D344" i="14"/>
  <c r="D345" i="14"/>
  <c r="D346" i="14"/>
  <c r="D347" i="14"/>
  <c r="D348" i="14"/>
  <c r="D349" i="14"/>
  <c r="D350" i="14"/>
  <c r="D351" i="14"/>
  <c r="D352" i="14"/>
  <c r="D353" i="14"/>
  <c r="D354" i="14"/>
  <c r="D355" i="14"/>
  <c r="D356" i="14"/>
  <c r="D357" i="14"/>
  <c r="D358" i="14"/>
  <c r="D359" i="14"/>
  <c r="D360" i="14"/>
  <c r="D361" i="14"/>
  <c r="D362" i="14"/>
  <c r="D363" i="14"/>
  <c r="D364" i="14"/>
  <c r="D365" i="14"/>
  <c r="D366" i="14"/>
  <c r="D367" i="14"/>
  <c r="D368" i="14"/>
  <c r="D369" i="14"/>
  <c r="D370" i="14"/>
  <c r="D371" i="14"/>
  <c r="D372" i="14"/>
  <c r="D373" i="14"/>
  <c r="D374" i="14"/>
  <c r="D375" i="14"/>
  <c r="D376" i="14"/>
  <c r="D377" i="14"/>
  <c r="D378" i="14"/>
  <c r="D379" i="14"/>
  <c r="D380" i="14"/>
  <c r="D381" i="14"/>
  <c r="D382" i="14"/>
  <c r="D383" i="14"/>
  <c r="D384" i="14"/>
  <c r="D385" i="14"/>
  <c r="D386" i="14"/>
  <c r="D387" i="14"/>
  <c r="D388" i="14"/>
  <c r="D389" i="14"/>
  <c r="D390" i="14"/>
  <c r="D391" i="14"/>
  <c r="D392" i="14"/>
  <c r="D393" i="14"/>
  <c r="D394" i="14"/>
  <c r="D395" i="14"/>
  <c r="D396" i="14"/>
  <c r="D397" i="14"/>
  <c r="D398" i="14"/>
  <c r="D399" i="14"/>
  <c r="D400" i="14"/>
  <c r="D401" i="14"/>
  <c r="D402" i="14"/>
  <c r="D403" i="14"/>
  <c r="D404" i="14"/>
  <c r="D405" i="14"/>
  <c r="D406" i="14"/>
  <c r="D407" i="14"/>
  <c r="D408" i="14"/>
  <c r="D409" i="14"/>
  <c r="D410" i="14"/>
  <c r="D411" i="14"/>
  <c r="D412" i="14"/>
  <c r="D413" i="14"/>
  <c r="D414" i="14"/>
  <c r="D415" i="14"/>
  <c r="D416" i="14"/>
  <c r="D417" i="14"/>
  <c r="D418" i="14"/>
  <c r="D419" i="14"/>
  <c r="D420" i="14"/>
  <c r="D421" i="14"/>
  <c r="D422" i="14"/>
  <c r="D423" i="14"/>
  <c r="D424" i="14"/>
  <c r="D425" i="14"/>
  <c r="D426" i="14"/>
  <c r="D427" i="14"/>
  <c r="D428" i="14"/>
  <c r="D429" i="14"/>
  <c r="D430" i="14"/>
  <c r="D431" i="14"/>
  <c r="D432" i="14"/>
  <c r="D433" i="14"/>
  <c r="D434" i="14"/>
  <c r="D435" i="14"/>
  <c r="D436" i="14"/>
  <c r="D437" i="14"/>
  <c r="D438" i="14"/>
  <c r="D439" i="14"/>
  <c r="D440" i="14"/>
  <c r="D441" i="14"/>
  <c r="D442" i="14"/>
  <c r="D443" i="14"/>
  <c r="D444" i="14"/>
  <c r="D445" i="14"/>
  <c r="D446" i="14"/>
  <c r="D447" i="14"/>
  <c r="D448" i="14"/>
  <c r="D449" i="14"/>
  <c r="D450" i="14"/>
  <c r="D451" i="14"/>
  <c r="D452" i="14"/>
  <c r="D453" i="14"/>
  <c r="D454" i="14"/>
  <c r="D455" i="14"/>
  <c r="D456" i="14"/>
  <c r="D457" i="14"/>
  <c r="D458" i="14"/>
  <c r="D459" i="14"/>
  <c r="D460" i="14"/>
  <c r="D461" i="14"/>
  <c r="D462" i="14"/>
  <c r="D463" i="14"/>
  <c r="D464" i="14"/>
  <c r="D465" i="14"/>
  <c r="D466" i="14"/>
  <c r="D467" i="14"/>
  <c r="D468" i="14"/>
  <c r="D469" i="14"/>
  <c r="D470" i="14"/>
  <c r="D471" i="14"/>
  <c r="D472" i="14"/>
  <c r="D473" i="14"/>
  <c r="D474" i="14"/>
  <c r="D475" i="14"/>
  <c r="D476" i="14"/>
  <c r="D477" i="14"/>
  <c r="D478" i="14"/>
  <c r="D479" i="14"/>
  <c r="D480" i="14"/>
  <c r="D481" i="14"/>
  <c r="D482" i="14"/>
  <c r="D483" i="14"/>
  <c r="D484" i="14"/>
  <c r="D485" i="14"/>
  <c r="D486" i="14"/>
  <c r="D487" i="14"/>
  <c r="D488" i="14"/>
  <c r="D489" i="14"/>
  <c r="D490" i="14"/>
  <c r="D491" i="14"/>
  <c r="D492" i="14"/>
  <c r="D493" i="14"/>
  <c r="D494" i="14"/>
  <c r="D495" i="14"/>
  <c r="D496" i="14"/>
  <c r="D497" i="14"/>
  <c r="D498" i="14"/>
  <c r="D499" i="14"/>
  <c r="D500" i="14"/>
  <c r="D501" i="14"/>
  <c r="D502" i="14"/>
  <c r="D503" i="14"/>
  <c r="D504" i="14"/>
  <c r="D505" i="14"/>
  <c r="D506" i="14"/>
  <c r="D507" i="14"/>
  <c r="D508" i="14"/>
  <c r="D509" i="14"/>
  <c r="D510" i="14"/>
  <c r="D511" i="14"/>
  <c r="D512" i="14"/>
  <c r="D513" i="14"/>
  <c r="D514" i="14"/>
  <c r="D515" i="14"/>
  <c r="D516" i="14"/>
  <c r="D517" i="14"/>
  <c r="D518" i="14"/>
  <c r="D519" i="14"/>
  <c r="D520" i="14"/>
  <c r="D521" i="14"/>
  <c r="D522" i="14"/>
  <c r="D523" i="14"/>
  <c r="D524" i="14"/>
  <c r="D525" i="14"/>
  <c r="D526" i="14"/>
  <c r="D527" i="14"/>
  <c r="D528" i="14"/>
  <c r="D529" i="14"/>
  <c r="D530" i="14"/>
  <c r="D531" i="14"/>
  <c r="D532" i="14"/>
  <c r="D533" i="14"/>
  <c r="D534" i="14"/>
  <c r="D535" i="14"/>
  <c r="D536" i="14"/>
  <c r="D537" i="14"/>
  <c r="D538" i="14"/>
  <c r="D539" i="14"/>
  <c r="D540" i="14"/>
  <c r="D541" i="14"/>
  <c r="D542" i="14"/>
  <c r="D543" i="14"/>
  <c r="D544" i="14"/>
  <c r="D545" i="14"/>
  <c r="D546" i="14"/>
  <c r="D547" i="14"/>
  <c r="D548" i="14"/>
  <c r="D549" i="14"/>
  <c r="D550" i="14"/>
  <c r="D551" i="14"/>
  <c r="D552" i="14"/>
  <c r="D553" i="14"/>
  <c r="D554" i="14"/>
  <c r="D555" i="14"/>
  <c r="D556" i="14"/>
  <c r="D557" i="14"/>
  <c r="D558" i="14"/>
  <c r="D559" i="14"/>
  <c r="D560" i="14"/>
  <c r="D561" i="14"/>
  <c r="D562" i="14"/>
  <c r="D563" i="14"/>
  <c r="D564" i="14"/>
  <c r="D565" i="14"/>
  <c r="D566" i="14"/>
  <c r="D567" i="14"/>
  <c r="D568" i="14"/>
  <c r="D569" i="14"/>
  <c r="D570" i="14"/>
  <c r="D571" i="14"/>
  <c r="D572" i="14"/>
  <c r="D573" i="14"/>
  <c r="D574" i="14"/>
  <c r="D575" i="14"/>
  <c r="D576" i="14"/>
  <c r="D577" i="14"/>
  <c r="D578" i="14"/>
  <c r="D579" i="14"/>
  <c r="D580" i="14"/>
  <c r="D581" i="14"/>
  <c r="D582" i="14"/>
  <c r="D583" i="14"/>
  <c r="D584" i="14"/>
  <c r="D585" i="14"/>
  <c r="D586" i="14"/>
  <c r="D587" i="14"/>
  <c r="D588" i="14"/>
  <c r="D589" i="14"/>
  <c r="D590" i="14"/>
  <c r="D591" i="14"/>
  <c r="D592" i="14"/>
  <c r="D593" i="14"/>
  <c r="D594" i="14"/>
  <c r="D595" i="14"/>
  <c r="D596" i="14"/>
  <c r="D597" i="14"/>
  <c r="D598" i="14"/>
  <c r="D599" i="14"/>
  <c r="D600" i="14"/>
  <c r="D601" i="14"/>
  <c r="D602" i="14"/>
  <c r="D603" i="14"/>
  <c r="D604" i="14"/>
  <c r="D605" i="14"/>
  <c r="D606" i="14"/>
  <c r="D607" i="14"/>
  <c r="D608" i="14"/>
  <c r="D609" i="14"/>
  <c r="D610" i="14"/>
  <c r="D611" i="14"/>
  <c r="D612" i="14"/>
  <c r="D613" i="14"/>
  <c r="D614" i="14"/>
  <c r="D615" i="14"/>
  <c r="D616" i="14"/>
  <c r="D617" i="14"/>
  <c r="D618" i="14"/>
  <c r="D619" i="14"/>
  <c r="D620" i="14"/>
  <c r="D621" i="14"/>
  <c r="D622" i="14"/>
  <c r="D623" i="14"/>
  <c r="D624" i="14"/>
  <c r="D625" i="14"/>
  <c r="D626" i="14"/>
  <c r="D627" i="14"/>
  <c r="D628" i="14"/>
  <c r="D629" i="14"/>
  <c r="D630" i="14"/>
  <c r="D631" i="14"/>
  <c r="D632" i="14"/>
  <c r="D633" i="14"/>
  <c r="D634" i="14"/>
  <c r="D635" i="14"/>
  <c r="D636" i="14"/>
  <c r="D637" i="14"/>
  <c r="D638" i="14"/>
  <c r="D639" i="14"/>
  <c r="D640" i="14"/>
  <c r="D641" i="14"/>
  <c r="D642" i="14"/>
  <c r="D643" i="14"/>
  <c r="D644" i="14"/>
  <c r="D645" i="14"/>
  <c r="D646" i="14"/>
  <c r="D647" i="14"/>
  <c r="D648" i="14"/>
  <c r="D649" i="14"/>
  <c r="D650" i="14"/>
  <c r="D651" i="14"/>
  <c r="D652" i="14"/>
  <c r="D653" i="14"/>
  <c r="D654" i="14"/>
  <c r="D655" i="14"/>
  <c r="D656" i="14"/>
  <c r="D657" i="14"/>
  <c r="D658" i="14"/>
  <c r="D659" i="14"/>
  <c r="D660" i="14"/>
  <c r="D661" i="14"/>
  <c r="D662" i="14"/>
  <c r="D663" i="14"/>
  <c r="D664" i="14"/>
  <c r="D665" i="14"/>
  <c r="D666" i="14"/>
  <c r="D667" i="14"/>
  <c r="D668" i="14"/>
  <c r="D669" i="14"/>
  <c r="D670" i="14"/>
  <c r="D671" i="14"/>
  <c r="D672" i="14"/>
  <c r="D673" i="14"/>
  <c r="D674" i="14"/>
  <c r="D675" i="14"/>
  <c r="D676" i="14"/>
  <c r="D677" i="14"/>
  <c r="D678" i="14"/>
  <c r="D679" i="14"/>
  <c r="D680" i="14"/>
  <c r="D681" i="14"/>
  <c r="D682" i="14"/>
  <c r="D683" i="14"/>
  <c r="D684" i="14"/>
  <c r="D685" i="14"/>
  <c r="D686" i="14"/>
  <c r="D687" i="14"/>
  <c r="D688" i="14"/>
  <c r="D689" i="14"/>
  <c r="D690" i="14"/>
  <c r="D691" i="14"/>
  <c r="D692" i="14"/>
  <c r="D693" i="14"/>
  <c r="D694" i="14"/>
  <c r="D695" i="14"/>
  <c r="D696" i="14"/>
  <c r="D697" i="14"/>
  <c r="D698" i="14"/>
  <c r="D699" i="14"/>
  <c r="D700" i="14"/>
  <c r="D701" i="14"/>
  <c r="D702" i="14"/>
  <c r="D703" i="14"/>
  <c r="D704" i="14"/>
  <c r="D705" i="14"/>
  <c r="D706" i="14"/>
  <c r="D707" i="14"/>
  <c r="D708" i="14"/>
  <c r="D709" i="14"/>
  <c r="D710" i="14"/>
  <c r="D711" i="14"/>
  <c r="D712" i="14"/>
  <c r="D713" i="14"/>
  <c r="D714" i="14"/>
  <c r="D715" i="14"/>
  <c r="D716" i="14"/>
  <c r="D717" i="14"/>
  <c r="D718" i="14"/>
  <c r="D719" i="14"/>
  <c r="D720" i="14"/>
  <c r="D721" i="14"/>
  <c r="D722" i="14"/>
  <c r="D723" i="14"/>
  <c r="D724" i="14"/>
  <c r="D725" i="14"/>
  <c r="D726" i="14"/>
  <c r="D727" i="14"/>
  <c r="D728" i="14"/>
  <c r="D729" i="14"/>
  <c r="D730" i="14"/>
  <c r="D731" i="14"/>
  <c r="D732" i="14"/>
  <c r="D733" i="14"/>
  <c r="D734" i="14"/>
  <c r="D735" i="14"/>
  <c r="D736" i="14"/>
  <c r="D737" i="14"/>
  <c r="D738" i="14"/>
  <c r="D739" i="14"/>
  <c r="D740" i="14"/>
  <c r="D741" i="14"/>
  <c r="D742" i="14"/>
  <c r="D743" i="14"/>
  <c r="D744" i="14"/>
  <c r="D745" i="14"/>
  <c r="D746" i="14"/>
  <c r="D747" i="14"/>
  <c r="D748" i="14"/>
  <c r="D749" i="14"/>
  <c r="D750" i="14"/>
  <c r="D751" i="14"/>
  <c r="D752" i="14"/>
  <c r="D753" i="14"/>
  <c r="D754" i="14"/>
  <c r="D755" i="14"/>
  <c r="D756" i="14"/>
  <c r="D757" i="14"/>
  <c r="D758" i="14"/>
  <c r="D759" i="14"/>
  <c r="D760" i="14"/>
  <c r="D761" i="14"/>
  <c r="D762" i="14"/>
  <c r="D763" i="14"/>
  <c r="D764" i="14"/>
  <c r="D765" i="14"/>
  <c r="D766" i="14"/>
  <c r="D767" i="14"/>
  <c r="D768" i="14"/>
  <c r="D769" i="14"/>
  <c r="D770" i="14"/>
  <c r="D771" i="14"/>
  <c r="D772" i="14"/>
  <c r="D773" i="14"/>
  <c r="D774" i="14"/>
  <c r="D775" i="14"/>
  <c r="D776" i="14"/>
  <c r="D777" i="14"/>
  <c r="D778" i="14"/>
  <c r="D779" i="14"/>
  <c r="D780" i="14"/>
  <c r="D781" i="14"/>
  <c r="D782" i="14"/>
  <c r="D783" i="14"/>
  <c r="D784" i="14"/>
  <c r="D785" i="14"/>
  <c r="D786" i="14"/>
  <c r="D787" i="14"/>
  <c r="D788" i="14"/>
  <c r="D789" i="14"/>
  <c r="D790" i="14"/>
  <c r="D791" i="14"/>
  <c r="D792" i="14"/>
  <c r="D793" i="14"/>
  <c r="D794" i="14"/>
  <c r="D795" i="14"/>
  <c r="D796" i="14"/>
  <c r="D797" i="14"/>
  <c r="D798" i="14"/>
  <c r="D799" i="14"/>
  <c r="D800" i="14"/>
  <c r="D801" i="14"/>
  <c r="D802" i="14"/>
  <c r="D803" i="14"/>
  <c r="D804" i="14"/>
  <c r="D805" i="14"/>
  <c r="D806" i="14"/>
  <c r="D807" i="14"/>
  <c r="D808" i="14"/>
  <c r="D809" i="14"/>
  <c r="D810" i="14"/>
  <c r="D811" i="14"/>
  <c r="D812" i="14"/>
  <c r="D813" i="14"/>
  <c r="D814" i="14"/>
  <c r="D815" i="14"/>
  <c r="D816" i="14"/>
  <c r="D817" i="14"/>
  <c r="D818" i="14"/>
  <c r="D819" i="14"/>
  <c r="D820" i="14"/>
  <c r="D821" i="14"/>
  <c r="D822" i="14"/>
  <c r="D823" i="14"/>
  <c r="D824" i="14"/>
  <c r="D825" i="14"/>
  <c r="D826" i="14"/>
  <c r="D827" i="14"/>
  <c r="D828" i="14"/>
  <c r="D829" i="14"/>
  <c r="D830" i="14"/>
  <c r="D831" i="14"/>
  <c r="D832" i="14"/>
  <c r="D833" i="14"/>
  <c r="D834" i="14"/>
  <c r="D835" i="14"/>
  <c r="D836" i="14"/>
  <c r="D837" i="14"/>
  <c r="D838" i="14"/>
  <c r="D839" i="14"/>
  <c r="D840" i="14"/>
  <c r="D841" i="14"/>
  <c r="D842" i="14"/>
  <c r="D843" i="14"/>
  <c r="D844" i="14"/>
  <c r="D845" i="14"/>
  <c r="D846" i="14"/>
  <c r="D847" i="14"/>
  <c r="D848" i="14"/>
  <c r="D849" i="14"/>
  <c r="D850" i="14"/>
  <c r="D851" i="14"/>
  <c r="D852" i="14"/>
  <c r="D853" i="14"/>
  <c r="D854" i="14"/>
  <c r="D855" i="14"/>
  <c r="D856" i="14"/>
  <c r="D857" i="14"/>
  <c r="D858" i="14"/>
  <c r="D859" i="14"/>
  <c r="D860" i="14"/>
  <c r="D861" i="14"/>
  <c r="D862" i="14"/>
  <c r="D863" i="14"/>
  <c r="D864" i="14"/>
  <c r="D865" i="14"/>
  <c r="D866" i="14"/>
  <c r="D867" i="14"/>
  <c r="D868" i="14"/>
  <c r="D869" i="14"/>
  <c r="D870" i="14"/>
  <c r="D871" i="14"/>
  <c r="D872" i="14"/>
  <c r="D873" i="14"/>
  <c r="D874" i="14"/>
  <c r="D875" i="14"/>
  <c r="D876" i="14"/>
  <c r="D877" i="14"/>
  <c r="D878" i="14"/>
  <c r="D879" i="14"/>
  <c r="D880" i="14"/>
  <c r="D881" i="14"/>
  <c r="D882" i="14"/>
  <c r="D883" i="14"/>
  <c r="D884" i="14"/>
  <c r="D885" i="14"/>
  <c r="D886" i="14"/>
  <c r="D887" i="14"/>
  <c r="D888" i="14"/>
  <c r="D889" i="14"/>
  <c r="D890" i="14"/>
  <c r="D891" i="14"/>
  <c r="D892" i="14"/>
  <c r="D893" i="14"/>
  <c r="D894" i="14"/>
  <c r="D895" i="14"/>
  <c r="D896" i="14"/>
  <c r="D897" i="14"/>
  <c r="D898" i="14"/>
  <c r="D899" i="14"/>
  <c r="D900" i="14"/>
  <c r="D901" i="14"/>
  <c r="D902" i="14"/>
  <c r="D903" i="14"/>
  <c r="D904" i="14"/>
  <c r="D905" i="14"/>
  <c r="D906" i="14"/>
  <c r="D907" i="14"/>
  <c r="D908" i="14"/>
  <c r="D909" i="14"/>
  <c r="D910" i="14"/>
  <c r="D911" i="14"/>
  <c r="D912" i="14"/>
  <c r="D913" i="14"/>
  <c r="D914" i="14"/>
  <c r="D915" i="14"/>
  <c r="D916" i="14"/>
  <c r="D917" i="14"/>
  <c r="D918" i="14"/>
  <c r="D919" i="14"/>
  <c r="D920" i="14"/>
  <c r="D921" i="14"/>
  <c r="D922" i="14"/>
  <c r="D923" i="14"/>
  <c r="D924" i="14"/>
  <c r="D925" i="14"/>
  <c r="D926" i="14"/>
  <c r="D927" i="14"/>
  <c r="D928" i="14"/>
  <c r="D929" i="14"/>
  <c r="D930" i="14"/>
  <c r="D931" i="14"/>
  <c r="D932" i="14"/>
  <c r="D933" i="14"/>
  <c r="D934" i="14"/>
  <c r="D935" i="14"/>
  <c r="D936" i="14"/>
  <c r="D937" i="14"/>
  <c r="D938" i="14"/>
  <c r="D939" i="14"/>
  <c r="D940" i="14"/>
  <c r="D941" i="14"/>
  <c r="D942" i="14"/>
  <c r="D943" i="14"/>
  <c r="D944" i="14"/>
  <c r="D945" i="14"/>
  <c r="D946" i="14"/>
  <c r="D947" i="14"/>
  <c r="D948" i="14"/>
  <c r="D949" i="14"/>
  <c r="D950" i="14"/>
  <c r="D951" i="14"/>
  <c r="D952" i="14"/>
  <c r="D953" i="14"/>
  <c r="D954" i="14"/>
  <c r="D955" i="14"/>
  <c r="D956" i="14"/>
  <c r="D957" i="14"/>
  <c r="D958" i="14"/>
  <c r="D959" i="14"/>
  <c r="D960" i="14"/>
  <c r="D961" i="14"/>
  <c r="D962" i="14"/>
  <c r="D963" i="14"/>
  <c r="D964" i="14"/>
  <c r="D965" i="14"/>
  <c r="D966" i="14"/>
  <c r="D967" i="14"/>
  <c r="D968" i="14"/>
  <c r="D969" i="14"/>
  <c r="D970" i="14"/>
  <c r="D971" i="14"/>
  <c r="D972" i="14"/>
  <c r="D973" i="14"/>
  <c r="D974" i="14"/>
  <c r="D975" i="14"/>
  <c r="D976" i="14"/>
  <c r="D977" i="14"/>
  <c r="D978" i="14"/>
  <c r="D979" i="14"/>
  <c r="D980" i="14"/>
  <c r="D981" i="14"/>
  <c r="D982" i="14"/>
  <c r="D983" i="14"/>
  <c r="D984" i="14"/>
  <c r="D985" i="14"/>
  <c r="D986" i="14"/>
  <c r="D987" i="14"/>
  <c r="D988" i="14"/>
  <c r="D989" i="14"/>
  <c r="D990" i="14"/>
  <c r="D991" i="14"/>
  <c r="D992" i="14"/>
  <c r="D993" i="14"/>
  <c r="D994" i="14"/>
  <c r="D995" i="14"/>
  <c r="D996" i="14"/>
  <c r="D997" i="14"/>
  <c r="D998" i="14"/>
  <c r="D999" i="14"/>
  <c r="D1000" i="14"/>
  <c r="D1001" i="14"/>
  <c r="D2" i="14"/>
  <c r="C6" i="14"/>
  <c r="C7" i="14"/>
  <c r="C8" i="14"/>
  <c r="C9" i="14"/>
  <c r="C10" i="14"/>
  <c r="C11" i="14"/>
  <c r="C12" i="14"/>
  <c r="C13" i="14"/>
  <c r="C14" i="14"/>
  <c r="C15" i="14"/>
  <c r="C16" i="14"/>
  <c r="C17" i="14"/>
  <c r="C18" i="14"/>
  <c r="C19" i="14"/>
  <c r="C20" i="14"/>
  <c r="C21" i="14"/>
  <c r="C22" i="14"/>
  <c r="C23" i="14"/>
  <c r="C24" i="14"/>
  <c r="C25" i="14"/>
  <c r="C26" i="14"/>
  <c r="C27" i="14"/>
  <c r="C28" i="14"/>
  <c r="C29" i="14"/>
  <c r="C30" i="14"/>
  <c r="C31" i="14"/>
  <c r="C32" i="14"/>
  <c r="C33" i="14"/>
  <c r="C34" i="14"/>
  <c r="C35" i="14"/>
  <c r="C36" i="14"/>
  <c r="C37" i="14"/>
  <c r="C38" i="14"/>
  <c r="C39" i="14"/>
  <c r="C40" i="14"/>
  <c r="C41" i="14"/>
  <c r="C42" i="14"/>
  <c r="C43" i="14"/>
  <c r="C44" i="14"/>
  <c r="C45" i="14"/>
  <c r="C46" i="14"/>
  <c r="C47" i="14"/>
  <c r="C48" i="14"/>
  <c r="C49" i="14"/>
  <c r="C50" i="14"/>
  <c r="C51" i="14"/>
  <c r="C52" i="14"/>
  <c r="C53" i="14"/>
  <c r="C54" i="14"/>
  <c r="C55" i="14"/>
  <c r="C56" i="14"/>
  <c r="C57" i="14"/>
  <c r="C58" i="14"/>
  <c r="C59" i="14"/>
  <c r="C60" i="14"/>
  <c r="C61" i="14"/>
  <c r="C62" i="14"/>
  <c r="C63" i="14"/>
  <c r="C64" i="14"/>
  <c r="C65" i="14"/>
  <c r="C66" i="14"/>
  <c r="C67" i="14"/>
  <c r="C68" i="14"/>
  <c r="C69" i="14"/>
  <c r="C70" i="14"/>
  <c r="C71" i="14"/>
  <c r="C72" i="14"/>
  <c r="C73" i="14"/>
  <c r="C74" i="14"/>
  <c r="C75" i="14"/>
  <c r="C76" i="14"/>
  <c r="C77" i="14"/>
  <c r="C78" i="14"/>
  <c r="C79" i="14"/>
  <c r="C80" i="14"/>
  <c r="C81" i="14"/>
  <c r="C82" i="14"/>
  <c r="C83" i="14"/>
  <c r="C84" i="14"/>
  <c r="C85" i="14"/>
  <c r="C86" i="14"/>
  <c r="C87" i="14"/>
  <c r="C88" i="14"/>
  <c r="C89" i="14"/>
  <c r="C90" i="14"/>
  <c r="C91" i="14"/>
  <c r="C92" i="14"/>
  <c r="C93" i="14"/>
  <c r="C94" i="14"/>
  <c r="C95" i="14"/>
  <c r="C96" i="14"/>
  <c r="C97" i="14"/>
  <c r="C98" i="14"/>
  <c r="C99" i="14"/>
  <c r="C100" i="14"/>
  <c r="C101" i="14"/>
  <c r="C102" i="14"/>
  <c r="C103" i="14"/>
  <c r="C104" i="14"/>
  <c r="C105" i="14"/>
  <c r="C106" i="14"/>
  <c r="C107" i="14"/>
  <c r="C108" i="14"/>
  <c r="C109" i="14"/>
  <c r="C110" i="14"/>
  <c r="C111" i="14"/>
  <c r="C112" i="14"/>
  <c r="C113" i="14"/>
  <c r="C114" i="14"/>
  <c r="C115" i="14"/>
  <c r="C116" i="14"/>
  <c r="C117" i="14"/>
  <c r="C118" i="14"/>
  <c r="C119" i="14"/>
  <c r="C120" i="14"/>
  <c r="C121" i="14"/>
  <c r="C122" i="14"/>
  <c r="C123" i="14"/>
  <c r="C124" i="14"/>
  <c r="C125" i="14"/>
  <c r="C126" i="14"/>
  <c r="C127" i="14"/>
  <c r="C128" i="14"/>
  <c r="C129" i="14"/>
  <c r="C130" i="14"/>
  <c r="C131" i="14"/>
  <c r="C132" i="14"/>
  <c r="C133" i="14"/>
  <c r="C134" i="14"/>
  <c r="C135" i="14"/>
  <c r="C136" i="14"/>
  <c r="C137" i="14"/>
  <c r="C138" i="14"/>
  <c r="C139" i="14"/>
  <c r="C140" i="14"/>
  <c r="C141" i="14"/>
  <c r="C142" i="14"/>
  <c r="C143" i="14"/>
  <c r="C144" i="14"/>
  <c r="C145" i="14"/>
  <c r="C146" i="14"/>
  <c r="C147" i="14"/>
  <c r="C148" i="14"/>
  <c r="C149" i="14"/>
  <c r="C150" i="14"/>
  <c r="C151" i="14"/>
  <c r="C152" i="14"/>
  <c r="C153" i="14"/>
  <c r="C154" i="14"/>
  <c r="C155" i="14"/>
  <c r="C156" i="14"/>
  <c r="C157" i="14"/>
  <c r="C158" i="14"/>
  <c r="C159" i="14"/>
  <c r="C160" i="14"/>
  <c r="C161" i="14"/>
  <c r="C162" i="14"/>
  <c r="C163" i="14"/>
  <c r="C164" i="14"/>
  <c r="C165" i="14"/>
  <c r="C166" i="14"/>
  <c r="C167" i="14"/>
  <c r="C168" i="14"/>
  <c r="C169" i="14"/>
  <c r="C170" i="14"/>
  <c r="C171" i="14"/>
  <c r="C172" i="14"/>
  <c r="C173" i="14"/>
  <c r="C174" i="14"/>
  <c r="C175" i="14"/>
  <c r="C176" i="14"/>
  <c r="C177" i="14"/>
  <c r="C178" i="14"/>
  <c r="C179" i="14"/>
  <c r="C180" i="14"/>
  <c r="C181" i="14"/>
  <c r="C182" i="14"/>
  <c r="C183" i="14"/>
  <c r="C184" i="14"/>
  <c r="C185" i="14"/>
  <c r="C186" i="14"/>
  <c r="C187" i="14"/>
  <c r="C188" i="14"/>
  <c r="C189" i="14"/>
  <c r="C190" i="14"/>
  <c r="C191" i="14"/>
  <c r="C192" i="14"/>
  <c r="C193" i="14"/>
  <c r="C194" i="14"/>
  <c r="C195" i="14"/>
  <c r="C196" i="14"/>
  <c r="C197" i="14"/>
  <c r="C198" i="14"/>
  <c r="C199" i="14"/>
  <c r="C200" i="14"/>
  <c r="C201" i="14"/>
  <c r="C202" i="14"/>
  <c r="C203" i="14"/>
  <c r="C204" i="14"/>
  <c r="C205" i="14"/>
  <c r="C206" i="14"/>
  <c r="C207" i="14"/>
  <c r="C208" i="14"/>
  <c r="C209" i="14"/>
  <c r="C210" i="14"/>
  <c r="C211" i="14"/>
  <c r="C212" i="14"/>
  <c r="C213" i="14"/>
  <c r="C214" i="14"/>
  <c r="C215" i="14"/>
  <c r="C216" i="14"/>
  <c r="C217" i="14"/>
  <c r="C218" i="14"/>
  <c r="C219" i="14"/>
  <c r="C220" i="14"/>
  <c r="C221" i="14"/>
  <c r="C222" i="14"/>
  <c r="C223" i="14"/>
  <c r="C224" i="14"/>
  <c r="C225" i="14"/>
  <c r="C226" i="14"/>
  <c r="C227" i="14"/>
  <c r="C228" i="14"/>
  <c r="C229" i="14"/>
  <c r="C230" i="14"/>
  <c r="C231" i="14"/>
  <c r="C232" i="14"/>
  <c r="C233" i="14"/>
  <c r="C234" i="14"/>
  <c r="C235" i="14"/>
  <c r="C236" i="14"/>
  <c r="C237" i="14"/>
  <c r="C238" i="14"/>
  <c r="C239" i="14"/>
  <c r="C240" i="14"/>
  <c r="C241" i="14"/>
  <c r="C242" i="14"/>
  <c r="C243" i="14"/>
  <c r="C244" i="14"/>
  <c r="C245" i="14"/>
  <c r="C246" i="14"/>
  <c r="C247" i="14"/>
  <c r="C248" i="14"/>
  <c r="C249" i="14"/>
  <c r="C250" i="14"/>
  <c r="C251" i="14"/>
  <c r="C252" i="14"/>
  <c r="C253" i="14"/>
  <c r="C254" i="14"/>
  <c r="C255" i="14"/>
  <c r="C256" i="14"/>
  <c r="C257" i="14"/>
  <c r="C258" i="14"/>
  <c r="C259" i="14"/>
  <c r="C260" i="14"/>
  <c r="C261" i="14"/>
  <c r="C262" i="14"/>
  <c r="C263" i="14"/>
  <c r="C264" i="14"/>
  <c r="C265" i="14"/>
  <c r="C266" i="14"/>
  <c r="C267" i="14"/>
  <c r="C268" i="14"/>
  <c r="C269" i="14"/>
  <c r="C270" i="14"/>
  <c r="C271" i="14"/>
  <c r="C272" i="14"/>
  <c r="C273" i="14"/>
  <c r="C274" i="14"/>
  <c r="C275" i="14"/>
  <c r="C276" i="14"/>
  <c r="C277" i="14"/>
  <c r="C278" i="14"/>
  <c r="C279" i="14"/>
  <c r="C280" i="14"/>
  <c r="C281" i="14"/>
  <c r="C282" i="14"/>
  <c r="C283" i="14"/>
  <c r="C284" i="14"/>
  <c r="C285" i="14"/>
  <c r="C286" i="14"/>
  <c r="C287" i="14"/>
  <c r="C288" i="14"/>
  <c r="C289" i="14"/>
  <c r="C290" i="14"/>
  <c r="C291" i="14"/>
  <c r="C292" i="14"/>
  <c r="C293" i="14"/>
  <c r="C294" i="14"/>
  <c r="C295" i="14"/>
  <c r="C296" i="14"/>
  <c r="C297" i="14"/>
  <c r="C298" i="14"/>
  <c r="C299" i="14"/>
  <c r="C300" i="14"/>
  <c r="C301" i="14"/>
  <c r="C302" i="14"/>
  <c r="C303" i="14"/>
  <c r="C304" i="14"/>
  <c r="C305" i="14"/>
  <c r="C306" i="14"/>
  <c r="C307" i="14"/>
  <c r="C308" i="14"/>
  <c r="C309" i="14"/>
  <c r="C310" i="14"/>
  <c r="C311" i="14"/>
  <c r="C312" i="14"/>
  <c r="C313" i="14"/>
  <c r="C314" i="14"/>
  <c r="C315" i="14"/>
  <c r="C316" i="14"/>
  <c r="C317" i="14"/>
  <c r="C318" i="14"/>
  <c r="C319" i="14"/>
  <c r="C320" i="14"/>
  <c r="C321" i="14"/>
  <c r="C322" i="14"/>
  <c r="C323" i="14"/>
  <c r="C324" i="14"/>
  <c r="C325" i="14"/>
  <c r="C326" i="14"/>
  <c r="C327" i="14"/>
  <c r="C328" i="14"/>
  <c r="C329" i="14"/>
  <c r="C330" i="14"/>
  <c r="C331" i="14"/>
  <c r="C332" i="14"/>
  <c r="C333" i="14"/>
  <c r="C334" i="14"/>
  <c r="C335" i="14"/>
  <c r="C336" i="14"/>
  <c r="C337" i="14"/>
  <c r="C338" i="14"/>
  <c r="C339" i="14"/>
  <c r="C340" i="14"/>
  <c r="C341" i="14"/>
  <c r="C342" i="14"/>
  <c r="C343" i="14"/>
  <c r="C344" i="14"/>
  <c r="C345" i="14"/>
  <c r="C346" i="14"/>
  <c r="C347" i="14"/>
  <c r="C348" i="14"/>
  <c r="C349" i="14"/>
  <c r="C350" i="14"/>
  <c r="C351" i="14"/>
  <c r="C352" i="14"/>
  <c r="C353" i="14"/>
  <c r="C354" i="14"/>
  <c r="C355" i="14"/>
  <c r="C356" i="14"/>
  <c r="C357" i="14"/>
  <c r="C358" i="14"/>
  <c r="C359" i="14"/>
  <c r="C360" i="14"/>
  <c r="C361" i="14"/>
  <c r="C362" i="14"/>
  <c r="C363" i="14"/>
  <c r="C364" i="14"/>
  <c r="C365" i="14"/>
  <c r="C366" i="14"/>
  <c r="C367" i="14"/>
  <c r="C368" i="14"/>
  <c r="C369" i="14"/>
  <c r="C370" i="14"/>
  <c r="C371" i="14"/>
  <c r="C372" i="14"/>
  <c r="C373" i="14"/>
  <c r="C374" i="14"/>
  <c r="C375" i="14"/>
  <c r="C376" i="14"/>
  <c r="C377" i="14"/>
  <c r="C378" i="14"/>
  <c r="C379" i="14"/>
  <c r="C380" i="14"/>
  <c r="C381" i="14"/>
  <c r="C382" i="14"/>
  <c r="C383" i="14"/>
  <c r="C384" i="14"/>
  <c r="C385" i="14"/>
  <c r="C386" i="14"/>
  <c r="C387" i="14"/>
  <c r="C388" i="14"/>
  <c r="C389" i="14"/>
  <c r="C390" i="14"/>
  <c r="C391" i="14"/>
  <c r="C392" i="14"/>
  <c r="C393" i="14"/>
  <c r="C394" i="14"/>
  <c r="C395" i="14"/>
  <c r="C396" i="14"/>
  <c r="C397" i="14"/>
  <c r="C398" i="14"/>
  <c r="C399" i="14"/>
  <c r="C400" i="14"/>
  <c r="C401" i="14"/>
  <c r="C402" i="14"/>
  <c r="C403" i="14"/>
  <c r="C404" i="14"/>
  <c r="C405" i="14"/>
  <c r="C406" i="14"/>
  <c r="C407" i="14"/>
  <c r="C408" i="14"/>
  <c r="C409" i="14"/>
  <c r="C410" i="14"/>
  <c r="C411" i="14"/>
  <c r="C412" i="14"/>
  <c r="C413" i="14"/>
  <c r="C414" i="14"/>
  <c r="C415" i="14"/>
  <c r="C416" i="14"/>
  <c r="C417" i="14"/>
  <c r="C418" i="14"/>
  <c r="C419" i="14"/>
  <c r="C420" i="14"/>
  <c r="C421" i="14"/>
  <c r="C422" i="14"/>
  <c r="C423" i="14"/>
  <c r="C424" i="14"/>
  <c r="C425" i="14"/>
  <c r="C426" i="14"/>
  <c r="C427" i="14"/>
  <c r="C428" i="14"/>
  <c r="C429" i="14"/>
  <c r="C430" i="14"/>
  <c r="C431" i="14"/>
  <c r="C432" i="14"/>
  <c r="C433" i="14"/>
  <c r="C434" i="14"/>
  <c r="C435" i="14"/>
  <c r="C436" i="14"/>
  <c r="C437" i="14"/>
  <c r="C438" i="14"/>
  <c r="C439" i="14"/>
  <c r="C440" i="14"/>
  <c r="C441" i="14"/>
  <c r="C442" i="14"/>
  <c r="C443" i="14"/>
  <c r="C444" i="14"/>
  <c r="C445" i="14"/>
  <c r="C446" i="14"/>
  <c r="C447" i="14"/>
  <c r="C448" i="14"/>
  <c r="C449" i="14"/>
  <c r="C450" i="14"/>
  <c r="C451" i="14"/>
  <c r="C452" i="14"/>
  <c r="C453" i="14"/>
  <c r="C454" i="14"/>
  <c r="C455" i="14"/>
  <c r="C456" i="14"/>
  <c r="C457" i="14"/>
  <c r="C458" i="14"/>
  <c r="C459" i="14"/>
  <c r="C460" i="14"/>
  <c r="C461" i="14"/>
  <c r="C462" i="14"/>
  <c r="C463" i="14"/>
  <c r="C464" i="14"/>
  <c r="C465" i="14"/>
  <c r="C466" i="14"/>
  <c r="C467" i="14"/>
  <c r="C468" i="14"/>
  <c r="C469" i="14"/>
  <c r="C470" i="14"/>
  <c r="C471" i="14"/>
  <c r="C472" i="14"/>
  <c r="C473" i="14"/>
  <c r="C474" i="14"/>
  <c r="C475" i="14"/>
  <c r="C476" i="14"/>
  <c r="C477" i="14"/>
  <c r="C478" i="14"/>
  <c r="C479" i="14"/>
  <c r="C480" i="14"/>
  <c r="C481" i="14"/>
  <c r="C482" i="14"/>
  <c r="C483" i="14"/>
  <c r="C484" i="14"/>
  <c r="C485" i="14"/>
  <c r="C486" i="14"/>
  <c r="C487" i="14"/>
  <c r="C488" i="14"/>
  <c r="C489" i="14"/>
  <c r="C490" i="14"/>
  <c r="C491" i="14"/>
  <c r="C492" i="14"/>
  <c r="C493" i="14"/>
  <c r="C494" i="14"/>
  <c r="C495" i="14"/>
  <c r="C496" i="14"/>
  <c r="C497" i="14"/>
  <c r="C498" i="14"/>
  <c r="C499" i="14"/>
  <c r="C500" i="14"/>
  <c r="C501" i="14"/>
  <c r="C502" i="14"/>
  <c r="C503" i="14"/>
  <c r="C504" i="14"/>
  <c r="C505" i="14"/>
  <c r="C506" i="14"/>
  <c r="C507" i="14"/>
  <c r="C508" i="14"/>
  <c r="C509" i="14"/>
  <c r="C510" i="14"/>
  <c r="C511" i="14"/>
  <c r="C512" i="14"/>
  <c r="C513" i="14"/>
  <c r="C514" i="14"/>
  <c r="C515" i="14"/>
  <c r="C516" i="14"/>
  <c r="C517" i="14"/>
  <c r="C518" i="14"/>
  <c r="C519" i="14"/>
  <c r="C520" i="14"/>
  <c r="C521" i="14"/>
  <c r="C522" i="14"/>
  <c r="C523" i="14"/>
  <c r="C524" i="14"/>
  <c r="C525" i="14"/>
  <c r="C526" i="14"/>
  <c r="C527" i="14"/>
  <c r="C528" i="14"/>
  <c r="C529" i="14"/>
  <c r="C530" i="14"/>
  <c r="C531" i="14"/>
  <c r="C532" i="14"/>
  <c r="C533" i="14"/>
  <c r="C534" i="14"/>
  <c r="C535" i="14"/>
  <c r="C536" i="14"/>
  <c r="C537" i="14"/>
  <c r="C538" i="14"/>
  <c r="C539" i="14"/>
  <c r="C540" i="14"/>
  <c r="C541" i="14"/>
  <c r="C542" i="14"/>
  <c r="C543" i="14"/>
  <c r="C544" i="14"/>
  <c r="C545" i="14"/>
  <c r="C546" i="14"/>
  <c r="C547" i="14"/>
  <c r="C548" i="14"/>
  <c r="C549" i="14"/>
  <c r="C550" i="14"/>
  <c r="C551" i="14"/>
  <c r="C552" i="14"/>
  <c r="C553" i="14"/>
  <c r="C554" i="14"/>
  <c r="C555" i="14"/>
  <c r="C556" i="14"/>
  <c r="C557" i="14"/>
  <c r="C558" i="14"/>
  <c r="C559" i="14"/>
  <c r="C560" i="14"/>
  <c r="C561" i="14"/>
  <c r="C562" i="14"/>
  <c r="C563" i="14"/>
  <c r="C564" i="14"/>
  <c r="C565" i="14"/>
  <c r="C566" i="14"/>
  <c r="C567" i="14"/>
  <c r="C568" i="14"/>
  <c r="C569" i="14"/>
  <c r="C570" i="14"/>
  <c r="C571" i="14"/>
  <c r="C572" i="14"/>
  <c r="C573" i="14"/>
  <c r="C574" i="14"/>
  <c r="C575" i="14"/>
  <c r="C576" i="14"/>
  <c r="C577" i="14"/>
  <c r="C578" i="14"/>
  <c r="C579" i="14"/>
  <c r="C580" i="14"/>
  <c r="C581" i="14"/>
  <c r="C582" i="14"/>
  <c r="C583" i="14"/>
  <c r="C584" i="14"/>
  <c r="C585" i="14"/>
  <c r="C586" i="14"/>
  <c r="C587" i="14"/>
  <c r="C588" i="14"/>
  <c r="C589" i="14"/>
  <c r="C590" i="14"/>
  <c r="C591" i="14"/>
  <c r="C592" i="14"/>
  <c r="C593" i="14"/>
  <c r="C594" i="14"/>
  <c r="C595" i="14"/>
  <c r="C596" i="14"/>
  <c r="C597" i="14"/>
  <c r="C598" i="14"/>
  <c r="C599" i="14"/>
  <c r="C600" i="14"/>
  <c r="C601" i="14"/>
  <c r="C602" i="14"/>
  <c r="C603" i="14"/>
  <c r="C604" i="14"/>
  <c r="C605" i="14"/>
  <c r="C606" i="14"/>
  <c r="C607" i="14"/>
  <c r="C608" i="14"/>
  <c r="C609" i="14"/>
  <c r="C610" i="14"/>
  <c r="C611" i="14"/>
  <c r="C612" i="14"/>
  <c r="C613" i="14"/>
  <c r="C614" i="14"/>
  <c r="C615" i="14"/>
  <c r="C616" i="14"/>
  <c r="C617" i="14"/>
  <c r="C618" i="14"/>
  <c r="C619" i="14"/>
  <c r="C620" i="14"/>
  <c r="C621" i="14"/>
  <c r="C622" i="14"/>
  <c r="C623" i="14"/>
  <c r="C624" i="14"/>
  <c r="C625" i="14"/>
  <c r="C626" i="14"/>
  <c r="C627" i="14"/>
  <c r="C628" i="14"/>
  <c r="C629" i="14"/>
  <c r="C630" i="14"/>
  <c r="C631" i="14"/>
  <c r="C632" i="14"/>
  <c r="C633" i="14"/>
  <c r="C634" i="14"/>
  <c r="C635" i="14"/>
  <c r="C636" i="14"/>
  <c r="C637" i="14"/>
  <c r="C638" i="14"/>
  <c r="C639" i="14"/>
  <c r="C640" i="14"/>
  <c r="C641" i="14"/>
  <c r="C642" i="14"/>
  <c r="C643" i="14"/>
  <c r="C644" i="14"/>
  <c r="C645" i="14"/>
  <c r="C646" i="14"/>
  <c r="C647" i="14"/>
  <c r="C648" i="14"/>
  <c r="C649" i="14"/>
  <c r="C650" i="14"/>
  <c r="C651" i="14"/>
  <c r="C652" i="14"/>
  <c r="C653" i="14"/>
  <c r="C654" i="14"/>
  <c r="C655" i="14"/>
  <c r="C656" i="14"/>
  <c r="C657" i="14"/>
  <c r="C658" i="14"/>
  <c r="C659" i="14"/>
  <c r="C660" i="14"/>
  <c r="C661" i="14"/>
  <c r="C662" i="14"/>
  <c r="C663" i="14"/>
  <c r="C664" i="14"/>
  <c r="C665" i="14"/>
  <c r="C666" i="14"/>
  <c r="C667" i="14"/>
  <c r="C668" i="14"/>
  <c r="C669" i="14"/>
  <c r="C670" i="14"/>
  <c r="C671" i="14"/>
  <c r="C672" i="14"/>
  <c r="C673" i="14"/>
  <c r="C674" i="14"/>
  <c r="C675" i="14"/>
  <c r="C676" i="14"/>
  <c r="C677" i="14"/>
  <c r="C678" i="14"/>
  <c r="C679" i="14"/>
  <c r="C680" i="14"/>
  <c r="C681" i="14"/>
  <c r="C682" i="14"/>
  <c r="C683" i="14"/>
  <c r="C684" i="14"/>
  <c r="C685" i="14"/>
  <c r="C686" i="14"/>
  <c r="C687" i="14"/>
  <c r="C688" i="14"/>
  <c r="C689" i="14"/>
  <c r="C690" i="14"/>
  <c r="C691" i="14"/>
  <c r="C692" i="14"/>
  <c r="C693" i="14"/>
  <c r="C694" i="14"/>
  <c r="C695" i="14"/>
  <c r="C696" i="14"/>
  <c r="C697" i="14"/>
  <c r="C698" i="14"/>
  <c r="C699" i="14"/>
  <c r="C700" i="14"/>
  <c r="C701" i="14"/>
  <c r="C702" i="14"/>
  <c r="C703" i="14"/>
  <c r="C704" i="14"/>
  <c r="C705" i="14"/>
  <c r="C706" i="14"/>
  <c r="C707" i="14"/>
  <c r="C708" i="14"/>
  <c r="C709" i="14"/>
  <c r="C710" i="14"/>
  <c r="C711" i="14"/>
  <c r="C712" i="14"/>
  <c r="C713" i="14"/>
  <c r="C714" i="14"/>
  <c r="C715" i="14"/>
  <c r="C716" i="14"/>
  <c r="C717" i="14"/>
  <c r="C718" i="14"/>
  <c r="C719" i="14"/>
  <c r="C720" i="14"/>
  <c r="C721" i="14"/>
  <c r="C722" i="14"/>
  <c r="C723" i="14"/>
  <c r="C724" i="14"/>
  <c r="C725" i="14"/>
  <c r="C726" i="14"/>
  <c r="C727" i="14"/>
  <c r="C728" i="14"/>
  <c r="C729" i="14"/>
  <c r="C730" i="14"/>
  <c r="C731" i="14"/>
  <c r="C732" i="14"/>
  <c r="C733" i="14"/>
  <c r="C734" i="14"/>
  <c r="C735" i="14"/>
  <c r="C736" i="14"/>
  <c r="C737" i="14"/>
  <c r="C738" i="14"/>
  <c r="C739" i="14"/>
  <c r="C740" i="14"/>
  <c r="C741" i="14"/>
  <c r="C742" i="14"/>
  <c r="C743" i="14"/>
  <c r="C744" i="14"/>
  <c r="C745" i="14"/>
  <c r="C746" i="14"/>
  <c r="C747" i="14"/>
  <c r="C748" i="14"/>
  <c r="C749" i="14"/>
  <c r="C750" i="14"/>
  <c r="C751" i="14"/>
  <c r="C752" i="14"/>
  <c r="C753" i="14"/>
  <c r="C754" i="14"/>
  <c r="C755" i="14"/>
  <c r="C756" i="14"/>
  <c r="C757" i="14"/>
  <c r="C758" i="14"/>
  <c r="C759" i="14"/>
  <c r="C760" i="14"/>
  <c r="C761" i="14"/>
  <c r="C762" i="14"/>
  <c r="C763" i="14"/>
  <c r="C764" i="14"/>
  <c r="C765" i="14"/>
  <c r="C766" i="14"/>
  <c r="C767" i="14"/>
  <c r="C768" i="14"/>
  <c r="C769" i="14"/>
  <c r="C770" i="14"/>
  <c r="C771" i="14"/>
  <c r="C772" i="14"/>
  <c r="C773" i="14"/>
  <c r="C774" i="14"/>
  <c r="C775" i="14"/>
  <c r="C776" i="14"/>
  <c r="C777" i="14"/>
  <c r="C778" i="14"/>
  <c r="C779" i="14"/>
  <c r="C780" i="14"/>
  <c r="C781" i="14"/>
  <c r="C782" i="14"/>
  <c r="C783" i="14"/>
  <c r="C784" i="14"/>
  <c r="C785" i="14"/>
  <c r="C786" i="14"/>
  <c r="C787" i="14"/>
  <c r="C788" i="14"/>
  <c r="C789" i="14"/>
  <c r="C790" i="14"/>
  <c r="C791" i="14"/>
  <c r="C792" i="14"/>
  <c r="C793" i="14"/>
  <c r="C794" i="14"/>
  <c r="C795" i="14"/>
  <c r="C796" i="14"/>
  <c r="C797" i="14"/>
  <c r="C798" i="14"/>
  <c r="C799" i="14"/>
  <c r="C800" i="14"/>
  <c r="C801" i="14"/>
  <c r="C802" i="14"/>
  <c r="C803" i="14"/>
  <c r="C804" i="14"/>
  <c r="C805" i="14"/>
  <c r="C806" i="14"/>
  <c r="C807" i="14"/>
  <c r="C808" i="14"/>
  <c r="C809" i="14"/>
  <c r="C810" i="14"/>
  <c r="C811" i="14"/>
  <c r="C812" i="14"/>
  <c r="C813" i="14"/>
  <c r="C814" i="14"/>
  <c r="C815" i="14"/>
  <c r="C816" i="14"/>
  <c r="C817" i="14"/>
  <c r="C818" i="14"/>
  <c r="C819" i="14"/>
  <c r="C820" i="14"/>
  <c r="C821" i="14"/>
  <c r="C822" i="14"/>
  <c r="C823" i="14"/>
  <c r="C824" i="14"/>
  <c r="C825" i="14"/>
  <c r="C826" i="14"/>
  <c r="C827" i="14"/>
  <c r="C828" i="14"/>
  <c r="C829" i="14"/>
  <c r="C830" i="14"/>
  <c r="C831" i="14"/>
  <c r="C832" i="14"/>
  <c r="C833" i="14"/>
  <c r="C834" i="14"/>
  <c r="C835" i="14"/>
  <c r="C836" i="14"/>
  <c r="C837" i="14"/>
  <c r="C838" i="14"/>
  <c r="C839" i="14"/>
  <c r="C840" i="14"/>
  <c r="C841" i="14"/>
  <c r="C842" i="14"/>
  <c r="C843" i="14"/>
  <c r="C844" i="14"/>
  <c r="C845" i="14"/>
  <c r="C846" i="14"/>
  <c r="C847" i="14"/>
  <c r="C848" i="14"/>
  <c r="C849" i="14"/>
  <c r="C850" i="14"/>
  <c r="C851" i="14"/>
  <c r="C852" i="14"/>
  <c r="C853" i="14"/>
  <c r="C854" i="14"/>
  <c r="C855" i="14"/>
  <c r="C856" i="14"/>
  <c r="C857" i="14"/>
  <c r="C858" i="14"/>
  <c r="C859" i="14"/>
  <c r="C860" i="14"/>
  <c r="C861" i="14"/>
  <c r="C862" i="14"/>
  <c r="C863" i="14"/>
  <c r="C864" i="14"/>
  <c r="C865" i="14"/>
  <c r="C866" i="14"/>
  <c r="C867" i="14"/>
  <c r="C868" i="14"/>
  <c r="C869" i="14"/>
  <c r="C870" i="14"/>
  <c r="C871" i="14"/>
  <c r="C872" i="14"/>
  <c r="C873" i="14"/>
  <c r="C874" i="14"/>
  <c r="C875" i="14"/>
  <c r="C876" i="14"/>
  <c r="C877" i="14"/>
  <c r="C878" i="14"/>
  <c r="C879" i="14"/>
  <c r="C880" i="14"/>
  <c r="C881" i="14"/>
  <c r="C882" i="14"/>
  <c r="C883" i="14"/>
  <c r="C884" i="14"/>
  <c r="C885" i="14"/>
  <c r="C886" i="14"/>
  <c r="C887" i="14"/>
  <c r="C888" i="14"/>
  <c r="C889" i="14"/>
  <c r="C890" i="14"/>
  <c r="C891" i="14"/>
  <c r="C892" i="14"/>
  <c r="C893" i="14"/>
  <c r="C894" i="14"/>
  <c r="C895" i="14"/>
  <c r="C896" i="14"/>
  <c r="C897" i="14"/>
  <c r="C898" i="14"/>
  <c r="C899" i="14"/>
  <c r="C900" i="14"/>
  <c r="C901" i="14"/>
  <c r="C902" i="14"/>
  <c r="C903" i="14"/>
  <c r="C904" i="14"/>
  <c r="C905" i="14"/>
  <c r="C906" i="14"/>
  <c r="C907" i="14"/>
  <c r="C908" i="14"/>
  <c r="C909" i="14"/>
  <c r="C910" i="14"/>
  <c r="C911" i="14"/>
  <c r="C912" i="14"/>
  <c r="C913" i="14"/>
  <c r="C914" i="14"/>
  <c r="C915" i="14"/>
  <c r="C916" i="14"/>
  <c r="C917" i="14"/>
  <c r="C918" i="14"/>
  <c r="C919" i="14"/>
  <c r="C920" i="14"/>
  <c r="C921" i="14"/>
  <c r="C922" i="14"/>
  <c r="C923" i="14"/>
  <c r="C924" i="14"/>
  <c r="C925" i="14"/>
  <c r="C926" i="14"/>
  <c r="C927" i="14"/>
  <c r="C928" i="14"/>
  <c r="C929" i="14"/>
  <c r="C930" i="14"/>
  <c r="C931" i="14"/>
  <c r="C932" i="14"/>
  <c r="C933" i="14"/>
  <c r="C934" i="14"/>
  <c r="C935" i="14"/>
  <c r="C936" i="14"/>
  <c r="C937" i="14"/>
  <c r="C938" i="14"/>
  <c r="C939" i="14"/>
  <c r="C940" i="14"/>
  <c r="C941" i="14"/>
  <c r="C942" i="14"/>
  <c r="C943" i="14"/>
  <c r="C944" i="14"/>
  <c r="C945" i="14"/>
  <c r="C946" i="14"/>
  <c r="C947" i="14"/>
  <c r="C948" i="14"/>
  <c r="C949" i="14"/>
  <c r="C950" i="14"/>
  <c r="C951" i="14"/>
  <c r="C952" i="14"/>
  <c r="C953" i="14"/>
  <c r="C954" i="14"/>
  <c r="C955" i="14"/>
  <c r="C956" i="14"/>
  <c r="C957" i="14"/>
  <c r="C958" i="14"/>
  <c r="C959" i="14"/>
  <c r="C960" i="14"/>
  <c r="C961" i="14"/>
  <c r="C962" i="14"/>
  <c r="C963" i="14"/>
  <c r="C964" i="14"/>
  <c r="C965" i="14"/>
  <c r="C966" i="14"/>
  <c r="C967" i="14"/>
  <c r="C968" i="14"/>
  <c r="C969" i="14"/>
  <c r="C970" i="14"/>
  <c r="C971" i="14"/>
  <c r="C972" i="14"/>
  <c r="C973" i="14"/>
  <c r="C974" i="14"/>
  <c r="C975" i="14"/>
  <c r="C976" i="14"/>
  <c r="C977" i="14"/>
  <c r="C978" i="14"/>
  <c r="C979" i="14"/>
  <c r="C980" i="14"/>
  <c r="C981" i="14"/>
  <c r="C982" i="14"/>
  <c r="C983" i="14"/>
  <c r="C984" i="14"/>
  <c r="C985" i="14"/>
  <c r="C986" i="14"/>
  <c r="C987" i="14"/>
  <c r="C988" i="14"/>
  <c r="C989" i="14"/>
  <c r="C990" i="14"/>
  <c r="C991" i="14"/>
  <c r="C992" i="14"/>
  <c r="C993" i="14"/>
  <c r="C994" i="14"/>
  <c r="C995" i="14"/>
  <c r="C996" i="14"/>
  <c r="C997" i="14"/>
  <c r="C998" i="14"/>
  <c r="C999" i="14"/>
  <c r="C1000" i="14"/>
  <c r="C1001" i="14"/>
  <c r="C3" i="14"/>
  <c r="C4" i="14"/>
  <c r="C5" i="14"/>
  <c r="F2" i="12"/>
  <c r="H13" i="12"/>
  <c r="H12" i="12"/>
  <c r="H11" i="12"/>
  <c r="H10" i="12"/>
  <c r="H9" i="12"/>
  <c r="H8" i="12"/>
  <c r="H7" i="12"/>
  <c r="H6" i="12"/>
  <c r="H5" i="12"/>
  <c r="H4" i="12"/>
  <c r="H3" i="12"/>
  <c r="G4" i="12"/>
  <c r="G5" i="12"/>
  <c r="G6" i="12"/>
  <c r="G7" i="12"/>
  <c r="G8" i="12"/>
  <c r="G9" i="12"/>
  <c r="G10" i="12"/>
  <c r="G11" i="12"/>
  <c r="G12" i="12"/>
  <c r="G13" i="12"/>
  <c r="G3" i="12"/>
  <c r="F4" i="12"/>
  <c r="F5" i="12"/>
  <c r="F6" i="12"/>
  <c r="F7" i="12"/>
  <c r="F8" i="12"/>
  <c r="F9" i="12"/>
  <c r="F10" i="12"/>
  <c r="F11" i="12"/>
  <c r="F12" i="12"/>
  <c r="F13" i="12"/>
  <c r="F3" i="12"/>
  <c r="E4" i="12"/>
  <c r="E5" i="12"/>
  <c r="E6" i="12"/>
  <c r="E7" i="12"/>
  <c r="E8" i="12"/>
  <c r="E9" i="12"/>
  <c r="E10" i="12"/>
  <c r="E11" i="12"/>
  <c r="E12" i="12"/>
  <c r="E13" i="12"/>
  <c r="E3" i="12"/>
  <c r="D13" i="12"/>
  <c r="C13" i="12"/>
  <c r="D12" i="12"/>
  <c r="C12" i="12"/>
  <c r="D11" i="12"/>
  <c r="C11" i="12"/>
  <c r="D10" i="12"/>
  <c r="C10" i="12"/>
  <c r="D9" i="12"/>
  <c r="C9" i="12"/>
  <c r="D8" i="12"/>
  <c r="C8" i="12"/>
  <c r="D7" i="12"/>
  <c r="C7" i="12"/>
  <c r="D6" i="12"/>
  <c r="C6" i="12"/>
  <c r="D5" i="12"/>
  <c r="C5" i="12"/>
  <c r="D4" i="12"/>
  <c r="C4" i="12"/>
  <c r="B4" i="12"/>
  <c r="B13" i="12"/>
  <c r="B12" i="12"/>
  <c r="B11" i="12"/>
  <c r="B10" i="12"/>
  <c r="B9" i="12"/>
  <c r="B8" i="12"/>
  <c r="B7" i="12"/>
  <c r="B6" i="12"/>
  <c r="B5" i="12"/>
  <c r="D3" i="12"/>
  <c r="C3" i="12"/>
  <c r="B3" i="12"/>
  <c r="H2" i="12"/>
  <c r="G2" i="12"/>
  <c r="E2" i="12"/>
  <c r="D2" i="12"/>
  <c r="C2" i="12"/>
  <c r="B2" i="12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M2" i="14" l="1" a="1"/>
  <c r="M2" i="14" s="1"/>
  <c r="N2" i="14" a="1"/>
  <c r="N2" i="14" s="1"/>
  <c r="F2" i="14" a="1"/>
  <c r="F2" i="14" s="1"/>
  <c r="E2" i="14" a="1"/>
  <c r="E2" i="1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542CEC-C419-419B-8883-549D32CC1FAE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34CE09D8-FB40-4244-802D-FAE4CC70818E}" name="WorksheetConnection_Crowdfunding!$A$1:$T$1001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CrowdfundingA1T1001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MDX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metadataStrings count="3">
    <s v="ThisWorkbookDataModel"/>
    <s v="{[Range].[Parent Category].[All]}"/>
    <s v="{[Range].[Date Created Conversion (Year)].[All]}"/>
  </metadataStrings>
  <mdxMetadata count="2">
    <mdx n="0" f="s">
      <ms ns="1" c="0"/>
    </mdx>
    <mdx n="0" f="s">
      <ms ns="2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<sst xmlns="http://schemas.openxmlformats.org/spreadsheetml/2006/main" count="7712" uniqueCount="2130">
  <si>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</si>
  <si>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</si>
  <si>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</si>
  <si>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</si>
  <si>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</si>
  <si>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</si>
  <si>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</si>
  <si>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</si>
  <si>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</si>
  <si>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</si>
  <si>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</si>
  <si>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</si>
  <si>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</si>
  <si>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</si>
  <si>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</si>
  <si>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</si>
  <si>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</si>
  <si>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</si>
  <si>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</si>
  <si>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</si>
  <si>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</si>
  <si>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</si>
  <si>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</si>
  <si>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</si>
  <si>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</si>
  <si>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</si>
  <si>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</si>
  <si>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</si>
  <si>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</si>
  <si>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</si>
  <si>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</si>
  <si>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</si>
  <si>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</si>
  <si>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</si>
  <si>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</si>
  <si>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</si>
  <si>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</si>
  <si>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</si>
  <si>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</si>
  <si>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</si>
  <si>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</si>
  <si>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</si>
  <si>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</si>
  <si>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</si>
  <si>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</si>
  <si>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</si>
  <si>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</si>
  <si>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</si>
  <si>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</si>
  <si>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</si>
  <si>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</si>
  <si>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</si>
  <si>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</si>
  <si>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</si>
  <si>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</si>
  <si>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</si>
  <si>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</si>
  <si>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</si>
  <si>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</si>
  <si>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</si>
  <si>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</si>
  <si>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</si>
  <si>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</si>
  <si>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</si>
  <si>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</si>
  <si>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</si>
  <si>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</si>
  <si>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</si>
  <si>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</si>
  <si>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</si>
  <si>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</si>
  <si>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</si>
  <si>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</si>
  <si>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</si>
  <si>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</si>
  <si>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</si>
  <si>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</si>
  <si>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</si>
  <si>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</si>
  <si>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</si>
  <si>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</si>
  <si>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</si>
  <si>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</si>
  <si>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</si>
  <si>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</si>
  <si>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</si>
  <si>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</si>
  <si>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</si>
  <si>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</si>
  <si>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</si>
  <si>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</si>
  <si>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</si>
  <si>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</si>
  <si>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</si>
  <si>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</si>
  <si>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</si>
  <si>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</si>
  <si>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</si>
  <si>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</si>
  <si>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</si>
  <si>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</si>
  <si>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</si>
  <si>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</si>
  <si>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</si>
  <si>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</si>
  <si>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</si>
  <si>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</si>
  <si>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</si>
  <si>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</si>
  <si>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</si>
  <si>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</si>
  <si>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</si>
  <si>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</si>
  <si>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</si>
  <si>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</si>
  <si>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</si>
  <si>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</si>
  <si>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</si>
  <si>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</si>
  <si>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</si>
  <si>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</si>
  <si>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</si>
  <si>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</si>
  <si>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</si>
  <si>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</si>
  <si>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</si>
  <si>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</si>
  <si>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</si>
  <si>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</si>
  <si>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</si>
  <si>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</si>
  <si>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</si>
  <si>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</si>
  <si>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</si>
  <si>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</si>
  <si>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</si>
  <si>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</si>
  <si>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</si>
  <si>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</si>
  <si>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</si>
  <si>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</si>
  <si>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</si>
  <si>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</si>
  <si>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</si>
  <si>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</si>
  <si>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</si>
  <si>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</si>
  <si>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</si>
  <si>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</si>
  <si>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</si>
  <si>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</si>
  <si>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</si>
  <si>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</si>
  <si>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</si>
  <si>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</si>
  <si>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</si>
  <si>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</si>
  <si>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</si>
  <si>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</si>
  <si>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</si>
  <si>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</si>
  <si>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</si>
  <si>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</si>
  <si>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</si>
  <si>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</si>
  <si>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</si>
  <si>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</si>
  <si>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</si>
  <si>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</si>
  <si>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</si>
  <si>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</si>
  <si>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</si>
  <si>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</si>
  <si>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</si>
  <si>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</si>
  <si>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</si>
  <si>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</si>
  <si>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</si>
  <si>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</si>
  <si>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</si>
  <si>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</si>
  <si>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</si>
  <si>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</si>
  <si>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</si>
  <si>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</si>
  <si>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</si>
  <si>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</si>
  <si>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</si>
  <si>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</si>
  <si>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</si>
  <si>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</si>
  <si>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</si>
  <si>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</si>
  <si>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</si>
  <si>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</si>
  <si>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</si>
  <si>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</si>
  <si>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</si>
  <si>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</si>
  <si>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</si>
  <si>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</si>
  <si>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</si>
  <si>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</si>
  <si>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</si>
  <si>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</si>
  <si>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</si>
  <si>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</si>
  <si>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</si>
  <si>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</si>
  <si>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</si>
  <si>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</si>
  <si>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</si>
  <si>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</si>
  <si>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</si>
  <si>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</si>
  <si>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</si>
  <si>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</si>
  <si>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</si>
  <si>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</si>
  <si>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</si>
  <si>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</si>
  <si>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</si>
  <si>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</si>
  <si>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</si>
  <si>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</si>
  <si>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</si>
  <si>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</si>
  <si>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</si>
  <si>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</si>
  <si>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</si>
  <si>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</si>
  <si>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</si>
  <si>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</si>
  <si>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</si>
  <si>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</si>
  <si>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</si>
  <si>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</si>
  <si>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</si>
  <si>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</si>
  <si>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</si>
  <si>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</si>
  <si>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</si>
  <si>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</si>
  <si>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</si>
  <si>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</si>
  <si>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</si>
  <si>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</si>
  <si>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</si>
  <si>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</si>
  <si>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</si>
  <si>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</si>
  <si>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</si>
  <si>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</si>
  <si>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</si>
  <si>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</si>
  <si>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</si>
  <si>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</si>
  <si>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</si>
  <si>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</si>
  <si>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</si>
  <si>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</si>
  <si>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</si>
  <si>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</si>
  <si>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</si>
  <si>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</si>
  <si>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</si>
  <si>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</si>
  <si>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</si>
  <si>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</si>
  <si>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</si>
  <si>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</si>
  <si>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</si>
  <si>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</si>
  <si>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</si>
  <si>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</si>
  <si>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</si>
  <si>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</si>
  <si>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</si>
  <si>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</si>
  <si>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</si>
  <si>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</si>
  <si>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</si>
  <si>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</si>
  <si>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</si>
  <si>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</si>
  <si>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</si>
  <si>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</si>
  <si>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</si>
  <si>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</si>
  <si>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</si>
  <si>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</si>
  <si>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</si>
  <si>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</si>
  <si>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</si>
  <si>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</si>
  <si>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</si>
  <si>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</si>
  <si>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</si>
  <si>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</si>
  <si>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</si>
  <si>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</si>
  <si>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</si>
  <si>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</si>
  <si>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</si>
  <si>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</si>
  <si>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</si>
  <si>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</si>
  <si>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</si>
  <si>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</si>
  <si>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</si>
  <si>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</si>
  <si>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</si>
  <si>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</si>
  <si>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</si>
  <si>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</si>
  <si>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</si>
  <si>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</si>
  <si>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</si>
  <si>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</si>
  <si>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</si>
  <si>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</si>
  <si>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</si>
  <si>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</si>
  <si>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</si>
  <si>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</si>
  <si>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</si>
  <si>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</si>
  <si>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</si>
  <si>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</si>
  <si>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</si>
  <si>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</si>
  <si>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</si>
  <si>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</si>
  <si>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</si>
  <si>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</si>
  <si>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</si>
  <si>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</si>
  <si>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</si>
  <si>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</si>
  <si>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</si>
  <si>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</si>
  <si>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</si>
  <si>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</si>
  <si>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</si>
  <si>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</si>
  <si>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</si>
  <si>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</si>
  <si>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</si>
  <si>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</si>
  <si>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</si>
  <si>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</si>
  <si>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</si>
  <si>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</si>
  <si>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</si>
  <si>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</si>
  <si>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</si>
  <si>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</si>
  <si>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</si>
  <si>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</si>
  <si>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</si>
  <si>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</si>
  <si>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</si>
  <si>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</si>
  <si>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</si>
  <si>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</si>
  <si>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</si>
  <si>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</si>
  <si>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</si>
  <si>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</si>
  <si>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</si>
  <si>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</si>
  <si>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</si>
  <si>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</si>
  <si>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</si>
  <si>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</si>
  <si>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</si>
  <si>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</si>
  <si>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</si>
  <si>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</si>
  <si>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</si>
  <si>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</si>
  <si>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</si>
  <si>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</si>
  <si>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</si>
  <si>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</si>
  <si>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</si>
  <si>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</si>
  <si>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</si>
  <si>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</si>
  <si>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</si>
  <si>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</si>
  <si>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</si>
  <si>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</si>
  <si>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</si>
  <si>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</si>
  <si>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</si>
  <si>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</si>
  <si>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</si>
  <si>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</si>
  <si>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</si>
  <si>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</si>
  <si>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</si>
  <si>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</si>
  <si>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</si>
  <si>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</si>
  <si>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</si>
  <si>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</si>
  <si>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</si>
  <si>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</si>
  <si>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</si>
  <si>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</si>
  <si>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</si>
  <si>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</si>
  <si>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</si>
  <si>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</si>
  <si>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</si>
  <si>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</si>
  <si>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</si>
  <si>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</si>
  <si>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</si>
  <si>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</si>
  <si>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</si>
  <si>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</si>
  <si>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</si>
  <si>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</si>
  <si>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</si>
  <si>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</si>
  <si>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</si>
  <si>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</si>
  <si>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</si>
  <si>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</si>
  <si>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</si>
  <si>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</si>
  <si>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</si>
  <si>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</si>
  <si>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</si>
  <si>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</si>
  <si>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</si>
  <si>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</si>
  <si>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</si>
  <si>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</si>
  <si>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</si>
  <si>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</si>
  <si>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</si>
  <si>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</si>
  <si>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</si>
  <si>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</si>
  <si>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</si>
  <si>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</si>
  <si>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</si>
  <si>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</si>
  <si>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</si>
  <si>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</si>
  <si>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</si>
  <si>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</si>
  <si>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</si>
  <si>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</si>
  <si>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</si>
  <si>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</si>
  <si>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</si>
  <si>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</si>
  <si>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</si>
  <si>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</si>
  <si>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</si>
  <si>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</si>
  <si>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</si>
  <si>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</si>
  <si>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</si>
  <si>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</si>
  <si>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</si>
  <si>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</si>
  <si>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</si>
  <si>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</si>
  <si>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</si>
  <si>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</si>
  <si>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</si>
  <si>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</si>
  <si>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</si>
  <si>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</si>
  <si>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</si>
  <si>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</si>
  <si>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</si>
  <si>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</si>
  <si>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</si>
  <si>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</si>
  <si>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</si>
  <si>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</si>
  <si>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</si>
  <si>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</si>
  <si>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</si>
  <si>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</si>
  <si>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</si>
  <si>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</si>
  <si>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</si>
  <si>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</si>
  <si>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</si>
  <si>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</si>
  <si>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</si>
  <si>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</si>
  <si>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</si>
  <si>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</si>
  <si>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</si>
  <si>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</si>
  <si>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</si>
  <si>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</si>
  <si>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</si>
  <si>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</si>
  <si>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</si>
  <si>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</si>
  <si>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</si>
  <si>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</si>
  <si>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</si>
  <si>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</si>
  <si>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</si>
  <si>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</si>
  <si>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</si>
  <si>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</si>
  <si>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</si>
  <si>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</si>
  <si>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</si>
  <si>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</si>
  <si>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</si>
  <si>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</si>
  <si>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</si>
  <si>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</si>
  <si>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</si>
  <si>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</si>
  <si>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</si>
  <si>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</si>
  <si>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</si>
  <si>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</si>
  <si>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</si>
  <si>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</si>
  <si>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</si>
  <si>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</si>
  <si>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</si>
  <si>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</si>
  <si>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</si>
  <si>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</si>
  <si>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</si>
  <si>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</si>
  <si>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</si>
  <si>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</si>
  <si>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</si>
  <si>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</si>
  <si>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</si>
  <si>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</si>
  <si>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</si>
  <si>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</si>
  <si>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</si>
  <si>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</si>
  <si>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</si>
  <si>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</si>
  <si>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</si>
  <si>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</si>
  <si>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</si>
  <si>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</si>
  <si>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</si>
  <si>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</si>
  <si>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</si>
  <si>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</si>
  <si>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</si>
  <si>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</si>
  <si>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</si>
  <si>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</si>
  <si>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</si>
  <si>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</si>
  <si>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</si>
  <si>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</si>
  <si>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</si>
  <si>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</si>
  <si>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</si>
  <si>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</si>
  <si>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</si>
  <si>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</si>
  <si>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</si>
  <si>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</si>
  <si>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</si>
  <si>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</si>
  <si>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</si>
  <si>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</si>
  <si>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</si>
  <si>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</si>
  <si>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</si>
  <si>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</si>
  <si>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</si>
  <si>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</si>
  <si>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</si>
  <si>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</si>
  <si>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</si>
  <si>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</si>
  <si>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</si>
  <si>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</si>
  <si>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</si>
  <si>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</si>
  <si>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</si>
  <si>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</si>
  <si>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</si>
  <si>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</si>
  <si>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</si>
  <si>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</si>
  <si>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</si>
  <si>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</si>
  <si>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</si>
  <si>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</si>
  <si>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</si>
  <si>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</si>
  <si>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</si>
  <si>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</si>
  <si>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</si>
  <si>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</si>
  <si>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</si>
  <si>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</si>
  <si>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</si>
  <si>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</si>
  <si>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</si>
  <si>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</si>
  <si>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</si>
  <si>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</si>
  <si>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</si>
  <si>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</si>
  <si>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</si>
  <si>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</si>
  <si>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</si>
  <si>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</si>
  <si>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</si>
  <si>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</si>
  <si>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</si>
  <si>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</si>
  <si>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</si>
  <si>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</si>
  <si>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</si>
  <si>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</si>
  <si>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</si>
  <si>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</si>
  <si>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</si>
  <si>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</si>
  <si>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</si>
  <si>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</si>
  <si>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</si>
  <si>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</si>
  <si>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</si>
  <si>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</si>
  <si>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</si>
  <si>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</si>
  <si>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</si>
  <si>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</si>
  <si>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</si>
  <si>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</si>
  <si>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</si>
  <si>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</si>
  <si>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</si>
  <si>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</si>
  <si>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</si>
  <si>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</si>
  <si>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</si>
  <si>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</si>
  <si>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</si>
  <si>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</si>
  <si>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</si>
  <si>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</si>
  <si>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</si>
  <si>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</si>
  <si>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</si>
  <si>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</si>
  <si>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</si>
  <si>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</si>
  <si>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</si>
  <si>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</si>
  <si>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</si>
  <si>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</si>
  <si>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</si>
  <si>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</si>
  <si>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</si>
  <si>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</si>
  <si>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</si>
  <si>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</si>
  <si>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</si>
  <si>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</si>
  <si>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</si>
  <si>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</si>
  <si>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</si>
  <si>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</si>
  <si>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</si>
  <si>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</si>
  <si>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</si>
  <si>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</si>
  <si>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</si>
  <si>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</si>
  <si>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</si>
  <si>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</si>
  <si>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</si>
  <si>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</si>
  <si>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</si>
  <si>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</si>
  <si>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</si>
  <si>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</si>
  <si>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</si>
  <si>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</si>
  <si>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</si>
  <si>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</si>
  <si>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</si>
  <si>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</si>
  <si>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</si>
  <si>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</si>
  <si>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</si>
  <si>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</si>
  <si>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</si>
  <si>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</si>
  <si>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</si>
  <si>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</si>
  <si>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</si>
  <si>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</si>
  <si>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</si>
  <si>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</si>
  <si>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</si>
  <si>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</si>
  <si>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</si>
  <si>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</si>
  <si>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</si>
  <si>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</si>
  <si>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</si>
  <si>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</si>
  <si>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</si>
  <si>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</si>
  <si>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</si>
  <si>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</si>
  <si>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</si>
  <si>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</si>
  <si>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</si>
  <si>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</si>
  <si>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</si>
  <si>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</si>
  <si>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</si>
  <si>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</si>
  <si>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</si>
  <si>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</si>
  <si>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</si>
  <si>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</si>
  <si>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</si>
  <si>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</si>
  <si>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</si>
  <si>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</si>
  <si>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</si>
  <si>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</si>
  <si>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</si>
  <si>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</si>
  <si>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</si>
  <si>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</si>
  <si>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</si>
  <si>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</si>
  <si>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</si>
  <si>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</si>
  <si>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</si>
  <si>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</si>
  <si>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</si>
  <si>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</si>
  <si>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</si>
  <si>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</si>
  <si>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</si>
  <si>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</si>
  <si>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</si>
  <si>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</si>
  <si>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</si>
  <si>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</si>
  <si>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</si>
  <si>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</si>
  <si>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</si>
  <si>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</si>
  <si>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</si>
  <si>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</si>
  <si>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</si>
  <si>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</si>
  <si>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</si>
  <si>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</si>
  <si>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</si>
  <si>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</si>
  <si>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</si>
  <si>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</si>
  <si>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</si>
  <si>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</si>
  <si>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</si>
  <si>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</si>
  <si>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</si>
  <si>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</si>
  <si>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</si>
  <si>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</si>
  <si>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</si>
  <si>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</si>
  <si>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</si>
  <si>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</si>
  <si>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</si>
  <si>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</si>
  <si>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</si>
  <si>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</si>
  <si>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</si>
  <si>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</si>
  <si>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</si>
  <si>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</si>
  <si>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</si>
  <si>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</si>
  <si>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</si>
  <si>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</si>
  <si>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</si>
  <si>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</si>
  <si>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</si>
  <si>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</si>
  <si>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</si>
  <si>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</si>
  <si>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</si>
  <si>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</si>
  <si>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</si>
  <si>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</si>
  <si>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</si>
  <si>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</si>
  <si>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</si>
  <si>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</si>
  <si>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</si>
  <si>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</si>
  <si>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</si>
  <si>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</si>
  <si>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</si>
  <si>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</si>
  <si>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</si>
  <si>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</si>
  <si>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</si>
  <si>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</si>
  <si>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</si>
  <si>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</si>
  <si>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</si>
  <si>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</si>
  <si>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</si>
  <si>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</si>
  <si>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</si>
  <si>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</si>
  <si>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</si>
  <si>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</si>
  <si>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</si>
  <si>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</si>
  <si>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</si>
  <si>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</si>
  <si>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</si>
  <si>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</si>
  <si>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</si>
  <si>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</si>
  <si>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</si>
  <si>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</si>
  <si>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</si>
  <si>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</si>
  <si>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</si>
  <si>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</si>
  <si>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</si>
  <si>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</si>
  <si>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</si>
  <si>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</si>
  <si>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</si>
  <si>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</si>
  <si>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</si>
  <si>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</si>
  <si>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</si>
  <si>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</si>
  <si>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</si>
  <si>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</si>
  <si>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</si>
  <si>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</si>
  <si>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</si>
  <si>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</si>
  <si>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</si>
  <si>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</si>
  <si>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</si>
  <si>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</si>
  <si>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</si>
  <si>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</si>
  <si>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</si>
  <si>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</si>
  <si>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</si>
  <si>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</si>
  <si>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</si>
  <si>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</si>
  <si>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</si>
  <si>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</si>
  <si>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</si>
  <si>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</si>
  <si>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</si>
  <si>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</si>
  <si>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</si>
  <si>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</si>
  <si>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</si>
  <si>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</si>
  <si>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</si>
  <si>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</si>
  <si>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</si>
  <si>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</si>
  <si>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</si>
  <si>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</si>
  <si>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</si>
  <si>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</si>
  <si>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</si>
  <si>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</si>
  <si>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</si>
  <si>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</si>
  <si>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</si>
  <si>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</si>
  <si>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</si>
  <si>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</si>
  <si>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</si>
  <si>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</si>
  <si>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</si>
  <si>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</si>
  <si>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</si>
  <si>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</si>
  <si>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</si>
  <si>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</si>
  <si>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</si>
  <si>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</si>
  <si>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</si>
  <si>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</si>
  <si>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</si>
  <si>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</si>
  <si>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</si>
  <si>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</si>
  <si>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</si>
  <si>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</si>
  <si>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</si>
  <si>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</si>
  <si>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</si>
  <si>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</si>
  <si>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</si>
  <si>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</si>
  <si>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</si>
  <si>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</si>
  <si>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</si>
  <si>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</si>
  <si>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</si>
  <si>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</si>
  <si>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</si>
  <si>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</si>
  <si>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</si>
  <si>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</si>
  <si>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</si>
  <si>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</si>
  <si>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</si>
  <si>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</si>
  <si>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</si>
  <si>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</si>
  <si>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</si>
  <si>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</si>
  <si>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</si>
  <si>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</si>
  <si>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</si>
  <si>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</si>
  <si>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</si>
  <si>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</si>
  <si>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</si>
  <si>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</si>
  <si>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</si>
  <si>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</si>
  <si>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</si>
  <si>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</si>
  <si>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</si>
  <si>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</si>
  <si>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</si>
  <si>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</si>
  <si>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</si>
  <si>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</si>
  <si>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</si>
  <si>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</si>
  <si>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</si>
  <si>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</si>
  <si>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</si>
  <si>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</si>
  <si>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</si>
  <si>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</si>
  <si>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</si>
  <si>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</si>
  <si>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</si>
  <si>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</si>
  <si>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</si>
  <si>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</si>
  <si>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</si>
  <si>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</si>
  <si>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</si>
  <si>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</si>
  <si>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</si>
  <si>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</si>
  <si>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</si>
  <si>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</si>
  <si>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</si>
  <si>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</si>
  <si>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</si>
  <si>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</si>
  <si>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</si>
  <si>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</si>
  <si>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</si>
  <si>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</si>
  <si>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</si>
  <si>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</si>
  <si>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</si>
  <si>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</si>
  <si>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</si>
  <si>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</si>
  <si>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</si>
  <si>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</si>
  <si>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</si>
  <si>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</si>
  <si>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</si>
  <si>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</si>
  <si>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</si>
  <si>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</si>
  <si>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</si>
  <si>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</si>
  <si>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</si>
  <si>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</si>
  <si>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</si>
  <si>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</si>
  <si>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</si>
  <si>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</si>
  <si>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</si>
  <si>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</si>
  <si>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</si>
  <si>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</si>
  <si>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</si>
  <si>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</si>
  <si>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</si>
  <si>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</si>
  <si>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</si>
  <si>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</si>
  <si>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</si>
  <si>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</si>
  <si>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</si>
  <si>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</si>
  <si>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</si>
  <si>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</si>
  <si>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</si>
  <si>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</si>
  <si>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</si>
  <si>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</si>
  <si>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</si>
  <si>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</si>
  <si>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</si>
  <si>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</si>
  <si>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</si>
  <si>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</si>
  <si>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</si>
  <si>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</si>
  <si>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</si>
  <si>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</si>
  <si>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</si>
  <si>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</si>
  <si>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</si>
  <si>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</si>
  <si>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</si>
  <si>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</si>
  <si>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</si>
  <si>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</si>
  <si>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</si>
  <si>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</si>
  <si>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</si>
  <si>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</si>
  <si>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</si>
  <si>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</si>
  <si>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</si>
  <si>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</si>
  <si>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</si>
  <si>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</si>
  <si>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</si>
  <si>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</si>
  <si>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</si>
  <si>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</si>
  <si>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</si>
  <si>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</si>
  <si>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</si>
  <si>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</si>
  <si>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</si>
  <si>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</si>
  <si>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</si>
  <si>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</si>
  <si>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</si>
  <si>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</si>
  <si>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</si>
  <si>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</si>
  <si>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</si>
  <si>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</si>
  <si>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</si>
  <si>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</si>
  <si>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</si>
  <si>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</si>
  <si>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</si>
  <si>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</si>
  <si>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</si>
  <si>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</si>
  <si>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</si>
  <si>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</si>
  <si>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</si>
  <si>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</si>
  <si>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</si>
  <si>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</si>
  <si>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</si>
  <si>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</si>
  <si>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</si>
  <si>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</si>
  <si>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</si>
  <si>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</si>
  <si>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</si>
  <si>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</si>
  <si>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</si>
  <si>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</si>
  <si>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</si>
  <si>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</si>
  <si>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</si>
  <si>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</si>
  <si>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</si>
  <si>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</si>
  <si>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</si>
  <si>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</si>
  <si>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</si>
  <si>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</si>
  <si>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</si>
  <si>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</si>
  <si>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</si>
  <si>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</si>
  <si>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</si>
  <si>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</si>
  <si>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</si>
  <si>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</si>
  <si>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</si>
  <si>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</si>
  <si>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</si>
  <si>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</si>
  <si>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</si>
  <si>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</si>
  <si>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</si>
  <si>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</si>
  <si>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</si>
  <si>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</si>
  <si>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</si>
  <si>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</si>
  <si>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</si>
  <si>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</si>
  <si>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</si>
  <si>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</si>
  <si>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</si>
  <si>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</si>
  <si>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</si>
  <si>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</si>
  <si>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</si>
  <si>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</si>
  <si>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</si>
  <si>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</si>
  <si>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</si>
  <si>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</si>
  <si>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</si>
  <si>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</si>
  <si>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</si>
  <si>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</si>
  <si>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</si>
  <si>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</si>
  <si>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</si>
  <si>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</si>
  <si>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</si>
  <si>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</si>
  <si>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</si>
  <si>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</si>
  <si>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</si>
  <si>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</si>
  <si>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</si>
  <si>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</si>
  <si>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</si>
  <si>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</si>
  <si>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</si>
  <si>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</si>
  <si>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</si>
  <si>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</si>
  <si>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</si>
  <si>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</si>
  <si>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</si>
  <si>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</si>
  <si>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</si>
  <si>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</si>
  <si>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</si>
  <si>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</si>
  <si>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</si>
  <si>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</si>
  <si>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</si>
  <si>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</si>
  <si>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</si>
  <si>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</si>
  <si>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</si>
  <si>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</si>
  <si>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</si>
  <si>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</si>
  <si>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</si>
  <si>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</si>
  <si>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</si>
  <si>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</si>
  <si>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</si>
  <si>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</si>
  <si>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</si>
  <si>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</si>
  <si>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</si>
  <si>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</si>
  <si>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</si>
  <si>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</si>
  <si>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</si>
  <si>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</si>
  <si>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</si>
  <si>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</si>
  <si>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</si>
  <si>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</si>
  <si>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</si>
  <si>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</si>
  <si>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</si>
  <si>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</si>
  <si>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</si>
  <si>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</si>
  <si>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</si>
  <si>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</si>
  <si>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</si>
  <si>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</si>
  <si>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</si>
  <si>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</si>
  <si>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</si>
  <si>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</si>
  <si>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</si>
  <si>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</si>
  <si>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</si>
  <si>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</si>
  <si>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</si>
  <si>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</si>
  <si>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</si>
  <si>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</si>
  <si>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</si>
  <si>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</si>
  <si>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</si>
  <si>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</si>
  <si>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</si>
  <si>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</si>
  <si>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</si>
  <si>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</si>
  <si>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</si>
  <si>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</si>
  <si>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</si>
  <si>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</si>
  <si>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</si>
  <si>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</si>
  <si>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</si>
  <si>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</si>
  <si>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</si>
  <si>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</si>
  <si>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</si>
  <si>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</si>
  <si>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</si>
  <si>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</si>
  <si>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</si>
  <si>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</si>
  <si>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</si>
  <si>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</si>
  <si>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</si>
  <si>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</si>
  <si>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</si>
  <si>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</si>
  <si>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</si>
  <si>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</si>
  <si>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</si>
  <si>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</si>
  <si>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</si>
  <si>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</si>
  <si>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</si>
  <si>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</si>
  <si>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</si>
  <si>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</si>
  <si>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</si>
  <si>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</si>
  <si>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</si>
  <si>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</si>
  <si>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</si>
  <si>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</si>
  <si>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</si>
  <si>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</si>
  <si>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</si>
  <si>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</si>
  <si>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</si>
  <si>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</si>
  <si>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</si>
  <si>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</si>
  <si>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</si>
  <si>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</si>
  <si>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</si>
  <si>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</si>
  <si>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</si>
  <si>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</si>
  <si>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</si>
  <si>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</si>
  <si>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</si>
  <si>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</si>
  <si>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</si>
  <si>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</si>
  <si>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</si>
  <si>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</si>
  <si>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</si>
  <si>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</si>
  <si>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</si>
  <si>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</si>
  <si>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</si>
  <si>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</si>
  <si>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</si>
  <si>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</si>
  <si>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</si>
  <si>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</si>
  <si>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</si>
  <si>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</si>
  <si>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</si>
  <si>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</si>
  <si>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</si>
  <si>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</si>
  <si>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</si>
  <si>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</si>
  <si>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</si>
  <si>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</si>
  <si>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</si>
  <si>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</si>
  <si>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</si>
  <si>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</si>
  <si>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</si>
  <si>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</si>
  <si>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</si>
  <si>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</si>
  <si>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</si>
  <si>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</si>
  <si>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</si>
  <si>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</si>
  <si>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</si>
  <si>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</si>
  <si>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</si>
  <si>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</si>
  <si>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</si>
  <si>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</si>
  <si>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</si>
  <si>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</si>
  <si>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</si>
  <si>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</si>
  <si>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</si>
  <si>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</si>
  <si>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</si>
  <si>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</si>
  <si>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</si>
  <si>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</si>
  <si>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</si>
  <si>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</si>
  <si>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</si>
  <si>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</si>
  <si>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</si>
  <si>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</si>
  <si>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</si>
  <si>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</si>
  <si>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</si>
  <si>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</si>
  <si>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</si>
  <si>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</si>
  <si>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</si>
  <si>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</si>
  <si>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</si>
  <si>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</si>
  <si>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</si>
  <si>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</si>
  <si>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</si>
  <si>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</si>
  <si>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</si>
  <si>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</si>
  <si>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</si>
  <si>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</si>
  <si>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</si>
  <si>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</si>
  <si>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</si>
  <si>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</si>
  <si>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</si>
  <si>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</si>
  <si>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</si>
  <si>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</si>
  <si>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</si>
  <si>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</si>
  <si>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</si>
  <si>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</si>
  <si>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</si>
  <si>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</si>
  <si>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</si>
  <si>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</si>
  <si>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</si>
  <si>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</si>
  <si>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</si>
  <si>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</si>
  <si>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</si>
  <si>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</si>
  <si>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</si>
  <si>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</si>
  <si>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</si>
  <si>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</si>
  <si>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</si>
  <si>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</si>
  <si>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</si>
  <si>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</si>
  <si>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</si>
  <si>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</si>
  <si>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</si>
  <si>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</si>
  <si>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</si>
  <si>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</si>
  <si>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</si>
  <si>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</si>
  <si>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</si>
  <si>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</si>
  <si>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</si>
  <si>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</si>
  <si>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</si>
  <si>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</si>
  <si>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</si>
  <si>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</si>
  <si>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</si>
  <si>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</si>
  <si>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</si>
  <si>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</si>
  <si>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</si>
  <si>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</si>
  <si>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</si>
  <si>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</si>
  <si>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</si>
  <si>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</si>
  <si>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</si>
  <si>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</si>
  <si>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</si>
  <si>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</si>
  <si>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</si>
  <si>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</si>
  <si>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</si>
  <si>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</si>
  <si>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</si>
  <si>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</si>
  <si>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</si>
  <si>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</si>
  <si>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</si>
  <si>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</si>
  <si>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</si>
  <si>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</si>
  <si>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</si>
  <si>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</si>
  <si>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</si>
  <si>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</si>
  <si>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</si>
  <si>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</si>
  <si>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</si>
  <si>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</si>
  <si>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</si>
  <si>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</si>
  <si>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</si>
  <si>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</si>
  <si>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</si>
  <si>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</si>
  <si>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</si>
  <si>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</si>
  <si>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</si>
  <si>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</si>
  <si>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</si>
  <si>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</si>
  <si>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</si>
  <si>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</si>
  <si>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</si>
  <si>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</si>
  <si>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</si>
  <si>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</si>
  <si>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</si>
  <si>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</si>
  <si>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</si>
  <si>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</si>
  <si>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</si>
  <si>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</si>
  <si>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</si>
  <si>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</si>
  <si>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</si>
  <si>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</si>
  <si>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</si>
  <si>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</si>
  <si>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</si>
  <si>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</si>
  <si>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</si>
  <si>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</si>
  <si>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</si>
  <si>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</si>
  <si>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</si>
  <si>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</si>
  <si>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</si>
  <si>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</si>
  <si>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</si>
  <si>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</si>
  <si>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</si>
  <si>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</si>
  <si>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</si>
  <si>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</si>
  <si>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</si>
  <si>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</si>
  <si>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</si>
  <si>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</si>
  <si>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</si>
  <si>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</si>
  <si>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</si>
  <si>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</si>
  <si>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</si>
  <si>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</si>
  <si>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</si>
  <si>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</si>
  <si>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</si>
  <si>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</si>
  <si>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</si>
  <si>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</si>
  <si>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</si>
  <si>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</si>
  <si>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</si>
  <si>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</si>
  <si>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</si>
  <si>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</si>
  <si>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</si>
  <si>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</si>
  <si>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</si>
  <si>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</si>
  <si>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</si>
  <si>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</si>
  <si>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</si>
  <si>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</si>
  <si>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</si>
  <si>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</si>
  <si>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</si>
  <si>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</si>
  <si>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</si>
  <si>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</si>
  <si>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</si>
  <si>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</si>
  <si>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</si>
  <si>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</si>
  <si>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</si>
  <si>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</si>
  <si>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</si>
  <si>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</si>
  <si>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</si>
  <si>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</si>
  <si>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</si>
  <si>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</si>
  <si>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</si>
  <si>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</si>
  <si>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</si>
  <si>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</si>
  <si>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</si>
  <si>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</si>
  <si>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</si>
  <si>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</si>
  <si>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</si>
  <si>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</si>
  <si>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</si>
  <si>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</si>
  <si>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</si>
  <si>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</si>
  <si>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</si>
  <si>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</si>
  <si>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</si>
  <si>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</si>
  <si>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</si>
  <si>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</si>
  <si>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</si>
  <si>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</si>
  <si>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</si>
  <si>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</si>
  <si>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</si>
  <si>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</si>
  <si>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</si>
  <si>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</si>
  <si>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</si>
  <si>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</si>
  <si>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</si>
  <si>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</si>
  <si>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</si>
  <si>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</si>
  <si>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</si>
  <si>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</si>
  <si>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</si>
  <si>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</si>
  <si>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</si>
  <si>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</si>
  <si>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</si>
  <si>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</si>
  <si>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</si>
  <si>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</si>
  <si>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</si>
  <si>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</si>
  <si>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</si>
  <si>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</si>
  <si>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</si>
  <si>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</si>
  <si>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</si>
  <si>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</si>
  <si>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</si>
  <si>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</si>
  <si>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</si>
  <si>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</si>
  <si>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</si>
  <si>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</si>
  <si>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</si>
  <si>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</si>
  <si>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</si>
  <si>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</si>
  <si>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</si>
  <si>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</si>
  <si>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</si>
  <si>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</si>
  <si>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</si>
  <si>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</si>
  <si>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</si>
  <si>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</si>
  <si>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</si>
  <si>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</si>
  <si>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</si>
  <si>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</si>
  <si>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</si>
  <si>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</si>
  <si>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</si>
  <si>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</si>
  <si>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</si>
  <si>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</si>
  <si>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</si>
  <si>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</si>
  <si>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</si>
  <si>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</si>
  <si>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</si>
  <si>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</si>
  <si>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</si>
  <si>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</si>
  <si>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</si>
  <si>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</si>
  <si>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</si>
  <si>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</si>
  <si>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</si>
  <si>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</si>
  <si>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</si>
  <si>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</si>
  <si>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</si>
  <si>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</si>
  <si>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</si>
  <si>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</si>
  <si>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</si>
  <si>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</si>
  <si>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</si>
  <si>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</si>
  <si>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</si>
  <si>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</si>
  <si>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</si>
  <si>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</si>
  <si>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</si>
  <si>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</si>
  <si>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</si>
  <si>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</si>
  <si>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</si>
  <si>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</si>
  <si>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</si>
  <si>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</si>
  <si>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</si>
  <si>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</si>
  <si>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</si>
  <si>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</si>
  <si>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</si>
  <si>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</si>
  <si>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</si>
  <si>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</si>
  <si>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</si>
  <si>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</si>
  <si>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</si>
  <si>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</si>
  <si>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</si>
  <si>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</si>
  <si>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</si>
  <si>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</si>
  <si>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</si>
  <si>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</si>
  <si>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</si>
  <si>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</si>
  <si>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</si>
  <si>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</si>
  <si>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</si>
  <si>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</si>
  <si>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</si>
  <si>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</si>
  <si>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</si>
  <si>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</si>
  <si>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</si>
  <si>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</si>
  <si>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</si>
  <si>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</si>
  <si>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</si>
  <si>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</si>
  <si>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</si>
  <si>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</si>
  <si>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</si>
  <si>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</si>
  <si>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</si>
  <si>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</si>
  <si>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</si>
  <si>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</si>
  <si>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</si>
  <si>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</si>
  <si>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</si>
  <si>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</si>
  <si>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</si>
  <si>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</si>
  <si>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</si>
  <si>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</si>
  <si>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</si>
  <si>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</si>
  <si>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</si>
  <si>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</si>
  <si>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</si>
  <si>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</si>
  <si>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</si>
  <si>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</si>
  <si>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</si>
  <si>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</si>
  <si>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</si>
  <si>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</si>
  <si>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</si>
  <si>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</si>
  <si>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</si>
  <si>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</si>
  <si>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</si>
  <si>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</si>
  <si>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</si>
  <si>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</si>
  <si>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</si>
  <si>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</si>
  <si>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</si>
  <si>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</si>
  <si>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</si>
  <si>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</si>
  <si>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</si>
  <si>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</si>
  <si>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</si>
  <si>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</si>
  <si>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</si>
  <si>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</si>
  <si>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</si>
  <si>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</si>
  <si>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</si>
  <si>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</si>
  <si>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</si>
  <si>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</si>
  <si>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</si>
  <si>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</si>
  <si>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</si>
  <si>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</si>
  <si>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</si>
  <si>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</si>
  <si>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</si>
  <si>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</si>
  <si>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</si>
  <si>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</si>
  <si>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</si>
  <si>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</si>
  <si>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</si>
  <si>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</si>
  <si>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</si>
  <si>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</si>
  <si>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</si>
  <si>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</si>
  <si>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</si>
  <si>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</si>
  <si>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</si>
  <si>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</si>
  <si>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</si>
  <si>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</si>
  <si>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</si>
  <si>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</si>
  <si>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</si>
  <si>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</si>
  <si>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</si>
  <si>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</si>
  <si>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</si>
  <si>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</si>
  <si>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</si>
  <si>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</si>
  <si>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</si>
  <si>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</si>
  <si>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</si>
  <si>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</si>
  <si>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</si>
  <si>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</si>
  <si>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</si>
  <si>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</si>
  <si>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</si>
  <si>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</si>
  <si>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</si>
  <si>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</si>
  <si>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</si>
  <si>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</si>
  <si>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</si>
  <si>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</si>
  <si>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</si>
  <si>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</si>
  <si>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</si>
  <si>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</si>
  <si>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</si>
  <si>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</si>
  <si>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</si>
  <si>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</si>
  <si>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</si>
  <si>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</si>
  <si>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</si>
  <si>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</si>
  <si>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</si>
  <si>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</si>
  <si>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</si>
  <si>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</si>
  <si>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</si>
  <si>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</si>
  <si>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</si>
  <si>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</si>
  <si>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</si>
  <si>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</si>
  <si>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</si>
  <si>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</si>
  <si>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</si>
  <si>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</si>
  <si>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</si>
  <si>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</si>
  <si>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</si>
  <si>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</si>
  <si>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</si>
  <si>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</si>
  <si>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</si>
  <si>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</si>
  <si>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</si>
  <si>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</si>
  <si>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</si>
  <si>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</si>
  <si>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</si>
  <si>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</si>
  <si>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</si>
  <si>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</si>
  <si>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</si>
  <si>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</si>
  <si>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</si>
  <si>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</si>
  <si>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</si>
  <si>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</si>
  <si>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</si>
  <si>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</si>
  <si>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</si>
  <si>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</si>
  <si>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</si>
  <si>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</si>
  <si>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</si>
  <si>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</si>
  <si>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</si>
  <si>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</si>
  <si>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</si>
  <si>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</si>
  <si>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</si>
  <si>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</si>
  <si>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</si>
  <si>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</si>
  <si>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</si>
  <si>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</si>
  <si>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</si>
  <si>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</si>
  <si>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</si>
  <si>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</si>
  <si>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</si>
  <si>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</si>
  <si>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</si>
  <si>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</si>
  <si>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</si>
  <si>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</si>
  <si>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</si>
  <si>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</si>
  <si>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</si>
  <si>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</si>
  <si>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</si>
  <si>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</si>
  <si>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</si>
  <si>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</si>
  <si>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</si>
  <si>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</si>
  <si>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</si>
  <si>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</si>
  <si>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</si>
  <si>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</si>
  <si>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</si>
  <si>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</si>
  <si>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</si>
  <si>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</si>
  <si>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</si>
  <si>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</si>
  <si>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</si>
  <si>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</si>
  <si>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</si>
  <si>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</si>
  <si>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</si>
  <si>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</si>
  <si>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</si>
  <si>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</si>
  <si>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</si>
  <si>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</si>
  <si>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</si>
  <si>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</si>
  <si>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</si>
  <si>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</si>
  <si>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</si>
  <si>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</si>
  <si>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</si>
  <si>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</si>
  <si>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</si>
  <si>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</si>
  <si>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</si>
  <si>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</si>
  <si>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</si>
  <si>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</si>
  <si>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</si>
  <si>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</si>
  <si>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</si>
  <si>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</si>
  <si>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</si>
  <si>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</si>
  <si>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</si>
  <si>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</si>
  <si>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</si>
  <si>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</si>
  <si>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</si>
  <si>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</si>
  <si>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</si>
  <si>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</si>
  <si>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</si>
  <si>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</si>
  <si>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</si>
  <si>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</si>
  <si>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</si>
  <si>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</si>
  <si>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</si>
  <si>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</si>
  <si>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</si>
  <si>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</si>
  <si>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</si>
  <si>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</si>
  <si>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</si>
  <si>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</si>
  <si>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</si>
  <si>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</si>
  <si>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</si>
  <si>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</si>
  <si>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</si>
  <si>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</si>
  <si>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</si>
  <si>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</si>
  <si>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</si>
  <si>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</si>
  <si>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</si>
  <si>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</si>
  <si>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</si>
  <si>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</si>
  <si>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</si>
  <si>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</si>
  <si>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</si>
  <si>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</si>
  <si>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</si>
  <si>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</si>
  <si>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</si>
  <si>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</si>
  <si>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</si>
  <si>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</si>
  <si>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</si>
  <si>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</si>
  <si>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</si>
  <si>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</si>
  <si>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</si>
  <si>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</si>
  <si>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</si>
  <si>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</si>
  <si>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</si>
  <si>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</si>
  <si>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</si>
  <si>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</si>
  <si>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</si>
  <si>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</si>
  <si>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</si>
  <si>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</si>
  <si>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</si>
  <si>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</si>
  <si>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</si>
  <si>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</si>
  <si>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</si>
  <si>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</si>
  <si>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</si>
  <si>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</si>
  <si>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</si>
  <si>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</si>
  <si>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</si>
  <si>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</si>
  <si>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</si>
  <si>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</si>
  <si>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</si>
  <si>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</si>
  <si>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</si>
  <si>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</si>
  <si>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</si>
  <si>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</si>
  <si>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</si>
  <si>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</si>
  <si>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</si>
  <si>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</si>
  <si>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</si>
  <si>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</si>
  <si>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</si>
  <si>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</si>
  <si>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</si>
  <si>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</si>
  <si>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</si>
  <si>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</si>
  <si>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</si>
  <si>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</si>
  <si>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</si>
  <si>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</si>
  <si>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</si>
  <si>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</si>
  <si>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</si>
  <si>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</si>
  <si>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</si>
  <si>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</si>
  <si>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Average Donation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</si>
  <si>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</si>
  <si>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</si>
  <si>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</si>
  <si>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</si>
  <si>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</si>
  <si>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</si>
  <si>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</si>
  <si>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</si>
  <si>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</si>
  <si>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</si>
  <si>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</si>
  <si>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</si>
  <si>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</si>
  <si>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</si>
  <si>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</si>
  <si>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</si>
  <si>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</si>
  <si>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</si>
  <si>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</si>
  <si>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</si>
  <si>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</si>
  <si>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</si>
  <si>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</si>
  <si>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</si>
  <si>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</si>
  <si>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</si>
  <si>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</si>
  <si>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</si>
  <si>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</si>
  <si>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</si>
  <si>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</si>
  <si>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</si>
  <si>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</si>
  <si>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parent category</t>
  </si>
  <si>
    <t>Row Labels</t>
  </si>
  <si>
    <t>Grand Total</t>
  </si>
  <si>
    <t>Count of outcome</t>
  </si>
  <si>
    <t>Column Labels</t>
  </si>
  <si>
    <t>Outcome</t>
  </si>
  <si>
    <t>Paarent Category</t>
  </si>
  <si>
    <t>(All)</t>
  </si>
  <si>
    <t>Date Ended Conversion</t>
  </si>
  <si>
    <t>Date Created Conversion</t>
  </si>
  <si>
    <t>Parent Category</t>
  </si>
  <si>
    <t>Sub-Category</t>
  </si>
  <si>
    <t>Percent Funded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</si>
  <si>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</si>
  <si>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</si>
  <si>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</si>
  <si>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</si>
  <si>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</si>
  <si>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</si>
  <si>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</si>
  <si>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</si>
  <si>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</si>
  <si>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</si>
  <si>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</si>
  <si>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</si>
  <si>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All</t>
  </si>
  <si>
    <t>Date Created Conversion (Year)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</si>
  <si>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</si>
  <si>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</si>
  <si>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</si>
  <si>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</si>
  <si>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</si>
  <si>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</si>
  <si>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</si>
  <si>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</si>
  <si>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</si>
  <si>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</si>
  <si>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</si>
  <si>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</si>
  <si>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</si>
  <si>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</si>
  <si>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30000 to 34999</t>
  </si>
  <si>
    <t>35000 to 39999</t>
  </si>
  <si>
    <t>40000 to 44999</t>
  </si>
  <si>
    <t>45000 to 49999</t>
  </si>
  <si>
    <t>Greater than or equal to 50000</t>
  </si>
  <si>
    <t>25000 to 29999</t>
  </si>
  <si>
    <t>backers_count_1</t>
  </si>
  <si>
    <t>successful_outcome</t>
  </si>
  <si>
    <t>backers_count_2</t>
  </si>
  <si>
    <t>successful_outcome_1</t>
  </si>
  <si>
    <t>failed_outcome</t>
  </si>
  <si>
    <t>backers_countf</t>
  </si>
  <si>
    <t>Statistics</t>
  </si>
  <si>
    <t>Summary Statistics</t>
  </si>
  <si>
    <t>Unsuccessful campaigns</t>
  </si>
  <si>
    <t>Successful campaigns</t>
  </si>
  <si>
    <t>Total backers</t>
  </si>
  <si>
    <t>Mean bumber of backers</t>
  </si>
  <si>
    <t>Median number of backers</t>
  </si>
  <si>
    <t>Minimum number of backers</t>
  </si>
  <si>
    <t>Maximun number of backers</t>
  </si>
  <si>
    <t>Variance of the number of backers</t>
  </si>
  <si>
    <t>Standard deviation of the number of backers</t>
  </si>
  <si>
    <t>Column1</t>
  </si>
  <si>
    <t>Column2</t>
  </si>
  <si>
    <t>unsuccessful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</si>
</sst>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\%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2" fontId="16" fillId="0" borderId="0" xfId="42" applyNumberFormat="1" applyFont="1" applyAlignment="1">
      <alignment horizontal="center"/>
    </xf>
    <xf numFmtId="2" fontId="0" fillId="0" borderId="0" xfId="42" applyNumberFormat="1" applyFont="1"/>
    <xf numFmtId="1" fontId="0" fillId="0" borderId="0" xfId="42" applyNumberFormat="1" applyFont="1"/>
    <xf numFmtId="2" fontId="16" fillId="0" borderId="0" xfId="0" applyNumberFormat="1" applyFont="1" applyAlignment="1">
      <alignment horizontal="center"/>
    </xf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0" fillId="33" borderId="0" xfId="0" applyFill="1"/>
    <xf numFmtId="0" fontId="16" fillId="0" borderId="0" xfId="0" applyFont="1"/>
    <xf numFmtId="0" fontId="6" fillId="2" borderId="0" xfId="6"/>
    <xf numFmtId="164" fontId="6" fillId="2" borderId="0" xfId="6" applyNumberFormat="1"/>
    <xf numFmtId="164" fontId="0" fillId="0" borderId="0" xfId="0" applyNumberFormat="1"/>
    <xf numFmtId="0" fontId="16" fillId="34" borderId="0" xfId="0" applyFont="1" applyFill="1"/>
    <xf numFmtId="0" fontId="16" fillId="34" borderId="0" xfId="0" applyFont="1" applyFill="1" applyAlignment="1">
      <alignment horizontal="center"/>
    </xf>
    <xf numFmtId="0" fontId="0" fillId="35" borderId="0" xfId="0" applyFill="1"/>
    <xf numFmtId="0" fontId="16" fillId="36" borderId="0" xfId="0" applyFont="1" applyFill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fill>
        <patternFill>
          <bgColor rgb="FF92D050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13817D11-2834-4D20-B8FC-5BAB562BB66E}"/>
  </tableStyles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_Godswill.xlsx]pivot table 1 per Category!PivotTable2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chemeClr val="tx1"/>
                </a:solidFill>
              </a:rPr>
              <a:t>Crowdfunding</a:t>
            </a:r>
            <a:r>
              <a:rPr lang="en-GB" b="1" baseline="0">
                <a:solidFill>
                  <a:schemeClr val="tx1"/>
                </a:solidFill>
              </a:rPr>
              <a:t> Project Outcome by Parent Category</a:t>
            </a:r>
            <a:endParaRPr lang="en-GB" b="1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22365090839124496"/>
          <c:y val="6.047264619781764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267125950847865"/>
          <c:y val="0.13896726985373162"/>
          <c:w val="0.74983959348539775"/>
          <c:h val="0.6200655269997408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'pivot table 1 per 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1 per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 per Category'!$B$6:$B$15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61-48AA-926D-4BFBF0D23BA0}"/>
            </c:ext>
          </c:extLst>
        </c:ser>
        <c:ser>
          <c:idx val="1"/>
          <c:order val="1"/>
          <c:tx>
            <c:strRef>
              <c:f>'pivot table 1 per 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1 per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 per Category'!$C$6:$C$15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61-48AA-926D-4BFBF0D23BA0}"/>
            </c:ext>
          </c:extLst>
        </c:ser>
        <c:ser>
          <c:idx val="2"/>
          <c:order val="2"/>
          <c:tx>
            <c:strRef>
              <c:f>'pivot table 1 per 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1 per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 per Category'!$D$6:$D$15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61-48AA-926D-4BFBF0D23BA0}"/>
            </c:ext>
          </c:extLst>
        </c:ser>
        <c:ser>
          <c:idx val="3"/>
          <c:order val="3"/>
          <c:tx>
            <c:strRef>
              <c:f>'pivot table 1 per 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1 per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 per Category'!$E$6:$E$15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661-48AA-926D-4BFBF0D23B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93929328"/>
        <c:axId val="1789141264"/>
      </c:barChart>
      <c:catAx>
        <c:axId val="17939293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ysClr val="windowText" lastClr="000000"/>
                    </a:solidFill>
                  </a:rPr>
                  <a:t>Parent 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9141264"/>
        <c:crosses val="autoZero"/>
        <c:auto val="1"/>
        <c:lblAlgn val="ctr"/>
        <c:lblOffset val="100"/>
        <c:noMultiLvlLbl val="0"/>
      </c:catAx>
      <c:valAx>
        <c:axId val="178914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Outcome</a:t>
                </a:r>
                <a:endParaRPr lang="en-GB" sz="90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1.0181571355845919E-2"/>
              <c:y val="0.319527764308053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>
                <a:alpha val="99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929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84097708344746402"/>
          <c:y val="0.32079083956147708"/>
          <c:w val="0.15393213087461302"/>
          <c:h val="0.3775435328648434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_Godswill.xlsx]pivot table 2 per subcategory!PivotTable3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chemeClr val="tx1"/>
                </a:solidFill>
              </a:rPr>
              <a:t>Crowdfunding Project Outcome by Sub-Category Title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2 per subcategory'!$B$4:$B$5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2 per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 per subcategory'!$B$6:$B$30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28-4CE2-9B50-6DFFA7E9C39D}"/>
            </c:ext>
          </c:extLst>
        </c:ser>
        <c:ser>
          <c:idx val="1"/>
          <c:order val="1"/>
          <c:tx>
            <c:strRef>
              <c:f>'pivot table 2 per subcategory'!$C$4:$C$5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2 per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 per subcategory'!$C$6:$C$30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28-4CE2-9B50-6DFFA7E9C39D}"/>
            </c:ext>
          </c:extLst>
        </c:ser>
        <c:ser>
          <c:idx val="2"/>
          <c:order val="2"/>
          <c:tx>
            <c:strRef>
              <c:f>'pivot table 2 per subcategory'!$D$4:$D$5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2 per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 per subcategory'!$D$6:$D$30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A28-4CE2-9B50-6DFFA7E9C39D}"/>
            </c:ext>
          </c:extLst>
        </c:ser>
        <c:ser>
          <c:idx val="3"/>
          <c:order val="3"/>
          <c:tx>
            <c:strRef>
              <c:f>'pivot table 2 per subcategory'!$E$4:$E$5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2 per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 per subcategory'!$E$6:$E$30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A28-4CE2-9B50-6DFFA7E9C3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32708255"/>
        <c:axId val="324654879"/>
      </c:barChart>
      <c:catAx>
        <c:axId val="3327082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>
                    <a:solidFill>
                      <a:sysClr val="windowText" lastClr="000000"/>
                    </a:solidFill>
                  </a:rPr>
                  <a:t>Sub-Category</a:t>
                </a:r>
              </a:p>
            </c:rich>
          </c:tx>
          <c:layout>
            <c:manualLayout>
              <c:xMode val="edge"/>
              <c:yMode val="edge"/>
              <c:x val="0.41410825490951508"/>
              <c:y val="0.917076034342318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654879"/>
        <c:crosses val="autoZero"/>
        <c:auto val="1"/>
        <c:lblAlgn val="ctr"/>
        <c:lblOffset val="100"/>
        <c:noMultiLvlLbl val="0"/>
      </c:catAx>
      <c:valAx>
        <c:axId val="324654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>
                    <a:solidFill>
                      <a:sysClr val="windowText" lastClr="000000"/>
                    </a:solidFill>
                  </a:rPr>
                  <a:t>Outcomes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708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89665742791848"/>
          <c:y val="0.1740065726029193"/>
          <c:w val="8.9497426200421962E-2"/>
          <c:h val="0.195077288941736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_Godswill.xlsx]pivot table 3Outcome by months!PivotTable9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ysClr val="windowText" lastClr="000000"/>
                </a:solidFill>
              </a:rPr>
              <a:t>Crowdfunding Project Outcome by Months</a:t>
            </a:r>
          </a:p>
        </c:rich>
      </c:tx>
      <c:layout>
        <c:manualLayout>
          <c:xMode val="edge"/>
          <c:yMode val="edge"/>
          <c:x val="0.15133181788789352"/>
          <c:y val="0.1096659574934748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5123548596223323E-2"/>
          <c:y val="0.24532055359375346"/>
          <c:w val="0.66183547966169409"/>
          <c:h val="0.49927620468054307"/>
        </c:manualLayout>
      </c:layout>
      <c:lineChart>
        <c:grouping val="standard"/>
        <c:varyColors val="0"/>
        <c:ser>
          <c:idx val="0"/>
          <c:order val="0"/>
          <c:tx>
            <c:strRef>
              <c:f>'pivot table 3Outcome by months'!$B$4:$B$5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 3Outcome by months'!$A$6:$A$18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3Outcome by months'!$B$6:$B$18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08-4627-AD12-35EDC22E221E}"/>
            </c:ext>
          </c:extLst>
        </c:ser>
        <c:ser>
          <c:idx val="1"/>
          <c:order val="1"/>
          <c:tx>
            <c:strRef>
              <c:f>'pivot table 3Outcome by months'!$C$4:$C$5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 3Outcome by months'!$A$6:$A$18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3Outcome by months'!$C$6:$C$18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608-4627-AD12-35EDC22E221E}"/>
            </c:ext>
          </c:extLst>
        </c:ser>
        <c:ser>
          <c:idx val="2"/>
          <c:order val="2"/>
          <c:tx>
            <c:strRef>
              <c:f>'pivot table 3Outcome by months'!$D$4:$D$5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'pivot table 3Outcome by months'!$A$6:$A$18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3Outcome by months'!$D$6:$D$18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608-4627-AD12-35EDC22E221E}"/>
            </c:ext>
          </c:extLst>
        </c:ser>
        <c:ser>
          <c:idx val="3"/>
          <c:order val="3"/>
          <c:tx>
            <c:strRef>
              <c:f>'pivot table 3Outcome by months'!$E$4:$E$5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'pivot table 3Outcome by months'!$A$6:$A$18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3Outcome by months'!$E$6:$E$18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608-4627-AD12-35EDC22E22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8278016"/>
        <c:axId val="1801947280"/>
      </c:lineChart>
      <c:catAx>
        <c:axId val="1828278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>
                    <a:solidFill>
                      <a:sysClr val="windowText" lastClr="000000"/>
                    </a:solidFill>
                  </a:rPr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1947280"/>
        <c:crosses val="autoZero"/>
        <c:auto val="1"/>
        <c:lblAlgn val="ctr"/>
        <c:lblOffset val="100"/>
        <c:noMultiLvlLbl val="0"/>
      </c:catAx>
      <c:valAx>
        <c:axId val="180194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>
                    <a:solidFill>
                      <a:sysClr val="windowText" lastClr="000000"/>
                    </a:solidFill>
                  </a:rPr>
                  <a:t>Outcomes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8278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80749598340636997"/>
          <c:y val="0.20123264536222665"/>
          <c:w val="0.17986977780651708"/>
          <c:h val="0.449781138081973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Outcome based on Goal</a:t>
            </a:r>
          </a:p>
        </c:rich>
      </c:tx>
      <c:layout>
        <c:manualLayout>
          <c:xMode val="edge"/>
          <c:yMode val="edge"/>
          <c:x val="0.39054909867753773"/>
          <c:y val="3.38461538461538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6615079695622987E-2"/>
          <c:y val="0.13690514839491216"/>
          <c:w val="0.92850494131537342"/>
          <c:h val="0.67641285144066132"/>
        </c:manualLayout>
      </c:layout>
      <c:lineChart>
        <c:grouping val="standard"/>
        <c:varyColors val="0"/>
        <c:ser>
          <c:idx val="0"/>
          <c:order val="0"/>
          <c:tx>
            <c:strRef>
              <c:f>'Crowdfunding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Analysis'!$F$2:$F$13</c:f>
              <c:numCache>
                <c:formatCode>0\%</c:formatCode>
                <c:ptCount val="12"/>
                <c:pt idx="0">
                  <c:v>58.82352941176471</c:v>
                </c:pt>
                <c:pt idx="1">
                  <c:v>82.683982683982677</c:v>
                </c:pt>
                <c:pt idx="2">
                  <c:v>52.06349206349207</c:v>
                </c:pt>
                <c:pt idx="3">
                  <c:v>44.444444444444443</c:v>
                </c:pt>
                <c:pt idx="4">
                  <c:v>100</c:v>
                </c:pt>
                <c:pt idx="5">
                  <c:v>100</c:v>
                </c:pt>
                <c:pt idx="6">
                  <c:v>78.571428571428569</c:v>
                </c:pt>
                <c:pt idx="7">
                  <c:v>100</c:v>
                </c:pt>
                <c:pt idx="8">
                  <c:v>66.666666666666657</c:v>
                </c:pt>
                <c:pt idx="9">
                  <c:v>78.571428571428569</c:v>
                </c:pt>
                <c:pt idx="10">
                  <c:v>72.727272727272734</c:v>
                </c:pt>
                <c:pt idx="11">
                  <c:v>37.377049180327873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94-4C78-AB50-BC5DAE674868}"/>
            </c:ext>
          </c:extLst>
        </c:ser>
        <c:ser>
          <c:idx val="1"/>
          <c:order val="1"/>
          <c:tx>
            <c:strRef>
              <c:f>'Crowdfunding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Analysis'!$G$2:$G$13</c:f>
              <c:numCache>
                <c:formatCode>0\%</c:formatCode>
                <c:ptCount val="12"/>
                <c:pt idx="0">
                  <c:v>39.215686274509807</c:v>
                </c:pt>
                <c:pt idx="1">
                  <c:v>16.450216450216452</c:v>
                </c:pt>
                <c:pt idx="2">
                  <c:v>40</c:v>
                </c:pt>
                <c:pt idx="3">
                  <c:v>55.555555555555557</c:v>
                </c:pt>
                <c:pt idx="4">
                  <c:v>0</c:v>
                </c:pt>
                <c:pt idx="5">
                  <c:v>0</c:v>
                </c:pt>
                <c:pt idx="6">
                  <c:v>21.428571428571427</c:v>
                </c:pt>
                <c:pt idx="7">
                  <c:v>0</c:v>
                </c:pt>
                <c:pt idx="8">
                  <c:v>25</c:v>
                </c:pt>
                <c:pt idx="9">
                  <c:v>21.428571428571427</c:v>
                </c:pt>
                <c:pt idx="10">
                  <c:v>27.27272727272727</c:v>
                </c:pt>
                <c:pt idx="11">
                  <c:v>53.442622950819676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94-4C78-AB50-BC5DAE674868}"/>
            </c:ext>
          </c:extLst>
        </c:ser>
        <c:ser>
          <c:idx val="2"/>
          <c:order val="2"/>
          <c:tx>
            <c:strRef>
              <c:f>'Crowdfunding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Analysis'!$H$2:$H$13</c:f>
              <c:numCache>
                <c:formatCode>0\%</c:formatCode>
                <c:ptCount val="12"/>
                <c:pt idx="0">
                  <c:v>1.9607843137254901</c:v>
                </c:pt>
                <c:pt idx="1">
                  <c:v>0.86580086580086579</c:v>
                </c:pt>
                <c:pt idx="2">
                  <c:v>7.9365079365079358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8.3333333333333321</c:v>
                </c:pt>
                <c:pt idx="9">
                  <c:v>0</c:v>
                </c:pt>
                <c:pt idx="10">
                  <c:v>0</c:v>
                </c:pt>
                <c:pt idx="11">
                  <c:v>9.1803278688524586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D94-4C78-AB50-BC5DAE6748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0386160"/>
        <c:axId val="1296565744"/>
      </c:lineChart>
      <c:catAx>
        <c:axId val="230386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6565744"/>
        <c:crosses val="autoZero"/>
        <c:auto val="1"/>
        <c:lblAlgn val="ctr"/>
        <c:lblOffset val="100"/>
        <c:noMultiLvlLbl val="0"/>
      </c:catAx>
      <c:valAx>
        <c:axId val="1296565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\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386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>
      <cx:tx>
        <cx:txData>
          <cx:v>Boxplot for Backers Outcome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1" i="0" u="none" strike="noStrike" baseline="0">
              <a:solidFill>
                <a:sysClr val="windowText" lastClr="000000"/>
              </a:solidFill>
              <a:latin typeface="Calibri" panose="020F0502020204030204"/>
            </a:rPr>
            <a:t>Boxplot for Backers Outcome</a:t>
          </a:r>
        </a:p>
      </cx:txPr>
    </cx:title>
    <cx:plotArea>
      <cx:plotAreaRegion>
        <cx:series layoutId="boxWhisker" uniqueId="{800C395D-AF47-4192-B295-37444C08104B}">
          <cx:tx>
            <cx:txData>
              <cx:f>_xlchart.v1.0</cx:f>
              <cx:v>successful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76AEAC0A-A9C5-4379-A385-2BA6316BB531}">
          <cx:tx>
            <cx:txData>
              <cx:f>_xlchart.v1.2</cx:f>
              <cx:v>unsuccessful</cx:v>
            </cx:txData>
          </cx:tx>
          <cx:dataId val="1"/>
          <cx:layoutPr>
            <cx:visibility meanLine="1" meanMarker="1" nonoutliers="0" outliers="1"/>
            <cx:statistics quartileMethod="exclusive"/>
          </cx:layoutPr>
        </cx:series>
      </cx:plotAreaRegion>
      <cx:axis id="0" hidden="1">
        <cx:catScaling gapWidth="2.79999995"/>
        <cx:title>
          <cx:tx>
            <cx:txData>
              <cx:v>Outcome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GB" sz="1600" b="1" i="0" u="none" strike="noStrike" baseline="0">
                  <a:solidFill>
                    <a:sysClr val="windowText" lastClr="000000"/>
                  </a:solidFill>
                  <a:latin typeface="Calibri" panose="020F0502020204030204"/>
                </a:rPr>
                <a:t>Outcome</a:t>
              </a:r>
            </a:p>
          </cx:txPr>
        </cx:title>
        <cx:tickLabels/>
      </cx:axis>
      <cx:axis id="1">
        <cx:valScaling/>
        <cx:title>
          <cx:tx>
            <cx:txData>
              <cx:v>Backer count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GB" sz="1600" b="1" i="0" u="none" strike="noStrike" baseline="0">
                  <a:solidFill>
                    <a:sysClr val="windowText" lastClr="000000"/>
                  </a:solidFill>
                  <a:latin typeface="Calibri" panose="020F0502020204030204"/>
                </a:rPr>
                <a:t>Backer count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200"/>
            </a:pPr>
            <a:endParaRPr lang="en-GB" sz="12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GB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452120</xdr:colOff>
      <xdr:row>1</xdr:row>
      <xdr:rowOff>93980</xdr:rowOff>
    </xdr:from>
    <xdr:to>
      <xdr:col>17</xdr:col>
      <xdr:colOff>560070</xdr:colOff>
      <xdr:row>21</xdr:row>
      <xdr:rowOff>29210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3978E7-A78D-62C2-146A-C86D580DED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82020</xdr:colOff>
      <xdr:row>4</xdr:row>
      <xdr:rowOff>65869</xdr:rowOff>
    </xdr:from>
    <xdr:to>
      <xdr:col>18</xdr:col>
      <xdr:colOff>441146</xdr:colOff>
      <xdr:row>31</xdr:row>
      <xdr:rowOff>72219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A2E20A-AFE7-E540-D786-37CADEA9C6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534670</xdr:colOff>
      <xdr:row>2</xdr:row>
      <xdr:rowOff>106680</xdr:rowOff>
    </xdr:from>
    <xdr:to>
      <xdr:col>15</xdr:col>
      <xdr:colOff>530860</xdr:colOff>
      <xdr:row>18</xdr:row>
      <xdr:rowOff>128270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6A7A9F4-B80E-6CB7-817B-27194E47CC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2047240</xdr:colOff>
      <xdr:row>14</xdr:row>
      <xdr:rowOff>118110</xdr:rowOff>
    </xdr:from>
    <xdr:to>
      <xdr:col>7</xdr:col>
      <xdr:colOff>1029970</xdr:colOff>
      <xdr:row>35</xdr:row>
      <xdr:rowOff>110490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AE6E47F-505B-2DBC-70D0-85B02BA32E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22411</xdr:colOff>
      <xdr:row>20</xdr:row>
      <xdr:rowOff>135588</xdr:rowOff>
    </xdr:from>
    <xdr:to>
      <xdr:col>18</xdr:col>
      <xdr:colOff>414617</xdr:colOff>
      <xdr:row>40</xdr:row>
      <xdr:rowOff>33618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163B503-E828-6F6C-C4CE-DF78FAED285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344451" y="4097988"/>
              <a:ext cx="6335806" cy="38604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odswill Anyasor" refreshedDate="45215.537863078702" createdVersion="8" refreshedVersion="8" minRefreshableVersion="3" recordCount="1000" xr:uid="{88AFB80B-337A-4231-918F-4B4DF36914A3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1">
      <sharedItems containsSemiMixedTypes="0" containsString="0" containsNumber="1" minValue="0" maxValue="2338.833333333333"/>
    </cacheField>
    <cacheField name="Average Donation" numFmtId="2">
      <sharedItems containsSemiMixedTypes="0" containsString="0" containsNumber="1" minValue="0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Godswill Anyasor" refreshedDate="45215.745683449073" backgroundQuery="1" createdVersion="8" refreshedVersion="8" minRefreshableVersion="3" recordCount="0" supportSubquery="1" supportAdvancedDrill="1" xr:uid="{6564ECA6-0A3D-4485-AC44-5BF60A55488E}">
  <cacheSource type="external" connectionId="1"/>
  <cacheFields count="6">
    <cacheField name="[Range].[outcome].[outcome]" caption="outcome" numFmtId="0" hierarchy="6" level="1">
      <sharedItems count="4">
        <s v="canceled"/>
        <s v="failed"/>
        <s v="live"/>
        <s v="successful"/>
      </sharedItems>
    </cacheField>
    <cacheField name="[Range].[Date Created Conversion].[Date Created Conversion]" caption="Date Created Conversion" numFmtId="0" hierarchy="11" level="1">
      <sharedItems containsSemiMixedTypes="0" containsNonDate="0" containsDate="1" containsString="0" minDate="2010-01-09T06:00:00" maxDate="2020-01-27T06:00:00" count="879">
        <d v="2010-01-09T06:00:00"/>
        <d v="2010-01-19T06:00:00"/>
        <d v="2010-01-25T06:00:00"/>
        <d v="2011-01-01T06:00:00"/>
        <d v="2011-01-02T06:00:00"/>
        <d v="2011-01-03T06:00:00"/>
        <d v="2011-01-06T06:00:00"/>
        <d v="2011-01-09T06:00:00"/>
        <d v="2011-01-11T06:00:00"/>
        <d v="2011-01-12T06:00:00"/>
        <d v="2011-01-13T06:00:00"/>
        <d v="2011-01-17T06:00:00"/>
        <d v="2011-01-22T06:00:00"/>
        <d v="2011-01-25T06:00:00"/>
        <d v="2011-01-27T06:00:00"/>
        <d v="2011-01-28T06:00:00"/>
        <d v="2012-01-04T06:00:00"/>
        <d v="2012-01-06T06:00:00"/>
        <d v="2012-01-13T06:00:00"/>
        <d v="2012-01-14T06:00:00"/>
        <d v="2012-01-18T06:00:00"/>
        <d v="2012-01-22T06:00:00"/>
        <d v="2013-01-01T06:00:00"/>
        <d v="2013-01-02T06:00:00"/>
        <d v="2013-01-30T06:00:00"/>
        <d v="2014-01-03T06:00:00"/>
        <d v="2014-01-08T06:00:00"/>
        <d v="2014-01-12T06:00:00"/>
        <d v="2014-01-14T06:00:00"/>
        <d v="2014-01-20T06:00:00"/>
        <d v="2014-01-22T06:00:00"/>
        <d v="2014-01-26T06:00:00"/>
        <d v="2015-01-01T06:00:00"/>
        <d v="2015-01-02T06:00:00"/>
        <d v="2015-01-08T06:00:00"/>
        <d v="2015-01-10T06:00:00"/>
        <d v="2015-01-20T06:00:00"/>
        <d v="2015-01-21T06:00:00"/>
        <d v="2015-01-22T06:00:00"/>
        <d v="2015-01-23T06:00:00"/>
        <d v="2015-01-25T06:00:00"/>
        <d v="2016-01-03T06:00:00"/>
        <d v="2016-01-05T06:00:00"/>
        <d v="2016-01-07T06:00:00"/>
        <d v="2016-01-08T06:00:00"/>
        <d v="2016-01-09T06:00:00"/>
        <d v="2016-01-18T06:00:00"/>
        <d v="2016-01-22T06:00:00"/>
        <d v="2016-01-24T06:00:00"/>
        <d v="2016-01-30T06:00:00"/>
        <d v="2017-01-11T06:00:00"/>
        <d v="2017-01-17T06:00:00"/>
        <d v="2017-01-22T06:00:00"/>
        <d v="2017-01-28T06:00:00"/>
        <d v="2018-01-02T06:00:00"/>
        <d v="2018-01-03T06:00:00"/>
        <d v="2018-01-07T06:00:00"/>
        <d v="2018-01-10T06:00:00"/>
        <d v="2018-01-12T06:00:00"/>
        <d v="2018-01-22T06:00:00"/>
        <d v="2018-01-25T06:00:00"/>
        <d v="2018-01-27T06:00:00"/>
        <d v="2019-01-06T06:00:00"/>
        <d v="2019-01-10T06:00:00"/>
        <d v="2019-01-11T06:00:00"/>
        <d v="2019-01-16T06:00:00"/>
        <d v="2019-01-17T06:00:00"/>
        <d v="2019-01-19T06:00:00"/>
        <d v="2019-01-20T06:00:00"/>
        <d v="2019-01-21T06:00:00"/>
        <d v="2019-01-26T06:00:00"/>
        <d v="2019-01-27T06:00:00"/>
        <d v="2019-01-28T06:00:00"/>
        <d v="2019-01-31T06:00:00"/>
        <d v="2020-01-15T06:00:00"/>
        <d v="2020-01-27T06:00:00"/>
        <d v="2010-02-05T06:00:00"/>
        <d v="2010-02-09T06:00:00"/>
        <d v="2010-02-11T06:00:00"/>
        <d v="2010-02-14T06:00:00"/>
        <d v="2010-02-27T06:00:00"/>
        <d v="2011-02-02T06:00:00"/>
        <d v="2011-02-11T06:00:00"/>
        <d v="2011-02-14T06:00:00"/>
        <d v="2011-02-16T06:00:00"/>
        <d v="2011-02-17T06:00:00"/>
        <d v="2011-02-21T06:00:00"/>
        <d v="2011-02-26T06:00:00"/>
        <d v="2012-02-05T06:00:00"/>
        <d v="2012-02-09T06:00:00"/>
        <d v="2012-02-12T06:00:00"/>
        <d v="2012-02-16T06:00:00"/>
        <d v="2012-02-20T06:00:00"/>
        <d v="2012-02-24T06:00:00"/>
        <d v="2012-02-27T06:00:00"/>
        <d v="2012-02-29T06:00:00"/>
        <d v="2013-02-03T06:00:00"/>
        <d v="2013-02-04T06:00:00"/>
        <d v="2013-02-09T06:00:00"/>
        <d v="2013-02-12T06:00:00"/>
        <d v="2013-02-23T06:00:00"/>
        <d v="2013-02-25T06:00:00"/>
        <d v="2013-02-27T06:00:00"/>
        <d v="2014-02-10T06:00:00"/>
        <d v="2014-02-14T06:00:00"/>
        <d v="2014-02-22T06:00:00"/>
        <d v="2014-02-26T06:00:00"/>
        <d v="2014-02-28T06:00:00"/>
        <d v="2015-02-03T06:00:00"/>
        <d v="2015-02-08T06:00:00"/>
        <d v="2015-02-11T06:00:00"/>
        <d v="2015-02-12T06:00:00"/>
        <d v="2015-02-20T06:00:00"/>
        <d v="2015-02-21T06:00:00"/>
        <d v="2015-02-25T06:00:00"/>
        <d v="2015-02-26T06:00:00"/>
        <d v="2015-02-28T06:00:00"/>
        <d v="2016-02-03T06:00:00"/>
        <d v="2016-02-05T06:00:00"/>
        <d v="2016-02-08T06:00:00"/>
        <d v="2016-02-19T06:00:00"/>
        <d v="2016-02-22T06:00:00"/>
        <d v="2016-02-24T06:00:00"/>
        <d v="2016-02-25T06:00:00"/>
        <d v="2016-02-26T06:00:00"/>
        <d v="2017-02-03T06:00:00"/>
        <d v="2017-02-10T06:00:00"/>
        <d v="2017-02-13T06:00:00"/>
        <d v="2017-02-16T06:00:00"/>
        <d v="2017-02-17T06:00:00"/>
        <d v="2017-02-20T06:00:00"/>
        <d v="2017-02-21T06:00:00"/>
        <d v="2017-02-22T06:00:00"/>
        <d v="2017-02-28T06:00:00"/>
        <d v="2018-02-03T06:00:00"/>
        <d v="2018-02-05T06:00:00"/>
        <d v="2018-02-07T06:00:00"/>
        <d v="2018-02-10T06:00:00"/>
        <d v="2018-02-11T06:00:00"/>
        <d v="2018-02-21T06:00:00"/>
        <d v="2018-02-23T06:00:00"/>
        <d v="2018-02-25T06:00:00"/>
        <d v="2019-02-07T06:00:00"/>
        <d v="2019-02-09T06:00:00"/>
        <d v="2019-02-13T06:00:00"/>
        <d v="2019-02-14T06:00:00"/>
        <d v="2019-02-19T06:00:00"/>
        <d v="2019-02-22T06:00:00"/>
        <d v="2010-03-01T06:00:00"/>
        <d v="2010-03-04T06:00:00"/>
        <d v="2010-03-11T06:00:00"/>
        <d v="2010-03-16T05:00:00"/>
        <d v="2010-03-18T05:00:00"/>
        <d v="2010-03-21T05:00:00"/>
        <d v="2010-03-22T05:00:00"/>
        <d v="2010-03-25T05:00:00"/>
        <d v="2010-03-28T05:00:00"/>
        <d v="2011-03-01T06:00:00"/>
        <d v="2011-03-05T06:00:00"/>
        <d v="2011-03-08T06:00:00"/>
        <d v="2011-03-10T06:00:00"/>
        <d v="2011-03-11T06:00:00"/>
        <d v="2011-03-27T05:00:00"/>
        <d v="2012-03-05T06:00:00"/>
        <d v="2012-03-06T06:00:00"/>
        <d v="2012-03-11T06:00:00"/>
        <d v="2012-03-14T05:00:00"/>
        <d v="2012-03-16T05:00:00"/>
        <d v="2012-03-22T05:00:00"/>
        <d v="2012-03-26T05:00:00"/>
        <d v="2012-03-27T05:00:00"/>
        <d v="2012-03-28T05:00:00"/>
        <d v="2013-03-01T06:00:00"/>
        <d v="2013-03-04T06:00:00"/>
        <d v="2013-03-05T06:00:00"/>
        <d v="2013-03-07T06:00:00"/>
        <d v="2013-03-08T06:00:00"/>
        <d v="2013-03-12T05:00:00"/>
        <d v="2013-03-13T05:00:00"/>
        <d v="2013-03-17T05:00:00"/>
        <d v="2013-03-28T05:00:00"/>
        <d v="2014-03-11T05:00:00"/>
        <d v="2014-03-12T05:00:00"/>
        <d v="2014-03-17T05:00:00"/>
        <d v="2014-03-20T05:00:00"/>
        <d v="2014-03-23T05:00:00"/>
        <d v="2014-03-26T05:00:00"/>
        <d v="2014-03-27T05:00:00"/>
        <d v="2014-03-29T05:00:00"/>
        <d v="2015-03-09T05:00:00"/>
        <d v="2015-03-15T05:00:00"/>
        <d v="2016-03-02T06:00:00"/>
        <d v="2016-03-03T06:00:00"/>
        <d v="2016-03-04T06:00:00"/>
        <d v="2016-03-05T06:00:00"/>
        <d v="2016-03-06T06:00:00"/>
        <d v="2016-03-07T06:00:00"/>
        <d v="2016-03-15T05:00:00"/>
        <d v="2016-03-16T05:00:00"/>
        <d v="2016-03-17T05:00:00"/>
        <d v="2016-03-19T05:00:00"/>
        <d v="2016-03-27T05:00:00"/>
        <d v="2016-03-30T05:00:00"/>
        <d v="2017-03-01T06:00:00"/>
        <d v="2017-03-02T06:00:00"/>
        <d v="2017-03-03T06:00:00"/>
        <d v="2017-03-12T06:00:00"/>
        <d v="2017-03-22T05:00:00"/>
        <d v="2017-03-23T05:00:00"/>
        <d v="2017-03-25T05:00:00"/>
        <d v="2018-03-04T06:00:00"/>
        <d v="2018-03-05T06:00:00"/>
        <d v="2018-03-09T06:00:00"/>
        <d v="2018-03-11T06:00:00"/>
        <d v="2018-03-21T05:00:00"/>
        <d v="2018-03-27T05:00:00"/>
        <d v="2018-03-31T05:00:00"/>
        <d v="2019-03-04T06:00:00"/>
        <d v="2019-03-06T06:00:00"/>
        <d v="2019-03-11T05:00:00"/>
        <d v="2019-03-12T05:00:00"/>
        <d v="2019-03-17T05:00:00"/>
        <d v="2019-03-26T05:00:00"/>
        <d v="2019-03-27T05:00:00"/>
        <d v="2019-03-29T05:00:00"/>
        <d v="2010-04-08T05:00:00"/>
        <d v="2010-04-09T05:00:00"/>
        <d v="2010-04-15T05:00:00"/>
        <d v="2010-04-17T05:00:00"/>
        <d v="2010-04-20T05:00:00"/>
        <d v="2010-04-23T05:00:00"/>
        <d v="2010-04-26T05:00:00"/>
        <d v="2011-04-01T05:00:00"/>
        <d v="2011-04-03T05:00:00"/>
        <d v="2011-04-05T05:00:00"/>
        <d v="2011-04-08T05:00:00"/>
        <d v="2011-04-18T05:00:00"/>
        <d v="2011-04-27T05:00:00"/>
        <d v="2011-04-29T05:00:00"/>
        <d v="2012-04-05T05:00:00"/>
        <d v="2012-04-06T05:00:00"/>
        <d v="2012-04-19T05:00:00"/>
        <d v="2012-04-21T05:00:00"/>
        <d v="2012-04-24T05:00:00"/>
        <d v="2012-04-25T05:00:00"/>
        <d v="2012-04-26T05:00:00"/>
        <d v="2013-04-02T05:00:00"/>
        <d v="2013-04-08T05:00:00"/>
        <d v="2013-04-09T05:00:00"/>
        <d v="2013-04-14T05:00:00"/>
        <d v="2014-04-02T05:00:00"/>
        <d v="2014-04-07T05:00:00"/>
        <d v="2014-04-13T05:00:00"/>
        <d v="2014-04-14T05:00:00"/>
        <d v="2014-04-25T05:00:00"/>
        <d v="2014-04-28T05:00:00"/>
        <d v="2015-04-08T05:00:00"/>
        <d v="2015-04-16T05:00:00"/>
        <d v="2015-04-17T05:00:00"/>
        <d v="2015-04-18T05:00:00"/>
        <d v="2015-04-20T05:00:00"/>
        <d v="2015-04-21T05:00:00"/>
        <d v="2015-04-28T05:00:00"/>
        <d v="2016-04-01T05:00:00"/>
        <d v="2016-04-08T05:00:00"/>
        <d v="2016-04-15T05:00:00"/>
        <d v="2016-04-29T05:00:00"/>
        <d v="2017-04-11T05:00:00"/>
        <d v="2017-04-13T05:00:00"/>
        <d v="2017-04-15T05:00:00"/>
        <d v="2017-04-18T05:00:00"/>
        <d v="2017-04-20T05:00:00"/>
        <d v="2017-04-27T05:00:00"/>
        <d v="2017-04-28T05:00:00"/>
        <d v="2018-04-03T05:00:00"/>
        <d v="2018-04-04T05:00:00"/>
        <d v="2018-04-08T05:00:00"/>
        <d v="2018-04-09T05:00:00"/>
        <d v="2018-04-15T05:00:00"/>
        <d v="2018-04-16T05:00:00"/>
        <d v="2018-04-18T05:00:00"/>
        <d v="2018-04-21T05:00:00"/>
        <d v="2018-04-23T05:00:00"/>
        <d v="2019-04-06T05:00:00"/>
        <d v="2019-04-07T05:00:00"/>
        <d v="2019-04-09T05:00:00"/>
        <d v="2019-04-14T05:00:00"/>
        <d v="2019-04-15T05:00:00"/>
        <d v="2019-04-16T05:00:00"/>
        <d v="2019-04-18T05:00:00"/>
        <d v="2019-04-19T05:00:00"/>
        <d v="2019-04-20T05:00:00"/>
        <d v="2019-04-27T05:00:00"/>
        <d v="2019-04-28T05:00:00"/>
        <d v="2010-05-12T05:00:00"/>
        <d v="2010-05-21T05:00:00"/>
        <d v="2010-05-23T05:00:00"/>
        <d v="2010-05-25T05:00:00"/>
        <d v="2010-05-30T05:00:00"/>
        <d v="2011-05-03T05:00:00"/>
        <d v="2011-05-06T05:00:00"/>
        <d v="2011-05-07T05:00:00"/>
        <d v="2011-05-08T05:00:00"/>
        <d v="2011-05-09T05:00:00"/>
        <d v="2011-05-10T05:00:00"/>
        <d v="2011-05-12T05:00:00"/>
        <d v="2011-05-13T05:00:00"/>
        <d v="2011-05-18T05:00:00"/>
        <d v="2011-05-21T05:00:00"/>
        <d v="2012-05-01T05:00:00"/>
        <d v="2012-05-02T05:00:00"/>
        <d v="2012-05-05T05:00:00"/>
        <d v="2012-05-06T05:00:00"/>
        <d v="2012-05-08T05:00:00"/>
        <d v="2012-05-29T05:00:00"/>
        <d v="2012-05-31T05:00:00"/>
        <d v="2013-05-01T05:00:00"/>
        <d v="2013-05-02T05:00:00"/>
        <d v="2013-05-10T05:00:00"/>
        <d v="2013-05-15T05:00:00"/>
        <d v="2013-05-18T05:00:00"/>
        <d v="2013-05-21T05:00:00"/>
        <d v="2013-05-23T05:00:00"/>
        <d v="2013-05-28T05:00:00"/>
        <d v="2014-05-02T05:00:00"/>
        <d v="2014-05-03T05:00:00"/>
        <d v="2014-05-04T05:00:00"/>
        <d v="2014-05-10T05:00:00"/>
        <d v="2014-05-20T05:00:00"/>
        <d v="2014-05-23T05:00:00"/>
        <d v="2014-05-24T05:00:00"/>
        <d v="2014-05-27T05:00:00"/>
        <d v="2014-05-30T05:00:00"/>
        <d v="2015-05-04T05:00:00"/>
        <d v="2015-05-11T05:00:00"/>
        <d v="2015-05-15T05:00:00"/>
        <d v="2015-05-18T05:00:00"/>
        <d v="2015-05-20T05:00:00"/>
        <d v="2015-05-23T05:00:00"/>
        <d v="2016-05-06T05:00:00"/>
        <d v="2016-05-12T05:00:00"/>
        <d v="2016-05-17T05:00:00"/>
        <d v="2016-05-23T05:00:00"/>
        <d v="2016-05-25T05:00:00"/>
        <d v="2016-05-27T05:00:00"/>
        <d v="2016-05-30T05:00:00"/>
        <d v="2017-05-03T05:00:00"/>
        <d v="2017-05-05T05:00:00"/>
        <d v="2017-05-10T05:00:00"/>
        <d v="2017-05-13T05:00:00"/>
        <d v="2017-05-14T05:00:00"/>
        <d v="2017-05-21T05:00:00"/>
        <d v="2017-05-22T05:00:00"/>
        <d v="2017-05-23T05:00:00"/>
        <d v="2017-05-29T05:00:00"/>
        <d v="2018-05-05T05:00:00"/>
        <d v="2018-05-07T05:00:00"/>
        <d v="2018-05-08T05:00:00"/>
        <d v="2018-05-13T05:00:00"/>
        <d v="2018-05-14T05:00:00"/>
        <d v="2018-05-15T05:00:00"/>
        <d v="2018-05-21T05:00:00"/>
        <d v="2018-05-31T05:00:00"/>
        <d v="2019-05-01T05:00:00"/>
        <d v="2019-05-03T05:00:00"/>
        <d v="2019-05-04T05:00:00"/>
        <d v="2019-05-12T05:00:00"/>
        <d v="2019-05-13T05:00:00"/>
        <d v="2019-05-24T05:00:00"/>
        <d v="2010-06-05T05:00:00"/>
        <d v="2010-06-06T05:00:00"/>
        <d v="2010-06-07T05:00:00"/>
        <d v="2010-06-12T05:00:00"/>
        <d v="2010-06-15T05:00:00"/>
        <d v="2010-06-16T05:00:00"/>
        <d v="2010-06-19T05:00:00"/>
        <d v="2010-06-21T05:00:00"/>
        <d v="2010-06-23T05:00:00"/>
        <d v="2010-06-26T05:00:00"/>
        <d v="2010-06-28T05:00:00"/>
        <d v="2010-06-29T05:00:00"/>
        <d v="2011-06-12T05:00:00"/>
        <d v="2011-06-16T05:00:00"/>
        <d v="2011-06-18T05:00:00"/>
        <d v="2011-06-19T05:00:00"/>
        <d v="2011-06-20T05:00:00"/>
        <d v="2011-06-26T05:00:00"/>
        <d v="2011-06-28T05:00:00"/>
        <d v="2012-06-06T05:00:00"/>
        <d v="2012-06-12T05:00:00"/>
        <d v="2012-06-17T05:00:00"/>
        <d v="2012-06-21T05:00:00"/>
        <d v="2012-06-29T05:00:00"/>
        <d v="2013-06-04T05:00:00"/>
        <d v="2013-06-10T05:00:00"/>
        <d v="2013-06-17T05:00:00"/>
        <d v="2013-06-23T05:00:00"/>
        <d v="2013-06-25T05:00:00"/>
        <d v="2013-06-26T05:00:00"/>
        <d v="2014-06-02T05:00:00"/>
        <d v="2014-06-04T05:00:00"/>
        <d v="2014-06-07T05:00:00"/>
        <d v="2014-06-09T05:00:00"/>
        <d v="2014-06-10T05:00:00"/>
        <d v="2014-06-16T05:00:00"/>
        <d v="2014-06-21T05:00:00"/>
        <d v="2014-06-27T05:00:00"/>
        <d v="2014-06-28T05:00:00"/>
        <d v="2015-06-05T05:00:00"/>
        <d v="2015-06-08T05:00:00"/>
        <d v="2015-06-09T05:00:00"/>
        <d v="2015-06-10T05:00:00"/>
        <d v="2015-06-12T05:00:00"/>
        <d v="2015-06-15T05:00:00"/>
        <d v="2015-06-17T05:00:00"/>
        <d v="2015-06-19T05:00:00"/>
        <d v="2015-06-21T05:00:00"/>
        <d v="2015-06-25T05:00:00"/>
        <d v="2016-06-11T05:00:00"/>
        <d v="2016-06-13T05:00:00"/>
        <d v="2016-06-20T05:00:00"/>
        <d v="2016-06-27T05:00:00"/>
        <d v="2016-06-29T05:00:00"/>
        <d v="2017-06-01T05:00:00"/>
        <d v="2017-06-12T05:00:00"/>
        <d v="2017-06-15T05:00:00"/>
        <d v="2017-06-23T05:00:00"/>
        <d v="2017-06-25T05:00:00"/>
        <d v="2017-06-26T05:00:00"/>
        <d v="2017-06-29T05:00:00"/>
        <d v="2017-06-30T05:00:00"/>
        <d v="2018-06-04T05:00:00"/>
        <d v="2018-06-08T05:00:00"/>
        <d v="2018-06-12T05:00:00"/>
        <d v="2018-06-15T05:00:00"/>
        <d v="2018-06-16T05:00:00"/>
        <d v="2018-06-22T05:00:00"/>
        <d v="2018-06-26T05:00:00"/>
        <d v="2019-06-08T05:00:00"/>
        <d v="2019-06-10T05:00:00"/>
        <d v="2019-06-15T05:00:00"/>
        <d v="2019-06-17T05:00:00"/>
        <d v="2019-06-24T05:00:00"/>
        <d v="2019-06-25T05:00:00"/>
        <d v="2019-06-29T05:00:00"/>
        <d v="2010-07-01T05:00:00"/>
        <d v="2010-07-06T05:00:00"/>
        <d v="2010-07-08T05:00:00"/>
        <d v="2010-07-14T05:00:00"/>
        <d v="2010-07-15T05:00:00"/>
        <d v="2010-07-19T05:00:00"/>
        <d v="2010-07-27T05:00:00"/>
        <d v="2010-07-31T05:00:00"/>
        <d v="2011-07-01T05:00:00"/>
        <d v="2011-07-04T05:00:00"/>
        <d v="2011-07-09T05:00:00"/>
        <d v="2011-07-14T05:00:00"/>
        <d v="2011-07-16T05:00:00"/>
        <d v="2011-07-19T05:00:00"/>
        <d v="2011-07-24T05:00:00"/>
        <d v="2012-07-03T05:00:00"/>
        <d v="2012-07-12T05:00:00"/>
        <d v="2012-07-17T05:00:00"/>
        <d v="2012-07-27T05:00:00"/>
        <d v="2012-07-28T05:00:00"/>
        <d v="2013-07-01T05:00:00"/>
        <d v="2013-07-10T05:00:00"/>
        <d v="2013-07-11T05:00:00"/>
        <d v="2013-07-20T05:00:00"/>
        <d v="2013-07-22T05:00:00"/>
        <d v="2013-07-24T05:00:00"/>
        <d v="2013-07-25T05:00:00"/>
        <d v="2013-07-29T05:00:00"/>
        <d v="2013-07-30T05:00:00"/>
        <d v="2014-07-05T05:00:00"/>
        <d v="2014-07-06T05:00:00"/>
        <d v="2014-07-08T05:00:00"/>
        <d v="2014-07-10T05:00:00"/>
        <d v="2014-07-14T05:00:00"/>
        <d v="2014-07-16T05:00:00"/>
        <d v="2014-07-19T05:00:00"/>
        <d v="2014-07-24T05:00:00"/>
        <d v="2014-07-25T05:00:00"/>
        <d v="2014-07-28T05:00:00"/>
        <d v="2015-07-01T05:00:00"/>
        <d v="2015-07-05T05:00:00"/>
        <d v="2015-07-07T05:00:00"/>
        <d v="2015-07-09T05:00:00"/>
        <d v="2015-07-16T05:00:00"/>
        <d v="2015-07-17T05:00:00"/>
        <d v="2015-07-24T05:00:00"/>
        <d v="2015-07-27T05:00:00"/>
        <d v="2015-07-28T05:00:00"/>
        <d v="2016-07-04T05:00:00"/>
        <d v="2016-07-06T05:00:00"/>
        <d v="2016-07-08T05:00:00"/>
        <d v="2016-07-10T05:00:00"/>
        <d v="2016-07-22T05:00:00"/>
        <d v="2016-07-25T05:00:00"/>
        <d v="2016-07-26T05:00:00"/>
        <d v="2016-07-28T05:00:00"/>
        <d v="2017-07-06T05:00:00"/>
        <d v="2017-07-14T05:00:00"/>
        <d v="2017-07-17T05:00:00"/>
        <d v="2017-07-19T05:00:00"/>
        <d v="2017-07-22T05:00:00"/>
        <d v="2017-07-23T05:00:00"/>
        <d v="2017-07-25T05:00:00"/>
        <d v="2017-07-27T05:00:00"/>
        <d v="2017-07-29T05:00:00"/>
        <d v="2018-07-02T05:00:00"/>
        <d v="2018-07-14T05:00:00"/>
        <d v="2018-07-15T05:00:00"/>
        <d v="2018-07-17T05:00:00"/>
        <d v="2018-07-20T05:00:00"/>
        <d v="2018-07-21T05:00:00"/>
        <d v="2018-07-28T05:00:00"/>
        <d v="2018-07-29T05:00:00"/>
        <d v="2018-07-30T05:00:00"/>
        <d v="2018-07-31T05:00:00"/>
        <d v="2019-07-01T05:00:00"/>
        <d v="2019-07-04T05:00:00"/>
        <d v="2019-07-05T05:00:00"/>
        <d v="2019-07-09T05:00:00"/>
        <d v="2019-07-10T05:00:00"/>
        <d v="2019-07-21T05:00:00"/>
        <d v="2019-07-22T05:00:00"/>
        <d v="2019-07-25T05:00:00"/>
        <d v="2010-08-05T05:00:00"/>
        <d v="2010-08-06T05:00:00"/>
        <d v="2010-08-07T05:00:00"/>
        <d v="2010-08-09T05:00:00"/>
        <d v="2010-08-12T05:00:00"/>
        <d v="2010-08-14T05:00:00"/>
        <d v="2010-08-16T05:00:00"/>
        <d v="2010-08-19T05:00:00"/>
        <d v="2010-08-24T05:00:00"/>
        <d v="2010-08-25T05:00:00"/>
        <d v="2010-08-26T05:00:00"/>
        <d v="2010-08-27T05:00:00"/>
        <d v="2010-08-31T05:00:00"/>
        <d v="2011-08-01T05:00:00"/>
        <d v="2011-08-07T05:00:00"/>
        <d v="2011-08-12T05:00:00"/>
        <d v="2011-08-13T05:00:00"/>
        <d v="2011-08-15T05:00:00"/>
        <d v="2011-08-19T05:00:00"/>
        <d v="2011-08-22T05:00:00"/>
        <d v="2011-08-27T05:00:00"/>
        <d v="2012-08-01T05:00:00"/>
        <d v="2012-08-14T05:00:00"/>
        <d v="2012-08-16T05:00:00"/>
        <d v="2012-08-27T05:00:00"/>
        <d v="2012-08-28T05:00:00"/>
        <d v="2013-08-01T05:00:00"/>
        <d v="2013-08-04T05:00:00"/>
        <d v="2013-08-05T05:00:00"/>
        <d v="2013-08-15T05:00:00"/>
        <d v="2013-08-16T05:00:00"/>
        <d v="2013-08-27T05:00:00"/>
        <d v="2013-08-30T05:00:00"/>
        <d v="2014-08-04T05:00:00"/>
        <d v="2014-08-08T05:00:00"/>
        <d v="2014-08-19T05:00:00"/>
        <d v="2014-08-24T05:00:00"/>
        <d v="2015-08-03T05:00:00"/>
        <d v="2015-08-13T05:00:00"/>
        <d v="2015-08-14T05:00:00"/>
        <d v="2015-08-21T05:00:00"/>
        <d v="2015-08-23T05:00:00"/>
        <d v="2015-08-24T05:00:00"/>
        <d v="2015-08-28T05:00:00"/>
        <d v="2015-08-29T05:00:00"/>
        <d v="2015-08-30T05:00:00"/>
        <d v="2016-08-02T05:00:00"/>
        <d v="2016-08-05T05:00:00"/>
        <d v="2016-08-06T05:00:00"/>
        <d v="2016-08-07T05:00:00"/>
        <d v="2016-08-09T05:00:00"/>
        <d v="2016-08-14T05:00:00"/>
        <d v="2016-08-19T05:00:00"/>
        <d v="2016-08-22T05:00:00"/>
        <d v="2016-08-23T05:00:00"/>
        <d v="2016-08-31T05:00:00"/>
        <d v="2017-08-01T05:00:00"/>
        <d v="2017-08-02T05:00:00"/>
        <d v="2017-08-03T05:00:00"/>
        <d v="2017-08-17T05:00:00"/>
        <d v="2017-08-22T05:00:00"/>
        <d v="2017-08-24T05:00:00"/>
        <d v="2017-08-26T05:00:00"/>
        <d v="2017-08-29T05:00:00"/>
        <d v="2017-08-30T05:00:00"/>
        <d v="2018-08-10T05:00:00"/>
        <d v="2018-08-17T05:00:00"/>
        <d v="2018-08-26T05:00:00"/>
        <d v="2018-08-28T05:00:00"/>
        <d v="2018-08-30T05:00:00"/>
        <d v="2019-08-01T05:00:00"/>
        <d v="2019-08-04T05:00:00"/>
        <d v="2019-08-11T05:00:00"/>
        <d v="2019-08-28T05:00:00"/>
        <d v="2010-09-02T05:00:00"/>
        <d v="2010-09-09T05:00:00"/>
        <d v="2010-09-15T05:00:00"/>
        <d v="2010-09-21T05:00:00"/>
        <d v="2010-09-27T05:00:00"/>
        <d v="2010-09-28T05:00:00"/>
        <d v="2010-09-30T05:00:00"/>
        <d v="2011-09-06T05:00:00"/>
        <d v="2011-09-11T05:00:00"/>
        <d v="2011-09-21T05:00:00"/>
        <d v="2011-09-22T05:00:00"/>
        <d v="2011-09-23T05:00:00"/>
        <d v="2012-09-04T05:00:00"/>
        <d v="2012-09-05T05:00:00"/>
        <d v="2012-09-22T05:00:00"/>
        <d v="2012-09-26T05:00:00"/>
        <d v="2012-09-28T05:00:00"/>
        <d v="2013-09-03T05:00:00"/>
        <d v="2013-09-11T05:00:00"/>
        <d v="2013-09-13T05:00:00"/>
        <d v="2013-09-19T05:00:00"/>
        <d v="2013-09-20T05:00:00"/>
        <d v="2013-09-22T05:00:00"/>
        <d v="2014-09-07T05:00:00"/>
        <d v="2014-09-10T05:00:00"/>
        <d v="2014-09-13T05:00:00"/>
        <d v="2014-09-15T05:00:00"/>
        <d v="2014-09-19T05:00:00"/>
        <d v="2014-09-24T05:00:00"/>
        <d v="2014-09-25T05:00:00"/>
        <d v="2014-09-26T05:00:00"/>
        <d v="2015-09-03T05:00:00"/>
        <d v="2015-09-13T05:00:00"/>
        <d v="2015-09-14T05:00:00"/>
        <d v="2015-09-18T05:00:00"/>
        <d v="2015-09-21T05:00:00"/>
        <d v="2015-09-23T05:00:00"/>
        <d v="2015-09-28T05:00:00"/>
        <d v="2016-09-03T05:00:00"/>
        <d v="2016-09-10T05:00:00"/>
        <d v="2016-09-13T05:00:00"/>
        <d v="2017-09-01T05:00:00"/>
        <d v="2017-09-02T05:00:00"/>
        <d v="2017-09-12T05:00:00"/>
        <d v="2017-09-13T05:00:00"/>
        <d v="2017-09-17T05:00:00"/>
        <d v="2017-09-21T05:00:00"/>
        <d v="2017-09-22T05:00:00"/>
        <d v="2018-09-02T05:00:00"/>
        <d v="2018-09-03T05:00:00"/>
        <d v="2018-09-08T05:00:00"/>
        <d v="2018-09-11T05:00:00"/>
        <d v="2018-09-16T05:00:00"/>
        <d v="2018-09-17T05:00:00"/>
        <d v="2018-09-19T05:00:00"/>
        <d v="2018-09-26T05:00:00"/>
        <d v="2018-09-27T05:00:00"/>
        <d v="2019-09-08T05:00:00"/>
        <d v="2019-09-09T05:00:00"/>
        <d v="2019-09-11T05:00:00"/>
        <d v="2019-09-29T05:00:00"/>
        <d v="2010-10-04T05:00:00"/>
        <d v="2010-10-05T05:00:00"/>
        <d v="2010-10-06T05:00:00"/>
        <d v="2010-10-07T05:00:00"/>
        <d v="2010-10-13T05:00:00"/>
        <d v="2010-10-18T05:00:00"/>
        <d v="2010-10-20T05:00:00"/>
        <d v="2010-10-23T05:00:00"/>
        <d v="2010-10-24T05:00:00"/>
        <d v="2010-10-25T05:00:00"/>
        <d v="2010-10-28T05:00:00"/>
        <d v="2010-10-31T05:00:00"/>
        <d v="2011-10-02T05:00:00"/>
        <d v="2011-10-05T05:00:00"/>
        <d v="2011-10-09T05:00:00"/>
        <d v="2011-10-15T05:00:00"/>
        <d v="2011-10-17T05:00:00"/>
        <d v="2011-10-19T05:00:00"/>
        <d v="2011-10-26T05:00:00"/>
        <d v="2011-10-27T05:00:00"/>
        <d v="2012-10-03T05:00:00"/>
        <d v="2012-10-04T05:00:00"/>
        <d v="2012-10-19T05:00:00"/>
        <d v="2012-10-20T05:00:00"/>
        <d v="2012-10-24T05:00:00"/>
        <d v="2012-10-28T05:00:00"/>
        <d v="2013-10-07T05:00:00"/>
        <d v="2013-10-08T05:00:00"/>
        <d v="2013-10-12T05:00:00"/>
        <d v="2013-10-15T05:00:00"/>
        <d v="2013-10-21T05:00:00"/>
        <d v="2013-10-25T05:00:00"/>
        <d v="2013-10-29T05:00:00"/>
        <d v="2014-10-01T05:00:00"/>
        <d v="2014-10-02T05:00:00"/>
        <d v="2014-10-05T05:00:00"/>
        <d v="2014-10-08T05:00:00"/>
        <d v="2014-10-17T05:00:00"/>
        <d v="2014-10-18T05:00:00"/>
        <d v="2014-10-22T05:00:00"/>
        <d v="2014-10-24T05:00:00"/>
        <d v="2015-10-02T05:00:00"/>
        <d v="2015-10-03T05:00:00"/>
        <d v="2015-10-05T05:00:00"/>
        <d v="2015-10-06T05:00:00"/>
        <d v="2015-10-16T05:00:00"/>
        <d v="2015-10-21T05:00:00"/>
        <d v="2015-10-22T05:00:00"/>
        <d v="2015-10-30T05:00:00"/>
        <d v="2016-10-14T05:00:00"/>
        <d v="2017-10-04T05:00:00"/>
        <d v="2017-10-07T05:00:00"/>
        <d v="2017-10-08T05:00:00"/>
        <d v="2017-10-14T05:00:00"/>
        <d v="2017-10-16T05:00:00"/>
        <d v="2017-10-17T05:00:00"/>
        <d v="2017-10-20T05:00:00"/>
        <d v="2018-10-05T05:00:00"/>
        <d v="2018-10-09T05:00:00"/>
        <d v="2018-10-17T05:00:00"/>
        <d v="2018-10-21T05:00:00"/>
        <d v="2018-10-26T05:00:00"/>
        <d v="2019-10-05T05:00:00"/>
        <d v="2019-10-06T05:00:00"/>
        <d v="2019-10-13T05:00:00"/>
        <d v="2019-10-14T05:00:00"/>
        <d v="2019-10-15T05:00:00"/>
        <d v="2019-10-18T05:00:00"/>
        <d v="2019-10-20T05:00:00"/>
        <d v="2019-10-22T05:00:00"/>
        <d v="2019-10-27T05:00:00"/>
        <d v="2019-10-31T05:00:00"/>
        <d v="2010-11-02T05:00:00"/>
        <d v="2010-11-06T05:00:00"/>
        <d v="2010-11-15T06:00:00"/>
        <d v="2010-11-17T06:00:00"/>
        <d v="2010-11-23T06:00:00"/>
        <d v="2010-11-25T06:00:00"/>
        <d v="2011-11-08T06:00:00"/>
        <d v="2011-11-11T06:00:00"/>
        <d v="2011-11-15T06:00:00"/>
        <d v="2011-11-18T06:00:00"/>
        <d v="2011-11-19T06:00:00"/>
        <d v="2011-11-22T06:00:00"/>
        <d v="2011-11-24T06:00:00"/>
        <d v="2011-11-27T06:00:00"/>
        <d v="2012-11-24T06:00:00"/>
        <d v="2012-11-25T06:00:00"/>
        <d v="2012-11-26T06:00:00"/>
        <d v="2012-11-28T06:00:00"/>
        <d v="2013-11-11T06:00:00"/>
        <d v="2013-11-14T06:00:00"/>
        <d v="2013-11-17T06:00:00"/>
        <d v="2013-11-19T06:00:00"/>
        <d v="2013-11-23T06:00:00"/>
        <d v="2013-11-25T06:00:00"/>
        <d v="2013-11-29T06:00:00"/>
        <d v="2014-11-02T05:00:00"/>
        <d v="2014-11-06T06:00:00"/>
        <d v="2014-11-07T06:00:00"/>
        <d v="2014-11-15T06:00:00"/>
        <d v="2014-11-16T06:00:00"/>
        <d v="2014-11-25T06:00:00"/>
        <d v="2014-11-27T06:00:00"/>
        <d v="2015-11-07T06:00:00"/>
        <d v="2015-11-14T06:00:00"/>
        <d v="2015-11-23T06:00:00"/>
        <d v="2015-11-24T06:00:00"/>
        <d v="2015-11-26T06:00:00"/>
        <d v="2015-11-28T06:00:00"/>
        <d v="2015-11-29T06:00:00"/>
        <d v="2016-11-01T05:00:00"/>
        <d v="2016-11-02T05:00:00"/>
        <d v="2016-11-06T05:00:00"/>
        <d v="2016-11-11T06:00:00"/>
        <d v="2016-11-12T06:00:00"/>
        <d v="2016-11-14T06:00:00"/>
        <d v="2016-11-23T06:00:00"/>
        <d v="2016-11-26T06:00:00"/>
        <d v="2016-11-27T06:00:00"/>
        <d v="2017-11-01T05:00:00"/>
        <d v="2017-11-06T06:00:00"/>
        <d v="2017-11-09T06:00:00"/>
        <d v="2017-11-14T06:00:00"/>
        <d v="2017-11-17T06:00:00"/>
        <d v="2017-11-21T06:00:00"/>
        <d v="2017-11-23T06:00:00"/>
        <d v="2017-11-27T06:00:00"/>
        <d v="2017-11-28T06:00:00"/>
        <d v="2017-11-29T06:00:00"/>
        <d v="2018-11-03T05:00:00"/>
        <d v="2018-11-04T05:00:00"/>
        <d v="2018-11-13T06:00:00"/>
        <d v="2018-11-20T06:00:00"/>
        <d v="2018-11-27T06:00:00"/>
        <d v="2018-11-30T06:00:00"/>
        <d v="2019-11-11T06:00:00"/>
        <d v="2019-11-15T06:00:00"/>
        <d v="2019-11-17T06:00:00"/>
        <d v="2019-11-18T06:00:00"/>
        <d v="2019-11-19T06:00:00"/>
        <d v="2019-11-30T06:00:00"/>
        <d v="2010-12-02T06:00:00"/>
        <d v="2010-12-03T06:00:00"/>
        <d v="2010-12-10T06:00:00"/>
        <d v="2010-12-13T06:00:00"/>
        <d v="2010-12-15T06:00:00"/>
        <d v="2010-12-19T06:00:00"/>
        <d v="2010-12-22T06:00:00"/>
        <d v="2011-12-01T06:00:00"/>
        <d v="2011-12-03T06:00:00"/>
        <d v="2011-12-08T06:00:00"/>
        <d v="2011-12-12T06:00:00"/>
        <d v="2011-12-19T06:00:00"/>
        <d v="2011-12-21T06:00:00"/>
        <d v="2011-12-22T06:00:00"/>
        <d v="2011-12-23T06:00:00"/>
        <d v="2011-12-27T06:00:00"/>
        <d v="2012-12-01T06:00:00"/>
        <d v="2012-12-08T06:00:00"/>
        <d v="2012-12-09T06:00:00"/>
        <d v="2012-12-16T06:00:00"/>
        <d v="2012-12-18T06:00:00"/>
        <d v="2013-12-06T06:00:00"/>
        <d v="2013-12-11T06:00:00"/>
        <d v="2013-12-17T06:00:00"/>
        <d v="2013-12-29T06:00:00"/>
        <d v="2013-12-30T06:00:00"/>
        <d v="2013-12-31T06:00:00"/>
        <d v="2014-12-02T06:00:00"/>
        <d v="2014-12-12T06:00:00"/>
        <d v="2014-12-15T06:00:00"/>
        <d v="2014-12-16T06:00:00"/>
        <d v="2014-12-18T06:00:00"/>
        <d v="2014-12-20T06:00:00"/>
        <d v="2014-12-21T06:00:00"/>
        <d v="2014-12-28T06:00:00"/>
        <d v="2014-12-31T06:00:00"/>
        <d v="2015-12-07T06:00:00"/>
        <d v="2015-12-08T06:00:00"/>
        <d v="2015-12-20T06:00:00"/>
        <d v="2015-12-22T06:00:00"/>
        <d v="2015-12-24T06:00:00"/>
        <d v="2015-12-26T06:00:00"/>
        <d v="2016-12-01T06:00:00"/>
        <d v="2016-12-08T06:00:00"/>
        <d v="2016-12-11T06:00:00"/>
        <d v="2016-12-12T06:00:00"/>
        <d v="2016-12-19T06:00:00"/>
        <d v="2016-12-20T06:00:00"/>
        <d v="2016-12-22T06:00:00"/>
        <d v="2016-12-26T06:00:00"/>
        <d v="2016-12-29T06:00:00"/>
        <d v="2017-12-08T06:00:00"/>
        <d v="2017-12-14T06:00:00"/>
        <d v="2017-12-19T06:00:00"/>
        <d v="2017-12-22T06:00:00"/>
        <d v="2017-12-25T06:00:00"/>
        <d v="2017-12-27T06:00:00"/>
        <d v="2017-12-28T06:00:00"/>
        <d v="2018-12-08T06:00:00"/>
        <d v="2018-12-09T06:00:00"/>
        <d v="2018-12-16T06:00:00"/>
        <d v="2018-12-17T06:00:00"/>
        <d v="2018-12-18T06:00:00"/>
        <d v="2018-12-30T06:00:00"/>
        <d v="2019-12-06T06:00:00"/>
        <d v="2019-12-07T06:00:00"/>
        <d v="2019-12-10T06:00:00"/>
        <d v="2019-12-12T06:00:00"/>
        <d v="2019-12-14T06:00:00"/>
        <d v="2019-12-15T06:00:00"/>
        <d v="2019-12-16T06:00:00"/>
        <d v="2019-12-22T06:00:00"/>
        <d v="2019-12-25T06:00:00"/>
        <d v="2019-12-31T06:00:00"/>
      </sharedItems>
      <extLst>
        <ext xmlns:x15="http://schemas.microsoft.com/office/spreadsheetml/2010/11/main" uri="{4F2E5C28-24EA-4eb8-9CBF-B6C8F9C3D259}">
          <x15:cachedUniqueNames>
            <x15:cachedUniqueName index="0" name="[Range].[Date Created Conversion].&amp;[2010-01-09T06:00:00]"/>
            <x15:cachedUniqueName index="1" name="[Range].[Date Created Conversion].&amp;[2010-01-19T06:00:00]"/>
            <x15:cachedUniqueName index="2" name="[Range].[Date Created Conversion].&amp;[2010-01-25T06:00:00]"/>
            <x15:cachedUniqueName index="3" name="[Range].[Date Created Conversion].&amp;[2011-01-01T06:00:00]"/>
            <x15:cachedUniqueName index="4" name="[Range].[Date Created Conversion].&amp;[2011-01-02T06:00:00]"/>
            <x15:cachedUniqueName index="5" name="[Range].[Date Created Conversion].&amp;[2011-01-03T06:00:00]"/>
            <x15:cachedUniqueName index="6" name="[Range].[Date Created Conversion].&amp;[2011-01-06T06:00:00]"/>
            <x15:cachedUniqueName index="7" name="[Range].[Date Created Conversion].&amp;[2011-01-09T06:00:00]"/>
            <x15:cachedUniqueName index="8" name="[Range].[Date Created Conversion].&amp;[2011-01-11T06:00:00]"/>
            <x15:cachedUniqueName index="9" name="[Range].[Date Created Conversion].&amp;[2011-01-12T06:00:00]"/>
            <x15:cachedUniqueName index="10" name="[Range].[Date Created Conversion].&amp;[2011-01-13T06:00:00]"/>
            <x15:cachedUniqueName index="11" name="[Range].[Date Created Conversion].&amp;[2011-01-17T06:00:00]"/>
            <x15:cachedUniqueName index="12" name="[Range].[Date Created Conversion].&amp;[2011-01-22T06:00:00]"/>
            <x15:cachedUniqueName index="13" name="[Range].[Date Created Conversion].&amp;[2011-01-25T06:00:00]"/>
            <x15:cachedUniqueName index="14" name="[Range].[Date Created Conversion].&amp;[2011-01-27T06:00:00]"/>
            <x15:cachedUniqueName index="15" name="[Range].[Date Created Conversion].&amp;[2011-01-28T06:00:00]"/>
            <x15:cachedUniqueName index="16" name="[Range].[Date Created Conversion].&amp;[2012-01-04T06:00:00]"/>
            <x15:cachedUniqueName index="17" name="[Range].[Date Created Conversion].&amp;[2012-01-06T06:00:00]"/>
            <x15:cachedUniqueName index="18" name="[Range].[Date Created Conversion].&amp;[2012-01-13T06:00:00]"/>
            <x15:cachedUniqueName index="19" name="[Range].[Date Created Conversion].&amp;[2012-01-14T06:00:00]"/>
            <x15:cachedUniqueName index="20" name="[Range].[Date Created Conversion].&amp;[2012-01-18T06:00:00]"/>
            <x15:cachedUniqueName index="21" name="[Range].[Date Created Conversion].&amp;[2012-01-22T06:00:00]"/>
            <x15:cachedUniqueName index="22" name="[Range].[Date Created Conversion].&amp;[2013-01-01T06:00:00]"/>
            <x15:cachedUniqueName index="23" name="[Range].[Date Created Conversion].&amp;[2013-01-02T06:00:00]"/>
            <x15:cachedUniqueName index="24" name="[Range].[Date Created Conversion].&amp;[2013-01-30T06:00:00]"/>
            <x15:cachedUniqueName index="25" name="[Range].[Date Created Conversion].&amp;[2014-01-03T06:00:00]"/>
            <x15:cachedUniqueName index="26" name="[Range].[Date Created Conversion].&amp;[2014-01-08T06:00:00]"/>
            <x15:cachedUniqueName index="27" name="[Range].[Date Created Conversion].&amp;[2014-01-12T06:00:00]"/>
            <x15:cachedUniqueName index="28" name="[Range].[Date Created Conversion].&amp;[2014-01-14T06:00:00]"/>
            <x15:cachedUniqueName index="29" name="[Range].[Date Created Conversion].&amp;[2014-01-20T06:00:00]"/>
            <x15:cachedUniqueName index="30" name="[Range].[Date Created Conversion].&amp;[2014-01-22T06:00:00]"/>
            <x15:cachedUniqueName index="31" name="[Range].[Date Created Conversion].&amp;[2014-01-26T06:00:00]"/>
            <x15:cachedUniqueName index="32" name="[Range].[Date Created Conversion].&amp;[2015-01-01T06:00:00]"/>
            <x15:cachedUniqueName index="33" name="[Range].[Date Created Conversion].&amp;[2015-01-02T06:00:00]"/>
            <x15:cachedUniqueName index="34" name="[Range].[Date Created Conversion].&amp;[2015-01-08T06:00:00]"/>
            <x15:cachedUniqueName index="35" name="[Range].[Date Created Conversion].&amp;[2015-01-10T06:00:00]"/>
            <x15:cachedUniqueName index="36" name="[Range].[Date Created Conversion].&amp;[2015-01-20T06:00:00]"/>
            <x15:cachedUniqueName index="37" name="[Range].[Date Created Conversion].&amp;[2015-01-21T06:00:00]"/>
            <x15:cachedUniqueName index="38" name="[Range].[Date Created Conversion].&amp;[2015-01-22T06:00:00]"/>
            <x15:cachedUniqueName index="39" name="[Range].[Date Created Conversion].&amp;[2015-01-23T06:00:00]"/>
            <x15:cachedUniqueName index="40" name="[Range].[Date Created Conversion].&amp;[2015-01-25T06:00:00]"/>
            <x15:cachedUniqueName index="41" name="[Range].[Date Created Conversion].&amp;[2016-01-03T06:00:00]"/>
            <x15:cachedUniqueName index="42" name="[Range].[Date Created Conversion].&amp;[2016-01-05T06:00:00]"/>
            <x15:cachedUniqueName index="43" name="[Range].[Date Created Conversion].&amp;[2016-01-07T06:00:00]"/>
            <x15:cachedUniqueName index="44" name="[Range].[Date Created Conversion].&amp;[2016-01-08T06:00:00]"/>
            <x15:cachedUniqueName index="45" name="[Range].[Date Created Conversion].&amp;[2016-01-09T06:00:00]"/>
            <x15:cachedUniqueName index="46" name="[Range].[Date Created Conversion].&amp;[2016-01-18T06:00:00]"/>
            <x15:cachedUniqueName index="47" name="[Range].[Date Created Conversion].&amp;[2016-01-22T06:00:00]"/>
            <x15:cachedUniqueName index="48" name="[Range].[Date Created Conversion].&amp;[2016-01-24T06:00:00]"/>
            <x15:cachedUniqueName index="49" name="[Range].[Date Created Conversion].&amp;[2016-01-30T06:00:00]"/>
            <x15:cachedUniqueName index="50" name="[Range].[Date Created Conversion].&amp;[2017-01-11T06:00:00]"/>
            <x15:cachedUniqueName index="51" name="[Range].[Date Created Conversion].&amp;[2017-01-17T06:00:00]"/>
            <x15:cachedUniqueName index="52" name="[Range].[Date Created Conversion].&amp;[2017-01-22T06:00:00]"/>
            <x15:cachedUniqueName index="53" name="[Range].[Date Created Conversion].&amp;[2017-01-28T06:00:00]"/>
            <x15:cachedUniqueName index="54" name="[Range].[Date Created Conversion].&amp;[2018-01-02T06:00:00]"/>
            <x15:cachedUniqueName index="55" name="[Range].[Date Created Conversion].&amp;[2018-01-03T06:00:00]"/>
            <x15:cachedUniqueName index="56" name="[Range].[Date Created Conversion].&amp;[2018-01-07T06:00:00]"/>
            <x15:cachedUniqueName index="57" name="[Range].[Date Created Conversion].&amp;[2018-01-10T06:00:00]"/>
            <x15:cachedUniqueName index="58" name="[Range].[Date Created Conversion].&amp;[2018-01-12T06:00:00]"/>
            <x15:cachedUniqueName index="59" name="[Range].[Date Created Conversion].&amp;[2018-01-22T06:00:00]"/>
            <x15:cachedUniqueName index="60" name="[Range].[Date Created Conversion].&amp;[2018-01-25T06:00:00]"/>
            <x15:cachedUniqueName index="61" name="[Range].[Date Created Conversion].&amp;[2018-01-27T06:00:00]"/>
            <x15:cachedUniqueName index="62" name="[Range].[Date Created Conversion].&amp;[2019-01-06T06:00:00]"/>
            <x15:cachedUniqueName index="63" name="[Range].[Date Created Conversion].&amp;[2019-01-10T06:00:00]"/>
            <x15:cachedUniqueName index="64" name="[Range].[Date Created Conversion].&amp;[2019-01-11T06:00:00]"/>
            <x15:cachedUniqueName index="65" name="[Range].[Date Created Conversion].&amp;[2019-01-16T06:00:00]"/>
            <x15:cachedUniqueName index="66" name="[Range].[Date Created Conversion].&amp;[2019-01-17T06:00:00]"/>
            <x15:cachedUniqueName index="67" name="[Range].[Date Created Conversion].&amp;[2019-01-19T06:00:00]"/>
            <x15:cachedUniqueName index="68" name="[Range].[Date Created Conversion].&amp;[2019-01-20T06:00:00]"/>
            <x15:cachedUniqueName index="69" name="[Range].[Date Created Conversion].&amp;[2019-01-21T06:00:00]"/>
            <x15:cachedUniqueName index="70" name="[Range].[Date Created Conversion].&amp;[2019-01-26T06:00:00]"/>
            <x15:cachedUniqueName index="71" name="[Range].[Date Created Conversion].&amp;[2019-01-27T06:00:00]"/>
            <x15:cachedUniqueName index="72" name="[Range].[Date Created Conversion].&amp;[2019-01-28T06:00:00]"/>
            <x15:cachedUniqueName index="73" name="[Range].[Date Created Conversion].&amp;[2019-01-31T06:00:00]"/>
            <x15:cachedUniqueName index="74" name="[Range].[Date Created Conversion].&amp;[2020-01-15T06:00:00]"/>
            <x15:cachedUniqueName index="75" name="[Range].[Date Created Conversion].&amp;[2020-01-27T06:00:00]"/>
            <x15:cachedUniqueName index="76" name="[Range].[Date Created Conversion].&amp;[2010-02-05T06:00:00]"/>
            <x15:cachedUniqueName index="77" name="[Range].[Date Created Conversion].&amp;[2010-02-09T06:00:00]"/>
            <x15:cachedUniqueName index="78" name="[Range].[Date Created Conversion].&amp;[2010-02-11T06:00:00]"/>
            <x15:cachedUniqueName index="79" name="[Range].[Date Created Conversion].&amp;[2010-02-14T06:00:00]"/>
            <x15:cachedUniqueName index="80" name="[Range].[Date Created Conversion].&amp;[2010-02-27T06:00:00]"/>
            <x15:cachedUniqueName index="81" name="[Range].[Date Created Conversion].&amp;[2011-02-02T06:00:00]"/>
            <x15:cachedUniqueName index="82" name="[Range].[Date Created Conversion].&amp;[2011-02-11T06:00:00]"/>
            <x15:cachedUniqueName index="83" name="[Range].[Date Created Conversion].&amp;[2011-02-14T06:00:00]"/>
            <x15:cachedUniqueName index="84" name="[Range].[Date Created Conversion].&amp;[2011-02-16T06:00:00]"/>
            <x15:cachedUniqueName index="85" name="[Range].[Date Created Conversion].&amp;[2011-02-17T06:00:00]"/>
            <x15:cachedUniqueName index="86" name="[Range].[Date Created Conversion].&amp;[2011-02-21T06:00:00]"/>
            <x15:cachedUniqueName index="87" name="[Range].[Date Created Conversion].&amp;[2011-02-26T06:00:00]"/>
            <x15:cachedUniqueName index="88" name="[Range].[Date Created Conversion].&amp;[2012-02-05T06:00:00]"/>
            <x15:cachedUniqueName index="89" name="[Range].[Date Created Conversion].&amp;[2012-02-09T06:00:00]"/>
            <x15:cachedUniqueName index="90" name="[Range].[Date Created Conversion].&amp;[2012-02-12T06:00:00]"/>
            <x15:cachedUniqueName index="91" name="[Range].[Date Created Conversion].&amp;[2012-02-16T06:00:00]"/>
            <x15:cachedUniqueName index="92" name="[Range].[Date Created Conversion].&amp;[2012-02-20T06:00:00]"/>
            <x15:cachedUniqueName index="93" name="[Range].[Date Created Conversion].&amp;[2012-02-24T06:00:00]"/>
            <x15:cachedUniqueName index="94" name="[Range].[Date Created Conversion].&amp;[2012-02-27T06:00:00]"/>
            <x15:cachedUniqueName index="95" name="[Range].[Date Created Conversion].&amp;[2012-02-29T06:00:00]"/>
            <x15:cachedUniqueName index="96" name="[Range].[Date Created Conversion].&amp;[2013-02-03T06:00:00]"/>
            <x15:cachedUniqueName index="97" name="[Range].[Date Created Conversion].&amp;[2013-02-04T06:00:00]"/>
            <x15:cachedUniqueName index="98" name="[Range].[Date Created Conversion].&amp;[2013-02-09T06:00:00]"/>
            <x15:cachedUniqueName index="99" name="[Range].[Date Created Conversion].&amp;[2013-02-12T06:00:00]"/>
            <x15:cachedUniqueName index="100" name="[Range].[Date Created Conversion].&amp;[2013-02-23T06:00:00]"/>
            <x15:cachedUniqueName index="101" name="[Range].[Date Created Conversion].&amp;[2013-02-25T06:00:00]"/>
            <x15:cachedUniqueName index="102" name="[Range].[Date Created Conversion].&amp;[2013-02-27T06:00:00]"/>
            <x15:cachedUniqueName index="103" name="[Range].[Date Created Conversion].&amp;[2014-02-10T06:00:00]"/>
            <x15:cachedUniqueName index="104" name="[Range].[Date Created Conversion].&amp;[2014-02-14T06:00:00]"/>
            <x15:cachedUniqueName index="105" name="[Range].[Date Created Conversion].&amp;[2014-02-22T06:00:00]"/>
            <x15:cachedUniqueName index="106" name="[Range].[Date Created Conversion].&amp;[2014-02-26T06:00:00]"/>
            <x15:cachedUniqueName index="107" name="[Range].[Date Created Conversion].&amp;[2014-02-28T06:00:00]"/>
            <x15:cachedUniqueName index="108" name="[Range].[Date Created Conversion].&amp;[2015-02-03T06:00:00]"/>
            <x15:cachedUniqueName index="109" name="[Range].[Date Created Conversion].&amp;[2015-02-08T06:00:00]"/>
            <x15:cachedUniqueName index="110" name="[Range].[Date Created Conversion].&amp;[2015-02-11T06:00:00]"/>
            <x15:cachedUniqueName index="111" name="[Range].[Date Created Conversion].&amp;[2015-02-12T06:00:00]"/>
            <x15:cachedUniqueName index="112" name="[Range].[Date Created Conversion].&amp;[2015-02-20T06:00:00]"/>
            <x15:cachedUniqueName index="113" name="[Range].[Date Created Conversion].&amp;[2015-02-21T06:00:00]"/>
            <x15:cachedUniqueName index="114" name="[Range].[Date Created Conversion].&amp;[2015-02-25T06:00:00]"/>
            <x15:cachedUniqueName index="115" name="[Range].[Date Created Conversion].&amp;[2015-02-26T06:00:00]"/>
            <x15:cachedUniqueName index="116" name="[Range].[Date Created Conversion].&amp;[2015-02-28T06:00:00]"/>
            <x15:cachedUniqueName index="117" name="[Range].[Date Created Conversion].&amp;[2016-02-03T06:00:00]"/>
            <x15:cachedUniqueName index="118" name="[Range].[Date Created Conversion].&amp;[2016-02-05T06:00:00]"/>
            <x15:cachedUniqueName index="119" name="[Range].[Date Created Conversion].&amp;[2016-02-08T06:00:00]"/>
            <x15:cachedUniqueName index="120" name="[Range].[Date Created Conversion].&amp;[2016-02-19T06:00:00]"/>
            <x15:cachedUniqueName index="121" name="[Range].[Date Created Conversion].&amp;[2016-02-22T06:00:00]"/>
            <x15:cachedUniqueName index="122" name="[Range].[Date Created Conversion].&amp;[2016-02-24T06:00:00]"/>
            <x15:cachedUniqueName index="123" name="[Range].[Date Created Conversion].&amp;[2016-02-25T06:00:00]"/>
            <x15:cachedUniqueName index="124" name="[Range].[Date Created Conversion].&amp;[2016-02-26T06:00:00]"/>
            <x15:cachedUniqueName index="125" name="[Range].[Date Created Conversion].&amp;[2017-02-03T06:00:00]"/>
            <x15:cachedUniqueName index="126" name="[Range].[Date Created Conversion].&amp;[2017-02-10T06:00:00]"/>
            <x15:cachedUniqueName index="127" name="[Range].[Date Created Conversion].&amp;[2017-02-13T06:00:00]"/>
            <x15:cachedUniqueName index="128" name="[Range].[Date Created Conversion].&amp;[2017-02-16T06:00:00]"/>
            <x15:cachedUniqueName index="129" name="[Range].[Date Created Conversion].&amp;[2017-02-17T06:00:00]"/>
            <x15:cachedUniqueName index="130" name="[Range].[Date Created Conversion].&amp;[2017-02-20T06:00:00]"/>
            <x15:cachedUniqueName index="131" name="[Range].[Date Created Conversion].&amp;[2017-02-21T06:00:00]"/>
            <x15:cachedUniqueName index="132" name="[Range].[Date Created Conversion].&amp;[2017-02-22T06:00:00]"/>
            <x15:cachedUniqueName index="133" name="[Range].[Date Created Conversion].&amp;[2017-02-28T06:00:00]"/>
            <x15:cachedUniqueName index="134" name="[Range].[Date Created Conversion].&amp;[2018-02-03T06:00:00]"/>
            <x15:cachedUniqueName index="135" name="[Range].[Date Created Conversion].&amp;[2018-02-05T06:00:00]"/>
            <x15:cachedUniqueName index="136" name="[Range].[Date Created Conversion].&amp;[2018-02-07T06:00:00]"/>
            <x15:cachedUniqueName index="137" name="[Range].[Date Created Conversion].&amp;[2018-02-10T06:00:00]"/>
            <x15:cachedUniqueName index="138" name="[Range].[Date Created Conversion].&amp;[2018-02-11T06:00:00]"/>
            <x15:cachedUniqueName index="139" name="[Range].[Date Created Conversion].&amp;[2018-02-21T06:00:00]"/>
            <x15:cachedUniqueName index="140" name="[Range].[Date Created Conversion].&amp;[2018-02-23T06:00:00]"/>
            <x15:cachedUniqueName index="141" name="[Range].[Date Created Conversion].&amp;[2018-02-25T06:00:00]"/>
            <x15:cachedUniqueName index="142" name="[Range].[Date Created Conversion].&amp;[2019-02-07T06:00:00]"/>
            <x15:cachedUniqueName index="143" name="[Range].[Date Created Conversion].&amp;[2019-02-09T06:00:00]"/>
            <x15:cachedUniqueName index="144" name="[Range].[Date Created Conversion].&amp;[2019-02-13T06:00:00]"/>
            <x15:cachedUniqueName index="145" name="[Range].[Date Created Conversion].&amp;[2019-02-14T06:00:00]"/>
            <x15:cachedUniqueName index="146" name="[Range].[Date Created Conversion].&amp;[2019-02-19T06:00:00]"/>
            <x15:cachedUniqueName index="147" name="[Range].[Date Created Conversion].&amp;[2019-02-22T06:00:00]"/>
            <x15:cachedUniqueName index="148" name="[Range].[Date Created Conversion].&amp;[2010-03-01T06:00:00]"/>
            <x15:cachedUniqueName index="149" name="[Range].[Date Created Conversion].&amp;[2010-03-04T06:00:00]"/>
            <x15:cachedUniqueName index="150" name="[Range].[Date Created Conversion].&amp;[2010-03-11T06:00:00]"/>
            <x15:cachedUniqueName index="151" name="[Range].[Date Created Conversion].&amp;[2010-03-16T05:00:00]"/>
            <x15:cachedUniqueName index="152" name="[Range].[Date Created Conversion].&amp;[2010-03-18T05:00:00]"/>
            <x15:cachedUniqueName index="153" name="[Range].[Date Created Conversion].&amp;[2010-03-21T05:00:00]"/>
            <x15:cachedUniqueName index="154" name="[Range].[Date Created Conversion].&amp;[2010-03-22T05:00:00]"/>
            <x15:cachedUniqueName index="155" name="[Range].[Date Created Conversion].&amp;[2010-03-25T05:00:00]"/>
            <x15:cachedUniqueName index="156" name="[Range].[Date Created Conversion].&amp;[2010-03-28T05:00:00]"/>
            <x15:cachedUniqueName index="157" name="[Range].[Date Created Conversion].&amp;[2011-03-01T06:00:00]"/>
            <x15:cachedUniqueName index="158" name="[Range].[Date Created Conversion].&amp;[2011-03-05T06:00:00]"/>
            <x15:cachedUniqueName index="159" name="[Range].[Date Created Conversion].&amp;[2011-03-08T06:00:00]"/>
            <x15:cachedUniqueName index="160" name="[Range].[Date Created Conversion].&amp;[2011-03-10T06:00:00]"/>
            <x15:cachedUniqueName index="161" name="[Range].[Date Created Conversion].&amp;[2011-03-11T06:00:00]"/>
            <x15:cachedUniqueName index="162" name="[Range].[Date Created Conversion].&amp;[2011-03-27T05:00:00]"/>
            <x15:cachedUniqueName index="163" name="[Range].[Date Created Conversion].&amp;[2012-03-05T06:00:00]"/>
            <x15:cachedUniqueName index="164" name="[Range].[Date Created Conversion].&amp;[2012-03-06T06:00:00]"/>
            <x15:cachedUniqueName index="165" name="[Range].[Date Created Conversion].&amp;[2012-03-11T06:00:00]"/>
            <x15:cachedUniqueName index="166" name="[Range].[Date Created Conversion].&amp;[2012-03-14T05:00:00]"/>
            <x15:cachedUniqueName index="167" name="[Range].[Date Created Conversion].&amp;[2012-03-16T05:00:00]"/>
            <x15:cachedUniqueName index="168" name="[Range].[Date Created Conversion].&amp;[2012-03-22T05:00:00]"/>
            <x15:cachedUniqueName index="169" name="[Range].[Date Created Conversion].&amp;[2012-03-26T05:00:00]"/>
            <x15:cachedUniqueName index="170" name="[Range].[Date Created Conversion].&amp;[2012-03-27T05:00:00]"/>
            <x15:cachedUniqueName index="171" name="[Range].[Date Created Conversion].&amp;[2012-03-28T05:00:00]"/>
            <x15:cachedUniqueName index="172" name="[Range].[Date Created Conversion].&amp;[2013-03-01T06:00:00]"/>
            <x15:cachedUniqueName index="173" name="[Range].[Date Created Conversion].&amp;[2013-03-04T06:00:00]"/>
            <x15:cachedUniqueName index="174" name="[Range].[Date Created Conversion].&amp;[2013-03-05T06:00:00]"/>
            <x15:cachedUniqueName index="175" name="[Range].[Date Created Conversion].&amp;[2013-03-07T06:00:00]"/>
            <x15:cachedUniqueName index="176" name="[Range].[Date Created Conversion].&amp;[2013-03-08T06:00:00]"/>
            <x15:cachedUniqueName index="177" name="[Range].[Date Created Conversion].&amp;[2013-03-12T05:00:00]"/>
            <x15:cachedUniqueName index="178" name="[Range].[Date Created Conversion].&amp;[2013-03-13T05:00:00]"/>
            <x15:cachedUniqueName index="179" name="[Range].[Date Created Conversion].&amp;[2013-03-17T05:00:00]"/>
            <x15:cachedUniqueName index="180" name="[Range].[Date Created Conversion].&amp;[2013-03-28T05:00:00]"/>
            <x15:cachedUniqueName index="181" name="[Range].[Date Created Conversion].&amp;[2014-03-11T05:00:00]"/>
            <x15:cachedUniqueName index="182" name="[Range].[Date Created Conversion].&amp;[2014-03-12T05:00:00]"/>
            <x15:cachedUniqueName index="183" name="[Range].[Date Created Conversion].&amp;[2014-03-17T05:00:00]"/>
            <x15:cachedUniqueName index="184" name="[Range].[Date Created Conversion].&amp;[2014-03-20T05:00:00]"/>
            <x15:cachedUniqueName index="185" name="[Range].[Date Created Conversion].&amp;[2014-03-23T05:00:00]"/>
            <x15:cachedUniqueName index="186" name="[Range].[Date Created Conversion].&amp;[2014-03-26T05:00:00]"/>
            <x15:cachedUniqueName index="187" name="[Range].[Date Created Conversion].&amp;[2014-03-27T05:00:00]"/>
            <x15:cachedUniqueName index="188" name="[Range].[Date Created Conversion].&amp;[2014-03-29T05:00:00]"/>
            <x15:cachedUniqueName index="189" name="[Range].[Date Created Conversion].&amp;[2015-03-09T05:00:00]"/>
            <x15:cachedUniqueName index="190" name="[Range].[Date Created Conversion].&amp;[2015-03-15T05:00:00]"/>
            <x15:cachedUniqueName index="191" name="[Range].[Date Created Conversion].&amp;[2016-03-02T06:00:00]"/>
            <x15:cachedUniqueName index="192" name="[Range].[Date Created Conversion].&amp;[2016-03-03T06:00:00]"/>
            <x15:cachedUniqueName index="193" name="[Range].[Date Created Conversion].&amp;[2016-03-04T06:00:00]"/>
            <x15:cachedUniqueName index="194" name="[Range].[Date Created Conversion].&amp;[2016-03-05T06:00:00]"/>
            <x15:cachedUniqueName index="195" name="[Range].[Date Created Conversion].&amp;[2016-03-06T06:00:00]"/>
            <x15:cachedUniqueName index="196" name="[Range].[Date Created Conversion].&amp;[2016-03-07T06:00:00]"/>
            <x15:cachedUniqueName index="197" name="[Range].[Date Created Conversion].&amp;[2016-03-15T05:00:00]"/>
            <x15:cachedUniqueName index="198" name="[Range].[Date Created Conversion].&amp;[2016-03-16T05:00:00]"/>
            <x15:cachedUniqueName index="199" name="[Range].[Date Created Conversion].&amp;[2016-03-17T05:00:00]"/>
            <x15:cachedUniqueName index="200" name="[Range].[Date Created Conversion].&amp;[2016-03-19T05:00:00]"/>
            <x15:cachedUniqueName index="201" name="[Range].[Date Created Conversion].&amp;[2016-03-27T05:00:00]"/>
            <x15:cachedUniqueName index="202" name="[Range].[Date Created Conversion].&amp;[2016-03-30T05:00:00]"/>
            <x15:cachedUniqueName index="203" name="[Range].[Date Created Conversion].&amp;[2017-03-01T06:00:00]"/>
            <x15:cachedUniqueName index="204" name="[Range].[Date Created Conversion].&amp;[2017-03-02T06:00:00]"/>
            <x15:cachedUniqueName index="205" name="[Range].[Date Created Conversion].&amp;[2017-03-03T06:00:00]"/>
            <x15:cachedUniqueName index="206" name="[Range].[Date Created Conversion].&amp;[2017-03-12T06:00:00]"/>
            <x15:cachedUniqueName index="207" name="[Range].[Date Created Conversion].&amp;[2017-03-22T05:00:00]"/>
            <x15:cachedUniqueName index="208" name="[Range].[Date Created Conversion].&amp;[2017-03-23T05:00:00]"/>
            <x15:cachedUniqueName index="209" name="[Range].[Date Created Conversion].&amp;[2017-03-25T05:00:00]"/>
            <x15:cachedUniqueName index="210" name="[Range].[Date Created Conversion].&amp;[2018-03-04T06:00:00]"/>
            <x15:cachedUniqueName index="211" name="[Range].[Date Created Conversion].&amp;[2018-03-05T06:00:00]"/>
            <x15:cachedUniqueName index="212" name="[Range].[Date Created Conversion].&amp;[2018-03-09T06:00:00]"/>
            <x15:cachedUniqueName index="213" name="[Range].[Date Created Conversion].&amp;[2018-03-11T06:00:00]"/>
            <x15:cachedUniqueName index="214" name="[Range].[Date Created Conversion].&amp;[2018-03-21T05:00:00]"/>
            <x15:cachedUniqueName index="215" name="[Range].[Date Created Conversion].&amp;[2018-03-27T05:00:00]"/>
            <x15:cachedUniqueName index="216" name="[Range].[Date Created Conversion].&amp;[2018-03-31T05:00:00]"/>
            <x15:cachedUniqueName index="217" name="[Range].[Date Created Conversion].&amp;[2019-03-04T06:00:00]"/>
            <x15:cachedUniqueName index="218" name="[Range].[Date Created Conversion].&amp;[2019-03-06T06:00:00]"/>
            <x15:cachedUniqueName index="219" name="[Range].[Date Created Conversion].&amp;[2019-03-11T05:00:00]"/>
            <x15:cachedUniqueName index="220" name="[Range].[Date Created Conversion].&amp;[2019-03-12T05:00:00]"/>
            <x15:cachedUniqueName index="221" name="[Range].[Date Created Conversion].&amp;[2019-03-17T05:00:00]"/>
            <x15:cachedUniqueName index="222" name="[Range].[Date Created Conversion].&amp;[2019-03-26T05:00:00]"/>
            <x15:cachedUniqueName index="223" name="[Range].[Date Created Conversion].&amp;[2019-03-27T05:00:00]"/>
            <x15:cachedUniqueName index="224" name="[Range].[Date Created Conversion].&amp;[2019-03-29T05:00:00]"/>
            <x15:cachedUniqueName index="225" name="[Range].[Date Created Conversion].&amp;[2010-04-08T05:00:00]"/>
            <x15:cachedUniqueName index="226" name="[Range].[Date Created Conversion].&amp;[2010-04-09T05:00:00]"/>
            <x15:cachedUniqueName index="227" name="[Range].[Date Created Conversion].&amp;[2010-04-15T05:00:00]"/>
            <x15:cachedUniqueName index="228" name="[Range].[Date Created Conversion].&amp;[2010-04-17T05:00:00]"/>
            <x15:cachedUniqueName index="229" name="[Range].[Date Created Conversion].&amp;[2010-04-20T05:00:00]"/>
            <x15:cachedUniqueName index="230" name="[Range].[Date Created Conversion].&amp;[2010-04-23T05:00:00]"/>
            <x15:cachedUniqueName index="231" name="[Range].[Date Created Conversion].&amp;[2010-04-26T05:00:00]"/>
            <x15:cachedUniqueName index="232" name="[Range].[Date Created Conversion].&amp;[2011-04-01T05:00:00]"/>
            <x15:cachedUniqueName index="233" name="[Range].[Date Created Conversion].&amp;[2011-04-03T05:00:00]"/>
            <x15:cachedUniqueName index="234" name="[Range].[Date Created Conversion].&amp;[2011-04-05T05:00:00]"/>
            <x15:cachedUniqueName index="235" name="[Range].[Date Created Conversion].&amp;[2011-04-08T05:00:00]"/>
            <x15:cachedUniqueName index="236" name="[Range].[Date Created Conversion].&amp;[2011-04-18T05:00:00]"/>
            <x15:cachedUniqueName index="237" name="[Range].[Date Created Conversion].&amp;[2011-04-27T05:00:00]"/>
            <x15:cachedUniqueName index="238" name="[Range].[Date Created Conversion].&amp;[2011-04-29T05:00:00]"/>
            <x15:cachedUniqueName index="239" name="[Range].[Date Created Conversion].&amp;[2012-04-05T05:00:00]"/>
            <x15:cachedUniqueName index="240" name="[Range].[Date Created Conversion].&amp;[2012-04-06T05:00:00]"/>
            <x15:cachedUniqueName index="241" name="[Range].[Date Created Conversion].&amp;[2012-04-19T05:00:00]"/>
            <x15:cachedUniqueName index="242" name="[Range].[Date Created Conversion].&amp;[2012-04-21T05:00:00]"/>
            <x15:cachedUniqueName index="243" name="[Range].[Date Created Conversion].&amp;[2012-04-24T05:00:00]"/>
            <x15:cachedUniqueName index="244" name="[Range].[Date Created Conversion].&amp;[2012-04-25T05:00:00]"/>
            <x15:cachedUniqueName index="245" name="[Range].[Date Created Conversion].&amp;[2012-04-26T05:00:00]"/>
            <x15:cachedUniqueName index="246" name="[Range].[Date Created Conversion].&amp;[2013-04-02T05:00:00]"/>
            <x15:cachedUniqueName index="247" name="[Range].[Date Created Conversion].&amp;[2013-04-08T05:00:00]"/>
            <x15:cachedUniqueName index="248" name="[Range].[Date Created Conversion].&amp;[2013-04-09T05:00:00]"/>
            <x15:cachedUniqueName index="249" name="[Range].[Date Created Conversion].&amp;[2013-04-14T05:00:00]"/>
            <x15:cachedUniqueName index="250" name="[Range].[Date Created Conversion].&amp;[2014-04-02T05:00:00]"/>
            <x15:cachedUniqueName index="251" name="[Range].[Date Created Conversion].&amp;[2014-04-07T05:00:00]"/>
            <x15:cachedUniqueName index="252" name="[Range].[Date Created Conversion].&amp;[2014-04-13T05:00:00]"/>
            <x15:cachedUniqueName index="253" name="[Range].[Date Created Conversion].&amp;[2014-04-14T05:00:00]"/>
            <x15:cachedUniqueName index="254" name="[Range].[Date Created Conversion].&amp;[2014-04-25T05:00:00]"/>
            <x15:cachedUniqueName index="255" name="[Range].[Date Created Conversion].&amp;[2014-04-28T05:00:00]"/>
            <x15:cachedUniqueName index="256" name="[Range].[Date Created Conversion].&amp;[2015-04-08T05:00:00]"/>
            <x15:cachedUniqueName index="257" name="[Range].[Date Created Conversion].&amp;[2015-04-16T05:00:00]"/>
            <x15:cachedUniqueName index="258" name="[Range].[Date Created Conversion].&amp;[2015-04-17T05:00:00]"/>
            <x15:cachedUniqueName index="259" name="[Range].[Date Created Conversion].&amp;[2015-04-18T05:00:00]"/>
            <x15:cachedUniqueName index="260" name="[Range].[Date Created Conversion].&amp;[2015-04-20T05:00:00]"/>
            <x15:cachedUniqueName index="261" name="[Range].[Date Created Conversion].&amp;[2015-04-21T05:00:00]"/>
            <x15:cachedUniqueName index="262" name="[Range].[Date Created Conversion].&amp;[2015-04-28T05:00:00]"/>
            <x15:cachedUniqueName index="263" name="[Range].[Date Created Conversion].&amp;[2016-04-01T05:00:00]"/>
            <x15:cachedUniqueName index="264" name="[Range].[Date Created Conversion].&amp;[2016-04-08T05:00:00]"/>
            <x15:cachedUniqueName index="265" name="[Range].[Date Created Conversion].&amp;[2016-04-15T05:00:00]"/>
            <x15:cachedUniqueName index="266" name="[Range].[Date Created Conversion].&amp;[2016-04-29T05:00:00]"/>
            <x15:cachedUniqueName index="267" name="[Range].[Date Created Conversion].&amp;[2017-04-11T05:00:00]"/>
            <x15:cachedUniqueName index="268" name="[Range].[Date Created Conversion].&amp;[2017-04-13T05:00:00]"/>
            <x15:cachedUniqueName index="269" name="[Range].[Date Created Conversion].&amp;[2017-04-15T05:00:00]"/>
            <x15:cachedUniqueName index="270" name="[Range].[Date Created Conversion].&amp;[2017-04-18T05:00:00]"/>
            <x15:cachedUniqueName index="271" name="[Range].[Date Created Conversion].&amp;[2017-04-20T05:00:00]"/>
            <x15:cachedUniqueName index="272" name="[Range].[Date Created Conversion].&amp;[2017-04-27T05:00:00]"/>
            <x15:cachedUniqueName index="273" name="[Range].[Date Created Conversion].&amp;[2017-04-28T05:00:00]"/>
            <x15:cachedUniqueName index="274" name="[Range].[Date Created Conversion].&amp;[2018-04-03T05:00:00]"/>
            <x15:cachedUniqueName index="275" name="[Range].[Date Created Conversion].&amp;[2018-04-04T05:00:00]"/>
            <x15:cachedUniqueName index="276" name="[Range].[Date Created Conversion].&amp;[2018-04-08T05:00:00]"/>
            <x15:cachedUniqueName index="277" name="[Range].[Date Created Conversion].&amp;[2018-04-09T05:00:00]"/>
            <x15:cachedUniqueName index="278" name="[Range].[Date Created Conversion].&amp;[2018-04-15T05:00:00]"/>
            <x15:cachedUniqueName index="279" name="[Range].[Date Created Conversion].&amp;[2018-04-16T05:00:00]"/>
            <x15:cachedUniqueName index="280" name="[Range].[Date Created Conversion].&amp;[2018-04-18T05:00:00]"/>
            <x15:cachedUniqueName index="281" name="[Range].[Date Created Conversion].&amp;[2018-04-21T05:00:00]"/>
            <x15:cachedUniqueName index="282" name="[Range].[Date Created Conversion].&amp;[2018-04-23T05:00:00]"/>
            <x15:cachedUniqueName index="283" name="[Range].[Date Created Conversion].&amp;[2019-04-06T05:00:00]"/>
            <x15:cachedUniqueName index="284" name="[Range].[Date Created Conversion].&amp;[2019-04-07T05:00:00]"/>
            <x15:cachedUniqueName index="285" name="[Range].[Date Created Conversion].&amp;[2019-04-09T05:00:00]"/>
            <x15:cachedUniqueName index="286" name="[Range].[Date Created Conversion].&amp;[2019-04-14T05:00:00]"/>
            <x15:cachedUniqueName index="287" name="[Range].[Date Created Conversion].&amp;[2019-04-15T05:00:00]"/>
            <x15:cachedUniqueName index="288" name="[Range].[Date Created Conversion].&amp;[2019-04-16T05:00:00]"/>
            <x15:cachedUniqueName index="289" name="[Range].[Date Created Conversion].&amp;[2019-04-18T05:00:00]"/>
            <x15:cachedUniqueName index="290" name="[Range].[Date Created Conversion].&amp;[2019-04-19T05:00:00]"/>
            <x15:cachedUniqueName index="291" name="[Range].[Date Created Conversion].&amp;[2019-04-20T05:00:00]"/>
            <x15:cachedUniqueName index="292" name="[Range].[Date Created Conversion].&amp;[2019-04-27T05:00:00]"/>
            <x15:cachedUniqueName index="293" name="[Range].[Date Created Conversion].&amp;[2019-04-28T05:00:00]"/>
            <x15:cachedUniqueName index="294" name="[Range].[Date Created Conversion].&amp;[2010-05-12T05:00:00]"/>
            <x15:cachedUniqueName index="295" name="[Range].[Date Created Conversion].&amp;[2010-05-21T05:00:00]"/>
            <x15:cachedUniqueName index="296" name="[Range].[Date Created Conversion].&amp;[2010-05-23T05:00:00]"/>
            <x15:cachedUniqueName index="297" name="[Range].[Date Created Conversion].&amp;[2010-05-25T05:00:00]"/>
            <x15:cachedUniqueName index="298" name="[Range].[Date Created Conversion].&amp;[2010-05-30T05:00:00]"/>
            <x15:cachedUniqueName index="299" name="[Range].[Date Created Conversion].&amp;[2011-05-03T05:00:00]"/>
            <x15:cachedUniqueName index="300" name="[Range].[Date Created Conversion].&amp;[2011-05-06T05:00:00]"/>
            <x15:cachedUniqueName index="301" name="[Range].[Date Created Conversion].&amp;[2011-05-07T05:00:00]"/>
            <x15:cachedUniqueName index="302" name="[Range].[Date Created Conversion].&amp;[2011-05-08T05:00:00]"/>
            <x15:cachedUniqueName index="303" name="[Range].[Date Created Conversion].&amp;[2011-05-09T05:00:00]"/>
            <x15:cachedUniqueName index="304" name="[Range].[Date Created Conversion].&amp;[2011-05-10T05:00:00]"/>
            <x15:cachedUniqueName index="305" name="[Range].[Date Created Conversion].&amp;[2011-05-12T05:00:00]"/>
            <x15:cachedUniqueName index="306" name="[Range].[Date Created Conversion].&amp;[2011-05-13T05:00:00]"/>
            <x15:cachedUniqueName index="307" name="[Range].[Date Created Conversion].&amp;[2011-05-18T05:00:00]"/>
            <x15:cachedUniqueName index="308" name="[Range].[Date Created Conversion].&amp;[2011-05-21T05:00:00]"/>
            <x15:cachedUniqueName index="309" name="[Range].[Date Created Conversion].&amp;[2012-05-01T05:00:00]"/>
            <x15:cachedUniqueName index="310" name="[Range].[Date Created Conversion].&amp;[2012-05-02T05:00:00]"/>
            <x15:cachedUniqueName index="311" name="[Range].[Date Created Conversion].&amp;[2012-05-05T05:00:00]"/>
            <x15:cachedUniqueName index="312" name="[Range].[Date Created Conversion].&amp;[2012-05-06T05:00:00]"/>
            <x15:cachedUniqueName index="313" name="[Range].[Date Created Conversion].&amp;[2012-05-08T05:00:00]"/>
            <x15:cachedUniqueName index="314" name="[Range].[Date Created Conversion].&amp;[2012-05-29T05:00:00]"/>
            <x15:cachedUniqueName index="315" name="[Range].[Date Created Conversion].&amp;[2012-05-31T05:00:00]"/>
            <x15:cachedUniqueName index="316" name="[Range].[Date Created Conversion].&amp;[2013-05-01T05:00:00]"/>
            <x15:cachedUniqueName index="317" name="[Range].[Date Created Conversion].&amp;[2013-05-02T05:00:00]"/>
            <x15:cachedUniqueName index="318" name="[Range].[Date Created Conversion].&amp;[2013-05-10T05:00:00]"/>
            <x15:cachedUniqueName index="319" name="[Range].[Date Created Conversion].&amp;[2013-05-15T05:00:00]"/>
            <x15:cachedUniqueName index="320" name="[Range].[Date Created Conversion].&amp;[2013-05-18T05:00:00]"/>
            <x15:cachedUniqueName index="321" name="[Range].[Date Created Conversion].&amp;[2013-05-21T05:00:00]"/>
            <x15:cachedUniqueName index="322" name="[Range].[Date Created Conversion].&amp;[2013-05-23T05:00:00]"/>
            <x15:cachedUniqueName index="323" name="[Range].[Date Created Conversion].&amp;[2013-05-28T05:00:00]"/>
            <x15:cachedUniqueName index="324" name="[Range].[Date Created Conversion].&amp;[2014-05-02T05:00:00]"/>
            <x15:cachedUniqueName index="325" name="[Range].[Date Created Conversion].&amp;[2014-05-03T05:00:00]"/>
            <x15:cachedUniqueName index="326" name="[Range].[Date Created Conversion].&amp;[2014-05-04T05:00:00]"/>
            <x15:cachedUniqueName index="327" name="[Range].[Date Created Conversion].&amp;[2014-05-10T05:00:00]"/>
            <x15:cachedUniqueName index="328" name="[Range].[Date Created Conversion].&amp;[2014-05-20T05:00:00]"/>
            <x15:cachedUniqueName index="329" name="[Range].[Date Created Conversion].&amp;[2014-05-23T05:00:00]"/>
            <x15:cachedUniqueName index="330" name="[Range].[Date Created Conversion].&amp;[2014-05-24T05:00:00]"/>
            <x15:cachedUniqueName index="331" name="[Range].[Date Created Conversion].&amp;[2014-05-27T05:00:00]"/>
            <x15:cachedUniqueName index="332" name="[Range].[Date Created Conversion].&amp;[2014-05-30T05:00:00]"/>
            <x15:cachedUniqueName index="333" name="[Range].[Date Created Conversion].&amp;[2015-05-04T05:00:00]"/>
            <x15:cachedUniqueName index="334" name="[Range].[Date Created Conversion].&amp;[2015-05-11T05:00:00]"/>
            <x15:cachedUniqueName index="335" name="[Range].[Date Created Conversion].&amp;[2015-05-15T05:00:00]"/>
            <x15:cachedUniqueName index="336" name="[Range].[Date Created Conversion].&amp;[2015-05-18T05:00:00]"/>
            <x15:cachedUniqueName index="337" name="[Range].[Date Created Conversion].&amp;[2015-05-20T05:00:00]"/>
            <x15:cachedUniqueName index="338" name="[Range].[Date Created Conversion].&amp;[2015-05-23T05:00:00]"/>
            <x15:cachedUniqueName index="339" name="[Range].[Date Created Conversion].&amp;[2016-05-06T05:00:00]"/>
            <x15:cachedUniqueName index="340" name="[Range].[Date Created Conversion].&amp;[2016-05-12T05:00:00]"/>
            <x15:cachedUniqueName index="341" name="[Range].[Date Created Conversion].&amp;[2016-05-17T05:00:00]"/>
            <x15:cachedUniqueName index="342" name="[Range].[Date Created Conversion].&amp;[2016-05-23T05:00:00]"/>
            <x15:cachedUniqueName index="343" name="[Range].[Date Created Conversion].&amp;[2016-05-25T05:00:00]"/>
            <x15:cachedUniqueName index="344" name="[Range].[Date Created Conversion].&amp;[2016-05-27T05:00:00]"/>
            <x15:cachedUniqueName index="345" name="[Range].[Date Created Conversion].&amp;[2016-05-30T05:00:00]"/>
            <x15:cachedUniqueName index="346" name="[Range].[Date Created Conversion].&amp;[2017-05-03T05:00:00]"/>
            <x15:cachedUniqueName index="347" name="[Range].[Date Created Conversion].&amp;[2017-05-05T05:00:00]"/>
            <x15:cachedUniqueName index="348" name="[Range].[Date Created Conversion].&amp;[2017-05-10T05:00:00]"/>
            <x15:cachedUniqueName index="349" name="[Range].[Date Created Conversion].&amp;[2017-05-13T05:00:00]"/>
            <x15:cachedUniqueName index="350" name="[Range].[Date Created Conversion].&amp;[2017-05-14T05:00:00]"/>
            <x15:cachedUniqueName index="351" name="[Range].[Date Created Conversion].&amp;[2017-05-21T05:00:00]"/>
            <x15:cachedUniqueName index="352" name="[Range].[Date Created Conversion].&amp;[2017-05-22T05:00:00]"/>
            <x15:cachedUniqueName index="353" name="[Range].[Date Created Conversion].&amp;[2017-05-23T05:00:00]"/>
            <x15:cachedUniqueName index="354" name="[Range].[Date Created Conversion].&amp;[2017-05-29T05:00:00]"/>
            <x15:cachedUniqueName index="355" name="[Range].[Date Created Conversion].&amp;[2018-05-05T05:00:00]"/>
            <x15:cachedUniqueName index="356" name="[Range].[Date Created Conversion].&amp;[2018-05-07T05:00:00]"/>
            <x15:cachedUniqueName index="357" name="[Range].[Date Created Conversion].&amp;[2018-05-08T05:00:00]"/>
            <x15:cachedUniqueName index="358" name="[Range].[Date Created Conversion].&amp;[2018-05-13T05:00:00]"/>
            <x15:cachedUniqueName index="359" name="[Range].[Date Created Conversion].&amp;[2018-05-14T05:00:00]"/>
            <x15:cachedUniqueName index="360" name="[Range].[Date Created Conversion].&amp;[2018-05-15T05:00:00]"/>
            <x15:cachedUniqueName index="361" name="[Range].[Date Created Conversion].&amp;[2018-05-21T05:00:00]"/>
            <x15:cachedUniqueName index="362" name="[Range].[Date Created Conversion].&amp;[2018-05-31T05:00:00]"/>
            <x15:cachedUniqueName index="363" name="[Range].[Date Created Conversion].&amp;[2019-05-01T05:00:00]"/>
            <x15:cachedUniqueName index="364" name="[Range].[Date Created Conversion].&amp;[2019-05-03T05:00:00]"/>
            <x15:cachedUniqueName index="365" name="[Range].[Date Created Conversion].&amp;[2019-05-04T05:00:00]"/>
            <x15:cachedUniqueName index="366" name="[Range].[Date Created Conversion].&amp;[2019-05-12T05:00:00]"/>
            <x15:cachedUniqueName index="367" name="[Range].[Date Created Conversion].&amp;[2019-05-13T05:00:00]"/>
            <x15:cachedUniqueName index="368" name="[Range].[Date Created Conversion].&amp;[2019-05-24T05:00:00]"/>
            <x15:cachedUniqueName index="369" name="[Range].[Date Created Conversion].&amp;[2010-06-05T05:00:00]"/>
            <x15:cachedUniqueName index="370" name="[Range].[Date Created Conversion].&amp;[2010-06-06T05:00:00]"/>
            <x15:cachedUniqueName index="371" name="[Range].[Date Created Conversion].&amp;[2010-06-07T05:00:00]"/>
            <x15:cachedUniqueName index="372" name="[Range].[Date Created Conversion].&amp;[2010-06-12T05:00:00]"/>
            <x15:cachedUniqueName index="373" name="[Range].[Date Created Conversion].&amp;[2010-06-15T05:00:00]"/>
            <x15:cachedUniqueName index="374" name="[Range].[Date Created Conversion].&amp;[2010-06-16T05:00:00]"/>
            <x15:cachedUniqueName index="375" name="[Range].[Date Created Conversion].&amp;[2010-06-19T05:00:00]"/>
            <x15:cachedUniqueName index="376" name="[Range].[Date Created Conversion].&amp;[2010-06-21T05:00:00]"/>
            <x15:cachedUniqueName index="377" name="[Range].[Date Created Conversion].&amp;[2010-06-23T05:00:00]"/>
            <x15:cachedUniqueName index="378" name="[Range].[Date Created Conversion].&amp;[2010-06-26T05:00:00]"/>
            <x15:cachedUniqueName index="379" name="[Range].[Date Created Conversion].&amp;[2010-06-28T05:00:00]"/>
            <x15:cachedUniqueName index="380" name="[Range].[Date Created Conversion].&amp;[2010-06-29T05:00:00]"/>
            <x15:cachedUniqueName index="381" name="[Range].[Date Created Conversion].&amp;[2011-06-12T05:00:00]"/>
            <x15:cachedUniqueName index="382" name="[Range].[Date Created Conversion].&amp;[2011-06-16T05:00:00]"/>
            <x15:cachedUniqueName index="383" name="[Range].[Date Created Conversion].&amp;[2011-06-18T05:00:00]"/>
            <x15:cachedUniqueName index="384" name="[Range].[Date Created Conversion].&amp;[2011-06-19T05:00:00]"/>
            <x15:cachedUniqueName index="385" name="[Range].[Date Created Conversion].&amp;[2011-06-20T05:00:00]"/>
            <x15:cachedUniqueName index="386" name="[Range].[Date Created Conversion].&amp;[2011-06-26T05:00:00]"/>
            <x15:cachedUniqueName index="387" name="[Range].[Date Created Conversion].&amp;[2011-06-28T05:00:00]"/>
            <x15:cachedUniqueName index="388" name="[Range].[Date Created Conversion].&amp;[2012-06-06T05:00:00]"/>
            <x15:cachedUniqueName index="389" name="[Range].[Date Created Conversion].&amp;[2012-06-12T05:00:00]"/>
            <x15:cachedUniqueName index="390" name="[Range].[Date Created Conversion].&amp;[2012-06-17T05:00:00]"/>
            <x15:cachedUniqueName index="391" name="[Range].[Date Created Conversion].&amp;[2012-06-21T05:00:00]"/>
            <x15:cachedUniqueName index="392" name="[Range].[Date Created Conversion].&amp;[2012-06-29T05:00:00]"/>
            <x15:cachedUniqueName index="393" name="[Range].[Date Created Conversion].&amp;[2013-06-04T05:00:00]"/>
            <x15:cachedUniqueName index="394" name="[Range].[Date Created Conversion].&amp;[2013-06-10T05:00:00]"/>
            <x15:cachedUniqueName index="395" name="[Range].[Date Created Conversion].&amp;[2013-06-17T05:00:00]"/>
            <x15:cachedUniqueName index="396" name="[Range].[Date Created Conversion].&amp;[2013-06-23T05:00:00]"/>
            <x15:cachedUniqueName index="397" name="[Range].[Date Created Conversion].&amp;[2013-06-25T05:00:00]"/>
            <x15:cachedUniqueName index="398" name="[Range].[Date Created Conversion].&amp;[2013-06-26T05:00:00]"/>
            <x15:cachedUniqueName index="399" name="[Range].[Date Created Conversion].&amp;[2014-06-02T05:00:00]"/>
            <x15:cachedUniqueName index="400" name="[Range].[Date Created Conversion].&amp;[2014-06-04T05:00:00]"/>
            <x15:cachedUniqueName index="401" name="[Range].[Date Created Conversion].&amp;[2014-06-07T05:00:00]"/>
            <x15:cachedUniqueName index="402" name="[Range].[Date Created Conversion].&amp;[2014-06-09T05:00:00]"/>
            <x15:cachedUniqueName index="403" name="[Range].[Date Created Conversion].&amp;[2014-06-10T05:00:00]"/>
            <x15:cachedUniqueName index="404" name="[Range].[Date Created Conversion].&amp;[2014-06-16T05:00:00]"/>
            <x15:cachedUniqueName index="405" name="[Range].[Date Created Conversion].&amp;[2014-06-21T05:00:00]"/>
            <x15:cachedUniqueName index="406" name="[Range].[Date Created Conversion].&amp;[2014-06-27T05:00:00]"/>
            <x15:cachedUniqueName index="407" name="[Range].[Date Created Conversion].&amp;[2014-06-28T05:00:00]"/>
            <x15:cachedUniqueName index="408" name="[Range].[Date Created Conversion].&amp;[2015-06-05T05:00:00]"/>
            <x15:cachedUniqueName index="409" name="[Range].[Date Created Conversion].&amp;[2015-06-08T05:00:00]"/>
            <x15:cachedUniqueName index="410" name="[Range].[Date Created Conversion].&amp;[2015-06-09T05:00:00]"/>
            <x15:cachedUniqueName index="411" name="[Range].[Date Created Conversion].&amp;[2015-06-10T05:00:00]"/>
            <x15:cachedUniqueName index="412" name="[Range].[Date Created Conversion].&amp;[2015-06-12T05:00:00]"/>
            <x15:cachedUniqueName index="413" name="[Range].[Date Created Conversion].&amp;[2015-06-15T05:00:00]"/>
            <x15:cachedUniqueName index="414" name="[Range].[Date Created Conversion].&amp;[2015-06-17T05:00:00]"/>
            <x15:cachedUniqueName index="415" name="[Range].[Date Created Conversion].&amp;[2015-06-19T05:00:00]"/>
            <x15:cachedUniqueName index="416" name="[Range].[Date Created Conversion].&amp;[2015-06-21T05:00:00]"/>
            <x15:cachedUniqueName index="417" name="[Range].[Date Created Conversion].&amp;[2015-06-25T05:00:00]"/>
            <x15:cachedUniqueName index="418" name="[Range].[Date Created Conversion].&amp;[2016-06-11T05:00:00]"/>
            <x15:cachedUniqueName index="419" name="[Range].[Date Created Conversion].&amp;[2016-06-13T05:00:00]"/>
            <x15:cachedUniqueName index="420" name="[Range].[Date Created Conversion].&amp;[2016-06-20T05:00:00]"/>
            <x15:cachedUniqueName index="421" name="[Range].[Date Created Conversion].&amp;[2016-06-27T05:00:00]"/>
            <x15:cachedUniqueName index="422" name="[Range].[Date Created Conversion].&amp;[2016-06-29T05:00:00]"/>
            <x15:cachedUniqueName index="423" name="[Range].[Date Created Conversion].&amp;[2017-06-01T05:00:00]"/>
            <x15:cachedUniqueName index="424" name="[Range].[Date Created Conversion].&amp;[2017-06-12T05:00:00]"/>
            <x15:cachedUniqueName index="425" name="[Range].[Date Created Conversion].&amp;[2017-06-15T05:00:00]"/>
            <x15:cachedUniqueName index="426" name="[Range].[Date Created Conversion].&amp;[2017-06-23T05:00:00]"/>
            <x15:cachedUniqueName index="427" name="[Range].[Date Created Conversion].&amp;[2017-06-25T05:00:00]"/>
            <x15:cachedUniqueName index="428" name="[Range].[Date Created Conversion].&amp;[2017-06-26T05:00:00]"/>
            <x15:cachedUniqueName index="429" name="[Range].[Date Created Conversion].&amp;[2017-06-29T05:00:00]"/>
            <x15:cachedUniqueName index="430" name="[Range].[Date Created Conversion].&amp;[2017-06-30T05:00:00]"/>
            <x15:cachedUniqueName index="431" name="[Range].[Date Created Conversion].&amp;[2018-06-04T05:00:00]"/>
            <x15:cachedUniqueName index="432" name="[Range].[Date Created Conversion].&amp;[2018-06-08T05:00:00]"/>
            <x15:cachedUniqueName index="433" name="[Range].[Date Created Conversion].&amp;[2018-06-12T05:00:00]"/>
            <x15:cachedUniqueName index="434" name="[Range].[Date Created Conversion].&amp;[2018-06-15T05:00:00]"/>
            <x15:cachedUniqueName index="435" name="[Range].[Date Created Conversion].&amp;[2018-06-16T05:00:00]"/>
            <x15:cachedUniqueName index="436" name="[Range].[Date Created Conversion].&amp;[2018-06-22T05:00:00]"/>
            <x15:cachedUniqueName index="437" name="[Range].[Date Created Conversion].&amp;[2018-06-26T05:00:00]"/>
            <x15:cachedUniqueName index="438" name="[Range].[Date Created Conversion].&amp;[2019-06-08T05:00:00]"/>
            <x15:cachedUniqueName index="439" name="[Range].[Date Created Conversion].&amp;[2019-06-10T05:00:00]"/>
            <x15:cachedUniqueName index="440" name="[Range].[Date Created Conversion].&amp;[2019-06-15T05:00:00]"/>
            <x15:cachedUniqueName index="441" name="[Range].[Date Created Conversion].&amp;[2019-06-17T05:00:00]"/>
            <x15:cachedUniqueName index="442" name="[Range].[Date Created Conversion].&amp;[2019-06-24T05:00:00]"/>
            <x15:cachedUniqueName index="443" name="[Range].[Date Created Conversion].&amp;[2019-06-25T05:00:00]"/>
            <x15:cachedUniqueName index="444" name="[Range].[Date Created Conversion].&amp;[2019-06-29T05:00:00]"/>
            <x15:cachedUniqueName index="445" name="[Range].[Date Created Conversion].&amp;[2010-07-01T05:00:00]"/>
            <x15:cachedUniqueName index="446" name="[Range].[Date Created Conversion].&amp;[2010-07-06T05:00:00]"/>
            <x15:cachedUniqueName index="447" name="[Range].[Date Created Conversion].&amp;[2010-07-08T05:00:00]"/>
            <x15:cachedUniqueName index="448" name="[Range].[Date Created Conversion].&amp;[2010-07-14T05:00:00]"/>
            <x15:cachedUniqueName index="449" name="[Range].[Date Created Conversion].&amp;[2010-07-15T05:00:00]"/>
            <x15:cachedUniqueName index="450" name="[Range].[Date Created Conversion].&amp;[2010-07-19T05:00:00]"/>
            <x15:cachedUniqueName index="451" name="[Range].[Date Created Conversion].&amp;[2010-07-27T05:00:00]"/>
            <x15:cachedUniqueName index="452" name="[Range].[Date Created Conversion].&amp;[2010-07-31T05:00:00]"/>
            <x15:cachedUniqueName index="453" name="[Range].[Date Created Conversion].&amp;[2011-07-01T05:00:00]"/>
            <x15:cachedUniqueName index="454" name="[Range].[Date Created Conversion].&amp;[2011-07-04T05:00:00]"/>
            <x15:cachedUniqueName index="455" name="[Range].[Date Created Conversion].&amp;[2011-07-09T05:00:00]"/>
            <x15:cachedUniqueName index="456" name="[Range].[Date Created Conversion].&amp;[2011-07-14T05:00:00]"/>
            <x15:cachedUniqueName index="457" name="[Range].[Date Created Conversion].&amp;[2011-07-16T05:00:00]"/>
            <x15:cachedUniqueName index="458" name="[Range].[Date Created Conversion].&amp;[2011-07-19T05:00:00]"/>
            <x15:cachedUniqueName index="459" name="[Range].[Date Created Conversion].&amp;[2011-07-24T05:00:00]"/>
            <x15:cachedUniqueName index="460" name="[Range].[Date Created Conversion].&amp;[2012-07-03T05:00:00]"/>
            <x15:cachedUniqueName index="461" name="[Range].[Date Created Conversion].&amp;[2012-07-12T05:00:00]"/>
            <x15:cachedUniqueName index="462" name="[Range].[Date Created Conversion].&amp;[2012-07-17T05:00:00]"/>
            <x15:cachedUniqueName index="463" name="[Range].[Date Created Conversion].&amp;[2012-07-27T05:00:00]"/>
            <x15:cachedUniqueName index="464" name="[Range].[Date Created Conversion].&amp;[2012-07-28T05:00:00]"/>
            <x15:cachedUniqueName index="465" name="[Range].[Date Created Conversion].&amp;[2013-07-01T05:00:00]"/>
            <x15:cachedUniqueName index="466" name="[Range].[Date Created Conversion].&amp;[2013-07-10T05:00:00]"/>
            <x15:cachedUniqueName index="467" name="[Range].[Date Created Conversion].&amp;[2013-07-11T05:00:00]"/>
            <x15:cachedUniqueName index="468" name="[Range].[Date Created Conversion].&amp;[2013-07-20T05:00:00]"/>
            <x15:cachedUniqueName index="469" name="[Range].[Date Created Conversion].&amp;[2013-07-22T05:00:00]"/>
            <x15:cachedUniqueName index="470" name="[Range].[Date Created Conversion].&amp;[2013-07-24T05:00:00]"/>
            <x15:cachedUniqueName index="471" name="[Range].[Date Created Conversion].&amp;[2013-07-25T05:00:00]"/>
            <x15:cachedUniqueName index="472" name="[Range].[Date Created Conversion].&amp;[2013-07-29T05:00:00]"/>
            <x15:cachedUniqueName index="473" name="[Range].[Date Created Conversion].&amp;[2013-07-30T05:00:00]"/>
            <x15:cachedUniqueName index="474" name="[Range].[Date Created Conversion].&amp;[2014-07-05T05:00:00]"/>
            <x15:cachedUniqueName index="475" name="[Range].[Date Created Conversion].&amp;[2014-07-06T05:00:00]"/>
            <x15:cachedUniqueName index="476" name="[Range].[Date Created Conversion].&amp;[2014-07-08T05:00:00]"/>
            <x15:cachedUniqueName index="477" name="[Range].[Date Created Conversion].&amp;[2014-07-10T05:00:00]"/>
            <x15:cachedUniqueName index="478" name="[Range].[Date Created Conversion].&amp;[2014-07-14T05:00:00]"/>
            <x15:cachedUniqueName index="479" name="[Range].[Date Created Conversion].&amp;[2014-07-16T05:00:00]"/>
            <x15:cachedUniqueName index="480" name="[Range].[Date Created Conversion].&amp;[2014-07-19T05:00:00]"/>
            <x15:cachedUniqueName index="481" name="[Range].[Date Created Conversion].&amp;[2014-07-24T05:00:00]"/>
            <x15:cachedUniqueName index="482" name="[Range].[Date Created Conversion].&amp;[2014-07-25T05:00:00]"/>
            <x15:cachedUniqueName index="483" name="[Range].[Date Created Conversion].&amp;[2014-07-28T05:00:00]"/>
            <x15:cachedUniqueName index="484" name="[Range].[Date Created Conversion].&amp;[2015-07-01T05:00:00]"/>
            <x15:cachedUniqueName index="485" name="[Range].[Date Created Conversion].&amp;[2015-07-05T05:00:00]"/>
            <x15:cachedUniqueName index="486" name="[Range].[Date Created Conversion].&amp;[2015-07-07T05:00:00]"/>
            <x15:cachedUniqueName index="487" name="[Range].[Date Created Conversion].&amp;[2015-07-09T05:00:00]"/>
            <x15:cachedUniqueName index="488" name="[Range].[Date Created Conversion].&amp;[2015-07-16T05:00:00]"/>
            <x15:cachedUniqueName index="489" name="[Range].[Date Created Conversion].&amp;[2015-07-17T05:00:00]"/>
            <x15:cachedUniqueName index="490" name="[Range].[Date Created Conversion].&amp;[2015-07-24T05:00:00]"/>
            <x15:cachedUniqueName index="491" name="[Range].[Date Created Conversion].&amp;[2015-07-27T05:00:00]"/>
            <x15:cachedUniqueName index="492" name="[Range].[Date Created Conversion].&amp;[2015-07-28T05:00:00]"/>
            <x15:cachedUniqueName index="493" name="[Range].[Date Created Conversion].&amp;[2016-07-04T05:00:00]"/>
            <x15:cachedUniqueName index="494" name="[Range].[Date Created Conversion].&amp;[2016-07-06T05:00:00]"/>
            <x15:cachedUniqueName index="495" name="[Range].[Date Created Conversion].&amp;[2016-07-08T05:00:00]"/>
            <x15:cachedUniqueName index="496" name="[Range].[Date Created Conversion].&amp;[2016-07-10T05:00:00]"/>
            <x15:cachedUniqueName index="497" name="[Range].[Date Created Conversion].&amp;[2016-07-22T05:00:00]"/>
            <x15:cachedUniqueName index="498" name="[Range].[Date Created Conversion].&amp;[2016-07-25T05:00:00]"/>
            <x15:cachedUniqueName index="499" name="[Range].[Date Created Conversion].&amp;[2016-07-26T05:00:00]"/>
            <x15:cachedUniqueName index="500" name="[Range].[Date Created Conversion].&amp;[2016-07-28T05:00:00]"/>
            <x15:cachedUniqueName index="501" name="[Range].[Date Created Conversion].&amp;[2017-07-06T05:00:00]"/>
            <x15:cachedUniqueName index="502" name="[Range].[Date Created Conversion].&amp;[2017-07-14T05:00:00]"/>
            <x15:cachedUniqueName index="503" name="[Range].[Date Created Conversion].&amp;[2017-07-17T05:00:00]"/>
            <x15:cachedUniqueName index="504" name="[Range].[Date Created Conversion].&amp;[2017-07-19T05:00:00]"/>
            <x15:cachedUniqueName index="505" name="[Range].[Date Created Conversion].&amp;[2017-07-22T05:00:00]"/>
            <x15:cachedUniqueName index="506" name="[Range].[Date Created Conversion].&amp;[2017-07-23T05:00:00]"/>
            <x15:cachedUniqueName index="507" name="[Range].[Date Created Conversion].&amp;[2017-07-25T05:00:00]"/>
            <x15:cachedUniqueName index="508" name="[Range].[Date Created Conversion].&amp;[2017-07-27T05:00:00]"/>
            <x15:cachedUniqueName index="509" name="[Range].[Date Created Conversion].&amp;[2017-07-29T05:00:00]"/>
            <x15:cachedUniqueName index="510" name="[Range].[Date Created Conversion].&amp;[2018-07-02T05:00:00]"/>
            <x15:cachedUniqueName index="511" name="[Range].[Date Created Conversion].&amp;[2018-07-14T05:00:00]"/>
            <x15:cachedUniqueName index="512" name="[Range].[Date Created Conversion].&amp;[2018-07-15T05:00:00]"/>
            <x15:cachedUniqueName index="513" name="[Range].[Date Created Conversion].&amp;[2018-07-17T05:00:00]"/>
            <x15:cachedUniqueName index="514" name="[Range].[Date Created Conversion].&amp;[2018-07-20T05:00:00]"/>
            <x15:cachedUniqueName index="515" name="[Range].[Date Created Conversion].&amp;[2018-07-21T05:00:00]"/>
            <x15:cachedUniqueName index="516" name="[Range].[Date Created Conversion].&amp;[2018-07-28T05:00:00]"/>
            <x15:cachedUniqueName index="517" name="[Range].[Date Created Conversion].&amp;[2018-07-29T05:00:00]"/>
            <x15:cachedUniqueName index="518" name="[Range].[Date Created Conversion].&amp;[2018-07-30T05:00:00]"/>
            <x15:cachedUniqueName index="519" name="[Range].[Date Created Conversion].&amp;[2018-07-31T05:00:00]"/>
            <x15:cachedUniqueName index="520" name="[Range].[Date Created Conversion].&amp;[2019-07-01T05:00:00]"/>
            <x15:cachedUniqueName index="521" name="[Range].[Date Created Conversion].&amp;[2019-07-04T05:00:00]"/>
            <x15:cachedUniqueName index="522" name="[Range].[Date Created Conversion].&amp;[2019-07-05T05:00:00]"/>
            <x15:cachedUniqueName index="523" name="[Range].[Date Created Conversion].&amp;[2019-07-09T05:00:00]"/>
            <x15:cachedUniqueName index="524" name="[Range].[Date Created Conversion].&amp;[2019-07-10T05:00:00]"/>
            <x15:cachedUniqueName index="525" name="[Range].[Date Created Conversion].&amp;[2019-07-21T05:00:00]"/>
            <x15:cachedUniqueName index="526" name="[Range].[Date Created Conversion].&amp;[2019-07-22T05:00:00]"/>
            <x15:cachedUniqueName index="527" name="[Range].[Date Created Conversion].&amp;[2019-07-25T05:00:00]"/>
            <x15:cachedUniqueName index="528" name="[Range].[Date Created Conversion].&amp;[2010-08-05T05:00:00]"/>
            <x15:cachedUniqueName index="529" name="[Range].[Date Created Conversion].&amp;[2010-08-06T05:00:00]"/>
            <x15:cachedUniqueName index="530" name="[Range].[Date Created Conversion].&amp;[2010-08-07T05:00:00]"/>
            <x15:cachedUniqueName index="531" name="[Range].[Date Created Conversion].&amp;[2010-08-09T05:00:00]"/>
            <x15:cachedUniqueName index="532" name="[Range].[Date Created Conversion].&amp;[2010-08-12T05:00:00]"/>
            <x15:cachedUniqueName index="533" name="[Range].[Date Created Conversion].&amp;[2010-08-14T05:00:00]"/>
            <x15:cachedUniqueName index="534" name="[Range].[Date Created Conversion].&amp;[2010-08-16T05:00:00]"/>
            <x15:cachedUniqueName index="535" name="[Range].[Date Created Conversion].&amp;[2010-08-19T05:00:00]"/>
            <x15:cachedUniqueName index="536" name="[Range].[Date Created Conversion].&amp;[2010-08-24T05:00:00]"/>
            <x15:cachedUniqueName index="537" name="[Range].[Date Created Conversion].&amp;[2010-08-25T05:00:00]"/>
            <x15:cachedUniqueName index="538" name="[Range].[Date Created Conversion].&amp;[2010-08-26T05:00:00]"/>
            <x15:cachedUniqueName index="539" name="[Range].[Date Created Conversion].&amp;[2010-08-27T05:00:00]"/>
            <x15:cachedUniqueName index="540" name="[Range].[Date Created Conversion].&amp;[2010-08-31T05:00:00]"/>
            <x15:cachedUniqueName index="541" name="[Range].[Date Created Conversion].&amp;[2011-08-01T05:00:00]"/>
            <x15:cachedUniqueName index="542" name="[Range].[Date Created Conversion].&amp;[2011-08-07T05:00:00]"/>
            <x15:cachedUniqueName index="543" name="[Range].[Date Created Conversion].&amp;[2011-08-12T05:00:00]"/>
            <x15:cachedUniqueName index="544" name="[Range].[Date Created Conversion].&amp;[2011-08-13T05:00:00]"/>
            <x15:cachedUniqueName index="545" name="[Range].[Date Created Conversion].&amp;[2011-08-15T05:00:00]"/>
            <x15:cachedUniqueName index="546" name="[Range].[Date Created Conversion].&amp;[2011-08-19T05:00:00]"/>
            <x15:cachedUniqueName index="547" name="[Range].[Date Created Conversion].&amp;[2011-08-22T05:00:00]"/>
            <x15:cachedUniqueName index="548" name="[Range].[Date Created Conversion].&amp;[2011-08-27T05:00:00]"/>
            <x15:cachedUniqueName index="549" name="[Range].[Date Created Conversion].&amp;[2012-08-01T05:00:00]"/>
            <x15:cachedUniqueName index="550" name="[Range].[Date Created Conversion].&amp;[2012-08-14T05:00:00]"/>
            <x15:cachedUniqueName index="551" name="[Range].[Date Created Conversion].&amp;[2012-08-16T05:00:00]"/>
            <x15:cachedUniqueName index="552" name="[Range].[Date Created Conversion].&amp;[2012-08-27T05:00:00]"/>
            <x15:cachedUniqueName index="553" name="[Range].[Date Created Conversion].&amp;[2012-08-28T05:00:00]"/>
            <x15:cachedUniqueName index="554" name="[Range].[Date Created Conversion].&amp;[2013-08-01T05:00:00]"/>
            <x15:cachedUniqueName index="555" name="[Range].[Date Created Conversion].&amp;[2013-08-04T05:00:00]"/>
            <x15:cachedUniqueName index="556" name="[Range].[Date Created Conversion].&amp;[2013-08-05T05:00:00]"/>
            <x15:cachedUniqueName index="557" name="[Range].[Date Created Conversion].&amp;[2013-08-15T05:00:00]"/>
            <x15:cachedUniqueName index="558" name="[Range].[Date Created Conversion].&amp;[2013-08-16T05:00:00]"/>
            <x15:cachedUniqueName index="559" name="[Range].[Date Created Conversion].&amp;[2013-08-27T05:00:00]"/>
            <x15:cachedUniqueName index="560" name="[Range].[Date Created Conversion].&amp;[2013-08-30T05:00:00]"/>
            <x15:cachedUniqueName index="561" name="[Range].[Date Created Conversion].&amp;[2014-08-04T05:00:00]"/>
            <x15:cachedUniqueName index="562" name="[Range].[Date Created Conversion].&amp;[2014-08-08T05:00:00]"/>
            <x15:cachedUniqueName index="563" name="[Range].[Date Created Conversion].&amp;[2014-08-19T05:00:00]"/>
            <x15:cachedUniqueName index="564" name="[Range].[Date Created Conversion].&amp;[2014-08-24T05:00:00]"/>
            <x15:cachedUniqueName index="565" name="[Range].[Date Created Conversion].&amp;[2015-08-03T05:00:00]"/>
            <x15:cachedUniqueName index="566" name="[Range].[Date Created Conversion].&amp;[2015-08-13T05:00:00]"/>
            <x15:cachedUniqueName index="567" name="[Range].[Date Created Conversion].&amp;[2015-08-14T05:00:00]"/>
            <x15:cachedUniqueName index="568" name="[Range].[Date Created Conversion].&amp;[2015-08-21T05:00:00]"/>
            <x15:cachedUniqueName index="569" name="[Range].[Date Created Conversion].&amp;[2015-08-23T05:00:00]"/>
            <x15:cachedUniqueName index="570" name="[Range].[Date Created Conversion].&amp;[2015-08-24T05:00:00]"/>
            <x15:cachedUniqueName index="571" name="[Range].[Date Created Conversion].&amp;[2015-08-28T05:00:00]"/>
            <x15:cachedUniqueName index="572" name="[Range].[Date Created Conversion].&amp;[2015-08-29T05:00:00]"/>
            <x15:cachedUniqueName index="573" name="[Range].[Date Created Conversion].&amp;[2015-08-30T05:00:00]"/>
            <x15:cachedUniqueName index="574" name="[Range].[Date Created Conversion].&amp;[2016-08-02T05:00:00]"/>
            <x15:cachedUniqueName index="575" name="[Range].[Date Created Conversion].&amp;[2016-08-05T05:00:00]"/>
            <x15:cachedUniqueName index="576" name="[Range].[Date Created Conversion].&amp;[2016-08-06T05:00:00]"/>
            <x15:cachedUniqueName index="577" name="[Range].[Date Created Conversion].&amp;[2016-08-07T05:00:00]"/>
            <x15:cachedUniqueName index="578" name="[Range].[Date Created Conversion].&amp;[2016-08-09T05:00:00]"/>
            <x15:cachedUniqueName index="579" name="[Range].[Date Created Conversion].&amp;[2016-08-14T05:00:00]"/>
            <x15:cachedUniqueName index="580" name="[Range].[Date Created Conversion].&amp;[2016-08-19T05:00:00]"/>
            <x15:cachedUniqueName index="581" name="[Range].[Date Created Conversion].&amp;[2016-08-22T05:00:00]"/>
            <x15:cachedUniqueName index="582" name="[Range].[Date Created Conversion].&amp;[2016-08-23T05:00:00]"/>
            <x15:cachedUniqueName index="583" name="[Range].[Date Created Conversion].&amp;[2016-08-31T05:00:00]"/>
            <x15:cachedUniqueName index="584" name="[Range].[Date Created Conversion].&amp;[2017-08-01T05:00:00]"/>
            <x15:cachedUniqueName index="585" name="[Range].[Date Created Conversion].&amp;[2017-08-02T05:00:00]"/>
            <x15:cachedUniqueName index="586" name="[Range].[Date Created Conversion].&amp;[2017-08-03T05:00:00]"/>
            <x15:cachedUniqueName index="587" name="[Range].[Date Created Conversion].&amp;[2017-08-17T05:00:00]"/>
            <x15:cachedUniqueName index="588" name="[Range].[Date Created Conversion].&amp;[2017-08-22T05:00:00]"/>
            <x15:cachedUniqueName index="589" name="[Range].[Date Created Conversion].&amp;[2017-08-24T05:00:00]"/>
            <x15:cachedUniqueName index="590" name="[Range].[Date Created Conversion].&amp;[2017-08-26T05:00:00]"/>
            <x15:cachedUniqueName index="591" name="[Range].[Date Created Conversion].&amp;[2017-08-29T05:00:00]"/>
            <x15:cachedUniqueName index="592" name="[Range].[Date Created Conversion].&amp;[2017-08-30T05:00:00]"/>
            <x15:cachedUniqueName index="593" name="[Range].[Date Created Conversion].&amp;[2018-08-10T05:00:00]"/>
            <x15:cachedUniqueName index="594" name="[Range].[Date Created Conversion].&amp;[2018-08-17T05:00:00]"/>
            <x15:cachedUniqueName index="595" name="[Range].[Date Created Conversion].&amp;[2018-08-26T05:00:00]"/>
            <x15:cachedUniqueName index="596" name="[Range].[Date Created Conversion].&amp;[2018-08-28T05:00:00]"/>
            <x15:cachedUniqueName index="597" name="[Range].[Date Created Conversion].&amp;[2018-08-30T05:00:00]"/>
            <x15:cachedUniqueName index="598" name="[Range].[Date Created Conversion].&amp;[2019-08-01T05:00:00]"/>
            <x15:cachedUniqueName index="599" name="[Range].[Date Created Conversion].&amp;[2019-08-04T05:00:00]"/>
            <x15:cachedUniqueName index="600" name="[Range].[Date Created Conversion].&amp;[2019-08-11T05:00:00]"/>
            <x15:cachedUniqueName index="601" name="[Range].[Date Created Conversion].&amp;[2019-08-28T05:00:00]"/>
            <x15:cachedUniqueName index="602" name="[Range].[Date Created Conversion].&amp;[2010-09-02T05:00:00]"/>
            <x15:cachedUniqueName index="603" name="[Range].[Date Created Conversion].&amp;[2010-09-09T05:00:00]"/>
            <x15:cachedUniqueName index="604" name="[Range].[Date Created Conversion].&amp;[2010-09-15T05:00:00]"/>
            <x15:cachedUniqueName index="605" name="[Range].[Date Created Conversion].&amp;[2010-09-21T05:00:00]"/>
            <x15:cachedUniqueName index="606" name="[Range].[Date Created Conversion].&amp;[2010-09-27T05:00:00]"/>
            <x15:cachedUniqueName index="607" name="[Range].[Date Created Conversion].&amp;[2010-09-28T05:00:00]"/>
            <x15:cachedUniqueName index="608" name="[Range].[Date Created Conversion].&amp;[2010-09-30T05:00:00]"/>
            <x15:cachedUniqueName index="609" name="[Range].[Date Created Conversion].&amp;[2011-09-06T05:00:00]"/>
            <x15:cachedUniqueName index="610" name="[Range].[Date Created Conversion].&amp;[2011-09-11T05:00:00]"/>
            <x15:cachedUniqueName index="611" name="[Range].[Date Created Conversion].&amp;[2011-09-21T05:00:00]"/>
            <x15:cachedUniqueName index="612" name="[Range].[Date Created Conversion].&amp;[2011-09-22T05:00:00]"/>
            <x15:cachedUniqueName index="613" name="[Range].[Date Created Conversion].&amp;[2011-09-23T05:00:00]"/>
            <x15:cachedUniqueName index="614" name="[Range].[Date Created Conversion].&amp;[2012-09-04T05:00:00]"/>
            <x15:cachedUniqueName index="615" name="[Range].[Date Created Conversion].&amp;[2012-09-05T05:00:00]"/>
            <x15:cachedUniqueName index="616" name="[Range].[Date Created Conversion].&amp;[2012-09-22T05:00:00]"/>
            <x15:cachedUniqueName index="617" name="[Range].[Date Created Conversion].&amp;[2012-09-26T05:00:00]"/>
            <x15:cachedUniqueName index="618" name="[Range].[Date Created Conversion].&amp;[2012-09-28T05:00:00]"/>
            <x15:cachedUniqueName index="619" name="[Range].[Date Created Conversion].&amp;[2013-09-03T05:00:00]"/>
            <x15:cachedUniqueName index="620" name="[Range].[Date Created Conversion].&amp;[2013-09-11T05:00:00]"/>
            <x15:cachedUniqueName index="621" name="[Range].[Date Created Conversion].&amp;[2013-09-13T05:00:00]"/>
            <x15:cachedUniqueName index="622" name="[Range].[Date Created Conversion].&amp;[2013-09-19T05:00:00]"/>
            <x15:cachedUniqueName index="623" name="[Range].[Date Created Conversion].&amp;[2013-09-20T05:00:00]"/>
            <x15:cachedUniqueName index="624" name="[Range].[Date Created Conversion].&amp;[2013-09-22T05:00:00]"/>
            <x15:cachedUniqueName index="625" name="[Range].[Date Created Conversion].&amp;[2014-09-07T05:00:00]"/>
            <x15:cachedUniqueName index="626" name="[Range].[Date Created Conversion].&amp;[2014-09-10T05:00:00]"/>
            <x15:cachedUniqueName index="627" name="[Range].[Date Created Conversion].&amp;[2014-09-13T05:00:00]"/>
            <x15:cachedUniqueName index="628" name="[Range].[Date Created Conversion].&amp;[2014-09-15T05:00:00]"/>
            <x15:cachedUniqueName index="629" name="[Range].[Date Created Conversion].&amp;[2014-09-19T05:00:00]"/>
            <x15:cachedUniqueName index="630" name="[Range].[Date Created Conversion].&amp;[2014-09-24T05:00:00]"/>
            <x15:cachedUniqueName index="631" name="[Range].[Date Created Conversion].&amp;[2014-09-25T05:00:00]"/>
            <x15:cachedUniqueName index="632" name="[Range].[Date Created Conversion].&amp;[2014-09-26T05:00:00]"/>
            <x15:cachedUniqueName index="633" name="[Range].[Date Created Conversion].&amp;[2015-09-03T05:00:00]"/>
            <x15:cachedUniqueName index="634" name="[Range].[Date Created Conversion].&amp;[2015-09-13T05:00:00]"/>
            <x15:cachedUniqueName index="635" name="[Range].[Date Created Conversion].&amp;[2015-09-14T05:00:00]"/>
            <x15:cachedUniqueName index="636" name="[Range].[Date Created Conversion].&amp;[2015-09-18T05:00:00]"/>
            <x15:cachedUniqueName index="637" name="[Range].[Date Created Conversion].&amp;[2015-09-21T05:00:00]"/>
            <x15:cachedUniqueName index="638" name="[Range].[Date Created Conversion].&amp;[2015-09-23T05:00:00]"/>
            <x15:cachedUniqueName index="639" name="[Range].[Date Created Conversion].&amp;[2015-09-28T05:00:00]"/>
            <x15:cachedUniqueName index="640" name="[Range].[Date Created Conversion].&amp;[2016-09-03T05:00:00]"/>
            <x15:cachedUniqueName index="641" name="[Range].[Date Created Conversion].&amp;[2016-09-10T05:00:00]"/>
            <x15:cachedUniqueName index="642" name="[Range].[Date Created Conversion].&amp;[2016-09-13T05:00:00]"/>
            <x15:cachedUniqueName index="643" name="[Range].[Date Created Conversion].&amp;[2017-09-01T05:00:00]"/>
            <x15:cachedUniqueName index="644" name="[Range].[Date Created Conversion].&amp;[2017-09-02T05:00:00]"/>
            <x15:cachedUniqueName index="645" name="[Range].[Date Created Conversion].&amp;[2017-09-12T05:00:00]"/>
            <x15:cachedUniqueName index="646" name="[Range].[Date Created Conversion].&amp;[2017-09-13T05:00:00]"/>
            <x15:cachedUniqueName index="647" name="[Range].[Date Created Conversion].&amp;[2017-09-17T05:00:00]"/>
            <x15:cachedUniqueName index="648" name="[Range].[Date Created Conversion].&amp;[2017-09-21T05:00:00]"/>
            <x15:cachedUniqueName index="649" name="[Range].[Date Created Conversion].&amp;[2017-09-22T05:00:00]"/>
            <x15:cachedUniqueName index="650" name="[Range].[Date Created Conversion].&amp;[2018-09-02T05:00:00]"/>
            <x15:cachedUniqueName index="651" name="[Range].[Date Created Conversion].&amp;[2018-09-03T05:00:00]"/>
            <x15:cachedUniqueName index="652" name="[Range].[Date Created Conversion].&amp;[2018-09-08T05:00:00]"/>
            <x15:cachedUniqueName index="653" name="[Range].[Date Created Conversion].&amp;[2018-09-11T05:00:00]"/>
            <x15:cachedUniqueName index="654" name="[Range].[Date Created Conversion].&amp;[2018-09-16T05:00:00]"/>
            <x15:cachedUniqueName index="655" name="[Range].[Date Created Conversion].&amp;[2018-09-17T05:00:00]"/>
            <x15:cachedUniqueName index="656" name="[Range].[Date Created Conversion].&amp;[2018-09-19T05:00:00]"/>
            <x15:cachedUniqueName index="657" name="[Range].[Date Created Conversion].&amp;[2018-09-26T05:00:00]"/>
            <x15:cachedUniqueName index="658" name="[Range].[Date Created Conversion].&amp;[2018-09-27T05:00:00]"/>
            <x15:cachedUniqueName index="659" name="[Range].[Date Created Conversion].&amp;[2019-09-08T05:00:00]"/>
            <x15:cachedUniqueName index="660" name="[Range].[Date Created Conversion].&amp;[2019-09-09T05:00:00]"/>
            <x15:cachedUniqueName index="661" name="[Range].[Date Created Conversion].&amp;[2019-09-11T05:00:00]"/>
            <x15:cachedUniqueName index="662" name="[Range].[Date Created Conversion].&amp;[2019-09-29T05:00:00]"/>
            <x15:cachedUniqueName index="663" name="[Range].[Date Created Conversion].&amp;[2010-10-04T05:00:00]"/>
            <x15:cachedUniqueName index="664" name="[Range].[Date Created Conversion].&amp;[2010-10-05T05:00:00]"/>
            <x15:cachedUniqueName index="665" name="[Range].[Date Created Conversion].&amp;[2010-10-06T05:00:00]"/>
            <x15:cachedUniqueName index="666" name="[Range].[Date Created Conversion].&amp;[2010-10-07T05:00:00]"/>
            <x15:cachedUniqueName index="667" name="[Range].[Date Created Conversion].&amp;[2010-10-13T05:00:00]"/>
            <x15:cachedUniqueName index="668" name="[Range].[Date Created Conversion].&amp;[2010-10-18T05:00:00]"/>
            <x15:cachedUniqueName index="669" name="[Range].[Date Created Conversion].&amp;[2010-10-20T05:00:00]"/>
            <x15:cachedUniqueName index="670" name="[Range].[Date Created Conversion].&amp;[2010-10-23T05:00:00]"/>
            <x15:cachedUniqueName index="671" name="[Range].[Date Created Conversion].&amp;[2010-10-24T05:00:00]"/>
            <x15:cachedUniqueName index="672" name="[Range].[Date Created Conversion].&amp;[2010-10-25T05:00:00]"/>
            <x15:cachedUniqueName index="673" name="[Range].[Date Created Conversion].&amp;[2010-10-28T05:00:00]"/>
            <x15:cachedUniqueName index="674" name="[Range].[Date Created Conversion].&amp;[2010-10-31T05:00:00]"/>
            <x15:cachedUniqueName index="675" name="[Range].[Date Created Conversion].&amp;[2011-10-02T05:00:00]"/>
            <x15:cachedUniqueName index="676" name="[Range].[Date Created Conversion].&amp;[2011-10-05T05:00:00]"/>
            <x15:cachedUniqueName index="677" name="[Range].[Date Created Conversion].&amp;[2011-10-09T05:00:00]"/>
            <x15:cachedUniqueName index="678" name="[Range].[Date Created Conversion].&amp;[2011-10-15T05:00:00]"/>
            <x15:cachedUniqueName index="679" name="[Range].[Date Created Conversion].&amp;[2011-10-17T05:00:00]"/>
            <x15:cachedUniqueName index="680" name="[Range].[Date Created Conversion].&amp;[2011-10-19T05:00:00]"/>
            <x15:cachedUniqueName index="681" name="[Range].[Date Created Conversion].&amp;[2011-10-26T05:00:00]"/>
            <x15:cachedUniqueName index="682" name="[Range].[Date Created Conversion].&amp;[2011-10-27T05:00:00]"/>
            <x15:cachedUniqueName index="683" name="[Range].[Date Created Conversion].&amp;[2012-10-03T05:00:00]"/>
            <x15:cachedUniqueName index="684" name="[Range].[Date Created Conversion].&amp;[2012-10-04T05:00:00]"/>
            <x15:cachedUniqueName index="685" name="[Range].[Date Created Conversion].&amp;[2012-10-19T05:00:00]"/>
            <x15:cachedUniqueName index="686" name="[Range].[Date Created Conversion].&amp;[2012-10-20T05:00:00]"/>
            <x15:cachedUniqueName index="687" name="[Range].[Date Created Conversion].&amp;[2012-10-24T05:00:00]"/>
            <x15:cachedUniqueName index="688" name="[Range].[Date Created Conversion].&amp;[2012-10-28T05:00:00]"/>
            <x15:cachedUniqueName index="689" name="[Range].[Date Created Conversion].&amp;[2013-10-07T05:00:00]"/>
            <x15:cachedUniqueName index="690" name="[Range].[Date Created Conversion].&amp;[2013-10-08T05:00:00]"/>
            <x15:cachedUniqueName index="691" name="[Range].[Date Created Conversion].&amp;[2013-10-12T05:00:00]"/>
            <x15:cachedUniqueName index="692" name="[Range].[Date Created Conversion].&amp;[2013-10-15T05:00:00]"/>
            <x15:cachedUniqueName index="693" name="[Range].[Date Created Conversion].&amp;[2013-10-21T05:00:00]"/>
            <x15:cachedUniqueName index="694" name="[Range].[Date Created Conversion].&amp;[2013-10-25T05:00:00]"/>
            <x15:cachedUniqueName index="695" name="[Range].[Date Created Conversion].&amp;[2013-10-29T05:00:00]"/>
            <x15:cachedUniqueName index="696" name="[Range].[Date Created Conversion].&amp;[2014-10-01T05:00:00]"/>
            <x15:cachedUniqueName index="697" name="[Range].[Date Created Conversion].&amp;[2014-10-02T05:00:00]"/>
            <x15:cachedUniqueName index="698" name="[Range].[Date Created Conversion].&amp;[2014-10-05T05:00:00]"/>
            <x15:cachedUniqueName index="699" name="[Range].[Date Created Conversion].&amp;[2014-10-08T05:00:00]"/>
            <x15:cachedUniqueName index="700" name="[Range].[Date Created Conversion].&amp;[2014-10-17T05:00:00]"/>
            <x15:cachedUniqueName index="701" name="[Range].[Date Created Conversion].&amp;[2014-10-18T05:00:00]"/>
            <x15:cachedUniqueName index="702" name="[Range].[Date Created Conversion].&amp;[2014-10-22T05:00:00]"/>
            <x15:cachedUniqueName index="703" name="[Range].[Date Created Conversion].&amp;[2014-10-24T05:00:00]"/>
            <x15:cachedUniqueName index="704" name="[Range].[Date Created Conversion].&amp;[2015-10-02T05:00:00]"/>
            <x15:cachedUniqueName index="705" name="[Range].[Date Created Conversion].&amp;[2015-10-03T05:00:00]"/>
            <x15:cachedUniqueName index="706" name="[Range].[Date Created Conversion].&amp;[2015-10-05T05:00:00]"/>
            <x15:cachedUniqueName index="707" name="[Range].[Date Created Conversion].&amp;[2015-10-06T05:00:00]"/>
            <x15:cachedUniqueName index="708" name="[Range].[Date Created Conversion].&amp;[2015-10-16T05:00:00]"/>
            <x15:cachedUniqueName index="709" name="[Range].[Date Created Conversion].&amp;[2015-10-21T05:00:00]"/>
            <x15:cachedUniqueName index="710" name="[Range].[Date Created Conversion].&amp;[2015-10-22T05:00:00]"/>
            <x15:cachedUniqueName index="711" name="[Range].[Date Created Conversion].&amp;[2015-10-30T05:00:00]"/>
            <x15:cachedUniqueName index="712" name="[Range].[Date Created Conversion].&amp;[2016-10-14T05:00:00]"/>
            <x15:cachedUniqueName index="713" name="[Range].[Date Created Conversion].&amp;[2017-10-04T05:00:00]"/>
            <x15:cachedUniqueName index="714" name="[Range].[Date Created Conversion].&amp;[2017-10-07T05:00:00]"/>
            <x15:cachedUniqueName index="715" name="[Range].[Date Created Conversion].&amp;[2017-10-08T05:00:00]"/>
            <x15:cachedUniqueName index="716" name="[Range].[Date Created Conversion].&amp;[2017-10-14T05:00:00]"/>
            <x15:cachedUniqueName index="717" name="[Range].[Date Created Conversion].&amp;[2017-10-16T05:00:00]"/>
            <x15:cachedUniqueName index="718" name="[Range].[Date Created Conversion].&amp;[2017-10-17T05:00:00]"/>
            <x15:cachedUniqueName index="719" name="[Range].[Date Created Conversion].&amp;[2017-10-20T05:00:00]"/>
            <x15:cachedUniqueName index="720" name="[Range].[Date Created Conversion].&amp;[2018-10-05T05:00:00]"/>
            <x15:cachedUniqueName index="721" name="[Range].[Date Created Conversion].&amp;[2018-10-09T05:00:00]"/>
            <x15:cachedUniqueName index="722" name="[Range].[Date Created Conversion].&amp;[2018-10-17T05:00:00]"/>
            <x15:cachedUniqueName index="723" name="[Range].[Date Created Conversion].&amp;[2018-10-21T05:00:00]"/>
            <x15:cachedUniqueName index="724" name="[Range].[Date Created Conversion].&amp;[2018-10-26T05:00:00]"/>
            <x15:cachedUniqueName index="725" name="[Range].[Date Created Conversion].&amp;[2019-10-05T05:00:00]"/>
            <x15:cachedUniqueName index="726" name="[Range].[Date Created Conversion].&amp;[2019-10-06T05:00:00]"/>
            <x15:cachedUniqueName index="727" name="[Range].[Date Created Conversion].&amp;[2019-10-13T05:00:00]"/>
            <x15:cachedUniqueName index="728" name="[Range].[Date Created Conversion].&amp;[2019-10-14T05:00:00]"/>
            <x15:cachedUniqueName index="729" name="[Range].[Date Created Conversion].&amp;[2019-10-15T05:00:00]"/>
            <x15:cachedUniqueName index="730" name="[Range].[Date Created Conversion].&amp;[2019-10-18T05:00:00]"/>
            <x15:cachedUniqueName index="731" name="[Range].[Date Created Conversion].&amp;[2019-10-20T05:00:00]"/>
            <x15:cachedUniqueName index="732" name="[Range].[Date Created Conversion].&amp;[2019-10-22T05:00:00]"/>
            <x15:cachedUniqueName index="733" name="[Range].[Date Created Conversion].&amp;[2019-10-27T05:00:00]"/>
            <x15:cachedUniqueName index="734" name="[Range].[Date Created Conversion].&amp;[2019-10-31T05:00:00]"/>
            <x15:cachedUniqueName index="735" name="[Range].[Date Created Conversion].&amp;[2010-11-02T05:00:00]"/>
            <x15:cachedUniqueName index="736" name="[Range].[Date Created Conversion].&amp;[2010-11-06T05:00:00]"/>
            <x15:cachedUniqueName index="737" name="[Range].[Date Created Conversion].&amp;[2010-11-15T06:00:00]"/>
            <x15:cachedUniqueName index="738" name="[Range].[Date Created Conversion].&amp;[2010-11-17T06:00:00]"/>
            <x15:cachedUniqueName index="739" name="[Range].[Date Created Conversion].&amp;[2010-11-23T06:00:00]"/>
            <x15:cachedUniqueName index="740" name="[Range].[Date Created Conversion].&amp;[2010-11-25T06:00:00]"/>
            <x15:cachedUniqueName index="741" name="[Range].[Date Created Conversion].&amp;[2011-11-08T06:00:00]"/>
            <x15:cachedUniqueName index="742" name="[Range].[Date Created Conversion].&amp;[2011-11-11T06:00:00]"/>
            <x15:cachedUniqueName index="743" name="[Range].[Date Created Conversion].&amp;[2011-11-15T06:00:00]"/>
            <x15:cachedUniqueName index="744" name="[Range].[Date Created Conversion].&amp;[2011-11-18T06:00:00]"/>
            <x15:cachedUniqueName index="745" name="[Range].[Date Created Conversion].&amp;[2011-11-19T06:00:00]"/>
            <x15:cachedUniqueName index="746" name="[Range].[Date Created Conversion].&amp;[2011-11-22T06:00:00]"/>
            <x15:cachedUniqueName index="747" name="[Range].[Date Created Conversion].&amp;[2011-11-24T06:00:00]"/>
            <x15:cachedUniqueName index="748" name="[Range].[Date Created Conversion].&amp;[2011-11-27T06:00:00]"/>
            <x15:cachedUniqueName index="749" name="[Range].[Date Created Conversion].&amp;[2012-11-24T06:00:00]"/>
            <x15:cachedUniqueName index="750" name="[Range].[Date Created Conversion].&amp;[2012-11-25T06:00:00]"/>
            <x15:cachedUniqueName index="751" name="[Range].[Date Created Conversion].&amp;[2012-11-26T06:00:00]"/>
            <x15:cachedUniqueName index="752" name="[Range].[Date Created Conversion].&amp;[2012-11-28T06:00:00]"/>
            <x15:cachedUniqueName index="753" name="[Range].[Date Created Conversion].&amp;[2013-11-11T06:00:00]"/>
            <x15:cachedUniqueName index="754" name="[Range].[Date Created Conversion].&amp;[2013-11-14T06:00:00]"/>
            <x15:cachedUniqueName index="755" name="[Range].[Date Created Conversion].&amp;[2013-11-17T06:00:00]"/>
            <x15:cachedUniqueName index="756" name="[Range].[Date Created Conversion].&amp;[2013-11-19T06:00:00]"/>
            <x15:cachedUniqueName index="757" name="[Range].[Date Created Conversion].&amp;[2013-11-23T06:00:00]"/>
            <x15:cachedUniqueName index="758" name="[Range].[Date Created Conversion].&amp;[2013-11-25T06:00:00]"/>
            <x15:cachedUniqueName index="759" name="[Range].[Date Created Conversion].&amp;[2013-11-29T06:00:00]"/>
            <x15:cachedUniqueName index="760" name="[Range].[Date Created Conversion].&amp;[2014-11-02T05:00:00]"/>
            <x15:cachedUniqueName index="761" name="[Range].[Date Created Conversion].&amp;[2014-11-06T06:00:00]"/>
            <x15:cachedUniqueName index="762" name="[Range].[Date Created Conversion].&amp;[2014-11-07T06:00:00]"/>
            <x15:cachedUniqueName index="763" name="[Range].[Date Created Conversion].&amp;[2014-11-15T06:00:00]"/>
            <x15:cachedUniqueName index="764" name="[Range].[Date Created Conversion].&amp;[2014-11-16T06:00:00]"/>
            <x15:cachedUniqueName index="765" name="[Range].[Date Created Conversion].&amp;[2014-11-25T06:00:00]"/>
            <x15:cachedUniqueName index="766" name="[Range].[Date Created Conversion].&amp;[2014-11-27T06:00:00]"/>
            <x15:cachedUniqueName index="767" name="[Range].[Date Created Conversion].&amp;[2015-11-07T06:00:00]"/>
            <x15:cachedUniqueName index="768" name="[Range].[Date Created Conversion].&amp;[2015-11-14T06:00:00]"/>
            <x15:cachedUniqueName index="769" name="[Range].[Date Created Conversion].&amp;[2015-11-23T06:00:00]"/>
            <x15:cachedUniqueName index="770" name="[Range].[Date Created Conversion].&amp;[2015-11-24T06:00:00]"/>
            <x15:cachedUniqueName index="771" name="[Range].[Date Created Conversion].&amp;[2015-11-26T06:00:00]"/>
            <x15:cachedUniqueName index="772" name="[Range].[Date Created Conversion].&amp;[2015-11-28T06:00:00]"/>
            <x15:cachedUniqueName index="773" name="[Range].[Date Created Conversion].&amp;[2015-11-29T06:00:00]"/>
            <x15:cachedUniqueName index="774" name="[Range].[Date Created Conversion].&amp;[2016-11-01T05:00:00]"/>
            <x15:cachedUniqueName index="775" name="[Range].[Date Created Conversion].&amp;[2016-11-02T05:00:00]"/>
            <x15:cachedUniqueName index="776" name="[Range].[Date Created Conversion].&amp;[2016-11-06T05:00:00]"/>
            <x15:cachedUniqueName index="777" name="[Range].[Date Created Conversion].&amp;[2016-11-11T06:00:00]"/>
            <x15:cachedUniqueName index="778" name="[Range].[Date Created Conversion].&amp;[2016-11-12T06:00:00]"/>
            <x15:cachedUniqueName index="779" name="[Range].[Date Created Conversion].&amp;[2016-11-14T06:00:00]"/>
            <x15:cachedUniqueName index="780" name="[Range].[Date Created Conversion].&amp;[2016-11-23T06:00:00]"/>
            <x15:cachedUniqueName index="781" name="[Range].[Date Created Conversion].&amp;[2016-11-26T06:00:00]"/>
            <x15:cachedUniqueName index="782" name="[Range].[Date Created Conversion].&amp;[2016-11-27T06:00:00]"/>
            <x15:cachedUniqueName index="783" name="[Range].[Date Created Conversion].&amp;[2017-11-01T05:00:00]"/>
            <x15:cachedUniqueName index="784" name="[Range].[Date Created Conversion].&amp;[2017-11-06T06:00:00]"/>
            <x15:cachedUniqueName index="785" name="[Range].[Date Created Conversion].&amp;[2017-11-09T06:00:00]"/>
            <x15:cachedUniqueName index="786" name="[Range].[Date Created Conversion].&amp;[2017-11-14T06:00:00]"/>
            <x15:cachedUniqueName index="787" name="[Range].[Date Created Conversion].&amp;[2017-11-17T06:00:00]"/>
            <x15:cachedUniqueName index="788" name="[Range].[Date Created Conversion].&amp;[2017-11-21T06:00:00]"/>
            <x15:cachedUniqueName index="789" name="[Range].[Date Created Conversion].&amp;[2017-11-23T06:00:00]"/>
            <x15:cachedUniqueName index="790" name="[Range].[Date Created Conversion].&amp;[2017-11-27T06:00:00]"/>
            <x15:cachedUniqueName index="791" name="[Range].[Date Created Conversion].&amp;[2017-11-28T06:00:00]"/>
            <x15:cachedUniqueName index="792" name="[Range].[Date Created Conversion].&amp;[2017-11-29T06:00:00]"/>
            <x15:cachedUniqueName index="793" name="[Range].[Date Created Conversion].&amp;[2018-11-03T05:00:00]"/>
            <x15:cachedUniqueName index="794" name="[Range].[Date Created Conversion].&amp;[2018-11-04T05:00:00]"/>
            <x15:cachedUniqueName index="795" name="[Range].[Date Created Conversion].&amp;[2018-11-13T06:00:00]"/>
            <x15:cachedUniqueName index="796" name="[Range].[Date Created Conversion].&amp;[2018-11-20T06:00:00]"/>
            <x15:cachedUniqueName index="797" name="[Range].[Date Created Conversion].&amp;[2018-11-27T06:00:00]"/>
            <x15:cachedUniqueName index="798" name="[Range].[Date Created Conversion].&amp;[2018-11-30T06:00:00]"/>
            <x15:cachedUniqueName index="799" name="[Range].[Date Created Conversion].&amp;[2019-11-11T06:00:00]"/>
            <x15:cachedUniqueName index="800" name="[Range].[Date Created Conversion].&amp;[2019-11-15T06:00:00]"/>
            <x15:cachedUniqueName index="801" name="[Range].[Date Created Conversion].&amp;[2019-11-17T06:00:00]"/>
            <x15:cachedUniqueName index="802" name="[Range].[Date Created Conversion].&amp;[2019-11-18T06:00:00]"/>
            <x15:cachedUniqueName index="803" name="[Range].[Date Created Conversion].&amp;[2019-11-19T06:00:00]"/>
            <x15:cachedUniqueName index="804" name="[Range].[Date Created Conversion].&amp;[2019-11-30T06:00:00]"/>
            <x15:cachedUniqueName index="805" name="[Range].[Date Created Conversion].&amp;[2010-12-02T06:00:00]"/>
            <x15:cachedUniqueName index="806" name="[Range].[Date Created Conversion].&amp;[2010-12-03T06:00:00]"/>
            <x15:cachedUniqueName index="807" name="[Range].[Date Created Conversion].&amp;[2010-12-10T06:00:00]"/>
            <x15:cachedUniqueName index="808" name="[Range].[Date Created Conversion].&amp;[2010-12-13T06:00:00]"/>
            <x15:cachedUniqueName index="809" name="[Range].[Date Created Conversion].&amp;[2010-12-15T06:00:00]"/>
            <x15:cachedUniqueName index="810" name="[Range].[Date Created Conversion].&amp;[2010-12-19T06:00:00]"/>
            <x15:cachedUniqueName index="811" name="[Range].[Date Created Conversion].&amp;[2010-12-22T06:00:00]"/>
            <x15:cachedUniqueName index="812" name="[Range].[Date Created Conversion].&amp;[2011-12-01T06:00:00]"/>
            <x15:cachedUniqueName index="813" name="[Range].[Date Created Conversion].&amp;[2011-12-03T06:00:00]"/>
            <x15:cachedUniqueName index="814" name="[Range].[Date Created Conversion].&amp;[2011-12-08T06:00:00]"/>
            <x15:cachedUniqueName index="815" name="[Range].[Date Created Conversion].&amp;[2011-12-12T06:00:00]"/>
            <x15:cachedUniqueName index="816" name="[Range].[Date Created Conversion].&amp;[2011-12-19T06:00:00]"/>
            <x15:cachedUniqueName index="817" name="[Range].[Date Created Conversion].&amp;[2011-12-21T06:00:00]"/>
            <x15:cachedUniqueName index="818" name="[Range].[Date Created Conversion].&amp;[2011-12-22T06:00:00]"/>
            <x15:cachedUniqueName index="819" name="[Range].[Date Created Conversion].&amp;[2011-12-23T06:00:00]"/>
            <x15:cachedUniqueName index="820" name="[Range].[Date Created Conversion].&amp;[2011-12-27T06:00:00]"/>
            <x15:cachedUniqueName index="821" name="[Range].[Date Created Conversion].&amp;[2012-12-01T06:00:00]"/>
            <x15:cachedUniqueName index="822" name="[Range].[Date Created Conversion].&amp;[2012-12-08T06:00:00]"/>
            <x15:cachedUniqueName index="823" name="[Range].[Date Created Conversion].&amp;[2012-12-09T06:00:00]"/>
            <x15:cachedUniqueName index="824" name="[Range].[Date Created Conversion].&amp;[2012-12-16T06:00:00]"/>
            <x15:cachedUniqueName index="825" name="[Range].[Date Created Conversion].&amp;[2012-12-18T06:00:00]"/>
            <x15:cachedUniqueName index="826" name="[Range].[Date Created Conversion].&amp;[2013-12-06T06:00:00]"/>
            <x15:cachedUniqueName index="827" name="[Range].[Date Created Conversion].&amp;[2013-12-11T06:00:00]"/>
            <x15:cachedUniqueName index="828" name="[Range].[Date Created Conversion].&amp;[2013-12-17T06:00:00]"/>
            <x15:cachedUniqueName index="829" name="[Range].[Date Created Conversion].&amp;[2013-12-29T06:00:00]"/>
            <x15:cachedUniqueName index="830" name="[Range].[Date Created Conversion].&amp;[2013-12-30T06:00:00]"/>
            <x15:cachedUniqueName index="831" name="[Range].[Date Created Conversion].&amp;[2013-12-31T06:00:00]"/>
            <x15:cachedUniqueName index="832" name="[Range].[Date Created Conversion].&amp;[2014-12-02T06:00:00]"/>
            <x15:cachedUniqueName index="833" name="[Range].[Date Created Conversion].&amp;[2014-12-12T06:00:00]"/>
            <x15:cachedUniqueName index="834" name="[Range].[Date Created Conversion].&amp;[2014-12-15T06:00:00]"/>
            <x15:cachedUniqueName index="835" name="[Range].[Date Created Conversion].&amp;[2014-12-16T06:00:00]"/>
            <x15:cachedUniqueName index="836" name="[Range].[Date Created Conversion].&amp;[2014-12-18T06:00:00]"/>
            <x15:cachedUniqueName index="837" name="[Range].[Date Created Conversion].&amp;[2014-12-20T06:00:00]"/>
            <x15:cachedUniqueName index="838" name="[Range].[Date Created Conversion].&amp;[2014-12-21T06:00:00]"/>
            <x15:cachedUniqueName index="839" name="[Range].[Date Created Conversion].&amp;[2014-12-28T06:00:00]"/>
            <x15:cachedUniqueName index="840" name="[Range].[Date Created Conversion].&amp;[2014-12-31T06:00:00]"/>
            <x15:cachedUniqueName index="841" name="[Range].[Date Created Conversion].&amp;[2015-12-07T06:00:00]"/>
            <x15:cachedUniqueName index="842" name="[Range].[Date Created Conversion].&amp;[2015-12-08T06:00:00]"/>
            <x15:cachedUniqueName index="843" name="[Range].[Date Created Conversion].&amp;[2015-12-20T06:00:00]"/>
            <x15:cachedUniqueName index="844" name="[Range].[Date Created Conversion].&amp;[2015-12-22T06:00:00]"/>
            <x15:cachedUniqueName index="845" name="[Range].[Date Created Conversion].&amp;[2015-12-24T06:00:00]"/>
            <x15:cachedUniqueName index="846" name="[Range].[Date Created Conversion].&amp;[2015-12-26T06:00:00]"/>
            <x15:cachedUniqueName index="847" name="[Range].[Date Created Conversion].&amp;[2016-12-01T06:00:00]"/>
            <x15:cachedUniqueName index="848" name="[Range].[Date Created Conversion].&amp;[2016-12-08T06:00:00]"/>
            <x15:cachedUniqueName index="849" name="[Range].[Date Created Conversion].&amp;[2016-12-11T06:00:00]"/>
            <x15:cachedUniqueName index="850" name="[Range].[Date Created Conversion].&amp;[2016-12-12T06:00:00]"/>
            <x15:cachedUniqueName index="851" name="[Range].[Date Created Conversion].&amp;[2016-12-19T06:00:00]"/>
            <x15:cachedUniqueName index="852" name="[Range].[Date Created Conversion].&amp;[2016-12-20T06:00:00]"/>
            <x15:cachedUniqueName index="853" name="[Range].[Date Created Conversion].&amp;[2016-12-22T06:00:00]"/>
            <x15:cachedUniqueName index="854" name="[Range].[Date Created Conversion].&amp;[2016-12-26T06:00:00]"/>
            <x15:cachedUniqueName index="855" name="[Range].[Date Created Conversion].&amp;[2016-12-29T06:00:00]"/>
            <x15:cachedUniqueName index="856" name="[Range].[Date Created Conversion].&amp;[2017-12-08T06:00:00]"/>
            <x15:cachedUniqueName index="857" name="[Range].[Date Created Conversion].&amp;[2017-12-14T06:00:00]"/>
            <x15:cachedUniqueName index="858" name="[Range].[Date Created Conversion].&amp;[2017-12-19T06:00:00]"/>
            <x15:cachedUniqueName index="859" name="[Range].[Date Created Conversion].&amp;[2017-12-22T06:00:00]"/>
            <x15:cachedUniqueName index="860" name="[Range].[Date Created Conversion].&amp;[2017-12-25T06:00:00]"/>
            <x15:cachedUniqueName index="861" name="[Range].[Date Created Conversion].&amp;[2017-12-27T06:00:00]"/>
            <x15:cachedUniqueName index="862" name="[Range].[Date Created Conversion].&amp;[2017-12-28T06:00:00]"/>
            <x15:cachedUniqueName index="863" name="[Range].[Date Created Conversion].&amp;[2018-12-08T06:00:00]"/>
            <x15:cachedUniqueName index="864" name="[Range].[Date Created Conversion].&amp;[2018-12-09T06:00:00]"/>
            <x15:cachedUniqueName index="865" name="[Range].[Date Created Conversion].&amp;[2018-12-16T06:00:00]"/>
            <x15:cachedUniqueName index="866" name="[Range].[Date Created Conversion].&amp;[2018-12-17T06:00:00]"/>
            <x15:cachedUniqueName index="867" name="[Range].[Date Created Conversion].&amp;[2018-12-18T06:00:00]"/>
            <x15:cachedUniqueName index="868" name="[Range].[Date Created Conversion].&amp;[2018-12-30T06:00:00]"/>
            <x15:cachedUniqueName index="869" name="[Range].[Date Created Conversion].&amp;[2019-12-06T06:00:00]"/>
            <x15:cachedUniqueName index="870" name="[Range].[Date Created Conversion].&amp;[2019-12-07T06:00:00]"/>
            <x15:cachedUniqueName index="871" name="[Range].[Date Created Conversion].&amp;[2019-12-10T06:00:00]"/>
            <x15:cachedUniqueName index="872" name="[Range].[Date Created Conversion].&amp;[2019-12-12T06:00:00]"/>
            <x15:cachedUniqueName index="873" name="[Range].[Date Created Conversion].&amp;[2019-12-14T06:00:00]"/>
            <x15:cachedUniqueName index="874" name="[Range].[Date Created Conversion].&amp;[2019-12-15T06:00:00]"/>
            <x15:cachedUniqueName index="875" name="[Range].[Date Created Conversion].&amp;[2019-12-16T06:00:00]"/>
            <x15:cachedUniqueName index="876" name="[Range].[Date Created Conversion].&amp;[2019-12-22T06:00:00]"/>
            <x15:cachedUniqueName index="877" name="[Range].[Date Created Conversion].&amp;[2019-12-25T06:00:00]"/>
            <x15:cachedUniqueName index="878" name="[Range].[Date Created Conversion].&amp;[2019-12-31T06:00:00]"/>
          </x15:cachedUniqueNames>
        </ext>
      </extLst>
    </cacheField>
    <cacheField name="[Range].[Date Created Conversion (Month)].[Date Created Conversion (Month)]" caption="Date Created Conversion (Month)" numFmtId="0" hierarchy="22" level="1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[Range].[Date Created Conversion (Year)].[Date Created Conversion (Year)]" caption="Date Created Conversion (Year)" numFmtId="0" hierarchy="20" level="1">
      <sharedItems containsSemiMixedTypes="0" containsNonDate="0" containsString="0"/>
    </cacheField>
    <cacheField name="[Measures].[Count of outcome]" caption="Count of outcome" numFmtId="0" hierarchy="26" level="32767"/>
    <cacheField name="[Range].[Parent Category].[Parent Category]" caption="Parent Category" numFmtId="0" hierarchy="18" level="1">
      <sharedItems containsSemiMixedTypes="0" containsNonDate="0" containsString="0"/>
    </cacheField>
  </cacheFields>
  <cacheHierarchies count="27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0" memberValueDatatype="130" unbalanced="0"/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Percent Funded]" caption="Percent Funded" attribute="1" defaultMemberUniqueName="[Range].[Percent Funded].[All]" allUniqueName="[Range].[Percent Funded].[All]" dimensionUniqueName="[Range]" displayFolder="" count="0" memberValueDatatype="5" unbalanced="0"/>
    <cacheHierarchy uniqueName="[Range].[outcome]" caption="outcome" attribute="1" defaultMemberUniqueName="[Range].[outcome].[All]" allUniqueName="[Range].[outcome].[All]" dimensionUniqueName="[Range]" displayFolder="" count="2" memberValueDatatype="130" unbalanced="0">
      <fieldsUsage count="2">
        <fieldUsage x="-1"/>
        <fieldUsage x="0"/>
      </fieldsUsage>
    </cacheHierarchy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country]" caption="country" attribute="1" defaultMemberUniqueName="[Range].[country].[All]" allUniqueName="[Range].[country].[All]" dimensionUniqueName="[Range]" displayFolder="" count="0" memberValueDatatype="130" unbalanced="0"/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ate Created Conversion]" caption="Date Created Conversion" attribute="1" time="1" defaultMemberUniqueName="[Range].[Date Created Conversion].[All]" allUniqueName="[Range].[Date Created Conversion].[All]" dimensionUniqueName="[Range]" displayFolder="" count="2" memberValueDatatype="7" unbalanced="0">
      <fieldsUsage count="2">
        <fieldUsage x="-1"/>
        <fieldUsage x="1"/>
      </fieldsUsage>
    </cacheHierarchy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Date Ended Conversion]" caption="Date Ended Conversion" attribute="1" time="1" defaultMemberUniqueName="[Range].[Date Ended Conversion].[All]" allUniqueName="[Range].[Date Ended Conversion].[All]" dimensionUniqueName="[Range]" displayFolder="" count="0" memberValueDatatype="7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Range].[category &amp; sub-category]" caption="category &amp; sub-category" attribute="1" defaultMemberUniqueName="[Range].[category &amp; sub-category].[All]" allUniqueName="[Range].[category &amp; sub-category].[All]" dimensionUniqueName="[Range]" displayFolder="" count="0" memberValueDatatype="130" unbalanced="0"/>
    <cacheHierarchy uniqueName="[Range].[Average Donation]" caption="Average Donation" attribute="1" defaultMemberUniqueName="[Range].[Average Donation].[All]" allUniqueName="[Range].[Average Donation].[All]" dimensionUniqueName="[Range]" displayFolder="" count="0" memberValueDatatype="5" unbalanced="0"/>
    <cacheHierarchy uniqueName="[Range].[Parent Category]" caption="Parent Category" attribute="1" defaultMemberUniqueName="[Range].[Parent Category].[All]" allUniqueName="[Range].[Parent Category].[All]" dimensionUniqueName="[Range]" displayFolder="" count="2" memberValueDatatype="130" unbalanced="0">
      <fieldsUsage count="2">
        <fieldUsage x="-1"/>
        <fieldUsage x="5"/>
      </fieldsUsage>
    </cacheHierarchy>
    <cacheHierarchy uniqueName="[Range].[Sub-Category]" caption="Sub-Category" attribute="1" defaultMemberUniqueName="[Range].[Sub-Category].[All]" allUniqueName="[Range].[Sub-Category].[All]" dimensionUniqueName="[Range]" displayFolder="" count="0" memberValueDatatype="130" unbalanced="0"/>
    <cacheHierarchy uniqueName="[Range].[Date Created Conversion (Year)]" caption="Date Created Conversion (Year)" attribute="1" defaultMemberUniqueName="[Range].[Date Created Conversion (Year)].[All]" allUniqueName="[Range].[Date Created Conversion (Year)].[All]" dimensionUniqueName="[Range]" displayFolder="" count="2" memberValueDatatype="130" unbalanced="0">
      <fieldsUsage count="2">
        <fieldUsage x="-1"/>
        <fieldUsage x="3"/>
      </fieldsUsage>
    </cacheHierarchy>
    <cacheHierarchy uniqueName="[Range].[Date Created Conversion (Quarter)]" caption="Date Created Conversion (Quarter)" attribute="1" defaultMemberUniqueName="[Range].[Date Created Conversion (Quarter)].[All]" allUniqueName="[Range].[Date Created Conversion (Quarter)].[All]" dimensionUniqueName="[Range]" displayFolder="" count="2" memberValueDatatype="130" unbalanced="0"/>
    <cacheHierarchy uniqueName="[Range].[Date Created Conversion (Month)]" caption="Date Created Conversion (Month)" attribute="1" defaultMemberUniqueName="[Range].[Date Created Conversion (Month)].[All]" allUniqueName="[Range].[Date Created Conversion (Month)].[All]" dimensionUniqueName="[Range]" displayFolder="" count="2" memberValueDatatype="130" unbalanced="0">
      <fieldsUsage count="2">
        <fieldUsage x="-1"/>
        <fieldUsage x="2"/>
      </fieldsUsage>
    </cacheHierarchy>
    <cacheHierarchy uniqueName="[Range].[Date Created Conversion (Month Index)]" caption="Date Created Conversion (Month Index)" attribute="1" defaultMemberUniqueName="[Range].[Date Created Conversion (Month Index)].[All]" allUniqueName="[Range].[Date Created Conversion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outcome]" caption="Count of outcome" measure="1" displayFolder="" measureGroup="Range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n v="0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40"/>
    <n v="92.151898734177209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31.4787822878229"/>
    <n v="100.01614035087719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58.976190476190467"/>
    <n v="103.20833333333333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69.276315789473685"/>
    <n v="99.339622641509436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73.61842105263159"/>
    <n v="75.833333333333329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20.961538461538463"/>
    <n v="60.555555555555557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27.57777777777778"/>
    <n v="64.93832599118943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19.932788374205266"/>
    <n v="30.997175141242938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51.741935483870968"/>
    <n v="72.909090909090907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66.11538461538464"/>
    <n v="62.9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48.095238095238095"/>
    <n v="112.22222222222223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89.349206349206341"/>
    <n v="102.34545454545454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45.11904761904765"/>
    <n v="105.05102040816327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66.769503546099301"/>
    <n v="94.144999999999996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47.307881773399011"/>
    <n v="84.986725663716811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49.47058823529414"/>
    <n v="110.41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59.39125295508273"/>
    <n v="107.96236989591674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66.912087912087912"/>
    <n v="45.103703703703701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48.529600000000002"/>
    <n v="45.001483679525222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12.24279210925646"/>
    <n v="105.97134670487107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40.992553191489364"/>
    <n v="69.055555555555557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28.07106598984771"/>
    <n v="85.044943820224717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32.04444444444448"/>
    <n v="105.22535211267606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12.83225108225108"/>
    <n v="39.003741114852225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16.43636363636364"/>
    <n v="73.030674846625772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48.199069767441863"/>
    <n v="35.009459459459457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79.95"/>
    <n v="106.6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05.22553516819573"/>
    <n v="61.997747747747745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28.89978213507629"/>
    <n v="94.000622665006233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60.61111111111111"/>
    <n v="112.05426356589147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10"/>
    <n v="48.008849557522126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86.807920792079202"/>
    <n v="38.004334633723452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77.82071713147411"/>
    <n v="35.000184535892231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50.80645161290323"/>
    <n v="85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50.30119521912351"/>
    <n v="95.993893129770996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57.28571428571431"/>
    <n v="68.8125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39.98765432098764"/>
    <n v="105.97196261682242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25.32258064516128"/>
    <n v="75.261194029850742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50.777777777777779"/>
    <n v="57.125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69.06818181818181"/>
    <n v="75.141414141414145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12.92857142857144"/>
    <n v="107.42342342342343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43.94444444444446"/>
    <n v="35.995495495495497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85.9390243902439"/>
    <n v="26.998873148744366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58.8125"/>
    <n v="107.56122448979592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47.684210526315788"/>
    <n v="94.375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14.78378378378378"/>
    <n v="46.163043478260867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75.26666666666665"/>
    <n v="47.845637583892618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86.97297297297297"/>
    <n v="53.007815713698065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89.625"/>
    <n v="45.059405940594061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2"/>
    <n v="2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91.867805186590772"/>
    <n v="99.006816632583508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34.152777777777779"/>
    <n v="32.786666666666669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40.40909090909091"/>
    <n v="59.119617224880386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89.86666666666666"/>
    <n v="44.93333333333333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77.96969696969697"/>
    <n v="89.664122137404576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43.66249999999999"/>
    <n v="70.079268292682926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15.27586206896552"/>
    <n v="31.059701492537314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27.11111111111114"/>
    <n v="29.061611374407583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75.07142857142861"/>
    <n v="30.0859375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44.37048832271762"/>
    <n v="84.998125000000002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92.74598393574297"/>
    <n v="82.001775410563695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22.6"/>
    <n v="58.040160642570278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11.851063829787234"/>
    <n v="111.4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97.642857142857139"/>
    <n v="71.94736842105263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36.14754098360655"/>
    <n v="61.038135593220339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45.068965517241381"/>
    <n v="108.91666666666667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62.38567493112947"/>
    <n v="29.001722017220171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54.52631578947367"/>
    <n v="58.975609756097562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24.063291139240505"/>
    <n v="111.82352941176471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23.74140625000001"/>
    <n v="63.995555555555555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08.06666666666666"/>
    <n v="85.315789473684205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70.33333333333326"/>
    <n v="74.481481481481481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60.92857142857144"/>
    <n v="105.14772727272727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22.46153846153847"/>
    <n v="56.188235294117646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50.57731958762886"/>
    <n v="85.917647058823533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78.106590724165997"/>
    <n v="57.00296912114014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46.94736842105263"/>
    <n v="79.642857142857139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00.8"/>
    <n v="41.018181818181816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69.598615916955026"/>
    <n v="48.004773269689736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37.4545454545455"/>
    <n v="55.212598425196852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25.33928571428569"/>
    <n v="92.109489051094897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97.3000000000002"/>
    <n v="83.183333333333337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37.590225563909776"/>
    <n v="39.996000000000002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32.36942675159236"/>
    <n v="111.1336898395722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31.22448979591837"/>
    <n v="90.563380281690144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67.63513513513513"/>
    <n v="61.108374384236456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61.984886649874063"/>
    <n v="83.022941970310384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60.75"/>
    <n v="110.76106194690266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52.58823529411765"/>
    <n v="89.458333333333329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78.615384615384613"/>
    <n v="57.849056603773583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48.404406999351913"/>
    <n v="109.99705449189985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58.875"/>
    <n v="103.96586345381526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60.548713235294116"/>
    <n v="107.99508196721311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03.68965517241378"/>
    <n v="48.927777777777777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12.99999999999999"/>
    <n v="37.666666666666664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17.37876614060258"/>
    <n v="64.999141999141997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26.69230769230762"/>
    <n v="106.61061946902655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33.692229038854805"/>
    <n v="27.009016393442622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96.7236842105263"/>
    <n v="91.16463414634147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1"/>
    <n v="1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21.4444444444445"/>
    <n v="56.054878048780488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81.67567567567568"/>
    <n v="31.017857142857142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24.610000000000003"/>
    <n v="66.513513513513516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43.14010067114094"/>
    <n v="89.005216484089729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44.54411764705884"/>
    <n v="103.46315789473684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59.12820512820514"/>
    <n v="95.278911564625844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86.48571428571427"/>
    <n v="75.895348837209298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95.26666666666665"/>
    <n v="107.57831325301204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59.21153846153846"/>
    <n v="51.31666666666667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14.962780898876405"/>
    <n v="71.983108108108112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19.95602605863192"/>
    <n v="108.95414201183432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68.82978723404256"/>
    <n v="35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76.87878787878788"/>
    <n v="94.938931297709928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27.15789473684208"/>
    <n v="109.65079365079364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87.211757648470297"/>
    <n v="44.001815980629537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88"/>
    <n v="86.794520547945211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73.9387755102041"/>
    <n v="30.992727272727272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17.61111111111111"/>
    <n v="94.791044776119406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14.96"/>
    <n v="69.79220779220779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49.49667110519306"/>
    <n v="63.003367003367003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19.33995584988963"/>
    <n v="110.0343300110742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64.367690058479525"/>
    <n v="25.997933274284026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18.622397298818232"/>
    <n v="49.987915407854985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67.76923076923077"/>
    <n v="101.72340425531915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59.90566037735849"/>
    <n v="47.083333333333336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38.633185349611544"/>
    <n v="89.944444444444443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51.42151162790698"/>
    <n v="78.96875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60.334277620396605"/>
    <n v="80.067669172932327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3"/>
    <n v="86.472727272727269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55.46875"/>
    <n v="28.001876172607879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00.85974499089254"/>
    <n v="67.996725337699544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16.18181818181819"/>
    <n v="43.078651685393261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10.77777777777777"/>
    <n v="87.95597484276729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89.73668341708543"/>
    <n v="94.987234042553197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71.27272727272728"/>
    <n v="46.905982905982903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2"/>
    <n v="46.913793103448278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61.77777777777777"/>
    <n v="94.24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96"/>
    <n v="80.139130434782615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20.896851248642779"/>
    <n v="59.036809815950917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23.16363636363636"/>
    <n v="65.989247311827953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01.59097978227061"/>
    <n v="60.992530345471522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30.03999999999996"/>
    <n v="98.307692307692307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35.59259259259261"/>
    <n v="104.6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29.1"/>
    <n v="86.066666666666663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36.512"/>
    <n v="76.989583333333329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17.25"/>
    <n v="29.764705882352942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12.49397590361446"/>
    <n v="46.91959798994975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21.02150537634408"/>
    <n v="105.18691588785046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19.87096774193549"/>
    <n v="69.907692307692301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1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64.166909620991248"/>
    <n v="60.011588275391958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23.06746987951806"/>
    <n v="52.006220379146917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92.984160506863773"/>
    <n v="31.000176025347649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58.756567425569173"/>
    <n v="95.042492917847028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65.022222222222226"/>
    <n v="75.968174204355108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73.939560439560438"/>
    <n v="71.013192612137203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52.666666666666664"/>
    <n v="73.733333333333334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20.95238095238096"/>
    <n v="113.17073170731707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00.01150627615063"/>
    <n v="105.00933552992861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62.3125"/>
    <n v="79.176829268292678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78.181818181818187"/>
    <n v="57.333333333333336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49.73770491803279"/>
    <n v="58.178343949044589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53.25714285714284"/>
    <n v="36.032520325203251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00.16943521594683"/>
    <n v="107.99068767908309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21.99004424778761"/>
    <n v="44.005985634477256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37.13265306122449"/>
    <n v="55.077868852459019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15.53846153846149"/>
    <n v="74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31.30913348946136"/>
    <n v="41.996858638743454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24.08154506437768"/>
    <n v="77.988161010260455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6"/>
    <n v="82.507462686567166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10.63265306122449"/>
    <n v="104.2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82.875"/>
    <n v="25.5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63.01447776628748"/>
    <n v="100.98334401024984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94.66666666666674"/>
    <n v="111.83333333333333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26.191501103752756"/>
    <n v="41.999115044247787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74.834782608695647"/>
    <n v="110.05115089514067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16.47680412371136"/>
    <n v="58.997079225994888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96.208333333333329"/>
    <n v="32.985714285714288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57.71910112359546"/>
    <n v="45.005654509471306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08.45714285714286"/>
    <n v="81.98196487897485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61.802325581395344"/>
    <n v="39.080882352941174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22.32472324723244"/>
    <n v="58.996383363471971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69.117647058823522"/>
    <n v="40.988372093023258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93.05555555555554"/>
    <n v="31.029411764705884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71.8"/>
    <n v="37.789473684210527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31.934684684684683"/>
    <n v="32.006772009029348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29.87375415282392"/>
    <n v="95.966712898751737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32.012195121951223"/>
    <n v="75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23.525352848928385"/>
    <n v="102.0498866213152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68.594594594594597"/>
    <n v="105.75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37.952380952380956"/>
    <n v="37.069767441860463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19.992957746478872"/>
    <n v="35.049382716049379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45.636363636363633"/>
    <n v="46.338461538461537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22.7605633802817"/>
    <n v="69.174603174603178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61.75316455696202"/>
    <n v="109.07824427480917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63.146341463414636"/>
    <n v="51.78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98.20475319926874"/>
    <n v="82.010055304172951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4"/>
    <n v="35.958333333333336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53.777777777777779"/>
    <n v="74.461538461538467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2"/>
    <n v="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81.19047619047615"/>
    <n v="91.114649681528661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78.831325301204828"/>
    <n v="79.792682926829272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34.40792216817235"/>
    <n v="42.999777678968428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19999999999999"/>
    <n v="63.225000000000001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31.84615384615387"/>
    <n v="70.174999999999997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38.844444444444441"/>
    <n v="61.333333333333336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25.7"/>
    <n v="99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01.12239715591672"/>
    <n v="96.984900146127615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21.188688946015425"/>
    <n v="51.004950495049506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67.425531914893625"/>
    <n v="28.044247787610619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94.923371647509583"/>
    <n v="60.984615384615381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51.85185185185185"/>
    <n v="73.214285714285708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95.16382252559728"/>
    <n v="39.997435299603637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23.1428571428571"/>
    <n v="86.812121212121212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8"/>
    <n v="42.125874125874127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55.07066557107643"/>
    <n v="103.97851239669421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44.753477588871718"/>
    <n v="62.003211991434689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15.94736842105263"/>
    <n v="31.005037783375315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32.12709832134288"/>
    <n v="89.991552956465242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9"/>
    <n v="39.235294117647058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98.625514403292186"/>
    <n v="54.993116108306566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37.97916666666669"/>
    <n v="47.992753623188406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93.81099656357388"/>
    <n v="87.966702470461868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03.63930885529157"/>
    <n v="51.999165275459099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60.1740412979351"/>
    <n v="29.999659863945578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66.63333333333333"/>
    <n v="98.205357142857139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68.72085385878489"/>
    <n v="108.96182396606575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19.90717911530093"/>
    <n v="66.998379254457049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93.68925233644859"/>
    <n v="64.99333594668758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20.16666666666669"/>
    <n v="99.841584158415841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76.708333333333329"/>
    <n v="82.432835820895519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71.26470588235293"/>
    <n v="63.293478260869563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57.89473684210526"/>
    <n v="96.774193548387103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09.08"/>
    <n v="54.906040268456373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41.732558139534881"/>
    <n v="39.010869565217391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10.944303797468354"/>
    <n v="75.84210526315789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59.3763440860215"/>
    <n v="45.051671732522799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22.41666666666669"/>
    <n v="104.51546391752578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97.71875"/>
    <n v="76.268292682926827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18.78911564625849"/>
    <n v="69.015695067264573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01.91632047477745"/>
    <n v="101.97684085510689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27.72619047619047"/>
    <n v="42.915999999999997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45.21739130434781"/>
    <n v="43.025210084033617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69.71428571428578"/>
    <n v="75.245283018867923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09.34482758620686"/>
    <n v="69.023364485981304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25.5333333333333"/>
    <n v="65.986486486486484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32.61616161616166"/>
    <n v="98.013800424628457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11.33870967741933"/>
    <n v="60.105504587155963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73.32520325203251"/>
    <n v="26.000773395204948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3"/>
    <n v="3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54.084507042253513"/>
    <n v="38.019801980198018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26.29999999999995"/>
    <n v="106.15254237288136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89.021399176954731"/>
    <n v="81.019475655430711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84.89130434782609"/>
    <n v="96.647727272727266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20.16770186335404"/>
    <n v="57.003535651149086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23.390243902439025"/>
    <n v="63.93333333333333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46"/>
    <n v="90.456521739130437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68.48"/>
    <n v="72.172043010752688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97.5"/>
    <n v="77.934782608695656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57.69841269841268"/>
    <n v="38.065134099616856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31.201660735468568"/>
    <n v="57.936123348017624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13.41176470588238"/>
    <n v="49.794392523364486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70.89655172413791"/>
    <n v="54.050251256281406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62.66447368421052"/>
    <n v="30.002721335268504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23.08163265306122"/>
    <n v="70.127906976744185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76.766756032171585"/>
    <n v="26.996228786926462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33.62012987012989"/>
    <n v="51.990606936416185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80.53333333333333"/>
    <n v="56.416666666666664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52.62857142857143"/>
    <n v="101.63218390804597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27.176538240368025"/>
    <n v="25.005291005291006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"/>
    <n v="32.016393442622949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04.0097847358121"/>
    <n v="82.021647307286173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37.23076923076923"/>
    <n v="37.957446808510639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32.208333333333336"/>
    <n v="51.533333333333331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41.51282051282053"/>
    <n v="81.198275862068968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96.8"/>
    <n v="40.030075187969928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66.4285714285716"/>
    <n v="89.939759036144579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25.88888888888891"/>
    <n v="96.692307692307693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70.70000000000002"/>
    <n v="25.010989010989011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81.44000000000005"/>
    <n v="36.987277353689571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91.520972644376897"/>
    <n v="73.012609117361791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08.04761904761904"/>
    <n v="68.240601503759393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18.728395061728396"/>
    <n v="52.310344827586206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83.193877551020407"/>
    <n v="61.765151515151516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06.33333333333337"/>
    <n v="25.027559055118111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17.446030330062445"/>
    <n v="106.28804347826087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09.73015873015873"/>
    <n v="75.07386363636364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97.785714285714292"/>
    <n v="39.970802919708028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84.25"/>
    <n v="39.982195845697326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54.402135231316727"/>
    <n v="101.01541850220265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56.61111111111109"/>
    <n v="76.813084112149539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78"/>
    <n v="71.7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16.384615384615383"/>
    <n v="33.28125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39.6666666666667"/>
    <n v="43.923497267759565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35.650077760497666"/>
    <n v="36.004712041884815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54.950819672131146"/>
    <n v="88.21052631578948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94.236111111111114"/>
    <n v="65.240384615384613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43.91428571428571"/>
    <n v="69.958333333333329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51.421052631578945"/>
    <n v="39.877551020408163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5"/>
    <n v="5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44.6666666666667"/>
    <n v="41.023728813559323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31.844940867279899"/>
    <n v="98.914285714285711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82.617647058823536"/>
    <n v="87.78125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46.14285714285722"/>
    <n v="80.767605633802816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86.21428571428572"/>
    <n v="94.28235294117647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1"/>
    <n v="73.428571428571431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32.13677811550153"/>
    <n v="65.968133535660087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74.077834179357026"/>
    <n v="109.04109589041096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75.292682926829272"/>
    <n v="41.16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20.333333333333332"/>
    <n v="99.125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03.36507936507937"/>
    <n v="105.88429752066116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10.2284263959391"/>
    <n v="48.996525921966864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95.31818181818181"/>
    <n v="39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94.71428571428572"/>
    <n v="31.022556390977442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33.89473684210526"/>
    <n v="103.87096774193549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66.677083333333329"/>
    <n v="59.268518518518519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19.227272727272727"/>
    <n v="42.3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15.842105263157894"/>
    <n v="53.117647058823529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38.702380952380956"/>
    <n v="50.796875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7"/>
    <n v="101.15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94.144366197183089"/>
    <n v="65.000810372771468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66.56234096692114"/>
    <n v="37.998645510835914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24.134831460674157"/>
    <n v="82.615384615384613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64.05633802816902"/>
    <n v="37.941368078175898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90.723076923076931"/>
    <n v="80.780821917808225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46.194444444444443"/>
    <n v="25.984375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38.53846153846154"/>
    <n v="30.363636363636363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33.56231003039514"/>
    <n v="54.004916018025398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22.896588486140725"/>
    <n v="101.78672985781991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84.95548961424333"/>
    <n v="45.003610108303249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43.72727272727275"/>
    <n v="77.068421052631578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99.9806763285024"/>
    <n v="88.076595744680844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23.95833333333333"/>
    <n v="47.035573122529641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86.61329305135951"/>
    <n v="110.99550763701707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14.28538550057536"/>
    <n v="87.003066141042481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97.032531824611041"/>
    <n v="63.994402985074629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22.81904761904762"/>
    <n v="105.9945205479452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79.14326647564468"/>
    <n v="73.989349112426041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79.951577402787962"/>
    <n v="84.02004626060139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94.242587601078171"/>
    <n v="88.966921119592882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84.669291338582681"/>
    <n v="76.990453460620529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66.521920668058456"/>
    <n v="97.146341463414629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53.922222222222224"/>
    <n v="33.013605442176868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41.983299595141702"/>
    <n v="99.950602409638549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14.69479695431472"/>
    <n v="69.966767371601208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34.475000000000001"/>
    <n v="110.32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00.7777777777778"/>
    <n v="66.005235602094245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71.770351758793964"/>
    <n v="41.005742176284812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53.074115044247783"/>
    <n v="103.96316359696641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5"/>
    <n v="5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27.70715249662618"/>
    <n v="47.009935419771487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34.892857142857139"/>
    <n v="29.606060606060606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10.59821428571428"/>
    <n v="81.010569583088667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23.73770491803278"/>
    <n v="94.35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58.973684210526315"/>
    <n v="26.058139534883722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36.892473118279568"/>
    <n v="85.775000000000006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84.91304347826087"/>
    <n v="103.73170731707317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11.814432989690722"/>
    <n v="49.826086956521742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98.7"/>
    <n v="63.893048128342244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26.35175879396985"/>
    <n v="47.002434782608695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73.56363636363636"/>
    <n v="108.47727272727273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71.75675675675677"/>
    <n v="72.015706806282722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60.19230769230771"/>
    <n v="59.928057553956833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16.3333333333335"/>
    <n v="78.209677419354833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33.4375"/>
    <n v="104.77678571428571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92.11111111111109"/>
    <n v="105.52475247524752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18.888888888888889"/>
    <n v="24.933333333333334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76.80769230769232"/>
    <n v="69.873786407766985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73.01851851851848"/>
    <n v="95.733766233766232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59.36331255565449"/>
    <n v="29.997485752598056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67.869978858350947"/>
    <n v="59.011948529411768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91.5555555555554"/>
    <n v="84.757396449704146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30.18222222222221"/>
    <n v="78.010921177587846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13.185782556750297"/>
    <n v="50.05215419501134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54.777777777777779"/>
    <n v="59.16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61.02941176470591"/>
    <n v="93.702290076335885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10.257545271629779"/>
    <n v="40.14173228346457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13.962962962962964"/>
    <n v="70.090140845070422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40.444444444444443"/>
    <n v="66.181818181818187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60.32"/>
    <n v="47.714285714285715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83.9433962264151"/>
    <n v="62.896774193548389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63.769230769230766"/>
    <n v="86.611940298507463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25.38095238095238"/>
    <n v="75.126984126984127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72.00961538461539"/>
    <n v="41.004167534903104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46.16709511568124"/>
    <n v="50.007915567282325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76.42361623616236"/>
    <n v="96.960674157303373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39.261467889908261"/>
    <n v="100.93160377358491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11.270034843205574"/>
    <n v="89.227586206896547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22.11084337349398"/>
    <n v="87.979166666666671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86.54166666666669"/>
    <n v="89.54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01"/>
    <n v="29.09271523178808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65.642371234207957"/>
    <n v="42.006218905472636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28.96178343949046"/>
    <n v="47.004903563255965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69.37499999999994"/>
    <n v="110.44117647058823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30.11267605633802"/>
    <n v="41.990909090909092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67.05422993492408"/>
    <n v="48.012468827930178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73.8641975308642"/>
    <n v="31.019823788546255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17.76470588235293"/>
    <n v="99.203252032520325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63.850976361767728"/>
    <n v="66.022316684378325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2"/>
    <n v="2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30.2222222222222"/>
    <n v="46.060200668896321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40.356164383561641"/>
    <n v="73.650000000000006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86.220633299284984"/>
    <n v="55.99336650082919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15.58486707566465"/>
    <n v="68.985695127402778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89.618243243243242"/>
    <n v="60.981609195402299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82.14503816793894"/>
    <n v="110.98139534883721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55.88235294117646"/>
    <n v="25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31.83695652173913"/>
    <n v="78.759740259740255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46.315634218289084"/>
    <n v="87.960784313725483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36.132726089785294"/>
    <n v="49.987398739873989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04.62820512820512"/>
    <n v="99.524390243902445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68.85714285714289"/>
    <n v="104.82089552238806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62.072823218997364"/>
    <n v="108.01469237832875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84.699787460148784"/>
    <n v="28.998544660724033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11.059030837004405"/>
    <n v="30.028708133971293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43.838781575037146"/>
    <n v="41.005559416261292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55.470588235294116"/>
    <n v="62.866666666666667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57.399511301160658"/>
    <n v="47.005002501250623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23.43497363796135"/>
    <n v="26.997693638285604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28.46"/>
    <n v="68.329787234042556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63.989361702127653"/>
    <n v="50.974576271186443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27.29885057471265"/>
    <n v="54.024390243902438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10.638024357239512"/>
    <n v="97.055555555555557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40.470588235294116"/>
    <n v="24.867469879518072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87.66666666666663"/>
    <n v="84.423913043478265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72.94444444444446"/>
    <n v="47.091324200913242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12.90429799426933"/>
    <n v="77.996041171813147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46.387573964497044"/>
    <n v="62.967871485943775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90.675916230366497"/>
    <n v="81.006080449017773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67.740740740740748"/>
    <n v="65.321428571428569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92.49019607843135"/>
    <n v="104.43617021276596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82.714285714285722"/>
    <n v="69.989010989010993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54.163920922570021"/>
    <n v="83.023989898989896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16.722222222222221"/>
    <n v="90.3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16.87664041994749"/>
    <n v="103.98131932282546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52.1538461538462"/>
    <n v="54.931726907630519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23.07407407407408"/>
    <n v="51.921875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78.63855421686748"/>
    <n v="60.02834008097166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55.28169014084506"/>
    <n v="44.003488879197555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61.90634146341463"/>
    <n v="53.003513254551258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24.914285714285715"/>
    <n v="54.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98.72222222222223"/>
    <n v="75.04195804195804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34.752688172043008"/>
    <n v="35.911111111111111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76.41935483870967"/>
    <n v="36.952702702702702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11.38095238095235"/>
    <n v="63.170588235294119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82.044117647058826"/>
    <n v="29.99462365591398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24.326030927835053"/>
    <n v="86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50.482758620689658"/>
    <n v="75.014876033057845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67"/>
    <n v="101.19767441860465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4"/>
    <n v="4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22.84501347708894"/>
    <n v="29.001272669424118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63.4375"/>
    <n v="98.225806451612897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56.331688596491226"/>
    <n v="87.001693480101608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44.074999999999996"/>
    <n v="45.205128205128204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18.37253218884121"/>
    <n v="37.001341561577675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04.1243169398907"/>
    <n v="94.976947040498445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26.640000000000004"/>
    <n v="28.956521739130434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51.20118343195264"/>
    <n v="55.993396226415094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90.063492063492063"/>
    <n v="54.038095238095238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71.625"/>
    <n v="82.38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41.04655870445345"/>
    <n v="66.997115384615384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30.57944915254237"/>
    <n v="107.91401869158878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08.16455696202532"/>
    <n v="69.009501187648453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33.45505617977528"/>
    <n v="39.006568144499177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87.85106382978722"/>
    <n v="110.3625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32"/>
    <n v="94.857142857142861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75.21428571428578"/>
    <n v="57.935251798561154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40.5"/>
    <n v="101.25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84.42857142857144"/>
    <n v="64.95597484276729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85.80555555555554"/>
    <n v="27.00524934383202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19"/>
    <n v="50.97422680412371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39.234070221066318"/>
    <n v="104.94260869565217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78.14000000000001"/>
    <n v="84.028301886792448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65.15"/>
    <n v="102.85915492957747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13.94594594594594"/>
    <n v="39.962085308056871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29.828720626631856"/>
    <n v="51.001785714285717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54.270588235294113"/>
    <n v="40.823008849557525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36.34156976744185"/>
    <n v="58.999637155297535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12.91666666666663"/>
    <n v="71.156069364161851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00.65116279069768"/>
    <n v="99.494252873563212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81.348423194303152"/>
    <n v="103.98634590377114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16.404761904761905"/>
    <n v="76.555555555555557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52.774617067833695"/>
    <n v="87.068592057761734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60.20608108108109"/>
    <n v="48.99554707379135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30.73289183222958"/>
    <n v="42.969135802469133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13.5"/>
    <n v="33.428571428571431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78.62556663644605"/>
    <n v="83.982949701619773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20.0566037735849"/>
    <n v="101.41739130434783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01.5108695652174"/>
    <n v="109.87058823529412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91.5"/>
    <n v="31.916666666666668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05.34683098591546"/>
    <n v="70.993450675399103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23.995287958115181"/>
    <n v="77.026890756302521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23.77777777777771"/>
    <n v="101.78125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47.36"/>
    <n v="51.059701492537314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14.49999999999994"/>
    <n v="68.02051282051282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0.90696409140369971"/>
    <n v="30.87037037037037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34.173469387755098"/>
    <n v="27.908333333333335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23.948810754912099"/>
    <n v="79.994818652849744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48.072649572649574"/>
    <n v="38.003378378378379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n v="0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70.145182291666657"/>
    <n v="59.990534521158132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29.92307692307691"/>
    <n v="37.037634408602152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80.32549019607845"/>
    <n v="99.963043478260872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92.320000000000007"/>
    <n v="111.6774193548387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13.901001112347053"/>
    <n v="36.014409221902014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27.07777777777767"/>
    <n v="66.010284810126578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39.857142857142861"/>
    <n v="44.05263157894737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12.22929936305732"/>
    <n v="52.999726551818434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70.925816023738875"/>
    <n v="95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19.08974358974358"/>
    <n v="70.908396946564892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24.017591339648174"/>
    <n v="98.060773480662988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39.31868131868131"/>
    <n v="53.046025104602514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39.277108433734945"/>
    <n v="93.142857142857139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22.439077144917089"/>
    <n v="58.945075757575758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55.779069767441861"/>
    <n v="36.067669172932334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42.523125996810208"/>
    <n v="63.030732860520096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12.00000000000001"/>
    <n v="84.717948717948715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83"/>
    <n v="62.2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01.74563871693867"/>
    <n v="101.97518330513255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25.75"/>
    <n v="106.4375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45.53947368421052"/>
    <n v="29.975609756097562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32.453465346534657"/>
    <n v="85.806282722513089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00.33333333333326"/>
    <n v="70.82022471910112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83.904860392967933"/>
    <n v="40.998484082870135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84.19047619047619"/>
    <n v="28.063492063492063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55.95180722891567"/>
    <n v="88.054421768707485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99.619450317124731"/>
    <n v="31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80.300000000000011"/>
    <n v="90.337500000000006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11.254901960784313"/>
    <n v="63.777777777777779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91.740952380952379"/>
    <n v="53.995515695067262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95.521156936261391"/>
    <n v="48.993956043956047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02.87499999999994"/>
    <n v="63.857142857142854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59.24394463667818"/>
    <n v="82.996393146979258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15.022446689113355"/>
    <n v="55.08230452674897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82.03846153846149"/>
    <n v="62.044554455445542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49.96938775510205"/>
    <n v="104.97857142857143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17.22156398104266"/>
    <n v="94.044676806083643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37.695968274950431"/>
    <n v="44.007716049382715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72.653061224489804"/>
    <n v="92.467532467532465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65.98113207547169"/>
    <n v="57.072874493927124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24.205617977528089"/>
    <n v="109.07848101265823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6"/>
    <n v="39.387755102040813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16.329799764428738"/>
    <n v="77.022222222222226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76.5"/>
    <n v="92.166666666666671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88.803571428571431"/>
    <n v="61.007063197026021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63.57142857142856"/>
    <n v="78.068181818181813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69"/>
    <n v="80.75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70.91376701966715"/>
    <n v="59.991289782244557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84.21355932203392"/>
    <n v="110.03018372703411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4"/>
    <n v="4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58.6329816768462"/>
    <n v="37.99856063332134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98.51111111111112"/>
    <n v="96.369565217391298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43.975381008206334"/>
    <n v="72.978599221789878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51.66315789473683"/>
    <n v="26.007220216606498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23.63492063492063"/>
    <n v="104.36296296296297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39.75"/>
    <n v="102.18852459016394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99.33333333333334"/>
    <n v="54.117647058823529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37.34482758620689"/>
    <n v="63.222222222222221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00.9696106362773"/>
    <n v="104.03228962818004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94.16"/>
    <n v="49.994334277620396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69.7"/>
    <n v="56.015151515151516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12.818181818181817"/>
    <n v="48.807692307692307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38.02702702702703"/>
    <n v="60.082352941176474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83.813278008298752"/>
    <n v="78.990502793296088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04.60063224446787"/>
    <n v="53.99499443826474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44.344086021505376"/>
    <n v="111.45945945945945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18.60294117647058"/>
    <n v="60.922131147540981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86.03314917127071"/>
    <n v="26.0015444015444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37.33830845771143"/>
    <n v="80.993208828522924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05.65384615384613"/>
    <n v="34.995963302752294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94.142857142857139"/>
    <n v="94.142857142857139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54.400000000000006"/>
    <n v="52.085106382978722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11.88059701492537"/>
    <n v="24.986666666666668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69.14814814814815"/>
    <n v="69.215277777777771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62.930372148859547"/>
    <n v="93.944444444444443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64.927835051546396"/>
    <n v="98.40625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18.853658536585368"/>
    <n v="41.783783783783782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16.754404145077721"/>
    <n v="65.991836734693877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01.11290322580646"/>
    <n v="72.05747126436782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41.5022831050228"/>
    <n v="48.003209242618745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64.016666666666666"/>
    <n v="54.098591549295776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52.080459770114942"/>
    <n v="107.88095238095238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22.40211640211641"/>
    <n v="67.034103410341032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19.50810185185186"/>
    <n v="64.01425914445133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46.79775280898878"/>
    <n v="96.066176470588232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50.57142857142856"/>
    <n v="51.184615384615384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72.893617021276597"/>
    <n v="43.92307692307692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79.008248730964468"/>
    <n v="91.021198830409361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64.721518987341781"/>
    <n v="50.127450980392155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82.028169014084511"/>
    <n v="67.720930232558146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37.6666666666667"/>
    <n v="61.03921568627451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12.910076530612244"/>
    <n v="80.011857707509876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54.84210526315789"/>
    <n v="47.001497753369947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8"/>
    <n v="71.127388535031841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08.52773826458036"/>
    <n v="89.99079189686924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99.683544303797461"/>
    <n v="43.032786885245905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01.59756097560978"/>
    <n v="67.997714808043881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62.09032258064516"/>
    <n v="73.004566210045667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"/>
    <n v="62.341463414634148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5"/>
    <n v="5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06.63492063492063"/>
    <n v="67.103092783505161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28.23628691983123"/>
    <n v="79.978947368421046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19.66037735849055"/>
    <n v="62.176470588235297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70.73055242390078"/>
    <n v="53.005950297514879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87.21212121212122"/>
    <n v="57.738317757009348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88.38235294117646"/>
    <n v="40.03125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31.29869186046511"/>
    <n v="81.016591928251117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83.97435897435901"/>
    <n v="35.047468354430379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20.41999999999999"/>
    <n v="102.92307692307692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19.0560747663551"/>
    <n v="27.998126756166094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13.853658536585368"/>
    <n v="75.733333333333334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39.43548387096774"/>
    <n v="45.026041666666664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74"/>
    <n v="73.615384615384613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55.49056603773585"/>
    <n v="56.991701244813278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70.44705882352943"/>
    <n v="85.223529411764702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89.515625"/>
    <n v="50.962184873949582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49.71428571428572"/>
    <n v="63.563636363636363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48.860523665659613"/>
    <n v="80.999165275459092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28.461970393057683"/>
    <n v="86.044753086419746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68.02325581395348"/>
    <n v="90.0390625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19.80078125"/>
    <n v="74.006063432835816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1"/>
    <n v="92.4375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59.92152704135739"/>
    <n v="55.999257333828446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79.39215686274508"/>
    <n v="32.983796296296298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77.373333333333335"/>
    <n v="93.596774193548384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06.32812500000003"/>
    <n v="69.867724867724874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94.25"/>
    <n v="72.129870129870127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51.78947368421052"/>
    <n v="30.041666666666668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64.58207217694995"/>
    <n v="73.968000000000004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62.873684210526314"/>
    <n v="68.65517241379311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10.39864864864865"/>
    <n v="59.992164544564154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42.859916782246884"/>
    <n v="111.15827338129496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83.119402985074629"/>
    <n v="53.038095238095238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78.531302876480552"/>
    <n v="55.985524728588658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14.09352517985612"/>
    <n v="69.986760812003524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64.537683358624179"/>
    <n v="48.998079877112133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79.411764705882348"/>
    <n v="103.84615384615384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11.419117647058824"/>
    <n v="99.127659574468083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56.186046511627907"/>
    <n v="107.37777777777778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16.501669449081803"/>
    <n v="76.922178988326849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19.96808510638297"/>
    <n v="58.128865979381445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45.45652173913044"/>
    <n v="103.73643410852713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21.38255033557047"/>
    <n v="87.962666666666664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48.396694214876035"/>
    <n v="28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92.911504424778755"/>
    <n v="37.999361294443261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88.599797365754824"/>
    <n v="29.999313893653515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41.4"/>
    <n v="103.5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63.056795131845846"/>
    <n v="85.994467496542185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48.482333607230892"/>
    <n v="98.011627906976742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2"/>
    <n v="2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88.47941026944585"/>
    <n v="44.994570837642193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26.84"/>
    <n v="31.012224938875306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38.833333333333"/>
    <n v="59.970085470085472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08.38857142857148"/>
    <n v="58.9973474801061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91.47826086956522"/>
    <n v="50.045454545454547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42.127533783783782"/>
    <n v="98.966269841269835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"/>
    <n v="58.857142857142854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60.064638783269963"/>
    <n v="81.010256410256417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47.232808616404313"/>
    <n v="76.013333333333335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81.736263736263737"/>
    <n v="96.597402597402592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54.187265917603"/>
    <n v="76.957446808510639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97.868131868131869"/>
    <n v="67.984732824427482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77.239999999999995"/>
    <n v="88.781609195402297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33.464735516372798"/>
    <n v="24.99623706491063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39.58823529411765"/>
    <n v="44.922794117647058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64.032258064516128"/>
    <n v="79.400000000000006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76.15942028985506"/>
    <n v="29.009546539379475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20.33818181818182"/>
    <n v="73.59210526315789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58.64754098360658"/>
    <n v="107.97038864898211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68.85802469135803"/>
    <n v="68.987284287011803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22.05635245901641"/>
    <n v="111.02236719478098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55.931783729156137"/>
    <n v="24.997515808491418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43.660714285714285"/>
    <n v="42.155172413793103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33.53837141183363"/>
    <n v="47.003284072249592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22.97938144329896"/>
    <n v="36.0392749244713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89.74959871589084"/>
    <n v="101.03760683760684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83.622641509433961"/>
    <n v="39.927927927927925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17.968844221105527"/>
    <n v="83.158139534883716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36.5"/>
    <n v="39.97520661157025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97.405219780219781"/>
    <n v="47.993908629441627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86.386203150461711"/>
    <n v="95.978877489438744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50.16666666666666"/>
    <n v="78.728155339805824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58.43478260869563"/>
    <n v="56.081632653061227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42.85714285714289"/>
    <n v="69.090909090909093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67.500714285714281"/>
    <n v="102.05291576673866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91.74666666666667"/>
    <n v="107.32089552238806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32"/>
    <n v="51.970260223048328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29.27586206896552"/>
    <n v="71.137142857142862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00.65753424657535"/>
    <n v="106.49275362318841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26.61111111111109"/>
    <n v="42.93684210526316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42.38"/>
    <n v="30.037974683544302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90.633333333333326"/>
    <n v="70.623376623376629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63.966740576496676"/>
    <n v="66.016018306636155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84.131868131868131"/>
    <n v="96.911392405063296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33.93478260869566"/>
    <n v="62.867346938775512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59.042047531992694"/>
    <n v="108.98537682789652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52.80062063615205"/>
    <n v="26.999314599040439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46.69121140142522"/>
    <n v="65.004147943311438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84.391891891891888"/>
    <n v="111.51785714285714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3"/>
    <n v="3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75.02692307692308"/>
    <n v="110.99268292682927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54.137931034482754"/>
    <n v="56.746987951807228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11.87381703470032"/>
    <n v="97.020608439646708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22.78160919540231"/>
    <n v="92.08620689655173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99.026517383618156"/>
    <n v="82.986666666666665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27.84686346863469"/>
    <n v="103.03791821561339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58.61643835616439"/>
    <n v="68.922619047619051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07.05882352941171"/>
    <n v="87.737226277372258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42.38775510204081"/>
    <n v="75.021505376344081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47.86046511627907"/>
    <n v="50.863999999999997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20.322580645161288"/>
    <n v="90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40.625"/>
    <n v="72.896039603960389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61.94202898550725"/>
    <n v="108.48543689320388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72.82077922077923"/>
    <n v="101.98095238095237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24.466101694915253"/>
    <n v="44.009146341463413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17.65"/>
    <n v="65.942675159235662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47.64285714285714"/>
    <n v="24.987387387387386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00.20481927710843"/>
    <n v="28.003367003367003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53"/>
    <n v="85.829268292682926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37.091954022988503"/>
    <n v="84.921052631578945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3"/>
    <n v="90.483333333333334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56.50721649484535"/>
    <n v="25.00197628458498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70.40816326530609"/>
    <n v="92.013888888888886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34.05952380952382"/>
    <n v="93.066115702479337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50.398033126293996"/>
    <n v="61.008145363408524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88.815837937384899"/>
    <n v="92.036259541984734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65"/>
    <n v="81.132596685082873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17.5"/>
    <n v="73.5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85.66071428571428"/>
    <n v="85.221311475409834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12.6631944444444"/>
    <n v="110.96825396825396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90.25"/>
    <n v="32.968036529680369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91.984615384615381"/>
    <n v="96.005352363960753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27.00632911392404"/>
    <n v="84.96632653061225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19.14285714285711"/>
    <n v="25.007462686567163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54.18867924528303"/>
    <n v="65.998995479658461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32.896103896103895"/>
    <n v="87.34482758620689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35.8918918918919"/>
    <n v="27.933333333333334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5"/>
    <n v="103.8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61"/>
    <n v="31.937172774869111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30.037735849056602"/>
    <n v="99.5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79.1666666666665"/>
    <n v="108.84615384615384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26.0833333333335"/>
    <n v="110.76229508196721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12.923076923076923"/>
    <n v="29.647058823529413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12"/>
    <n v="101.71428571428571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30.304347826086957"/>
    <n v="61.5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12.50896057347671"/>
    <n v="35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28.85714285714286"/>
    <n v="40.049999999999997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34.959979476654695"/>
    <n v="110.97231270358306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57.29069767441862"/>
    <n v="36.959016393442624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1"/>
    <n v="1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32.30555555555554"/>
    <n v="30.974074074074075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92.448275862068968"/>
    <n v="47.035087719298247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56.70212765957444"/>
    <n v="88.065693430656935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68.47017045454547"/>
    <n v="37.005616224648989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66.57777777777778"/>
    <n v="26.027777777777779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72.07692307692309"/>
    <n v="67.817567567567565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06.85714285714283"/>
    <n v="49.964912280701753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64.20608108108115"/>
    <n v="110.01646903820817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68.426865671641792"/>
    <n v="89.964678178963894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34.351966873706004"/>
    <n v="79.009523809523813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55.4545454545455"/>
    <n v="86.867469879518069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77.25714285714284"/>
    <n v="62.04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13.17857142857144"/>
    <n v="26.970212765957445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28.18181818181824"/>
    <n v="54.121621621621621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08.33333333333334"/>
    <n v="41.035353535353536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31.171232876712331"/>
    <n v="55.052419354838712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56.967078189300416"/>
    <n v="107.93762183235867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31"/>
    <n v="73.92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86.867834394904463"/>
    <n v="31.995894428152493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70.74418604651163"/>
    <n v="53.898148148148145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49.446428571428569"/>
    <n v="106.5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13.3596256684492"/>
    <n v="32.999805409612762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90.55555555555554"/>
    <n v="43.00254993625159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35.5"/>
    <n v="86.858974358974365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10.297872340425531"/>
    <n v="96.8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65.544223826714799"/>
    <n v="32.995456610631528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49.026652452025587"/>
    <n v="68.028106508875737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87.92307692307691"/>
    <n v="58.867816091954026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80.306347746090154"/>
    <n v="105.04572803850782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06.29411764705883"/>
    <n v="33.054878048780488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50.735632183908038"/>
    <n v="78.821428571428569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15.31372549019611"/>
    <n v="68.204968944099377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41.22972972972974"/>
    <n v="75.731884057971016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15.33745781777279"/>
    <n v="30.996070133010882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93.11940298507463"/>
    <n v="101.88188976377953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29.73333333333335"/>
    <n v="52.879227053140099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99.66339869281046"/>
    <n v="71.005820721769496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88.166666666666671"/>
    <n v="102.38709677419355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37.233333333333334"/>
    <n v="74.466666666666669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30.540075309306079"/>
    <n v="51.009883198562441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25.714285714285712"/>
    <n v="90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34"/>
    <n v="97.142857142857139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85.909090909091"/>
    <n v="72.071823204419886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25.39393939393939"/>
    <n v="75.236363636363635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14.394366197183098"/>
    <n v="32.967741935483872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54.807692307692314"/>
    <n v="54.807692307692307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09.63157894736841"/>
    <n v="45.037837837837834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88.47058823529412"/>
    <n v="52.958677685950413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87.008284023668637"/>
    <n v="60.017959183673469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1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02.9130434782609"/>
    <n v="44.028301886792455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97.03225806451613"/>
    <n v="86.028169014084511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07"/>
    <n v="28.012875536480685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68.73076923076923"/>
    <n v="32.050458715596328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50.845360824742272"/>
    <n v="73.611940298507463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80.2857142857142"/>
    <n v="108.71052631578948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64"/>
    <n v="42.97674418604651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30.44230769230769"/>
    <n v="83.315789473684205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62.880681818181813"/>
    <n v="42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93.125"/>
    <n v="55.927601809954751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77.102702702702715"/>
    <n v="105.03681885125184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25.52763819095478"/>
    <n v="48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39.40625"/>
    <n v="112.66176470588235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92.1875"/>
    <n v="81.944444444444443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30.23333333333335"/>
    <n v="64.049180327868854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15.21739130434787"/>
    <n v="106.39097744360902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68.79532163742692"/>
    <n v="76.011249497790274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94.8571428571429"/>
    <n v="111.07246376811594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50.662921348314605"/>
    <n v="95.936170212765958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00.6"/>
    <n v="43.043010752688176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91.28571428571428"/>
    <n v="67.966666666666669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49.9666666666667"/>
    <n v="89.991428571428571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57.07317073170731"/>
    <n v="58.095238095238095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26.48941176470588"/>
    <n v="83.996875000000003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87.5"/>
    <n v="88.853503184713375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57.03571428571428"/>
    <n v="65.963917525773198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66.69565217391306"/>
    <n v="74.804878048780495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69"/>
    <n v="69.98571428571428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51.34375"/>
    <n v="32.006493506493506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"/>
    <n v="64.727272727272734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08.97734294541709"/>
    <n v="24.998110087408456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15.17592592592592"/>
    <n v="104.97764070932922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57.69117647058823"/>
    <n v="64.987878787878785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53.8082191780822"/>
    <n v="94.352941176470594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89.738979118329468"/>
    <n v="44.001706484641637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75.135802469135797"/>
    <n v="64.744680851063833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52.88135593220341"/>
    <n v="84.00667779632721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38.90625"/>
    <n v="34.061302681992338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90.18181818181819"/>
    <n v="93.273885350318466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00.24333619948409"/>
    <n v="32.998301726577978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42.75824175824175"/>
    <n v="83.812903225806451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63.13333333333333"/>
    <n v="63.992424242424242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30.715909090909086"/>
    <n v="81.909090909090907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99.39772727272728"/>
    <n v="93.053191489361708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97.54935622317598"/>
    <n v="101.98449039881831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08.5"/>
    <n v="105.9375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37.74468085106383"/>
    <n v="101.58181818181818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38.46875"/>
    <n v="62.970930232558139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33.08955223880596"/>
    <n v="29.045602605863191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1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07.79999999999998"/>
    <n v="77.924999999999997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51.122448979591837"/>
    <n v="80.806451612903231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52.05847953216369"/>
    <n v="76.006816632583508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13.63099415204678"/>
    <n v="72.993613824192337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02.37606837606839"/>
    <n v="53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56.58333333333331"/>
    <n v="54.164556962025316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39.86792452830187"/>
    <n v="32.946666666666665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69.45"/>
    <n v="79.371428571428567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35.534246575342465"/>
    <n v="41.174603174603178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51.65"/>
    <n v="77.430769230769229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05.87500000000001"/>
    <n v="57.159509202453989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87.42857142857144"/>
    <n v="77.17647058823529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86.78571428571428"/>
    <n v="24.953917050691246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47.07142857142856"/>
    <n v="97.18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85.82098765432099"/>
    <n v="46.000916870415651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43.241247264770237"/>
    <n v="88.023385300668153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62.4375"/>
    <n v="25.99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84.84285714285716"/>
    <n v="102.69047619047619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23.703520691785052"/>
    <n v="72.958174904942965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89.870129870129873"/>
    <n v="57.190082644628099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72.6041958041958"/>
    <n v="84.013793103448279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70.04255319148936"/>
    <n v="98.666666666666671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88.28503562945369"/>
    <n v="42.007419183889773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46.93532338308455"/>
    <n v="32.002753556677376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69.177215189873422"/>
    <n v="81.567164179104481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25.433734939759034"/>
    <n v="37.035087719298247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77.400977995110026"/>
    <n v="103.033360455655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37.481481481481481"/>
    <n v="84.333333333333329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43.79999999999995"/>
    <n v="102.60377358490567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28.52189349112427"/>
    <n v="79.992129246064621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38.948339483394832"/>
    <n v="70.055309734513273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70"/>
    <n v="37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37.91176470588232"/>
    <n v="41.911917098445599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64.036299765807954"/>
    <n v="57.992576882290564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18.27777777777777"/>
    <n v="40.942307692307693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84.824037184594957"/>
    <n v="69.9972602739726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29.346153846153843"/>
    <n v="73.838709677419359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09.89655172413794"/>
    <n v="41.979310344827589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69.78571428571431"/>
    <n v="77.93442622950819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15.95907738095239"/>
    <n v="106.01972789115646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58.59999999999997"/>
    <n v="47.018181818181816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30.58333333333331"/>
    <n v="76.016483516483518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28.21428571428572"/>
    <n v="54.120603015075375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88.70588235294116"/>
    <n v="57.285714285714285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07"/>
    <n v="103.81308411214954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74.43434343434342"/>
    <n v="105.02602739726028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27.693181818181817"/>
    <n v="90.259259259259252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52.479620323841424"/>
    <n v="76.978705978705975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07.09677419354841"/>
    <n v="102.60162601626017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2"/>
    <n v="2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56.17857142857144"/>
    <n v="55.0062893081761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52.42857142857144"/>
    <n v="32.127272727272725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"/>
    <n v="50.642857142857146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12.230769230769232"/>
    <n v="49.6875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63.98734177215189"/>
    <n v="54.894067796610166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62.98181818181817"/>
    <n v="46.931937172774866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20.252747252747252"/>
    <n v="44.951219512195124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19.24083769633506"/>
    <n v="30.99898322318251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78.94444444444446"/>
    <n v="107.7625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19.556634304207122"/>
    <n v="102.07770270270271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98.94827586206895"/>
    <n v="24.976190476190474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95"/>
    <n v="79.944134078212286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50.621082621082621"/>
    <n v="67.946462715105156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57.4375"/>
    <n v="26.070921985815602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55.62827640984909"/>
    <n v="105.0032154340836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36.297297297297298"/>
    <n v="25.826923076923077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58.25"/>
    <n v="77.666666666666671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37.39473684210526"/>
    <n v="57.82692307692308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58.75"/>
    <n v="92.955555555555549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82.56603773584905"/>
    <n v="37.945098039215686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0.75436408977556113"/>
    <n v="31.842105263157894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75.95330739299609"/>
    <n v="40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37.88235294117646"/>
    <n v="101.1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88.05076142131981"/>
    <n v="84.006989951944078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24.06666666666669"/>
    <n v="103.41538461538461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18.126436781609197"/>
    <n v="105.13333333333334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45.847222222222221"/>
    <n v="89.21621621621621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17.31541218637993"/>
    <n v="51.995234312946785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17.30909090909088"/>
    <n v="64.956521739130437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12.28571428571428"/>
    <n v="46.235294117647058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72.51898734177216"/>
    <n v="51.151785714285715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12.30434782608697"/>
    <n v="33.909722222222221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39.74657534246577"/>
    <n v="92.016298633017882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81.93548387096774"/>
    <n v="107.42857142857143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64.13114754098362"/>
    <n v="75.848484848484844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2"/>
    <n v="80.476190476190482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49.64385964912281"/>
    <n v="86.978483606557376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09.70652173913042"/>
    <n v="105.13541666666667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49.217948717948715"/>
    <n v="57.298507462686565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62.232323232323225"/>
    <n v="93.348484848484844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13.05813953488372"/>
    <n v="71.987179487179489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64.635416666666671"/>
    <n v="92.611940298507463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59.58666666666667"/>
    <n v="104.99122807017544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81.42"/>
    <n v="30.958174904942965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32.444767441860463"/>
    <n v="33.001182732111175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"/>
    <n v="84.187845303867405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26.694444444444443"/>
    <n v="73.92307692307692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62.957446808510639"/>
    <n v="36.987499999999997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61.35593220338984"/>
    <n v="46.896551724137929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5"/>
    <n v="5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96.9379310344827"/>
    <n v="102.02437459910199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70.094158075601371"/>
    <n v="45.007502206531335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60"/>
    <n v="94.285714285714292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67.0985915492958"/>
    <n v="101.02325581395348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09"/>
    <n v="97.037499999999994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19.028784648187631"/>
    <n v="43.00963855421687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26.87755102040816"/>
    <n v="94.916030534351151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34.63636363636363"/>
    <n v="72.151785714285708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3"/>
    <n v="51.007692307692309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85.054545454545448"/>
    <n v="85.054545454545448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19.29824561403508"/>
    <n v="43.87096774193548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96.02777777777777"/>
    <n v="40.063909774436091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84.694915254237287"/>
    <n v="43.833333333333336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55.7837837837838"/>
    <n v="84.92903225806451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86.40909090909093"/>
    <n v="41.067632850241544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92.23529411764707"/>
    <n v="54.971428571428568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37.03393665158373"/>
    <n v="77.010807374443743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38.20833333333337"/>
    <n v="71.201754385964918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08.22784810126582"/>
    <n v="91.935483870967744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60.757639620653315"/>
    <n v="97.069023569023571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27.725490196078432"/>
    <n v="58.916666666666664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28.3934426229508"/>
    <n v="58.015466983938133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21.615194054500414"/>
    <n v="103.87301587301587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73.875"/>
    <n v="93.46875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54.92592592592592"/>
    <n v="61.970370370370368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22.14999999999998"/>
    <n v="92.042857142857144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73.957142857142856"/>
    <n v="77.268656716417908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64.1"/>
    <n v="93.923913043478265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43.26245847176079"/>
    <n v="84.969458128078813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40.281762295081968"/>
    <n v="105.97035040431267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78.22388059701493"/>
    <n v="36.969040247678016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84.930555555555557"/>
    <n v="81.533333333333331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45.93648334624322"/>
    <n v="80.999140154772135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52.46153846153848"/>
    <n v="26.010498687664043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67.129542790152414"/>
    <n v="25.998410896708286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40.307692307692307"/>
    <n v="34.173913043478258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16.79032258064518"/>
    <n v="28.002083333333335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52.117021276595743"/>
    <n v="76.546875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99.58333333333337"/>
    <n v="53.053097345132741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87.679487179487182"/>
    <n v="106.859375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13.17346938775511"/>
    <n v="46.020746887966808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26.54838709677421"/>
    <n v="100.17424242424242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77.632653061224488"/>
    <n v="101.44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52.496810772501767"/>
    <n v="87.972684085510693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57.46762589928059"/>
    <n v="74.995594713656388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72.939393939393938"/>
    <n v="42.982142857142854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60.565789473684205"/>
    <n v="33.115107913669064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56.791291291291287"/>
    <n v="101.13101604278074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56.542754275427541"/>
    <n v="55.98841354723708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077693-5D9F-4D57-A6E4-9300CBC1D520}" name="PivotTable2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0" rowHeaderCaption="Paarent Category" colHeaderCaption="Outcome">
  <location ref="A4:F15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" showAll="0"/>
    <pivotField numFmtId="2"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6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6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6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6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7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7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7" format="1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7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56F731-C139-414A-876A-FF9232F20E21}" name="PivotTable3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0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" showAll="0"/>
    <pivotField numFmtId="2"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BA3E9A-01D7-4EBA-ABDE-D2A6A981E506}" name="PivotTable9" cacheId="5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chartFormat="13">
  <location ref="A4:F18" firstHeaderRow="1" firstDataRow="2" firstDataCol="1" rowPageCount="2" colPageCount="1"/>
  <pivotFields count="6">
    <pivotField axis="axisCol" allDrilled="1" subtotalTop="0" showAll="0" dataSourceSort="1" defaultSubtotal="0">
      <items count="4">
        <item x="0" e="0"/>
        <item x="1" e="0"/>
        <item x="2" e="0"/>
        <item x="3" e="0"/>
      </items>
    </pivotField>
    <pivotField axis="axisRow" allDrilled="1" subtotalTop="0" showAll="0" dataSourceSort="1" defaultSubtotal="0">
      <items count="879">
        <item x="0" e="0"/>
        <item x="1" e="0"/>
        <item x="2" e="0"/>
        <item x="3" e="0"/>
        <item x="4" e="0"/>
        <item x="5" e="0"/>
        <item x="6" e="0"/>
        <item x="7" e="0"/>
        <item x="8" e="0"/>
        <item x="9" e="0"/>
        <item x="10" e="0"/>
        <item x="11" e="0"/>
        <item x="12" e="0"/>
        <item x="13" e="0"/>
        <item x="14" e="0"/>
        <item x="15" e="0"/>
        <item x="16" e="0"/>
        <item x="17" e="0"/>
        <item x="18" e="0"/>
        <item x="19" e="0"/>
        <item x="20" e="0"/>
        <item x="21" e="0"/>
        <item x="22" e="0"/>
        <item x="23" e="0"/>
        <item x="24" e="0"/>
        <item x="25" e="0"/>
        <item x="26" e="0"/>
        <item x="27" e="0"/>
        <item x="28" e="0"/>
        <item x="29" e="0"/>
        <item x="30" e="0"/>
        <item x="31" e="0"/>
        <item x="32" e="0"/>
        <item x="33" e="0"/>
        <item x="34" e="0"/>
        <item x="35" e="0"/>
        <item x="36" e="0"/>
        <item x="37" e="0"/>
        <item x="38" e="0"/>
        <item x="39" e="0"/>
        <item x="40" e="0"/>
        <item x="41" e="0"/>
        <item x="42" e="0"/>
        <item x="43" e="0"/>
        <item x="44" e="0"/>
        <item x="45" e="0"/>
        <item x="46" e="0"/>
        <item x="47" e="0"/>
        <item x="48" e="0"/>
        <item x="49" e="0"/>
        <item x="50" e="0"/>
        <item x="51" e="0"/>
        <item x="52" e="0"/>
        <item x="53" e="0"/>
        <item x="54" e="0"/>
        <item x="55" e="0"/>
        <item x="56" e="0"/>
        <item x="57" e="0"/>
        <item x="58" e="0"/>
        <item x="59" e="0"/>
        <item x="60" e="0"/>
        <item x="61" e="0"/>
        <item x="62" e="0"/>
        <item x="63" e="0"/>
        <item x="64" e="0"/>
        <item x="65" e="0"/>
        <item x="66" e="0"/>
        <item x="67" e="0"/>
        <item x="68" e="0"/>
        <item x="69" e="0"/>
        <item x="70" e="0"/>
        <item x="71" e="0"/>
        <item x="72" e="0"/>
        <item x="73" e="0"/>
        <item x="74" e="0"/>
        <item x="75" e="0"/>
        <item x="76" e="0"/>
        <item x="77" e="0"/>
        <item x="78" e="0"/>
        <item x="79" e="0"/>
        <item x="80" e="0"/>
        <item x="81" e="0"/>
        <item x="82" e="0"/>
        <item x="83" e="0"/>
        <item x="84" e="0"/>
        <item x="85" e="0"/>
        <item x="86" e="0"/>
        <item x="87" e="0"/>
        <item x="88" e="0"/>
        <item x="89" e="0"/>
        <item x="90" e="0"/>
        <item x="91" e="0"/>
        <item x="92" e="0"/>
        <item x="93" e="0"/>
        <item x="94" e="0"/>
        <item x="95" e="0"/>
        <item x="96" e="0"/>
        <item x="97" e="0"/>
        <item x="98" e="0"/>
        <item x="99" e="0"/>
        <item x="100" e="0"/>
        <item x="101" e="0"/>
        <item x="102" e="0"/>
        <item x="103" e="0"/>
        <item x="104" e="0"/>
        <item x="105" e="0"/>
        <item x="106" e="0"/>
        <item x="107" e="0"/>
        <item x="108" e="0"/>
        <item x="109" e="0"/>
        <item x="110" e="0"/>
        <item x="111" e="0"/>
        <item x="112" e="0"/>
        <item x="113" e="0"/>
        <item x="114" e="0"/>
        <item x="115" e="0"/>
        <item x="116" e="0"/>
        <item x="117" e="0"/>
        <item x="118" e="0"/>
        <item x="119" e="0"/>
        <item x="120" e="0"/>
        <item x="121" e="0"/>
        <item x="122" e="0"/>
        <item x="123" e="0"/>
        <item x="124" e="0"/>
        <item x="125" e="0"/>
        <item x="126" e="0"/>
        <item x="127" e="0"/>
        <item x="128" e="0"/>
        <item x="129" e="0"/>
        <item x="130" e="0"/>
        <item x="131" e="0"/>
        <item x="132" e="0"/>
        <item x="133" e="0"/>
        <item x="134" e="0"/>
        <item x="135" e="0"/>
        <item x="136" e="0"/>
        <item x="137" e="0"/>
        <item x="138" e="0"/>
        <item x="139" e="0"/>
        <item x="140" e="0"/>
        <item x="141" e="0"/>
        <item x="142" e="0"/>
        <item x="143" e="0"/>
        <item x="144" e="0"/>
        <item x="145" e="0"/>
        <item x="146" e="0"/>
        <item x="147" e="0"/>
        <item x="148" e="0"/>
        <item x="149" e="0"/>
        <item x="150" e="0"/>
        <item x="151" e="0"/>
        <item x="152" e="0"/>
        <item x="153" e="0"/>
        <item x="154" e="0"/>
        <item x="155" e="0"/>
        <item x="156" e="0"/>
        <item x="157" e="0"/>
        <item x="158" e="0"/>
        <item x="159" e="0"/>
        <item x="160" e="0"/>
        <item x="161" e="0"/>
        <item x="162" e="0"/>
        <item x="163" e="0"/>
        <item x="164" e="0"/>
        <item x="165" e="0"/>
        <item x="166" e="0"/>
        <item x="167" e="0"/>
        <item x="168" e="0"/>
        <item x="169" e="0"/>
        <item x="170" e="0"/>
        <item x="171" e="0"/>
        <item x="172" e="0"/>
        <item x="173" e="0"/>
        <item x="174" e="0"/>
        <item x="175" e="0"/>
        <item x="176" e="0"/>
        <item x="177" e="0"/>
        <item x="178" e="0"/>
        <item x="179" e="0"/>
        <item x="180" e="0"/>
        <item x="181" e="0"/>
        <item x="182" e="0"/>
        <item x="183" e="0"/>
        <item x="184" e="0"/>
        <item x="185" e="0"/>
        <item x="186" e="0"/>
        <item x="187" e="0"/>
        <item x="188" e="0"/>
        <item x="189" e="0"/>
        <item x="190" e="0"/>
        <item x="191" e="0"/>
        <item x="192" e="0"/>
        <item x="193" e="0"/>
        <item x="194" e="0"/>
        <item x="195" e="0"/>
        <item x="196" e="0"/>
        <item x="197" e="0"/>
        <item x="198" e="0"/>
        <item x="199" e="0"/>
        <item x="200" e="0"/>
        <item x="201" e="0"/>
        <item x="202" e="0"/>
        <item x="203" e="0"/>
        <item x="204" e="0"/>
        <item x="205" e="0"/>
        <item x="206" e="0"/>
        <item x="207" e="0"/>
        <item x="208" e="0"/>
        <item x="209" e="0"/>
        <item x="210" e="0"/>
        <item x="211" e="0"/>
        <item x="212" e="0"/>
        <item x="213" e="0"/>
        <item x="214" e="0"/>
        <item x="215" e="0"/>
        <item x="216" e="0"/>
        <item x="217" e="0"/>
        <item x="218" e="0"/>
        <item x="219" e="0"/>
        <item x="220" e="0"/>
        <item x="221" e="0"/>
        <item x="222" e="0"/>
        <item x="223" e="0"/>
        <item x="224" e="0"/>
        <item x="225" e="0"/>
        <item x="226" e="0"/>
        <item x="227" e="0"/>
        <item x="228" e="0"/>
        <item x="229" e="0"/>
        <item x="230" e="0"/>
        <item x="231" e="0"/>
        <item x="232" e="0"/>
        <item x="233" e="0"/>
        <item x="234" e="0"/>
        <item x="235" e="0"/>
        <item x="236" e="0"/>
        <item x="237" e="0"/>
        <item x="238" e="0"/>
        <item x="239" e="0"/>
        <item x="240" e="0"/>
        <item x="241" e="0"/>
        <item x="242" e="0"/>
        <item x="243" e="0"/>
        <item x="244" e="0"/>
        <item x="245" e="0"/>
        <item x="246" e="0"/>
        <item x="247" e="0"/>
        <item x="248" e="0"/>
        <item x="249" e="0"/>
        <item x="250" e="0"/>
        <item x="251" e="0"/>
        <item x="252" e="0"/>
        <item x="253" e="0"/>
        <item x="254" e="0"/>
        <item x="255" e="0"/>
        <item x="256" e="0"/>
        <item x="257" e="0"/>
        <item x="258" e="0"/>
        <item x="259" e="0"/>
        <item x="260" e="0"/>
        <item x="261" e="0"/>
        <item x="262" e="0"/>
        <item x="263" e="0"/>
        <item x="264" e="0"/>
        <item x="265" e="0"/>
        <item x="266" e="0"/>
        <item x="267" e="0"/>
        <item x="268" e="0"/>
        <item x="269" e="0"/>
        <item x="270" e="0"/>
        <item x="271" e="0"/>
        <item x="272" e="0"/>
        <item x="273" e="0"/>
        <item x="274" e="0"/>
        <item x="275" e="0"/>
        <item x="276" e="0"/>
        <item x="277" e="0"/>
        <item x="278" e="0"/>
        <item x="279" e="0"/>
        <item x="280" e="0"/>
        <item x="281" e="0"/>
        <item x="282" e="0"/>
        <item x="283" e="0"/>
        <item x="284" e="0"/>
        <item x="285" e="0"/>
        <item x="286" e="0"/>
        <item x="287" e="0"/>
        <item x="288" e="0"/>
        <item x="289" e="0"/>
        <item x="290" e="0"/>
        <item x="291" e="0"/>
        <item x="292" e="0"/>
        <item x="293" e="0"/>
        <item x="294" e="0"/>
        <item x="295" e="0"/>
        <item x="296" e="0"/>
        <item x="297" e="0"/>
        <item x="298" e="0"/>
        <item x="299" e="0"/>
        <item x="300" e="0"/>
        <item x="301" e="0"/>
        <item x="302" e="0"/>
        <item x="303" e="0"/>
        <item x="304" e="0"/>
        <item x="305" e="0"/>
        <item x="306" e="0"/>
        <item x="307" e="0"/>
        <item x="308" e="0"/>
        <item x="309" e="0"/>
        <item x="310" e="0"/>
        <item x="311" e="0"/>
        <item x="312" e="0"/>
        <item x="313" e="0"/>
        <item x="314" e="0"/>
        <item x="315" e="0"/>
        <item x="316" e="0"/>
        <item x="317" e="0"/>
        <item x="318" e="0"/>
        <item x="319" e="0"/>
        <item x="320" e="0"/>
        <item x="321" e="0"/>
        <item x="322" e="0"/>
        <item x="323" e="0"/>
        <item x="324" e="0"/>
        <item x="325" e="0"/>
        <item x="326" e="0"/>
        <item x="327" e="0"/>
        <item x="328" e="0"/>
        <item x="329" e="0"/>
        <item x="330" e="0"/>
        <item x="331" e="0"/>
        <item x="332" e="0"/>
        <item x="333" e="0"/>
        <item x="334" e="0"/>
        <item x="335" e="0"/>
        <item x="336" e="0"/>
        <item x="337" e="0"/>
        <item x="338" e="0"/>
        <item x="339" e="0"/>
        <item x="340" e="0"/>
        <item x="341" e="0"/>
        <item x="342" e="0"/>
        <item x="343" e="0"/>
        <item x="344" e="0"/>
        <item x="345" e="0"/>
        <item x="346" e="0"/>
        <item x="347" e="0"/>
        <item x="348" e="0"/>
        <item x="349" e="0"/>
        <item x="350" e="0"/>
        <item x="351" e="0"/>
        <item x="352" e="0"/>
        <item x="353" e="0"/>
        <item x="354" e="0"/>
        <item x="355" e="0"/>
        <item x="356" e="0"/>
        <item x="357" e="0"/>
        <item x="358" e="0"/>
        <item x="359" e="0"/>
        <item x="360" e="0"/>
        <item x="361" e="0"/>
        <item x="362" e="0"/>
        <item x="363" e="0"/>
        <item x="364" e="0"/>
        <item x="365" e="0"/>
        <item x="366" e="0"/>
        <item x="367" e="0"/>
        <item x="368" e="0"/>
        <item x="369" e="0"/>
        <item x="370" e="0"/>
        <item x="371" e="0"/>
        <item x="372" e="0"/>
        <item x="373" e="0"/>
        <item x="374" e="0"/>
        <item x="375" e="0"/>
        <item x="376" e="0"/>
        <item x="377" e="0"/>
        <item x="378" e="0"/>
        <item x="379" e="0"/>
        <item x="380" e="0"/>
        <item x="381" e="0"/>
        <item x="382" e="0"/>
        <item x="383" e="0"/>
        <item x="384" e="0"/>
        <item x="385" e="0"/>
        <item x="386" e="0"/>
        <item x="387" e="0"/>
        <item x="388" e="0"/>
        <item x="389" e="0"/>
        <item x="390" e="0"/>
        <item x="391" e="0"/>
        <item x="392" e="0"/>
        <item x="393" e="0"/>
        <item x="394" e="0"/>
        <item x="395" e="0"/>
        <item x="396" e="0"/>
        <item x="397" e="0"/>
        <item x="398" e="0"/>
        <item x="399" e="0"/>
        <item x="400" e="0"/>
        <item x="401" e="0"/>
        <item x="402" e="0"/>
        <item x="403" e="0"/>
        <item x="404" e="0"/>
        <item x="405" e="0"/>
        <item x="406" e="0"/>
        <item x="407" e="0"/>
        <item x="408" e="0"/>
        <item x="409" e="0"/>
        <item x="410" e="0"/>
        <item x="411" e="0"/>
        <item x="412" e="0"/>
        <item x="413" e="0"/>
        <item x="414" e="0"/>
        <item x="415" e="0"/>
        <item x="416" e="0"/>
        <item x="417" e="0"/>
        <item x="418" e="0"/>
        <item x="419" e="0"/>
        <item x="420" e="0"/>
        <item x="421" e="0"/>
        <item x="422" e="0"/>
        <item x="423" e="0"/>
        <item x="424" e="0"/>
        <item x="425" e="0"/>
        <item x="426" e="0"/>
        <item x="427" e="0"/>
        <item x="428" e="0"/>
        <item x="429" e="0"/>
        <item x="430" e="0"/>
        <item x="431" e="0"/>
        <item x="432" e="0"/>
        <item x="433" e="0"/>
        <item x="434" e="0"/>
        <item x="435" e="0"/>
        <item x="436" e="0"/>
        <item x="437" e="0"/>
        <item x="438" e="0"/>
        <item x="439" e="0"/>
        <item x="440" e="0"/>
        <item x="441" e="0"/>
        <item x="442" e="0"/>
        <item x="443" e="0"/>
        <item x="444" e="0"/>
        <item x="445" e="0"/>
        <item x="446" e="0"/>
        <item x="447" e="0"/>
        <item x="448" e="0"/>
        <item x="449" e="0"/>
        <item x="450" e="0"/>
        <item x="451" e="0"/>
        <item x="452" e="0"/>
        <item x="453" e="0"/>
        <item x="454" e="0"/>
        <item x="455" e="0"/>
        <item x="456" e="0"/>
        <item x="457" e="0"/>
        <item x="458" e="0"/>
        <item x="459" e="0"/>
        <item x="460" e="0"/>
        <item x="461" e="0"/>
        <item x="462" e="0"/>
        <item x="463" e="0"/>
        <item x="464" e="0"/>
        <item x="465" e="0"/>
        <item x="466" e="0"/>
        <item x="467" e="0"/>
        <item x="468" e="0"/>
        <item x="469" e="0"/>
        <item x="470" e="0"/>
        <item x="471" e="0"/>
        <item x="472" e="0"/>
        <item x="473" e="0"/>
        <item x="474" e="0"/>
        <item x="475" e="0"/>
        <item x="476" e="0"/>
        <item x="477" e="0"/>
        <item x="478" e="0"/>
        <item x="479" e="0"/>
        <item x="480" e="0"/>
        <item x="481" e="0"/>
        <item x="482" e="0"/>
        <item x="483" e="0"/>
        <item x="484" e="0"/>
        <item x="485" e="0"/>
        <item x="486" e="0"/>
        <item x="487" e="0"/>
        <item x="488" e="0"/>
        <item x="489" e="0"/>
        <item x="490" e="0"/>
        <item x="491" e="0"/>
        <item x="492" e="0"/>
        <item x="493" e="0"/>
        <item x="494" e="0"/>
        <item x="495" e="0"/>
        <item x="496" e="0"/>
        <item x="497" e="0"/>
        <item x="498" e="0"/>
        <item x="499" e="0"/>
        <item x="500" e="0"/>
        <item x="501" e="0"/>
        <item x="502" e="0"/>
        <item x="503" e="0"/>
        <item x="504" e="0"/>
        <item x="505" e="0"/>
        <item x="506" e="0"/>
        <item x="507" e="0"/>
        <item x="508" e="0"/>
        <item x="509" e="0"/>
        <item x="510" e="0"/>
        <item x="511" e="0"/>
        <item x="512" e="0"/>
        <item x="513" e="0"/>
        <item x="514" e="0"/>
        <item x="515" e="0"/>
        <item x="516" e="0"/>
        <item x="517" e="0"/>
        <item x="518" e="0"/>
        <item x="519" e="0"/>
        <item x="520" e="0"/>
        <item x="521" e="0"/>
        <item x="522" e="0"/>
        <item x="523" e="0"/>
        <item x="524" e="0"/>
        <item x="525" e="0"/>
        <item x="526" e="0"/>
        <item x="527" e="0"/>
        <item x="528" e="0"/>
        <item x="529" e="0"/>
        <item x="530" e="0"/>
        <item x="531" e="0"/>
        <item x="532" e="0"/>
        <item x="533" e="0"/>
        <item x="534" e="0"/>
        <item x="535" e="0"/>
        <item x="536" e="0"/>
        <item x="537" e="0"/>
        <item x="538" e="0"/>
        <item x="539" e="0"/>
        <item x="540" e="0"/>
        <item x="541" e="0"/>
        <item x="542" e="0"/>
        <item x="543" e="0"/>
        <item x="544" e="0"/>
        <item x="545" e="0"/>
        <item x="546" e="0"/>
        <item x="547" e="0"/>
        <item x="548" e="0"/>
        <item x="549" e="0"/>
        <item x="550" e="0"/>
        <item x="551" e="0"/>
        <item x="552" e="0"/>
        <item x="553" e="0"/>
        <item x="554" e="0"/>
        <item x="555" e="0"/>
        <item x="556" e="0"/>
        <item x="557" e="0"/>
        <item x="558" e="0"/>
        <item x="559" e="0"/>
        <item x="560" e="0"/>
        <item x="561" e="0"/>
        <item x="562" e="0"/>
        <item x="563" e="0"/>
        <item x="564" e="0"/>
        <item x="565" e="0"/>
        <item x="566" e="0"/>
        <item x="567" e="0"/>
        <item x="568" e="0"/>
        <item x="569" e="0"/>
        <item x="570" e="0"/>
        <item x="571" e="0"/>
        <item x="572" e="0"/>
        <item x="573" e="0"/>
        <item x="574" e="0"/>
        <item x="575" e="0"/>
        <item x="576" e="0"/>
        <item x="577" e="0"/>
        <item x="578" e="0"/>
        <item x="579" e="0"/>
        <item x="580" e="0"/>
        <item x="581" e="0"/>
        <item x="582" e="0"/>
        <item x="583" e="0"/>
        <item x="584" e="0"/>
        <item x="585" e="0"/>
        <item x="586" e="0"/>
        <item x="587" e="0"/>
        <item x="588" e="0"/>
        <item x="589" e="0"/>
        <item x="590" e="0"/>
        <item x="591" e="0"/>
        <item x="592" e="0"/>
        <item x="593" e="0"/>
        <item x="594" e="0"/>
        <item x="595" e="0"/>
        <item x="596" e="0"/>
        <item x="597" e="0"/>
        <item x="598" e="0"/>
        <item x="599" e="0"/>
        <item x="600" e="0"/>
        <item x="601" e="0"/>
        <item x="602" e="0"/>
        <item x="603" e="0"/>
        <item x="604" e="0"/>
        <item x="605" e="0"/>
        <item x="606" e="0"/>
        <item x="607" e="0"/>
        <item x="608" e="0"/>
        <item x="609" e="0"/>
        <item x="610" e="0"/>
        <item x="611" e="0"/>
        <item x="612" e="0"/>
        <item x="613" e="0"/>
        <item x="614" e="0"/>
        <item x="615" e="0"/>
        <item x="616" e="0"/>
        <item x="617" e="0"/>
        <item x="618" e="0"/>
        <item x="619" e="0"/>
        <item x="620" e="0"/>
        <item x="621" e="0"/>
        <item x="622" e="0"/>
        <item x="623" e="0"/>
        <item x="624" e="0"/>
        <item x="625" e="0"/>
        <item x="626" e="0"/>
        <item x="627" e="0"/>
        <item x="628" e="0"/>
        <item x="629" e="0"/>
        <item x="630" e="0"/>
        <item x="631" e="0"/>
        <item x="632" e="0"/>
        <item x="633" e="0"/>
        <item x="634" e="0"/>
        <item x="635" e="0"/>
        <item x="636" e="0"/>
        <item x="637" e="0"/>
        <item x="638" e="0"/>
        <item x="639" e="0"/>
        <item x="640" e="0"/>
        <item x="641" e="0"/>
        <item x="642" e="0"/>
        <item x="643" e="0"/>
        <item x="644" e="0"/>
        <item x="645" e="0"/>
        <item x="646" e="0"/>
        <item x="647" e="0"/>
        <item x="648" e="0"/>
        <item x="649" e="0"/>
        <item x="650" e="0"/>
        <item x="651" e="0"/>
        <item x="652" e="0"/>
        <item x="653" e="0"/>
        <item x="654" e="0"/>
        <item x="655" e="0"/>
        <item x="656" e="0"/>
        <item x="657" e="0"/>
        <item x="658" e="0"/>
        <item x="659" e="0"/>
        <item x="660" e="0"/>
        <item x="661" e="0"/>
        <item x="662" e="0"/>
        <item x="663" e="0"/>
        <item x="664" e="0"/>
        <item x="665" e="0"/>
        <item x="666" e="0"/>
        <item x="667" e="0"/>
        <item x="668" e="0"/>
        <item x="669" e="0"/>
        <item x="670" e="0"/>
        <item x="671" e="0"/>
        <item x="672" e="0"/>
        <item x="673" e="0"/>
        <item x="674" e="0"/>
        <item x="675" e="0"/>
        <item x="676" e="0"/>
        <item x="677" e="0"/>
        <item x="678" e="0"/>
        <item x="679" e="0"/>
        <item x="680" e="0"/>
        <item x="681" e="0"/>
        <item x="682" e="0"/>
        <item x="683" e="0"/>
        <item x="684" e="0"/>
        <item x="685" e="0"/>
        <item x="686" e="0"/>
        <item x="687" e="0"/>
        <item x="688" e="0"/>
        <item x="689" e="0"/>
        <item x="690" e="0"/>
        <item x="691" e="0"/>
        <item x="692" e="0"/>
        <item x="693" e="0"/>
        <item x="694" e="0"/>
        <item x="695" e="0"/>
        <item x="696" e="0"/>
        <item x="697" e="0"/>
        <item x="698" e="0"/>
        <item x="699" e="0"/>
        <item x="700" e="0"/>
        <item x="701" e="0"/>
        <item x="702" e="0"/>
        <item x="703" e="0"/>
        <item x="704" e="0"/>
        <item x="705" e="0"/>
        <item x="706" e="0"/>
        <item x="707" e="0"/>
        <item x="708" e="0"/>
        <item x="709" e="0"/>
        <item x="710" e="0"/>
        <item x="711" e="0"/>
        <item x="712" e="0"/>
        <item x="713" e="0"/>
        <item x="714" e="0"/>
        <item x="715" e="0"/>
        <item x="716" e="0"/>
        <item x="717" e="0"/>
        <item x="718" e="0"/>
        <item x="719" e="0"/>
        <item x="720" e="0"/>
        <item x="721" e="0"/>
        <item x="722" e="0"/>
        <item x="723" e="0"/>
        <item x="724" e="0"/>
        <item x="725" e="0"/>
        <item x="726" e="0"/>
        <item x="727" e="0"/>
        <item x="728" e="0"/>
        <item x="729" e="0"/>
        <item x="730" e="0"/>
        <item x="731" e="0"/>
        <item x="732" e="0"/>
        <item x="733" e="0"/>
        <item x="734" e="0"/>
        <item x="735" e="0"/>
        <item x="736" e="0"/>
        <item x="737" e="0"/>
        <item x="738" e="0"/>
        <item x="739" e="0"/>
        <item x="740" e="0"/>
        <item x="741" e="0"/>
        <item x="742" e="0"/>
        <item x="743" e="0"/>
        <item x="744" e="0"/>
        <item x="745" e="0"/>
        <item x="746" e="0"/>
        <item x="747" e="0"/>
        <item x="748" e="0"/>
        <item x="749" e="0"/>
        <item x="750" e="0"/>
        <item x="751" e="0"/>
        <item x="752" e="0"/>
        <item x="753" e="0"/>
        <item x="754" e="0"/>
        <item x="755" e="0"/>
        <item x="756" e="0"/>
        <item x="757" e="0"/>
        <item x="758" e="0"/>
        <item x="759" e="0"/>
        <item x="760" e="0"/>
        <item x="761" e="0"/>
        <item x="762" e="0"/>
        <item x="763" e="0"/>
        <item x="764" e="0"/>
        <item x="765" e="0"/>
        <item x="766" e="0"/>
        <item x="767" e="0"/>
        <item x="768" e="0"/>
        <item x="769" e="0"/>
        <item x="770" e="0"/>
        <item x="771" e="0"/>
        <item x="772" e="0"/>
        <item x="773" e="0"/>
        <item x="774" e="0"/>
        <item x="775" e="0"/>
        <item x="776" e="0"/>
        <item x="777" e="0"/>
        <item x="778" e="0"/>
        <item x="779" e="0"/>
        <item x="780" e="0"/>
        <item x="781" e="0"/>
        <item x="782" e="0"/>
        <item x="783" e="0"/>
        <item x="784" e="0"/>
        <item x="785" e="0"/>
        <item x="786" e="0"/>
        <item x="787" e="0"/>
        <item x="788" e="0"/>
        <item x="789" e="0"/>
        <item x="790" e="0"/>
        <item x="791" e="0"/>
        <item x="792" e="0"/>
        <item x="793" e="0"/>
        <item x="794" e="0"/>
        <item x="795" e="0"/>
        <item x="796" e="0"/>
        <item x="797" e="0"/>
        <item x="798" e="0"/>
        <item x="799" e="0"/>
        <item x="800" e="0"/>
        <item x="801" e="0"/>
        <item x="802" e="0"/>
        <item x="803" e="0"/>
        <item x="804" e="0"/>
        <item x="805" e="0"/>
        <item x="806" e="0"/>
        <item x="807" e="0"/>
        <item x="808" e="0"/>
        <item x="809" e="0"/>
        <item x="810" e="0"/>
        <item x="811" e="0"/>
        <item x="812" e="0"/>
        <item x="813" e="0"/>
        <item x="814" e="0"/>
        <item x="815" e="0"/>
        <item x="816" e="0"/>
        <item x="817" e="0"/>
        <item x="818" e="0"/>
        <item x="819" e="0"/>
        <item x="820" e="0"/>
        <item x="821" e="0"/>
        <item x="822" e="0"/>
        <item x="823" e="0"/>
        <item x="824" e="0"/>
        <item x="825" e="0"/>
        <item x="826" e="0"/>
        <item x="827" e="0"/>
        <item x="828" e="0"/>
        <item x="829" e="0"/>
        <item x="830" e="0"/>
        <item x="831" e="0"/>
        <item x="832" e="0"/>
        <item x="833" e="0"/>
        <item x="834" e="0"/>
        <item x="835" e="0"/>
        <item x="836" e="0"/>
        <item x="837" e="0"/>
        <item x="838" e="0"/>
        <item x="839" e="0"/>
        <item x="840" e="0"/>
        <item x="841" e="0"/>
        <item x="842" e="0"/>
        <item x="843" e="0"/>
        <item x="844" e="0"/>
        <item x="845" e="0"/>
        <item x="846" e="0"/>
        <item x="847" e="0"/>
        <item x="848" e="0"/>
        <item x="849" e="0"/>
        <item x="850" e="0"/>
        <item x="851" e="0"/>
        <item x="852" e="0"/>
        <item x="853" e="0"/>
        <item x="854" e="0"/>
        <item x="855" e="0"/>
        <item x="856" e="0"/>
        <item x="857" e="0"/>
        <item x="858" e="0"/>
        <item x="859" e="0"/>
        <item x="860" e="0"/>
        <item x="861" e="0"/>
        <item x="862" e="0"/>
        <item x="863" e="0"/>
        <item x="864" e="0"/>
        <item x="865" e="0"/>
        <item x="866" e="0"/>
        <item x="867" e="0"/>
        <item x="868" e="0"/>
        <item x="869" e="0"/>
        <item x="870" e="0"/>
        <item x="871" e="0"/>
        <item x="872" e="0"/>
        <item x="873" e="0"/>
        <item x="874" e="0"/>
        <item x="875" e="0"/>
        <item x="876" e="0"/>
        <item x="877" e="0"/>
        <item x="878" e="0"/>
      </items>
    </pivotField>
    <pivotField axis="axisRow" allDrilled="1" subtotalTop="0" showAll="0" dataSourceSort="1" defaultSubtotal="0">
      <items count="12">
        <item x="0" e="0"/>
        <item x="1" e="0"/>
        <item x="2" e="0"/>
        <item x="3" e="0"/>
        <item x="4" e="0"/>
        <item x="5" e="0"/>
        <item x="6" e="0"/>
        <item x="7" e="0"/>
        <item x="8" e="0"/>
        <item x="9" e="0"/>
        <item x="10" e="0"/>
        <item x="11" e="0"/>
      </items>
    </pivotField>
    <pivotField axis="axisPage" allDrilled="1" subtotalTop="0" showAll="0" dataSourceSort="1" defaultSubtotal="0" defaultAttributeDrillState="1"/>
    <pivotField dataField="1" subtotalTop="0" showAll="0" defaultSubtotal="0"/>
    <pivotField axis="axisPage" allDrilled="1" subtotalTop="0" showAll="0" dataSourceSort="1" defaultSubtotal="0" defaultAttributeDrillState="1"/>
  </pivotFields>
  <rowFields count="2">
    <field x="2"/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pageFields count="2">
    <pageField fld="5" hier="18" name="[Range].[Parent Category].[All]" cap="All"/>
    <pageField fld="3" hier="20" name="[Range].[Date Created Conversion (Year)].[All]" cap="All"/>
  </pageFields>
  <dataFields count="1">
    <dataField name="Count of outcome" fld="4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Hierarchies count="2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22"/>
    <rowHierarchyUsage hierarchyUsage="11"/>
  </rowHierarchiesUsage>
  <colHierarchiesUsage count="1">
    <colHierarchyUsage hierarchyUsage="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rowdfunding!$A$1:$T$1001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D3DB42-0666-4629-AFA3-F03981B27CAA}" name="Table1" displayName="Table1" ref="P9:R17" totalsRowShown="0">
  <autoFilter ref="P9:R17" xr:uid="{24D3DB42-0666-4629-AFA3-F03981B27CAA}"/>
  <tableColumns count="3">
    <tableColumn id="1" xr3:uid="{E2AD1366-A290-4093-A24B-47A5C074A3D5}" name="Column1"/>
    <tableColumn id="2" xr3:uid="{4D5D267C-596D-41BC-B9BB-777BA8494B2A}" name="Summary Statistics" dataDxfId="13"/>
    <tableColumn id="3" xr3:uid="{382CCE9B-E7F4-438F-AFDB-1D6453DCC3AF}" name="Column2" dataDxfId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U1001"/>
  <sheetViews>
    <sheetView topLeftCell="C217" workbookViewId="0">
      <selection activeCell="E12" sqref="E12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6" max="6" width="13.8984375" style="5" bestFit="1" customWidth="1"/>
    <col min="8" max="8" width="13" bestFit="1" customWidth="1"/>
    <col min="11" max="11" width="11.19921875" bestFit="1" customWidth="1"/>
    <col min="12" max="12" width="21.3984375" bestFit="1" customWidth="1"/>
    <col min="13" max="13" width="11.19921875" bestFit="1" customWidth="1"/>
    <col min="14" max="14" width="20.796875" bestFit="1" customWidth="1"/>
    <col min="17" max="17" width="28" bestFit="1" customWidth="1"/>
    <col min="18" max="18" width="16.09765625" style="8" bestFit="1" customWidth="1"/>
    <col min="19" max="19" width="13.5" bestFit="1" customWidth="1"/>
    <col min="20" max="20" width="17.3984375" bestFit="1" customWidth="1"/>
    <col min="21" max="21" width="11.19921875" style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4" t="s">
        <v>2075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2072</v>
      </c>
      <c r="M1" s="1" t="s">
        <v>9</v>
      </c>
      <c r="N1" s="1" t="s">
        <v>2071</v>
      </c>
      <c r="O1" s="1" t="s">
        <v>10</v>
      </c>
      <c r="P1" s="1" t="s">
        <v>11</v>
      </c>
      <c r="Q1" s="1" t="s">
        <v>2028</v>
      </c>
      <c r="R1" s="7" t="s">
        <v>2029</v>
      </c>
      <c r="S1" s="1" t="s">
        <v>2073</v>
      </c>
      <c r="T1" s="1" t="s">
        <v>2074</v>
      </c>
    </row>
    <row r="2" spans="1:20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 s="6">
        <f t="shared" ref="F2:F65" si="0">100*(IF(E2=0,0,E2/D2))</f>
        <v>0</v>
      </c>
      <c r="G2" t="s">
        <v>14</v>
      </c>
      <c r="H2">
        <v>0</v>
      </c>
      <c r="I2" t="s">
        <v>15</v>
      </c>
      <c r="J2" t="s">
        <v>16</v>
      </c>
      <c r="K2">
        <v>1448690400</v>
      </c>
      <c r="L2" s="11">
        <f>(((K2/60)/60)/24)+DATE(1970,1,1)</f>
        <v>42336.25</v>
      </c>
      <c r="M2">
        <v>1450159200</v>
      </c>
      <c r="N2" s="11">
        <f>(((M2/60)/60)/24)+DATE(1970,1,1)</f>
        <v>42353.25</v>
      </c>
      <c r="O2" t="b">
        <v>0</v>
      </c>
      <c r="P2" t="b">
        <v>0</v>
      </c>
      <c r="Q2" t="s">
        <v>17</v>
      </c>
      <c r="R2" s="8">
        <f>IFERROR(E2/H2,0)</f>
        <v>0</v>
      </c>
      <c r="S2" t="str">
        <f>LEFT(Q2,SEARCH("/",Q2)-1)</f>
        <v>food</v>
      </c>
      <c r="T2" t="str">
        <f>RIGHT(Q2,LEN(Q2)-SEARCH("/",Q2))</f>
        <v>food trucks</v>
      </c>
    </row>
    <row r="3" spans="1:20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 s="6">
        <f t="shared" si="0"/>
        <v>1040</v>
      </c>
      <c r="G3" t="s">
        <v>20</v>
      </c>
      <c r="H3">
        <v>158</v>
      </c>
      <c r="I3" t="s">
        <v>21</v>
      </c>
      <c r="J3" t="s">
        <v>22</v>
      </c>
      <c r="K3">
        <v>1408424400</v>
      </c>
      <c r="L3" s="11">
        <f t="shared" ref="L3:L66" si="1">(((K3/60)/60)/24)+DATE(1970,1,1)</f>
        <v>41870.208333333336</v>
      </c>
      <c r="M3">
        <v>1408597200</v>
      </c>
      <c r="N3" s="11">
        <f t="shared" ref="N3:N66" si="2">(((M3/60)/60)/24)+DATE(1970,1,1)</f>
        <v>41872.208333333336</v>
      </c>
      <c r="O3" t="b">
        <v>0</v>
      </c>
      <c r="P3" t="b">
        <v>1</v>
      </c>
      <c r="Q3" t="s">
        <v>23</v>
      </c>
      <c r="R3" s="8">
        <f t="shared" ref="R3:R66" si="3">IFERROR(E3/H3,0)</f>
        <v>92.151898734177209</v>
      </c>
      <c r="S3" t="str">
        <f t="shared" ref="S3:S66" si="4">LEFT(Q3,SEARCH("/",Q3)-1)</f>
        <v>music</v>
      </c>
      <c r="T3" t="str">
        <f t="shared" ref="T3:T66" si="5">RIGHT(Q3,LEN(Q3)-SEARCH("/",Q3))</f>
        <v>rock</v>
      </c>
    </row>
    <row r="4" spans="1:20" ht="31.2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 s="6">
        <f t="shared" si="0"/>
        <v>131.4787822878229</v>
      </c>
      <c r="G4" t="s">
        <v>20</v>
      </c>
      <c r="H4">
        <v>1425</v>
      </c>
      <c r="I4" t="s">
        <v>26</v>
      </c>
      <c r="J4" t="s">
        <v>27</v>
      </c>
      <c r="K4">
        <v>1384668000</v>
      </c>
      <c r="L4" s="11">
        <f t="shared" si="1"/>
        <v>41595.25</v>
      </c>
      <c r="M4">
        <v>1384840800</v>
      </c>
      <c r="N4" s="11">
        <f t="shared" si="2"/>
        <v>41597.25</v>
      </c>
      <c r="O4" t="b">
        <v>0</v>
      </c>
      <c r="P4" t="b">
        <v>0</v>
      </c>
      <c r="Q4" t="s">
        <v>28</v>
      </c>
      <c r="R4" s="8">
        <f t="shared" si="3"/>
        <v>100.01614035087719</v>
      </c>
      <c r="S4" t="str">
        <f t="shared" si="4"/>
        <v>technology</v>
      </c>
      <c r="T4" t="str">
        <f t="shared" si="5"/>
        <v>web</v>
      </c>
    </row>
    <row r="5" spans="1:20" ht="31.2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 s="6">
        <f t="shared" si="0"/>
        <v>58.976190476190467</v>
      </c>
      <c r="G5" t="s">
        <v>14</v>
      </c>
      <c r="H5">
        <v>24</v>
      </c>
      <c r="I5" t="s">
        <v>21</v>
      </c>
      <c r="J5" t="s">
        <v>22</v>
      </c>
      <c r="K5">
        <v>1565499600</v>
      </c>
      <c r="L5" s="11">
        <f t="shared" si="1"/>
        <v>43688.208333333328</v>
      </c>
      <c r="M5">
        <v>1568955600</v>
      </c>
      <c r="N5" s="11">
        <f t="shared" si="2"/>
        <v>43728.208333333328</v>
      </c>
      <c r="O5" t="b">
        <v>0</v>
      </c>
      <c r="P5" t="b">
        <v>0</v>
      </c>
      <c r="Q5" t="s">
        <v>23</v>
      </c>
      <c r="R5" s="8">
        <f t="shared" si="3"/>
        <v>103.20833333333333</v>
      </c>
      <c r="S5" t="str">
        <f t="shared" si="4"/>
        <v>music</v>
      </c>
      <c r="T5" t="str">
        <f t="shared" si="5"/>
        <v>rock</v>
      </c>
    </row>
    <row r="6" spans="1:20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 s="6">
        <f t="shared" si="0"/>
        <v>69.276315789473685</v>
      </c>
      <c r="G6" t="s">
        <v>14</v>
      </c>
      <c r="H6">
        <v>53</v>
      </c>
      <c r="I6" t="s">
        <v>21</v>
      </c>
      <c r="J6" t="s">
        <v>22</v>
      </c>
      <c r="K6">
        <v>1547964000</v>
      </c>
      <c r="L6" s="11">
        <f t="shared" si="1"/>
        <v>43485.25</v>
      </c>
      <c r="M6">
        <v>1548309600</v>
      </c>
      <c r="N6" s="11">
        <f t="shared" si="2"/>
        <v>43489.25</v>
      </c>
      <c r="O6" t="b">
        <v>0</v>
      </c>
      <c r="P6" t="b">
        <v>0</v>
      </c>
      <c r="Q6" t="s">
        <v>33</v>
      </c>
      <c r="R6" s="8">
        <f t="shared" si="3"/>
        <v>99.339622641509436</v>
      </c>
      <c r="S6" t="str">
        <f t="shared" si="4"/>
        <v>theater</v>
      </c>
      <c r="T6" t="str">
        <f t="shared" si="5"/>
        <v>plays</v>
      </c>
    </row>
    <row r="7" spans="1:20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 s="6">
        <f t="shared" si="0"/>
        <v>173.61842105263159</v>
      </c>
      <c r="G7" t="s">
        <v>20</v>
      </c>
      <c r="H7">
        <v>174</v>
      </c>
      <c r="I7" t="s">
        <v>36</v>
      </c>
      <c r="J7" t="s">
        <v>37</v>
      </c>
      <c r="K7">
        <v>1346130000</v>
      </c>
      <c r="L7" s="11">
        <f t="shared" si="1"/>
        <v>41149.208333333336</v>
      </c>
      <c r="M7">
        <v>1347080400</v>
      </c>
      <c r="N7" s="11">
        <f t="shared" si="2"/>
        <v>41160.208333333336</v>
      </c>
      <c r="O7" t="b">
        <v>0</v>
      </c>
      <c r="P7" t="b">
        <v>0</v>
      </c>
      <c r="Q7" t="s">
        <v>33</v>
      </c>
      <c r="R7" s="8">
        <f t="shared" si="3"/>
        <v>75.833333333333329</v>
      </c>
      <c r="S7" t="str">
        <f t="shared" si="4"/>
        <v>theater</v>
      </c>
      <c r="T7" t="str">
        <f t="shared" si="5"/>
        <v>plays</v>
      </c>
    </row>
    <row r="8" spans="1:20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 s="6">
        <f t="shared" si="0"/>
        <v>20.961538461538463</v>
      </c>
      <c r="G8" t="s">
        <v>14</v>
      </c>
      <c r="H8">
        <v>18</v>
      </c>
      <c r="I8" t="s">
        <v>40</v>
      </c>
      <c r="J8" t="s">
        <v>41</v>
      </c>
      <c r="K8">
        <v>1505278800</v>
      </c>
      <c r="L8" s="11">
        <f t="shared" si="1"/>
        <v>42991.208333333328</v>
      </c>
      <c r="M8">
        <v>1505365200</v>
      </c>
      <c r="N8" s="11">
        <f t="shared" si="2"/>
        <v>42992.208333333328</v>
      </c>
      <c r="O8" t="b">
        <v>0</v>
      </c>
      <c r="P8" t="b">
        <v>0</v>
      </c>
      <c r="Q8" t="s">
        <v>42</v>
      </c>
      <c r="R8" s="8">
        <f t="shared" si="3"/>
        <v>60.555555555555557</v>
      </c>
      <c r="S8" t="str">
        <f t="shared" si="4"/>
        <v>film &amp; video</v>
      </c>
      <c r="T8" t="str">
        <f t="shared" si="5"/>
        <v>documentary</v>
      </c>
    </row>
    <row r="9" spans="1:20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 s="6">
        <f t="shared" si="0"/>
        <v>327.57777777777778</v>
      </c>
      <c r="G9" t="s">
        <v>20</v>
      </c>
      <c r="H9">
        <v>227</v>
      </c>
      <c r="I9" t="s">
        <v>36</v>
      </c>
      <c r="J9" t="s">
        <v>37</v>
      </c>
      <c r="K9">
        <v>1439442000</v>
      </c>
      <c r="L9" s="11">
        <f t="shared" si="1"/>
        <v>42229.208333333328</v>
      </c>
      <c r="M9">
        <v>1439614800</v>
      </c>
      <c r="N9" s="11">
        <f t="shared" si="2"/>
        <v>42231.208333333328</v>
      </c>
      <c r="O9" t="b">
        <v>0</v>
      </c>
      <c r="P9" t="b">
        <v>0</v>
      </c>
      <c r="Q9" t="s">
        <v>33</v>
      </c>
      <c r="R9" s="8">
        <f t="shared" si="3"/>
        <v>64.93832599118943</v>
      </c>
      <c r="S9" t="str">
        <f t="shared" si="4"/>
        <v>theater</v>
      </c>
      <c r="T9" t="str">
        <f t="shared" si="5"/>
        <v>plays</v>
      </c>
    </row>
    <row r="10" spans="1:20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6">
        <f t="shared" si="0"/>
        <v>19.932788374205266</v>
      </c>
      <c r="G10" t="s">
        <v>47</v>
      </c>
      <c r="H10">
        <v>708</v>
      </c>
      <c r="I10" t="s">
        <v>36</v>
      </c>
      <c r="J10" t="s">
        <v>37</v>
      </c>
      <c r="K10">
        <v>1281330000</v>
      </c>
      <c r="L10" s="11">
        <f t="shared" si="1"/>
        <v>40399.208333333336</v>
      </c>
      <c r="M10">
        <v>1281502800</v>
      </c>
      <c r="N10" s="11">
        <f t="shared" si="2"/>
        <v>40401.208333333336</v>
      </c>
      <c r="O10" t="b">
        <v>0</v>
      </c>
      <c r="P10" t="b">
        <v>0</v>
      </c>
      <c r="Q10" t="s">
        <v>33</v>
      </c>
      <c r="R10" s="8">
        <f t="shared" si="3"/>
        <v>30.997175141242938</v>
      </c>
      <c r="S10" t="str">
        <f t="shared" si="4"/>
        <v>theater</v>
      </c>
      <c r="T10" t="str">
        <f t="shared" si="5"/>
        <v>plays</v>
      </c>
    </row>
    <row r="11" spans="1:20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 s="6">
        <f t="shared" si="0"/>
        <v>51.741935483870968</v>
      </c>
      <c r="G11" t="s">
        <v>14</v>
      </c>
      <c r="H11">
        <v>44</v>
      </c>
      <c r="I11" t="s">
        <v>21</v>
      </c>
      <c r="J11" t="s">
        <v>22</v>
      </c>
      <c r="K11">
        <v>1379566800</v>
      </c>
      <c r="L11" s="11">
        <f t="shared" si="1"/>
        <v>41536.208333333336</v>
      </c>
      <c r="M11">
        <v>1383804000</v>
      </c>
      <c r="N11" s="11">
        <f t="shared" si="2"/>
        <v>41585.25</v>
      </c>
      <c r="O11" t="b">
        <v>0</v>
      </c>
      <c r="P11" t="b">
        <v>0</v>
      </c>
      <c r="Q11" t="s">
        <v>50</v>
      </c>
      <c r="R11" s="8">
        <f t="shared" si="3"/>
        <v>72.909090909090907</v>
      </c>
      <c r="S11" t="str">
        <f t="shared" si="4"/>
        <v>music</v>
      </c>
      <c r="T11" t="str">
        <f t="shared" si="5"/>
        <v>electric music</v>
      </c>
    </row>
    <row r="12" spans="1:20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6">
        <f t="shared" si="0"/>
        <v>266.11538461538464</v>
      </c>
      <c r="G12" t="s">
        <v>20</v>
      </c>
      <c r="H12">
        <v>220</v>
      </c>
      <c r="I12" t="s">
        <v>21</v>
      </c>
      <c r="J12" t="s">
        <v>22</v>
      </c>
      <c r="K12">
        <v>1281762000</v>
      </c>
      <c r="L12" s="11">
        <f t="shared" si="1"/>
        <v>40404.208333333336</v>
      </c>
      <c r="M12">
        <v>1285909200</v>
      </c>
      <c r="N12" s="11">
        <f t="shared" si="2"/>
        <v>40452.208333333336</v>
      </c>
      <c r="O12" t="b">
        <v>0</v>
      </c>
      <c r="P12" t="b">
        <v>0</v>
      </c>
      <c r="Q12" t="s">
        <v>53</v>
      </c>
      <c r="R12" s="8">
        <f t="shared" si="3"/>
        <v>62.9</v>
      </c>
      <c r="S12" t="str">
        <f t="shared" si="4"/>
        <v>film &amp; video</v>
      </c>
      <c r="T12" t="str">
        <f t="shared" si="5"/>
        <v>drama</v>
      </c>
    </row>
    <row r="13" spans="1:20" ht="31.2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6">
        <f t="shared" si="0"/>
        <v>48.095238095238095</v>
      </c>
      <c r="G13" t="s">
        <v>14</v>
      </c>
      <c r="H13">
        <v>27</v>
      </c>
      <c r="I13" t="s">
        <v>21</v>
      </c>
      <c r="J13" t="s">
        <v>22</v>
      </c>
      <c r="K13">
        <v>1285045200</v>
      </c>
      <c r="L13" s="11">
        <f t="shared" si="1"/>
        <v>40442.208333333336</v>
      </c>
      <c r="M13">
        <v>1285563600</v>
      </c>
      <c r="N13" s="11">
        <f t="shared" si="2"/>
        <v>40448.208333333336</v>
      </c>
      <c r="O13" t="b">
        <v>0</v>
      </c>
      <c r="P13" t="b">
        <v>1</v>
      </c>
      <c r="Q13" t="s">
        <v>33</v>
      </c>
      <c r="R13" s="8">
        <f t="shared" si="3"/>
        <v>112.22222222222223</v>
      </c>
      <c r="S13" t="str">
        <f t="shared" si="4"/>
        <v>theater</v>
      </c>
      <c r="T13" t="str">
        <f t="shared" si="5"/>
        <v>plays</v>
      </c>
    </row>
    <row r="14" spans="1:20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6">
        <f t="shared" si="0"/>
        <v>89.349206349206341</v>
      </c>
      <c r="G14" t="s">
        <v>14</v>
      </c>
      <c r="H14">
        <v>55</v>
      </c>
      <c r="I14" t="s">
        <v>21</v>
      </c>
      <c r="J14" t="s">
        <v>22</v>
      </c>
      <c r="K14">
        <v>1571720400</v>
      </c>
      <c r="L14" s="11">
        <f t="shared" si="1"/>
        <v>43760.208333333328</v>
      </c>
      <c r="M14">
        <v>1572411600</v>
      </c>
      <c r="N14" s="11">
        <f t="shared" si="2"/>
        <v>43768.208333333328</v>
      </c>
      <c r="O14" t="b">
        <v>0</v>
      </c>
      <c r="P14" t="b">
        <v>0</v>
      </c>
      <c r="Q14" t="s">
        <v>53</v>
      </c>
      <c r="R14" s="8">
        <f t="shared" si="3"/>
        <v>102.34545454545454</v>
      </c>
      <c r="S14" t="str">
        <f t="shared" si="4"/>
        <v>film &amp; video</v>
      </c>
      <c r="T14" t="str">
        <f t="shared" si="5"/>
        <v>drama</v>
      </c>
    </row>
    <row r="15" spans="1:20" ht="31.2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6">
        <f t="shared" si="0"/>
        <v>245.11904761904765</v>
      </c>
      <c r="G15" t="s">
        <v>20</v>
      </c>
      <c r="H15">
        <v>98</v>
      </c>
      <c r="I15" t="s">
        <v>21</v>
      </c>
      <c r="J15" t="s">
        <v>22</v>
      </c>
      <c r="K15">
        <v>1465621200</v>
      </c>
      <c r="L15" s="11">
        <f t="shared" si="1"/>
        <v>42532.208333333328</v>
      </c>
      <c r="M15">
        <v>1466658000</v>
      </c>
      <c r="N15" s="11">
        <f t="shared" si="2"/>
        <v>42544.208333333328</v>
      </c>
      <c r="O15" t="b">
        <v>0</v>
      </c>
      <c r="P15" t="b">
        <v>0</v>
      </c>
      <c r="Q15" t="s">
        <v>60</v>
      </c>
      <c r="R15" s="8">
        <f t="shared" si="3"/>
        <v>105.05102040816327</v>
      </c>
      <c r="S15" t="str">
        <f t="shared" si="4"/>
        <v>music</v>
      </c>
      <c r="T15" t="str">
        <f t="shared" si="5"/>
        <v>indie rock</v>
      </c>
    </row>
    <row r="16" spans="1:20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6">
        <f t="shared" si="0"/>
        <v>66.769503546099301</v>
      </c>
      <c r="G16" t="s">
        <v>14</v>
      </c>
      <c r="H16">
        <v>200</v>
      </c>
      <c r="I16" t="s">
        <v>21</v>
      </c>
      <c r="J16" t="s">
        <v>22</v>
      </c>
      <c r="K16">
        <v>1331013600</v>
      </c>
      <c r="L16" s="11">
        <f t="shared" si="1"/>
        <v>40974.25</v>
      </c>
      <c r="M16">
        <v>1333342800</v>
      </c>
      <c r="N16" s="11">
        <f t="shared" si="2"/>
        <v>41001.208333333336</v>
      </c>
      <c r="O16" t="b">
        <v>0</v>
      </c>
      <c r="P16" t="b">
        <v>0</v>
      </c>
      <c r="Q16" t="s">
        <v>60</v>
      </c>
      <c r="R16" s="8">
        <f t="shared" si="3"/>
        <v>94.144999999999996</v>
      </c>
      <c r="S16" t="str">
        <f t="shared" si="4"/>
        <v>music</v>
      </c>
      <c r="T16" t="str">
        <f t="shared" si="5"/>
        <v>indie rock</v>
      </c>
    </row>
    <row r="17" spans="1:20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6">
        <f t="shared" si="0"/>
        <v>47.307881773399011</v>
      </c>
      <c r="G17" t="s">
        <v>14</v>
      </c>
      <c r="H17">
        <v>452</v>
      </c>
      <c r="I17" t="s">
        <v>21</v>
      </c>
      <c r="J17" t="s">
        <v>22</v>
      </c>
      <c r="K17">
        <v>1575957600</v>
      </c>
      <c r="L17" s="11">
        <f t="shared" si="1"/>
        <v>43809.25</v>
      </c>
      <c r="M17">
        <v>1576303200</v>
      </c>
      <c r="N17" s="11">
        <f t="shared" si="2"/>
        <v>43813.25</v>
      </c>
      <c r="O17" t="b">
        <v>0</v>
      </c>
      <c r="P17" t="b">
        <v>0</v>
      </c>
      <c r="Q17" t="s">
        <v>65</v>
      </c>
      <c r="R17" s="8">
        <f t="shared" si="3"/>
        <v>84.986725663716811</v>
      </c>
      <c r="S17" t="str">
        <f t="shared" si="4"/>
        <v>technology</v>
      </c>
      <c r="T17" t="str">
        <f t="shared" si="5"/>
        <v>wearables</v>
      </c>
    </row>
    <row r="18" spans="1:20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6">
        <f t="shared" si="0"/>
        <v>649.47058823529414</v>
      </c>
      <c r="G18" t="s">
        <v>20</v>
      </c>
      <c r="H18">
        <v>100</v>
      </c>
      <c r="I18" t="s">
        <v>21</v>
      </c>
      <c r="J18" t="s">
        <v>22</v>
      </c>
      <c r="K18">
        <v>1390370400</v>
      </c>
      <c r="L18" s="11">
        <f t="shared" si="1"/>
        <v>41661.25</v>
      </c>
      <c r="M18">
        <v>1392271200</v>
      </c>
      <c r="N18" s="11">
        <f t="shared" si="2"/>
        <v>41683.25</v>
      </c>
      <c r="O18" t="b">
        <v>0</v>
      </c>
      <c r="P18" t="b">
        <v>0</v>
      </c>
      <c r="Q18" t="s">
        <v>68</v>
      </c>
      <c r="R18" s="8">
        <f t="shared" si="3"/>
        <v>110.41</v>
      </c>
      <c r="S18" t="str">
        <f t="shared" si="4"/>
        <v>publishing</v>
      </c>
      <c r="T18" t="str">
        <f t="shared" si="5"/>
        <v>nonfiction</v>
      </c>
    </row>
    <row r="19" spans="1:20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6">
        <f t="shared" si="0"/>
        <v>159.39125295508273</v>
      </c>
      <c r="G19" t="s">
        <v>20</v>
      </c>
      <c r="H19">
        <v>1249</v>
      </c>
      <c r="I19" t="s">
        <v>21</v>
      </c>
      <c r="J19" t="s">
        <v>22</v>
      </c>
      <c r="K19">
        <v>1294812000</v>
      </c>
      <c r="L19" s="11">
        <f t="shared" si="1"/>
        <v>40555.25</v>
      </c>
      <c r="M19">
        <v>1294898400</v>
      </c>
      <c r="N19" s="11">
        <f t="shared" si="2"/>
        <v>40556.25</v>
      </c>
      <c r="O19" t="b">
        <v>0</v>
      </c>
      <c r="P19" t="b">
        <v>0</v>
      </c>
      <c r="Q19" t="s">
        <v>71</v>
      </c>
      <c r="R19" s="8">
        <f t="shared" si="3"/>
        <v>107.96236989591674</v>
      </c>
      <c r="S19" t="str">
        <f t="shared" si="4"/>
        <v>film &amp; video</v>
      </c>
      <c r="T19" t="str">
        <f t="shared" si="5"/>
        <v>animation</v>
      </c>
    </row>
    <row r="20" spans="1:20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6">
        <f t="shared" si="0"/>
        <v>66.912087912087912</v>
      </c>
      <c r="G20" t="s">
        <v>74</v>
      </c>
      <c r="H20">
        <v>135</v>
      </c>
      <c r="I20" t="s">
        <v>21</v>
      </c>
      <c r="J20" t="s">
        <v>22</v>
      </c>
      <c r="K20">
        <v>1536382800</v>
      </c>
      <c r="L20" s="11">
        <f t="shared" si="1"/>
        <v>43351.208333333328</v>
      </c>
      <c r="M20">
        <v>1537074000</v>
      </c>
      <c r="N20" s="11">
        <f t="shared" si="2"/>
        <v>43359.208333333328</v>
      </c>
      <c r="O20" t="b">
        <v>0</v>
      </c>
      <c r="P20" t="b">
        <v>0</v>
      </c>
      <c r="Q20" t="s">
        <v>33</v>
      </c>
      <c r="R20" s="8">
        <f t="shared" si="3"/>
        <v>45.103703703703701</v>
      </c>
      <c r="S20" t="str">
        <f t="shared" si="4"/>
        <v>theater</v>
      </c>
      <c r="T20" t="str">
        <f t="shared" si="5"/>
        <v>plays</v>
      </c>
    </row>
    <row r="21" spans="1:20" x14ac:dyDescent="0.3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6">
        <f t="shared" si="0"/>
        <v>48.529600000000002</v>
      </c>
      <c r="G21" t="s">
        <v>14</v>
      </c>
      <c r="H21">
        <v>674</v>
      </c>
      <c r="I21" t="s">
        <v>21</v>
      </c>
      <c r="J21" t="s">
        <v>22</v>
      </c>
      <c r="K21">
        <v>1551679200</v>
      </c>
      <c r="L21" s="11">
        <f t="shared" si="1"/>
        <v>43528.25</v>
      </c>
      <c r="M21">
        <v>1553490000</v>
      </c>
      <c r="N21" s="11">
        <f t="shared" si="2"/>
        <v>43549.208333333328</v>
      </c>
      <c r="O21" t="b">
        <v>0</v>
      </c>
      <c r="P21" t="b">
        <v>1</v>
      </c>
      <c r="Q21" t="s">
        <v>33</v>
      </c>
      <c r="R21" s="8">
        <f t="shared" si="3"/>
        <v>45.001483679525222</v>
      </c>
      <c r="S21" t="str">
        <f t="shared" si="4"/>
        <v>theater</v>
      </c>
      <c r="T21" t="str">
        <f t="shared" si="5"/>
        <v>plays</v>
      </c>
    </row>
    <row r="22" spans="1:20" x14ac:dyDescent="0.3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6">
        <f t="shared" si="0"/>
        <v>112.24279210925646</v>
      </c>
      <c r="G22" t="s">
        <v>20</v>
      </c>
      <c r="H22">
        <v>1396</v>
      </c>
      <c r="I22" t="s">
        <v>21</v>
      </c>
      <c r="J22" t="s">
        <v>22</v>
      </c>
      <c r="K22">
        <v>1406523600</v>
      </c>
      <c r="L22" s="11">
        <f t="shared" si="1"/>
        <v>41848.208333333336</v>
      </c>
      <c r="M22">
        <v>1406523600</v>
      </c>
      <c r="N22" s="11">
        <f t="shared" si="2"/>
        <v>41848.208333333336</v>
      </c>
      <c r="O22" t="b">
        <v>0</v>
      </c>
      <c r="P22" t="b">
        <v>0</v>
      </c>
      <c r="Q22" t="s">
        <v>53</v>
      </c>
      <c r="R22" s="8">
        <f t="shared" si="3"/>
        <v>105.97134670487107</v>
      </c>
      <c r="S22" t="str">
        <f t="shared" si="4"/>
        <v>film &amp; video</v>
      </c>
      <c r="T22" t="str">
        <f t="shared" si="5"/>
        <v>drama</v>
      </c>
    </row>
    <row r="23" spans="1:20" x14ac:dyDescent="0.3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6">
        <f t="shared" si="0"/>
        <v>40.992553191489364</v>
      </c>
      <c r="G23" t="s">
        <v>14</v>
      </c>
      <c r="H23">
        <v>558</v>
      </c>
      <c r="I23" t="s">
        <v>21</v>
      </c>
      <c r="J23" t="s">
        <v>22</v>
      </c>
      <c r="K23">
        <v>1313384400</v>
      </c>
      <c r="L23" s="11">
        <f t="shared" si="1"/>
        <v>40770.208333333336</v>
      </c>
      <c r="M23">
        <v>1316322000</v>
      </c>
      <c r="N23" s="11">
        <f t="shared" si="2"/>
        <v>40804.208333333336</v>
      </c>
      <c r="O23" t="b">
        <v>0</v>
      </c>
      <c r="P23" t="b">
        <v>0</v>
      </c>
      <c r="Q23" t="s">
        <v>33</v>
      </c>
      <c r="R23" s="8">
        <f t="shared" si="3"/>
        <v>69.055555555555557</v>
      </c>
      <c r="S23" t="str">
        <f t="shared" si="4"/>
        <v>theater</v>
      </c>
      <c r="T23" t="str">
        <f t="shared" si="5"/>
        <v>plays</v>
      </c>
    </row>
    <row r="24" spans="1:20" x14ac:dyDescent="0.3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6">
        <f t="shared" si="0"/>
        <v>128.07106598984771</v>
      </c>
      <c r="G24" t="s">
        <v>20</v>
      </c>
      <c r="H24">
        <v>890</v>
      </c>
      <c r="I24" t="s">
        <v>21</v>
      </c>
      <c r="J24" t="s">
        <v>22</v>
      </c>
      <c r="K24">
        <v>1522731600</v>
      </c>
      <c r="L24" s="11">
        <f t="shared" si="1"/>
        <v>43193.208333333328</v>
      </c>
      <c r="M24">
        <v>1524027600</v>
      </c>
      <c r="N24" s="11">
        <f t="shared" si="2"/>
        <v>43208.208333333328</v>
      </c>
      <c r="O24" t="b">
        <v>0</v>
      </c>
      <c r="P24" t="b">
        <v>0</v>
      </c>
      <c r="Q24" t="s">
        <v>33</v>
      </c>
      <c r="R24" s="8">
        <f t="shared" si="3"/>
        <v>85.044943820224717</v>
      </c>
      <c r="S24" t="str">
        <f t="shared" si="4"/>
        <v>theater</v>
      </c>
      <c r="T24" t="str">
        <f t="shared" si="5"/>
        <v>plays</v>
      </c>
    </row>
    <row r="25" spans="1:20" x14ac:dyDescent="0.3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6">
        <f t="shared" si="0"/>
        <v>332.04444444444448</v>
      </c>
      <c r="G25" t="s">
        <v>20</v>
      </c>
      <c r="H25">
        <v>142</v>
      </c>
      <c r="I25" t="s">
        <v>40</v>
      </c>
      <c r="J25" t="s">
        <v>41</v>
      </c>
      <c r="K25">
        <v>1550124000</v>
      </c>
      <c r="L25" s="11">
        <f t="shared" si="1"/>
        <v>43510.25</v>
      </c>
      <c r="M25">
        <v>1554699600</v>
      </c>
      <c r="N25" s="11">
        <f t="shared" si="2"/>
        <v>43563.208333333328</v>
      </c>
      <c r="O25" t="b">
        <v>0</v>
      </c>
      <c r="P25" t="b">
        <v>0</v>
      </c>
      <c r="Q25" t="s">
        <v>42</v>
      </c>
      <c r="R25" s="8">
        <f t="shared" si="3"/>
        <v>105.22535211267606</v>
      </c>
      <c r="S25" t="str">
        <f t="shared" si="4"/>
        <v>film &amp; video</v>
      </c>
      <c r="T25" t="str">
        <f t="shared" si="5"/>
        <v>documentary</v>
      </c>
    </row>
    <row r="26" spans="1:20" x14ac:dyDescent="0.3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6">
        <f t="shared" si="0"/>
        <v>112.83225108225108</v>
      </c>
      <c r="G26" t="s">
        <v>20</v>
      </c>
      <c r="H26">
        <v>2673</v>
      </c>
      <c r="I26" t="s">
        <v>21</v>
      </c>
      <c r="J26" t="s">
        <v>22</v>
      </c>
      <c r="K26">
        <v>1403326800</v>
      </c>
      <c r="L26" s="11">
        <f t="shared" si="1"/>
        <v>41811.208333333336</v>
      </c>
      <c r="M26">
        <v>1403499600</v>
      </c>
      <c r="N26" s="11">
        <f t="shared" si="2"/>
        <v>41813.208333333336</v>
      </c>
      <c r="O26" t="b">
        <v>0</v>
      </c>
      <c r="P26" t="b">
        <v>0</v>
      </c>
      <c r="Q26" t="s">
        <v>65</v>
      </c>
      <c r="R26" s="8">
        <f t="shared" si="3"/>
        <v>39.003741114852225</v>
      </c>
      <c r="S26" t="str">
        <f t="shared" si="4"/>
        <v>technology</v>
      </c>
      <c r="T26" t="str">
        <f t="shared" si="5"/>
        <v>wearables</v>
      </c>
    </row>
    <row r="27" spans="1:20" x14ac:dyDescent="0.3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6">
        <f t="shared" si="0"/>
        <v>216.43636363636364</v>
      </c>
      <c r="G27" t="s">
        <v>20</v>
      </c>
      <c r="H27">
        <v>163</v>
      </c>
      <c r="I27" t="s">
        <v>21</v>
      </c>
      <c r="J27" t="s">
        <v>22</v>
      </c>
      <c r="K27">
        <v>1305694800</v>
      </c>
      <c r="L27" s="11">
        <f t="shared" si="1"/>
        <v>40681.208333333336</v>
      </c>
      <c r="M27">
        <v>1307422800</v>
      </c>
      <c r="N27" s="11">
        <f t="shared" si="2"/>
        <v>40701.208333333336</v>
      </c>
      <c r="O27" t="b">
        <v>0</v>
      </c>
      <c r="P27" t="b">
        <v>1</v>
      </c>
      <c r="Q27" t="s">
        <v>89</v>
      </c>
      <c r="R27" s="8">
        <f t="shared" si="3"/>
        <v>73.030674846625772</v>
      </c>
      <c r="S27" t="str">
        <f t="shared" si="4"/>
        <v>games</v>
      </c>
      <c r="T27" t="str">
        <f t="shared" si="5"/>
        <v>video games</v>
      </c>
    </row>
    <row r="28" spans="1:20" x14ac:dyDescent="0.3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6">
        <f t="shared" si="0"/>
        <v>48.199069767441863</v>
      </c>
      <c r="G28" t="s">
        <v>74</v>
      </c>
      <c r="H28">
        <v>1480</v>
      </c>
      <c r="I28" t="s">
        <v>21</v>
      </c>
      <c r="J28" t="s">
        <v>22</v>
      </c>
      <c r="K28">
        <v>1533013200</v>
      </c>
      <c r="L28" s="11">
        <f t="shared" si="1"/>
        <v>43312.208333333328</v>
      </c>
      <c r="M28">
        <v>1535346000</v>
      </c>
      <c r="N28" s="11">
        <f t="shared" si="2"/>
        <v>43339.208333333328</v>
      </c>
      <c r="O28" t="b">
        <v>0</v>
      </c>
      <c r="P28" t="b">
        <v>0</v>
      </c>
      <c r="Q28" t="s">
        <v>33</v>
      </c>
      <c r="R28" s="8">
        <f t="shared" si="3"/>
        <v>35.009459459459457</v>
      </c>
      <c r="S28" t="str">
        <f t="shared" si="4"/>
        <v>theater</v>
      </c>
      <c r="T28" t="str">
        <f t="shared" si="5"/>
        <v>plays</v>
      </c>
    </row>
    <row r="29" spans="1:20" x14ac:dyDescent="0.3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6">
        <f t="shared" si="0"/>
        <v>79.95</v>
      </c>
      <c r="G29" t="s">
        <v>14</v>
      </c>
      <c r="H29">
        <v>15</v>
      </c>
      <c r="I29" t="s">
        <v>21</v>
      </c>
      <c r="J29" t="s">
        <v>22</v>
      </c>
      <c r="K29">
        <v>1443848400</v>
      </c>
      <c r="L29" s="11">
        <f t="shared" si="1"/>
        <v>42280.208333333328</v>
      </c>
      <c r="M29">
        <v>1444539600</v>
      </c>
      <c r="N29" s="11">
        <f t="shared" si="2"/>
        <v>42288.208333333328</v>
      </c>
      <c r="O29" t="b">
        <v>0</v>
      </c>
      <c r="P29" t="b">
        <v>0</v>
      </c>
      <c r="Q29" t="s">
        <v>23</v>
      </c>
      <c r="R29" s="8">
        <f t="shared" si="3"/>
        <v>106.6</v>
      </c>
      <c r="S29" t="str">
        <f t="shared" si="4"/>
        <v>music</v>
      </c>
      <c r="T29" t="str">
        <f t="shared" si="5"/>
        <v>rock</v>
      </c>
    </row>
    <row r="30" spans="1:20" x14ac:dyDescent="0.3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6">
        <f t="shared" si="0"/>
        <v>105.22553516819573</v>
      </c>
      <c r="G30" t="s">
        <v>20</v>
      </c>
      <c r="H30">
        <v>2220</v>
      </c>
      <c r="I30" t="s">
        <v>21</v>
      </c>
      <c r="J30" t="s">
        <v>22</v>
      </c>
      <c r="K30">
        <v>1265695200</v>
      </c>
      <c r="L30" s="11">
        <f t="shared" si="1"/>
        <v>40218.25</v>
      </c>
      <c r="M30">
        <v>1267682400</v>
      </c>
      <c r="N30" s="11">
        <f t="shared" si="2"/>
        <v>40241.25</v>
      </c>
      <c r="O30" t="b">
        <v>0</v>
      </c>
      <c r="P30" t="b">
        <v>1</v>
      </c>
      <c r="Q30" t="s">
        <v>33</v>
      </c>
      <c r="R30" s="8">
        <f t="shared" si="3"/>
        <v>61.997747747747745</v>
      </c>
      <c r="S30" t="str">
        <f t="shared" si="4"/>
        <v>theater</v>
      </c>
      <c r="T30" t="str">
        <f t="shared" si="5"/>
        <v>plays</v>
      </c>
    </row>
    <row r="31" spans="1:20" x14ac:dyDescent="0.3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6">
        <f t="shared" si="0"/>
        <v>328.89978213507629</v>
      </c>
      <c r="G31" t="s">
        <v>20</v>
      </c>
      <c r="H31">
        <v>1606</v>
      </c>
      <c r="I31" t="s">
        <v>98</v>
      </c>
      <c r="J31" t="s">
        <v>99</v>
      </c>
      <c r="K31">
        <v>1532062800</v>
      </c>
      <c r="L31" s="11">
        <f t="shared" si="1"/>
        <v>43301.208333333328</v>
      </c>
      <c r="M31">
        <v>1535518800</v>
      </c>
      <c r="N31" s="11">
        <f t="shared" si="2"/>
        <v>43341.208333333328</v>
      </c>
      <c r="O31" t="b">
        <v>0</v>
      </c>
      <c r="P31" t="b">
        <v>0</v>
      </c>
      <c r="Q31" t="s">
        <v>100</v>
      </c>
      <c r="R31" s="8">
        <f t="shared" si="3"/>
        <v>94.000622665006233</v>
      </c>
      <c r="S31" t="str">
        <f t="shared" si="4"/>
        <v>film &amp; video</v>
      </c>
      <c r="T31" t="str">
        <f t="shared" si="5"/>
        <v>shorts</v>
      </c>
    </row>
    <row r="32" spans="1:20" x14ac:dyDescent="0.3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6">
        <f t="shared" si="0"/>
        <v>160.61111111111111</v>
      </c>
      <c r="G32" t="s">
        <v>20</v>
      </c>
      <c r="H32">
        <v>129</v>
      </c>
      <c r="I32" t="s">
        <v>21</v>
      </c>
      <c r="J32" t="s">
        <v>22</v>
      </c>
      <c r="K32">
        <v>1558674000</v>
      </c>
      <c r="L32" s="11">
        <f t="shared" si="1"/>
        <v>43609.208333333328</v>
      </c>
      <c r="M32">
        <v>1559106000</v>
      </c>
      <c r="N32" s="11">
        <f t="shared" si="2"/>
        <v>43614.208333333328</v>
      </c>
      <c r="O32" t="b">
        <v>0</v>
      </c>
      <c r="P32" t="b">
        <v>0</v>
      </c>
      <c r="Q32" t="s">
        <v>71</v>
      </c>
      <c r="R32" s="8">
        <f t="shared" si="3"/>
        <v>112.05426356589147</v>
      </c>
      <c r="S32" t="str">
        <f t="shared" si="4"/>
        <v>film &amp; video</v>
      </c>
      <c r="T32" t="str">
        <f t="shared" si="5"/>
        <v>animation</v>
      </c>
    </row>
    <row r="33" spans="1:20" x14ac:dyDescent="0.3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6">
        <f t="shared" si="0"/>
        <v>310</v>
      </c>
      <c r="G33" t="s">
        <v>20</v>
      </c>
      <c r="H33">
        <v>226</v>
      </c>
      <c r="I33" t="s">
        <v>40</v>
      </c>
      <c r="J33" t="s">
        <v>41</v>
      </c>
      <c r="K33">
        <v>1451973600</v>
      </c>
      <c r="L33" s="11">
        <f t="shared" si="1"/>
        <v>42374.25</v>
      </c>
      <c r="M33">
        <v>1454392800</v>
      </c>
      <c r="N33" s="11">
        <f t="shared" si="2"/>
        <v>42402.25</v>
      </c>
      <c r="O33" t="b">
        <v>0</v>
      </c>
      <c r="P33" t="b">
        <v>0</v>
      </c>
      <c r="Q33" t="s">
        <v>89</v>
      </c>
      <c r="R33" s="8">
        <f t="shared" si="3"/>
        <v>48.008849557522126</v>
      </c>
      <c r="S33" t="str">
        <f t="shared" si="4"/>
        <v>games</v>
      </c>
      <c r="T33" t="str">
        <f t="shared" si="5"/>
        <v>video games</v>
      </c>
    </row>
    <row r="34" spans="1:20" x14ac:dyDescent="0.3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6">
        <f t="shared" si="0"/>
        <v>86.807920792079202</v>
      </c>
      <c r="G34" t="s">
        <v>14</v>
      </c>
      <c r="H34">
        <v>2307</v>
      </c>
      <c r="I34" t="s">
        <v>107</v>
      </c>
      <c r="J34" t="s">
        <v>108</v>
      </c>
      <c r="K34">
        <v>1515564000</v>
      </c>
      <c r="L34" s="11">
        <f t="shared" si="1"/>
        <v>43110.25</v>
      </c>
      <c r="M34">
        <v>1517896800</v>
      </c>
      <c r="N34" s="11">
        <f t="shared" si="2"/>
        <v>43137.25</v>
      </c>
      <c r="O34" t="b">
        <v>0</v>
      </c>
      <c r="P34" t="b">
        <v>0</v>
      </c>
      <c r="Q34" t="s">
        <v>42</v>
      </c>
      <c r="R34" s="8">
        <f t="shared" si="3"/>
        <v>38.004334633723452</v>
      </c>
      <c r="S34" t="str">
        <f t="shared" si="4"/>
        <v>film &amp; video</v>
      </c>
      <c r="T34" t="str">
        <f t="shared" si="5"/>
        <v>documentary</v>
      </c>
    </row>
    <row r="35" spans="1:20" x14ac:dyDescent="0.3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6">
        <f t="shared" si="0"/>
        <v>377.82071713147411</v>
      </c>
      <c r="G35" t="s">
        <v>20</v>
      </c>
      <c r="H35">
        <v>5419</v>
      </c>
      <c r="I35" t="s">
        <v>21</v>
      </c>
      <c r="J35" t="s">
        <v>22</v>
      </c>
      <c r="K35">
        <v>1412485200</v>
      </c>
      <c r="L35" s="11">
        <f t="shared" si="1"/>
        <v>41917.208333333336</v>
      </c>
      <c r="M35">
        <v>1415685600</v>
      </c>
      <c r="N35" s="11">
        <f t="shared" si="2"/>
        <v>41954.25</v>
      </c>
      <c r="O35" t="b">
        <v>0</v>
      </c>
      <c r="P35" t="b">
        <v>0</v>
      </c>
      <c r="Q35" t="s">
        <v>33</v>
      </c>
      <c r="R35" s="8">
        <f t="shared" si="3"/>
        <v>35.000184535892231</v>
      </c>
      <c r="S35" t="str">
        <f t="shared" si="4"/>
        <v>theater</v>
      </c>
      <c r="T35" t="str">
        <f t="shared" si="5"/>
        <v>plays</v>
      </c>
    </row>
    <row r="36" spans="1:20" ht="31.2" x14ac:dyDescent="0.3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6">
        <f t="shared" si="0"/>
        <v>150.80645161290323</v>
      </c>
      <c r="G36" t="s">
        <v>20</v>
      </c>
      <c r="H36">
        <v>165</v>
      </c>
      <c r="I36" t="s">
        <v>21</v>
      </c>
      <c r="J36" t="s">
        <v>22</v>
      </c>
      <c r="K36">
        <v>1490245200</v>
      </c>
      <c r="L36" s="11">
        <f t="shared" si="1"/>
        <v>42817.208333333328</v>
      </c>
      <c r="M36">
        <v>1490677200</v>
      </c>
      <c r="N36" s="11">
        <f t="shared" si="2"/>
        <v>42822.208333333328</v>
      </c>
      <c r="O36" t="b">
        <v>0</v>
      </c>
      <c r="P36" t="b">
        <v>0</v>
      </c>
      <c r="Q36" t="s">
        <v>42</v>
      </c>
      <c r="R36" s="8">
        <f t="shared" si="3"/>
        <v>85</v>
      </c>
      <c r="S36" t="str">
        <f t="shared" si="4"/>
        <v>film &amp; video</v>
      </c>
      <c r="T36" t="str">
        <f t="shared" si="5"/>
        <v>documentary</v>
      </c>
    </row>
    <row r="37" spans="1:20" x14ac:dyDescent="0.3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6">
        <f t="shared" si="0"/>
        <v>150.30119521912351</v>
      </c>
      <c r="G37" t="s">
        <v>20</v>
      </c>
      <c r="H37">
        <v>1965</v>
      </c>
      <c r="I37" t="s">
        <v>36</v>
      </c>
      <c r="J37" t="s">
        <v>37</v>
      </c>
      <c r="K37">
        <v>1547877600</v>
      </c>
      <c r="L37" s="11">
        <f t="shared" si="1"/>
        <v>43484.25</v>
      </c>
      <c r="M37">
        <v>1551506400</v>
      </c>
      <c r="N37" s="11">
        <f t="shared" si="2"/>
        <v>43526.25</v>
      </c>
      <c r="O37" t="b">
        <v>0</v>
      </c>
      <c r="P37" t="b">
        <v>1</v>
      </c>
      <c r="Q37" t="s">
        <v>53</v>
      </c>
      <c r="R37" s="8">
        <f t="shared" si="3"/>
        <v>95.993893129770996</v>
      </c>
      <c r="S37" t="str">
        <f t="shared" si="4"/>
        <v>film &amp; video</v>
      </c>
      <c r="T37" t="str">
        <f t="shared" si="5"/>
        <v>drama</v>
      </c>
    </row>
    <row r="38" spans="1:20" x14ac:dyDescent="0.3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6">
        <f t="shared" si="0"/>
        <v>157.28571428571431</v>
      </c>
      <c r="G38" t="s">
        <v>20</v>
      </c>
      <c r="H38">
        <v>16</v>
      </c>
      <c r="I38" t="s">
        <v>21</v>
      </c>
      <c r="J38" t="s">
        <v>22</v>
      </c>
      <c r="K38">
        <v>1298700000</v>
      </c>
      <c r="L38" s="11">
        <f t="shared" si="1"/>
        <v>40600.25</v>
      </c>
      <c r="M38">
        <v>1300856400</v>
      </c>
      <c r="N38" s="11">
        <f t="shared" si="2"/>
        <v>40625.208333333336</v>
      </c>
      <c r="O38" t="b">
        <v>0</v>
      </c>
      <c r="P38" t="b">
        <v>0</v>
      </c>
      <c r="Q38" t="s">
        <v>33</v>
      </c>
      <c r="R38" s="8">
        <f t="shared" si="3"/>
        <v>68.8125</v>
      </c>
      <c r="S38" t="str">
        <f t="shared" si="4"/>
        <v>theater</v>
      </c>
      <c r="T38" t="str">
        <f t="shared" si="5"/>
        <v>plays</v>
      </c>
    </row>
    <row r="39" spans="1:20" ht="31.2" x14ac:dyDescent="0.3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6">
        <f t="shared" si="0"/>
        <v>139.98765432098764</v>
      </c>
      <c r="G39" t="s">
        <v>20</v>
      </c>
      <c r="H39">
        <v>107</v>
      </c>
      <c r="I39" t="s">
        <v>21</v>
      </c>
      <c r="J39" t="s">
        <v>22</v>
      </c>
      <c r="K39">
        <v>1570338000</v>
      </c>
      <c r="L39" s="11">
        <f t="shared" si="1"/>
        <v>43744.208333333328</v>
      </c>
      <c r="M39">
        <v>1573192800</v>
      </c>
      <c r="N39" s="11">
        <f t="shared" si="2"/>
        <v>43777.25</v>
      </c>
      <c r="O39" t="b">
        <v>0</v>
      </c>
      <c r="P39" t="b">
        <v>1</v>
      </c>
      <c r="Q39" t="s">
        <v>119</v>
      </c>
      <c r="R39" s="8">
        <f t="shared" si="3"/>
        <v>105.97196261682242</v>
      </c>
      <c r="S39" t="str">
        <f t="shared" si="4"/>
        <v>publishing</v>
      </c>
      <c r="T39" t="str">
        <f t="shared" si="5"/>
        <v>fiction</v>
      </c>
    </row>
    <row r="40" spans="1:20" x14ac:dyDescent="0.3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6">
        <f t="shared" si="0"/>
        <v>325.32258064516128</v>
      </c>
      <c r="G40" t="s">
        <v>20</v>
      </c>
      <c r="H40">
        <v>134</v>
      </c>
      <c r="I40" t="s">
        <v>21</v>
      </c>
      <c r="J40" t="s">
        <v>22</v>
      </c>
      <c r="K40">
        <v>1287378000</v>
      </c>
      <c r="L40" s="11">
        <f t="shared" si="1"/>
        <v>40469.208333333336</v>
      </c>
      <c r="M40">
        <v>1287810000</v>
      </c>
      <c r="N40" s="11">
        <f t="shared" si="2"/>
        <v>40474.208333333336</v>
      </c>
      <c r="O40" t="b">
        <v>0</v>
      </c>
      <c r="P40" t="b">
        <v>0</v>
      </c>
      <c r="Q40" t="s">
        <v>122</v>
      </c>
      <c r="R40" s="8">
        <f t="shared" si="3"/>
        <v>75.261194029850742</v>
      </c>
      <c r="S40" t="str">
        <f t="shared" si="4"/>
        <v>photography</v>
      </c>
      <c r="T40" t="str">
        <f t="shared" si="5"/>
        <v>photography books</v>
      </c>
    </row>
    <row r="41" spans="1:20" x14ac:dyDescent="0.3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6">
        <f t="shared" si="0"/>
        <v>50.777777777777779</v>
      </c>
      <c r="G41" t="s">
        <v>14</v>
      </c>
      <c r="H41">
        <v>88</v>
      </c>
      <c r="I41" t="s">
        <v>36</v>
      </c>
      <c r="J41" t="s">
        <v>37</v>
      </c>
      <c r="K41">
        <v>1361772000</v>
      </c>
      <c r="L41" s="11">
        <f t="shared" si="1"/>
        <v>41330.25</v>
      </c>
      <c r="M41">
        <v>1362978000</v>
      </c>
      <c r="N41" s="11">
        <f t="shared" si="2"/>
        <v>41344.208333333336</v>
      </c>
      <c r="O41" t="b">
        <v>0</v>
      </c>
      <c r="P41" t="b">
        <v>0</v>
      </c>
      <c r="Q41" t="s">
        <v>33</v>
      </c>
      <c r="R41" s="8">
        <f t="shared" si="3"/>
        <v>57.125</v>
      </c>
      <c r="S41" t="str">
        <f t="shared" si="4"/>
        <v>theater</v>
      </c>
      <c r="T41" t="str">
        <f t="shared" si="5"/>
        <v>plays</v>
      </c>
    </row>
    <row r="42" spans="1:20" x14ac:dyDescent="0.3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6">
        <f t="shared" si="0"/>
        <v>169.06818181818181</v>
      </c>
      <c r="G42" t="s">
        <v>20</v>
      </c>
      <c r="H42">
        <v>198</v>
      </c>
      <c r="I42" t="s">
        <v>21</v>
      </c>
      <c r="J42" t="s">
        <v>22</v>
      </c>
      <c r="K42">
        <v>1275714000</v>
      </c>
      <c r="L42" s="11">
        <f t="shared" si="1"/>
        <v>40334.208333333336</v>
      </c>
      <c r="M42">
        <v>1277355600</v>
      </c>
      <c r="N42" s="11">
        <f t="shared" si="2"/>
        <v>40353.208333333336</v>
      </c>
      <c r="O42" t="b">
        <v>0</v>
      </c>
      <c r="P42" t="b">
        <v>1</v>
      </c>
      <c r="Q42" t="s">
        <v>65</v>
      </c>
      <c r="R42" s="8">
        <f t="shared" si="3"/>
        <v>75.141414141414145</v>
      </c>
      <c r="S42" t="str">
        <f t="shared" si="4"/>
        <v>technology</v>
      </c>
      <c r="T42" t="str">
        <f t="shared" si="5"/>
        <v>wearables</v>
      </c>
    </row>
    <row r="43" spans="1:20" x14ac:dyDescent="0.3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6">
        <f t="shared" si="0"/>
        <v>212.92857142857144</v>
      </c>
      <c r="G43" t="s">
        <v>20</v>
      </c>
      <c r="H43">
        <v>111</v>
      </c>
      <c r="I43" t="s">
        <v>107</v>
      </c>
      <c r="J43" t="s">
        <v>108</v>
      </c>
      <c r="K43">
        <v>1346734800</v>
      </c>
      <c r="L43" s="11">
        <f t="shared" si="1"/>
        <v>41156.208333333336</v>
      </c>
      <c r="M43">
        <v>1348981200</v>
      </c>
      <c r="N43" s="11">
        <f t="shared" si="2"/>
        <v>41182.208333333336</v>
      </c>
      <c r="O43" t="b">
        <v>0</v>
      </c>
      <c r="P43" t="b">
        <v>1</v>
      </c>
      <c r="Q43" t="s">
        <v>23</v>
      </c>
      <c r="R43" s="8">
        <f t="shared" si="3"/>
        <v>107.42342342342343</v>
      </c>
      <c r="S43" t="str">
        <f t="shared" si="4"/>
        <v>music</v>
      </c>
      <c r="T43" t="str">
        <f t="shared" si="5"/>
        <v>rock</v>
      </c>
    </row>
    <row r="44" spans="1:20" x14ac:dyDescent="0.3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6">
        <f t="shared" si="0"/>
        <v>443.94444444444446</v>
      </c>
      <c r="G44" t="s">
        <v>20</v>
      </c>
      <c r="H44">
        <v>222</v>
      </c>
      <c r="I44" t="s">
        <v>21</v>
      </c>
      <c r="J44" t="s">
        <v>22</v>
      </c>
      <c r="K44">
        <v>1309755600</v>
      </c>
      <c r="L44" s="11">
        <f t="shared" si="1"/>
        <v>40728.208333333336</v>
      </c>
      <c r="M44">
        <v>1310533200</v>
      </c>
      <c r="N44" s="11">
        <f t="shared" si="2"/>
        <v>40737.208333333336</v>
      </c>
      <c r="O44" t="b">
        <v>0</v>
      </c>
      <c r="P44" t="b">
        <v>0</v>
      </c>
      <c r="Q44" t="s">
        <v>17</v>
      </c>
      <c r="R44" s="8">
        <f t="shared" si="3"/>
        <v>35.995495495495497</v>
      </c>
      <c r="S44" t="str">
        <f t="shared" si="4"/>
        <v>food</v>
      </c>
      <c r="T44" t="str">
        <f t="shared" si="5"/>
        <v>food trucks</v>
      </c>
    </row>
    <row r="45" spans="1:20" x14ac:dyDescent="0.3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6">
        <f t="shared" si="0"/>
        <v>185.9390243902439</v>
      </c>
      <c r="G45" t="s">
        <v>20</v>
      </c>
      <c r="H45">
        <v>6212</v>
      </c>
      <c r="I45" t="s">
        <v>21</v>
      </c>
      <c r="J45" t="s">
        <v>22</v>
      </c>
      <c r="K45">
        <v>1406178000</v>
      </c>
      <c r="L45" s="11">
        <f t="shared" si="1"/>
        <v>41844.208333333336</v>
      </c>
      <c r="M45">
        <v>1407560400</v>
      </c>
      <c r="N45" s="11">
        <f t="shared" si="2"/>
        <v>41860.208333333336</v>
      </c>
      <c r="O45" t="b">
        <v>0</v>
      </c>
      <c r="P45" t="b">
        <v>0</v>
      </c>
      <c r="Q45" t="s">
        <v>133</v>
      </c>
      <c r="R45" s="8">
        <f t="shared" si="3"/>
        <v>26.998873148744366</v>
      </c>
      <c r="S45" t="str">
        <f t="shared" si="4"/>
        <v>publishing</v>
      </c>
      <c r="T45" t="str">
        <f t="shared" si="5"/>
        <v>radio &amp; podcasts</v>
      </c>
    </row>
    <row r="46" spans="1:20" x14ac:dyDescent="0.3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6">
        <f t="shared" si="0"/>
        <v>658.8125</v>
      </c>
      <c r="G46" t="s">
        <v>20</v>
      </c>
      <c r="H46">
        <v>98</v>
      </c>
      <c r="I46" t="s">
        <v>36</v>
      </c>
      <c r="J46" t="s">
        <v>37</v>
      </c>
      <c r="K46">
        <v>1552798800</v>
      </c>
      <c r="L46" s="11">
        <f t="shared" si="1"/>
        <v>43541.208333333328</v>
      </c>
      <c r="M46">
        <v>1552885200</v>
      </c>
      <c r="N46" s="11">
        <f t="shared" si="2"/>
        <v>43542.208333333328</v>
      </c>
      <c r="O46" t="b">
        <v>0</v>
      </c>
      <c r="P46" t="b">
        <v>0</v>
      </c>
      <c r="Q46" t="s">
        <v>119</v>
      </c>
      <c r="R46" s="8">
        <f t="shared" si="3"/>
        <v>107.56122448979592</v>
      </c>
      <c r="S46" t="str">
        <f t="shared" si="4"/>
        <v>publishing</v>
      </c>
      <c r="T46" t="str">
        <f t="shared" si="5"/>
        <v>fiction</v>
      </c>
    </row>
    <row r="47" spans="1:20" ht="31.2" x14ac:dyDescent="0.3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6">
        <f t="shared" si="0"/>
        <v>47.684210526315788</v>
      </c>
      <c r="G47" t="s">
        <v>14</v>
      </c>
      <c r="H47">
        <v>48</v>
      </c>
      <c r="I47" t="s">
        <v>21</v>
      </c>
      <c r="J47" t="s">
        <v>22</v>
      </c>
      <c r="K47">
        <v>1478062800</v>
      </c>
      <c r="L47" s="11">
        <f t="shared" si="1"/>
        <v>42676.208333333328</v>
      </c>
      <c r="M47">
        <v>1479362400</v>
      </c>
      <c r="N47" s="11">
        <f t="shared" si="2"/>
        <v>42691.25</v>
      </c>
      <c r="O47" t="b">
        <v>0</v>
      </c>
      <c r="P47" t="b">
        <v>1</v>
      </c>
      <c r="Q47" t="s">
        <v>33</v>
      </c>
      <c r="R47" s="8">
        <f t="shared" si="3"/>
        <v>94.375</v>
      </c>
      <c r="S47" t="str">
        <f t="shared" si="4"/>
        <v>theater</v>
      </c>
      <c r="T47" t="str">
        <f t="shared" si="5"/>
        <v>plays</v>
      </c>
    </row>
    <row r="48" spans="1:20" x14ac:dyDescent="0.3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6">
        <f t="shared" si="0"/>
        <v>114.78378378378378</v>
      </c>
      <c r="G48" t="s">
        <v>20</v>
      </c>
      <c r="H48">
        <v>92</v>
      </c>
      <c r="I48" t="s">
        <v>21</v>
      </c>
      <c r="J48" t="s">
        <v>22</v>
      </c>
      <c r="K48">
        <v>1278565200</v>
      </c>
      <c r="L48" s="11">
        <f t="shared" si="1"/>
        <v>40367.208333333336</v>
      </c>
      <c r="M48">
        <v>1280552400</v>
      </c>
      <c r="N48" s="11">
        <f t="shared" si="2"/>
        <v>40390.208333333336</v>
      </c>
      <c r="O48" t="b">
        <v>0</v>
      </c>
      <c r="P48" t="b">
        <v>0</v>
      </c>
      <c r="Q48" t="s">
        <v>23</v>
      </c>
      <c r="R48" s="8">
        <f t="shared" si="3"/>
        <v>46.163043478260867</v>
      </c>
      <c r="S48" t="str">
        <f t="shared" si="4"/>
        <v>music</v>
      </c>
      <c r="T48" t="str">
        <f t="shared" si="5"/>
        <v>rock</v>
      </c>
    </row>
    <row r="49" spans="1:20" x14ac:dyDescent="0.3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6">
        <f t="shared" si="0"/>
        <v>475.26666666666665</v>
      </c>
      <c r="G49" t="s">
        <v>20</v>
      </c>
      <c r="H49">
        <v>149</v>
      </c>
      <c r="I49" t="s">
        <v>21</v>
      </c>
      <c r="J49" t="s">
        <v>22</v>
      </c>
      <c r="K49">
        <v>1396069200</v>
      </c>
      <c r="L49" s="11">
        <f t="shared" si="1"/>
        <v>41727.208333333336</v>
      </c>
      <c r="M49">
        <v>1398661200</v>
      </c>
      <c r="N49" s="11">
        <f t="shared" si="2"/>
        <v>41757.208333333336</v>
      </c>
      <c r="O49" t="b">
        <v>0</v>
      </c>
      <c r="P49" t="b">
        <v>0</v>
      </c>
      <c r="Q49" t="s">
        <v>33</v>
      </c>
      <c r="R49" s="8">
        <f t="shared" si="3"/>
        <v>47.845637583892618</v>
      </c>
      <c r="S49" t="str">
        <f t="shared" si="4"/>
        <v>theater</v>
      </c>
      <c r="T49" t="str">
        <f t="shared" si="5"/>
        <v>plays</v>
      </c>
    </row>
    <row r="50" spans="1:20" x14ac:dyDescent="0.3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6">
        <f t="shared" si="0"/>
        <v>386.97297297297297</v>
      </c>
      <c r="G50" t="s">
        <v>20</v>
      </c>
      <c r="H50">
        <v>2431</v>
      </c>
      <c r="I50" t="s">
        <v>21</v>
      </c>
      <c r="J50" t="s">
        <v>22</v>
      </c>
      <c r="K50">
        <v>1435208400</v>
      </c>
      <c r="L50" s="11">
        <f t="shared" si="1"/>
        <v>42180.208333333328</v>
      </c>
      <c r="M50">
        <v>1436245200</v>
      </c>
      <c r="N50" s="11">
        <f t="shared" si="2"/>
        <v>42192.208333333328</v>
      </c>
      <c r="O50" t="b">
        <v>0</v>
      </c>
      <c r="P50" t="b">
        <v>0</v>
      </c>
      <c r="Q50" t="s">
        <v>33</v>
      </c>
      <c r="R50" s="8">
        <f t="shared" si="3"/>
        <v>53.007815713698065</v>
      </c>
      <c r="S50" t="str">
        <f t="shared" si="4"/>
        <v>theater</v>
      </c>
      <c r="T50" t="str">
        <f t="shared" si="5"/>
        <v>plays</v>
      </c>
    </row>
    <row r="51" spans="1:20" x14ac:dyDescent="0.3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6">
        <f t="shared" si="0"/>
        <v>189.625</v>
      </c>
      <c r="G51" t="s">
        <v>20</v>
      </c>
      <c r="H51">
        <v>303</v>
      </c>
      <c r="I51" t="s">
        <v>21</v>
      </c>
      <c r="J51" t="s">
        <v>22</v>
      </c>
      <c r="K51">
        <v>1571547600</v>
      </c>
      <c r="L51" s="11">
        <f t="shared" si="1"/>
        <v>43758.208333333328</v>
      </c>
      <c r="M51">
        <v>1575439200</v>
      </c>
      <c r="N51" s="11">
        <f t="shared" si="2"/>
        <v>43803.25</v>
      </c>
      <c r="O51" t="b">
        <v>0</v>
      </c>
      <c r="P51" t="b">
        <v>0</v>
      </c>
      <c r="Q51" t="s">
        <v>23</v>
      </c>
      <c r="R51" s="8">
        <f t="shared" si="3"/>
        <v>45.059405940594061</v>
      </c>
      <c r="S51" t="str">
        <f t="shared" si="4"/>
        <v>music</v>
      </c>
      <c r="T51" t="str">
        <f t="shared" si="5"/>
        <v>rock</v>
      </c>
    </row>
    <row r="52" spans="1:20" ht="31.2" x14ac:dyDescent="0.3">
      <c r="A52">
        <v>50</v>
      </c>
      <c r="B52" t="s">
        <v>146</v>
      </c>
      <c r="C52" s="3" t="s">
        <v>147</v>
      </c>
      <c r="D52">
        <v>100</v>
      </c>
      <c r="E52">
        <v>2</v>
      </c>
      <c r="F52" s="6">
        <f t="shared" si="0"/>
        <v>2</v>
      </c>
      <c r="G52" t="s">
        <v>14</v>
      </c>
      <c r="H52">
        <v>1</v>
      </c>
      <c r="I52" t="s">
        <v>107</v>
      </c>
      <c r="J52" t="s">
        <v>108</v>
      </c>
      <c r="K52">
        <v>1375333200</v>
      </c>
      <c r="L52" s="11">
        <f t="shared" si="1"/>
        <v>41487.208333333336</v>
      </c>
      <c r="M52">
        <v>1377752400</v>
      </c>
      <c r="N52" s="11">
        <f t="shared" si="2"/>
        <v>41515.208333333336</v>
      </c>
      <c r="O52" t="b">
        <v>0</v>
      </c>
      <c r="P52" t="b">
        <v>0</v>
      </c>
      <c r="Q52" t="s">
        <v>148</v>
      </c>
      <c r="R52" s="8">
        <f t="shared" si="3"/>
        <v>2</v>
      </c>
      <c r="S52" t="str">
        <f t="shared" si="4"/>
        <v>music</v>
      </c>
      <c r="T52" t="str">
        <f t="shared" si="5"/>
        <v>metal</v>
      </c>
    </row>
    <row r="53" spans="1:20" x14ac:dyDescent="0.3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6">
        <f t="shared" si="0"/>
        <v>91.867805186590772</v>
      </c>
      <c r="G53" t="s">
        <v>14</v>
      </c>
      <c r="H53">
        <v>1467</v>
      </c>
      <c r="I53" t="s">
        <v>40</v>
      </c>
      <c r="J53" t="s">
        <v>41</v>
      </c>
      <c r="K53">
        <v>1332824400</v>
      </c>
      <c r="L53" s="11">
        <f t="shared" si="1"/>
        <v>40995.208333333336</v>
      </c>
      <c r="M53">
        <v>1334206800</v>
      </c>
      <c r="N53" s="11">
        <f t="shared" si="2"/>
        <v>41011.208333333336</v>
      </c>
      <c r="O53" t="b">
        <v>0</v>
      </c>
      <c r="P53" t="b">
        <v>1</v>
      </c>
      <c r="Q53" t="s">
        <v>65</v>
      </c>
      <c r="R53" s="8">
        <f t="shared" si="3"/>
        <v>99.006816632583508</v>
      </c>
      <c r="S53" t="str">
        <f t="shared" si="4"/>
        <v>technology</v>
      </c>
      <c r="T53" t="str">
        <f t="shared" si="5"/>
        <v>wearables</v>
      </c>
    </row>
    <row r="54" spans="1:20" x14ac:dyDescent="0.3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6">
        <f t="shared" si="0"/>
        <v>34.152777777777779</v>
      </c>
      <c r="G54" t="s">
        <v>14</v>
      </c>
      <c r="H54">
        <v>75</v>
      </c>
      <c r="I54" t="s">
        <v>21</v>
      </c>
      <c r="J54" t="s">
        <v>22</v>
      </c>
      <c r="K54">
        <v>1284526800</v>
      </c>
      <c r="L54" s="11">
        <f t="shared" si="1"/>
        <v>40436.208333333336</v>
      </c>
      <c r="M54">
        <v>1284872400</v>
      </c>
      <c r="N54" s="11">
        <f t="shared" si="2"/>
        <v>40440.208333333336</v>
      </c>
      <c r="O54" t="b">
        <v>0</v>
      </c>
      <c r="P54" t="b">
        <v>0</v>
      </c>
      <c r="Q54" t="s">
        <v>33</v>
      </c>
      <c r="R54" s="8">
        <f t="shared" si="3"/>
        <v>32.786666666666669</v>
      </c>
      <c r="S54" t="str">
        <f t="shared" si="4"/>
        <v>theater</v>
      </c>
      <c r="T54" t="str">
        <f t="shared" si="5"/>
        <v>plays</v>
      </c>
    </row>
    <row r="55" spans="1:20" x14ac:dyDescent="0.3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6">
        <f t="shared" si="0"/>
        <v>140.40909090909091</v>
      </c>
      <c r="G55" t="s">
        <v>20</v>
      </c>
      <c r="H55">
        <v>209</v>
      </c>
      <c r="I55" t="s">
        <v>21</v>
      </c>
      <c r="J55" t="s">
        <v>22</v>
      </c>
      <c r="K55">
        <v>1400562000</v>
      </c>
      <c r="L55" s="11">
        <f t="shared" si="1"/>
        <v>41779.208333333336</v>
      </c>
      <c r="M55">
        <v>1403931600</v>
      </c>
      <c r="N55" s="11">
        <f t="shared" si="2"/>
        <v>41818.208333333336</v>
      </c>
      <c r="O55" t="b">
        <v>0</v>
      </c>
      <c r="P55" t="b">
        <v>0</v>
      </c>
      <c r="Q55" t="s">
        <v>53</v>
      </c>
      <c r="R55" s="8">
        <f t="shared" si="3"/>
        <v>59.119617224880386</v>
      </c>
      <c r="S55" t="str">
        <f t="shared" si="4"/>
        <v>film &amp; video</v>
      </c>
      <c r="T55" t="str">
        <f t="shared" si="5"/>
        <v>drama</v>
      </c>
    </row>
    <row r="56" spans="1:20" ht="31.2" x14ac:dyDescent="0.3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6">
        <f t="shared" si="0"/>
        <v>89.86666666666666</v>
      </c>
      <c r="G56" t="s">
        <v>14</v>
      </c>
      <c r="H56">
        <v>120</v>
      </c>
      <c r="I56" t="s">
        <v>21</v>
      </c>
      <c r="J56" t="s">
        <v>22</v>
      </c>
      <c r="K56">
        <v>1520748000</v>
      </c>
      <c r="L56" s="11">
        <f t="shared" si="1"/>
        <v>43170.25</v>
      </c>
      <c r="M56">
        <v>1521262800</v>
      </c>
      <c r="N56" s="11">
        <f t="shared" si="2"/>
        <v>43176.208333333328</v>
      </c>
      <c r="O56" t="b">
        <v>0</v>
      </c>
      <c r="P56" t="b">
        <v>0</v>
      </c>
      <c r="Q56" t="s">
        <v>65</v>
      </c>
      <c r="R56" s="8">
        <f t="shared" si="3"/>
        <v>44.93333333333333</v>
      </c>
      <c r="S56" t="str">
        <f t="shared" si="4"/>
        <v>technology</v>
      </c>
      <c r="T56" t="str">
        <f t="shared" si="5"/>
        <v>wearables</v>
      </c>
    </row>
    <row r="57" spans="1:20" ht="31.2" x14ac:dyDescent="0.3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6">
        <f t="shared" si="0"/>
        <v>177.96969696969697</v>
      </c>
      <c r="G57" t="s">
        <v>20</v>
      </c>
      <c r="H57">
        <v>131</v>
      </c>
      <c r="I57" t="s">
        <v>21</v>
      </c>
      <c r="J57" t="s">
        <v>22</v>
      </c>
      <c r="K57">
        <v>1532926800</v>
      </c>
      <c r="L57" s="11">
        <f t="shared" si="1"/>
        <v>43311.208333333328</v>
      </c>
      <c r="M57">
        <v>1533358800</v>
      </c>
      <c r="N57" s="11">
        <f t="shared" si="2"/>
        <v>43316.208333333328</v>
      </c>
      <c r="O57" t="b">
        <v>0</v>
      </c>
      <c r="P57" t="b">
        <v>0</v>
      </c>
      <c r="Q57" t="s">
        <v>159</v>
      </c>
      <c r="R57" s="8">
        <f t="shared" si="3"/>
        <v>89.664122137404576</v>
      </c>
      <c r="S57" t="str">
        <f t="shared" si="4"/>
        <v>music</v>
      </c>
      <c r="T57" t="str">
        <f t="shared" si="5"/>
        <v>jazz</v>
      </c>
    </row>
    <row r="58" spans="1:20" ht="31.2" x14ac:dyDescent="0.3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6">
        <f t="shared" si="0"/>
        <v>143.66249999999999</v>
      </c>
      <c r="G58" t="s">
        <v>20</v>
      </c>
      <c r="H58">
        <v>164</v>
      </c>
      <c r="I58" t="s">
        <v>21</v>
      </c>
      <c r="J58" t="s">
        <v>22</v>
      </c>
      <c r="K58">
        <v>1420869600</v>
      </c>
      <c r="L58" s="11">
        <f t="shared" si="1"/>
        <v>42014.25</v>
      </c>
      <c r="M58">
        <v>1421474400</v>
      </c>
      <c r="N58" s="11">
        <f t="shared" si="2"/>
        <v>42021.25</v>
      </c>
      <c r="O58" t="b">
        <v>0</v>
      </c>
      <c r="P58" t="b">
        <v>0</v>
      </c>
      <c r="Q58" t="s">
        <v>65</v>
      </c>
      <c r="R58" s="8">
        <f t="shared" si="3"/>
        <v>70.079268292682926</v>
      </c>
      <c r="S58" t="str">
        <f t="shared" si="4"/>
        <v>technology</v>
      </c>
      <c r="T58" t="str">
        <f t="shared" si="5"/>
        <v>wearables</v>
      </c>
    </row>
    <row r="59" spans="1:20" x14ac:dyDescent="0.3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6">
        <f t="shared" si="0"/>
        <v>215.27586206896552</v>
      </c>
      <c r="G59" t="s">
        <v>20</v>
      </c>
      <c r="H59">
        <v>201</v>
      </c>
      <c r="I59" t="s">
        <v>21</v>
      </c>
      <c r="J59" t="s">
        <v>22</v>
      </c>
      <c r="K59">
        <v>1504242000</v>
      </c>
      <c r="L59" s="11">
        <f t="shared" si="1"/>
        <v>42979.208333333328</v>
      </c>
      <c r="M59">
        <v>1505278800</v>
      </c>
      <c r="N59" s="11">
        <f t="shared" si="2"/>
        <v>42991.208333333328</v>
      </c>
      <c r="O59" t="b">
        <v>0</v>
      </c>
      <c r="P59" t="b">
        <v>0</v>
      </c>
      <c r="Q59" t="s">
        <v>89</v>
      </c>
      <c r="R59" s="8">
        <f t="shared" si="3"/>
        <v>31.059701492537314</v>
      </c>
      <c r="S59" t="str">
        <f t="shared" si="4"/>
        <v>games</v>
      </c>
      <c r="T59" t="str">
        <f t="shared" si="5"/>
        <v>video games</v>
      </c>
    </row>
    <row r="60" spans="1:20" x14ac:dyDescent="0.3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6">
        <f t="shared" si="0"/>
        <v>227.11111111111114</v>
      </c>
      <c r="G60" t="s">
        <v>20</v>
      </c>
      <c r="H60">
        <v>211</v>
      </c>
      <c r="I60" t="s">
        <v>21</v>
      </c>
      <c r="J60" t="s">
        <v>22</v>
      </c>
      <c r="K60">
        <v>1442811600</v>
      </c>
      <c r="L60" s="11">
        <f t="shared" si="1"/>
        <v>42268.208333333328</v>
      </c>
      <c r="M60">
        <v>1443934800</v>
      </c>
      <c r="N60" s="11">
        <f t="shared" si="2"/>
        <v>42281.208333333328</v>
      </c>
      <c r="O60" t="b">
        <v>0</v>
      </c>
      <c r="P60" t="b">
        <v>0</v>
      </c>
      <c r="Q60" t="s">
        <v>33</v>
      </c>
      <c r="R60" s="8">
        <f t="shared" si="3"/>
        <v>29.061611374407583</v>
      </c>
      <c r="S60" t="str">
        <f t="shared" si="4"/>
        <v>theater</v>
      </c>
      <c r="T60" t="str">
        <f t="shared" si="5"/>
        <v>plays</v>
      </c>
    </row>
    <row r="61" spans="1:20" x14ac:dyDescent="0.3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6">
        <f t="shared" si="0"/>
        <v>275.07142857142861</v>
      </c>
      <c r="G61" t="s">
        <v>20</v>
      </c>
      <c r="H61">
        <v>128</v>
      </c>
      <c r="I61" t="s">
        <v>21</v>
      </c>
      <c r="J61" t="s">
        <v>22</v>
      </c>
      <c r="K61">
        <v>1497243600</v>
      </c>
      <c r="L61" s="11">
        <f t="shared" si="1"/>
        <v>42898.208333333328</v>
      </c>
      <c r="M61">
        <v>1498539600</v>
      </c>
      <c r="N61" s="11">
        <f t="shared" si="2"/>
        <v>42913.208333333328</v>
      </c>
      <c r="O61" t="b">
        <v>0</v>
      </c>
      <c r="P61" t="b">
        <v>1</v>
      </c>
      <c r="Q61" t="s">
        <v>33</v>
      </c>
      <c r="R61" s="8">
        <f t="shared" si="3"/>
        <v>30.0859375</v>
      </c>
      <c r="S61" t="str">
        <f t="shared" si="4"/>
        <v>theater</v>
      </c>
      <c r="T61" t="str">
        <f t="shared" si="5"/>
        <v>plays</v>
      </c>
    </row>
    <row r="62" spans="1:20" x14ac:dyDescent="0.3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6">
        <f t="shared" si="0"/>
        <v>144.37048832271762</v>
      </c>
      <c r="G62" t="s">
        <v>20</v>
      </c>
      <c r="H62">
        <v>1600</v>
      </c>
      <c r="I62" t="s">
        <v>15</v>
      </c>
      <c r="J62" t="s">
        <v>16</v>
      </c>
      <c r="K62">
        <v>1342501200</v>
      </c>
      <c r="L62" s="11">
        <f t="shared" si="1"/>
        <v>41107.208333333336</v>
      </c>
      <c r="M62">
        <v>1342760400</v>
      </c>
      <c r="N62" s="11">
        <f t="shared" si="2"/>
        <v>41110.208333333336</v>
      </c>
      <c r="O62" t="b">
        <v>0</v>
      </c>
      <c r="P62" t="b">
        <v>0</v>
      </c>
      <c r="Q62" t="s">
        <v>33</v>
      </c>
      <c r="R62" s="8">
        <f t="shared" si="3"/>
        <v>84.998125000000002</v>
      </c>
      <c r="S62" t="str">
        <f t="shared" si="4"/>
        <v>theater</v>
      </c>
      <c r="T62" t="str">
        <f t="shared" si="5"/>
        <v>plays</v>
      </c>
    </row>
    <row r="63" spans="1:20" ht="31.2" x14ac:dyDescent="0.3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6">
        <f t="shared" si="0"/>
        <v>92.74598393574297</v>
      </c>
      <c r="G63" t="s">
        <v>14</v>
      </c>
      <c r="H63">
        <v>2253</v>
      </c>
      <c r="I63" t="s">
        <v>15</v>
      </c>
      <c r="J63" t="s">
        <v>16</v>
      </c>
      <c r="K63">
        <v>1298268000</v>
      </c>
      <c r="L63" s="11">
        <f t="shared" si="1"/>
        <v>40595.25</v>
      </c>
      <c r="M63">
        <v>1301720400</v>
      </c>
      <c r="N63" s="11">
        <f t="shared" si="2"/>
        <v>40635.208333333336</v>
      </c>
      <c r="O63" t="b">
        <v>0</v>
      </c>
      <c r="P63" t="b">
        <v>0</v>
      </c>
      <c r="Q63" t="s">
        <v>33</v>
      </c>
      <c r="R63" s="8">
        <f t="shared" si="3"/>
        <v>82.001775410563695</v>
      </c>
      <c r="S63" t="str">
        <f t="shared" si="4"/>
        <v>theater</v>
      </c>
      <c r="T63" t="str">
        <f t="shared" si="5"/>
        <v>plays</v>
      </c>
    </row>
    <row r="64" spans="1:20" ht="31.2" x14ac:dyDescent="0.3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6">
        <f t="shared" si="0"/>
        <v>722.6</v>
      </c>
      <c r="G64" t="s">
        <v>20</v>
      </c>
      <c r="H64">
        <v>249</v>
      </c>
      <c r="I64" t="s">
        <v>21</v>
      </c>
      <c r="J64" t="s">
        <v>22</v>
      </c>
      <c r="K64">
        <v>1433480400</v>
      </c>
      <c r="L64" s="11">
        <f t="shared" si="1"/>
        <v>42160.208333333328</v>
      </c>
      <c r="M64">
        <v>1433566800</v>
      </c>
      <c r="N64" s="11">
        <f t="shared" si="2"/>
        <v>42161.208333333328</v>
      </c>
      <c r="O64" t="b">
        <v>0</v>
      </c>
      <c r="P64" t="b">
        <v>0</v>
      </c>
      <c r="Q64" t="s">
        <v>28</v>
      </c>
      <c r="R64" s="8">
        <f t="shared" si="3"/>
        <v>58.040160642570278</v>
      </c>
      <c r="S64" t="str">
        <f t="shared" si="4"/>
        <v>technology</v>
      </c>
      <c r="T64" t="str">
        <f t="shared" si="5"/>
        <v>web</v>
      </c>
    </row>
    <row r="65" spans="1:20" x14ac:dyDescent="0.3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6">
        <f t="shared" si="0"/>
        <v>11.851063829787234</v>
      </c>
      <c r="G65" t="s">
        <v>14</v>
      </c>
      <c r="H65">
        <v>5</v>
      </c>
      <c r="I65" t="s">
        <v>21</v>
      </c>
      <c r="J65" t="s">
        <v>22</v>
      </c>
      <c r="K65">
        <v>1493355600</v>
      </c>
      <c r="L65" s="11">
        <f t="shared" si="1"/>
        <v>42853.208333333328</v>
      </c>
      <c r="M65">
        <v>1493874000</v>
      </c>
      <c r="N65" s="11">
        <f t="shared" si="2"/>
        <v>42859.208333333328</v>
      </c>
      <c r="O65" t="b">
        <v>0</v>
      </c>
      <c r="P65" t="b">
        <v>0</v>
      </c>
      <c r="Q65" t="s">
        <v>33</v>
      </c>
      <c r="R65" s="8">
        <f t="shared" si="3"/>
        <v>111.4</v>
      </c>
      <c r="S65" t="str">
        <f t="shared" si="4"/>
        <v>theater</v>
      </c>
      <c r="T65" t="str">
        <f t="shared" si="5"/>
        <v>plays</v>
      </c>
    </row>
    <row r="66" spans="1:20" x14ac:dyDescent="0.3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6">
        <f t="shared" ref="F66:F129" si="6">100*(IF(E66=0,0,E66/D66))</f>
        <v>97.642857142857139</v>
      </c>
      <c r="G66" t="s">
        <v>14</v>
      </c>
      <c r="H66">
        <v>38</v>
      </c>
      <c r="I66" t="s">
        <v>21</v>
      </c>
      <c r="J66" t="s">
        <v>22</v>
      </c>
      <c r="K66">
        <v>1530507600</v>
      </c>
      <c r="L66" s="11">
        <f t="shared" si="1"/>
        <v>43283.208333333328</v>
      </c>
      <c r="M66">
        <v>1531803600</v>
      </c>
      <c r="N66" s="11">
        <f t="shared" si="2"/>
        <v>43298.208333333328</v>
      </c>
      <c r="O66" t="b">
        <v>0</v>
      </c>
      <c r="P66" t="b">
        <v>1</v>
      </c>
      <c r="Q66" t="s">
        <v>28</v>
      </c>
      <c r="R66" s="8">
        <f t="shared" si="3"/>
        <v>71.94736842105263</v>
      </c>
      <c r="S66" t="str">
        <f t="shared" si="4"/>
        <v>technology</v>
      </c>
      <c r="T66" t="str">
        <f t="shared" si="5"/>
        <v>web</v>
      </c>
    </row>
    <row r="67" spans="1:20" x14ac:dyDescent="0.3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6">
        <f t="shared" si="6"/>
        <v>236.14754098360655</v>
      </c>
      <c r="G67" t="s">
        <v>20</v>
      </c>
      <c r="H67">
        <v>236</v>
      </c>
      <c r="I67" t="s">
        <v>21</v>
      </c>
      <c r="J67" t="s">
        <v>22</v>
      </c>
      <c r="K67">
        <v>1296108000</v>
      </c>
      <c r="L67" s="11">
        <f t="shared" ref="L67:L130" si="7">(((K67/60)/60)/24)+DATE(1970,1,1)</f>
        <v>40570.25</v>
      </c>
      <c r="M67">
        <v>1296712800</v>
      </c>
      <c r="N67" s="11">
        <f t="shared" ref="N67:N130" si="8">(((M67/60)/60)/24)+DATE(1970,1,1)</f>
        <v>40577.25</v>
      </c>
      <c r="O67" t="b">
        <v>0</v>
      </c>
      <c r="P67" t="b">
        <v>0</v>
      </c>
      <c r="Q67" t="s">
        <v>33</v>
      </c>
      <c r="R67" s="8">
        <f t="shared" ref="R67:R130" si="9">IFERROR(E67/H67,0)</f>
        <v>61.038135593220339</v>
      </c>
      <c r="S67" t="str">
        <f t="shared" ref="S67:S130" si="10">LEFT(Q67,SEARCH("/",Q67)-1)</f>
        <v>theater</v>
      </c>
      <c r="T67" t="str">
        <f t="shared" ref="T67:T130" si="11">RIGHT(Q67,LEN(Q67)-SEARCH("/",Q67))</f>
        <v>plays</v>
      </c>
    </row>
    <row r="68" spans="1:20" x14ac:dyDescent="0.3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6">
        <f t="shared" si="6"/>
        <v>45.068965517241381</v>
      </c>
      <c r="G68" t="s">
        <v>14</v>
      </c>
      <c r="H68">
        <v>12</v>
      </c>
      <c r="I68" t="s">
        <v>21</v>
      </c>
      <c r="J68" t="s">
        <v>22</v>
      </c>
      <c r="K68">
        <v>1428469200</v>
      </c>
      <c r="L68" s="11">
        <f t="shared" si="7"/>
        <v>42102.208333333328</v>
      </c>
      <c r="M68">
        <v>1428901200</v>
      </c>
      <c r="N68" s="11">
        <f t="shared" si="8"/>
        <v>42107.208333333328</v>
      </c>
      <c r="O68" t="b">
        <v>0</v>
      </c>
      <c r="P68" t="b">
        <v>1</v>
      </c>
      <c r="Q68" t="s">
        <v>33</v>
      </c>
      <c r="R68" s="8">
        <f t="shared" si="9"/>
        <v>108.91666666666667</v>
      </c>
      <c r="S68" t="str">
        <f t="shared" si="10"/>
        <v>theater</v>
      </c>
      <c r="T68" t="str">
        <f t="shared" si="11"/>
        <v>plays</v>
      </c>
    </row>
    <row r="69" spans="1:20" ht="31.2" x14ac:dyDescent="0.3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6">
        <f t="shared" si="6"/>
        <v>162.38567493112947</v>
      </c>
      <c r="G69" t="s">
        <v>20</v>
      </c>
      <c r="H69">
        <v>4065</v>
      </c>
      <c r="I69" t="s">
        <v>40</v>
      </c>
      <c r="J69" t="s">
        <v>41</v>
      </c>
      <c r="K69">
        <v>1264399200</v>
      </c>
      <c r="L69" s="11">
        <f t="shared" si="7"/>
        <v>40203.25</v>
      </c>
      <c r="M69">
        <v>1264831200</v>
      </c>
      <c r="N69" s="11">
        <f t="shared" si="8"/>
        <v>40208.25</v>
      </c>
      <c r="O69" t="b">
        <v>0</v>
      </c>
      <c r="P69" t="b">
        <v>1</v>
      </c>
      <c r="Q69" t="s">
        <v>65</v>
      </c>
      <c r="R69" s="8">
        <f t="shared" si="9"/>
        <v>29.001722017220171</v>
      </c>
      <c r="S69" t="str">
        <f t="shared" si="10"/>
        <v>technology</v>
      </c>
      <c r="T69" t="str">
        <f t="shared" si="11"/>
        <v>wearables</v>
      </c>
    </row>
    <row r="70" spans="1:20" x14ac:dyDescent="0.3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6">
        <f t="shared" si="6"/>
        <v>254.52631578947367</v>
      </c>
      <c r="G70" t="s">
        <v>20</v>
      </c>
      <c r="H70">
        <v>246</v>
      </c>
      <c r="I70" t="s">
        <v>107</v>
      </c>
      <c r="J70" t="s">
        <v>108</v>
      </c>
      <c r="K70">
        <v>1501131600</v>
      </c>
      <c r="L70" s="11">
        <f t="shared" si="7"/>
        <v>42943.208333333328</v>
      </c>
      <c r="M70">
        <v>1505192400</v>
      </c>
      <c r="N70" s="11">
        <f t="shared" si="8"/>
        <v>42990.208333333328</v>
      </c>
      <c r="O70" t="b">
        <v>0</v>
      </c>
      <c r="P70" t="b">
        <v>1</v>
      </c>
      <c r="Q70" t="s">
        <v>33</v>
      </c>
      <c r="R70" s="8">
        <f t="shared" si="9"/>
        <v>58.975609756097562</v>
      </c>
      <c r="S70" t="str">
        <f t="shared" si="10"/>
        <v>theater</v>
      </c>
      <c r="T70" t="str">
        <f t="shared" si="11"/>
        <v>plays</v>
      </c>
    </row>
    <row r="71" spans="1:20" ht="31.2" x14ac:dyDescent="0.3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6">
        <f t="shared" si="6"/>
        <v>24.063291139240505</v>
      </c>
      <c r="G71" t="s">
        <v>74</v>
      </c>
      <c r="H71">
        <v>17</v>
      </c>
      <c r="I71" t="s">
        <v>21</v>
      </c>
      <c r="J71" t="s">
        <v>22</v>
      </c>
      <c r="K71">
        <v>1292738400</v>
      </c>
      <c r="L71" s="11">
        <f t="shared" si="7"/>
        <v>40531.25</v>
      </c>
      <c r="M71">
        <v>1295676000</v>
      </c>
      <c r="N71" s="11">
        <f t="shared" si="8"/>
        <v>40565.25</v>
      </c>
      <c r="O71" t="b">
        <v>0</v>
      </c>
      <c r="P71" t="b">
        <v>0</v>
      </c>
      <c r="Q71" t="s">
        <v>33</v>
      </c>
      <c r="R71" s="8">
        <f t="shared" si="9"/>
        <v>111.82352941176471</v>
      </c>
      <c r="S71" t="str">
        <f t="shared" si="10"/>
        <v>theater</v>
      </c>
      <c r="T71" t="str">
        <f t="shared" si="11"/>
        <v>plays</v>
      </c>
    </row>
    <row r="72" spans="1:20" x14ac:dyDescent="0.3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6">
        <f t="shared" si="6"/>
        <v>123.74140625000001</v>
      </c>
      <c r="G72" t="s">
        <v>20</v>
      </c>
      <c r="H72">
        <v>2475</v>
      </c>
      <c r="I72" t="s">
        <v>107</v>
      </c>
      <c r="J72" t="s">
        <v>108</v>
      </c>
      <c r="K72">
        <v>1288674000</v>
      </c>
      <c r="L72" s="11">
        <f t="shared" si="7"/>
        <v>40484.208333333336</v>
      </c>
      <c r="M72">
        <v>1292911200</v>
      </c>
      <c r="N72" s="11">
        <f t="shared" si="8"/>
        <v>40533.25</v>
      </c>
      <c r="O72" t="b">
        <v>0</v>
      </c>
      <c r="P72" t="b">
        <v>1</v>
      </c>
      <c r="Q72" t="s">
        <v>33</v>
      </c>
      <c r="R72" s="8">
        <f t="shared" si="9"/>
        <v>63.995555555555555</v>
      </c>
      <c r="S72" t="str">
        <f t="shared" si="10"/>
        <v>theater</v>
      </c>
      <c r="T72" t="str">
        <f t="shared" si="11"/>
        <v>plays</v>
      </c>
    </row>
    <row r="73" spans="1:20" ht="31.2" x14ac:dyDescent="0.3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6">
        <f t="shared" si="6"/>
        <v>108.06666666666666</v>
      </c>
      <c r="G73" t="s">
        <v>20</v>
      </c>
      <c r="H73">
        <v>76</v>
      </c>
      <c r="I73" t="s">
        <v>21</v>
      </c>
      <c r="J73" t="s">
        <v>22</v>
      </c>
      <c r="K73">
        <v>1575093600</v>
      </c>
      <c r="L73" s="11">
        <f t="shared" si="7"/>
        <v>43799.25</v>
      </c>
      <c r="M73">
        <v>1575439200</v>
      </c>
      <c r="N73" s="11">
        <f t="shared" si="8"/>
        <v>43803.25</v>
      </c>
      <c r="O73" t="b">
        <v>0</v>
      </c>
      <c r="P73" t="b">
        <v>0</v>
      </c>
      <c r="Q73" t="s">
        <v>33</v>
      </c>
      <c r="R73" s="8">
        <f t="shared" si="9"/>
        <v>85.315789473684205</v>
      </c>
      <c r="S73" t="str">
        <f t="shared" si="10"/>
        <v>theater</v>
      </c>
      <c r="T73" t="str">
        <f t="shared" si="11"/>
        <v>plays</v>
      </c>
    </row>
    <row r="74" spans="1:20" x14ac:dyDescent="0.3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6">
        <f t="shared" si="6"/>
        <v>670.33333333333326</v>
      </c>
      <c r="G74" t="s">
        <v>20</v>
      </c>
      <c r="H74">
        <v>54</v>
      </c>
      <c r="I74" t="s">
        <v>21</v>
      </c>
      <c r="J74" t="s">
        <v>22</v>
      </c>
      <c r="K74">
        <v>1435726800</v>
      </c>
      <c r="L74" s="11">
        <f t="shared" si="7"/>
        <v>42186.208333333328</v>
      </c>
      <c r="M74">
        <v>1438837200</v>
      </c>
      <c r="N74" s="11">
        <f t="shared" si="8"/>
        <v>42222.208333333328</v>
      </c>
      <c r="O74" t="b">
        <v>0</v>
      </c>
      <c r="P74" t="b">
        <v>0</v>
      </c>
      <c r="Q74" t="s">
        <v>71</v>
      </c>
      <c r="R74" s="8">
        <f t="shared" si="9"/>
        <v>74.481481481481481</v>
      </c>
      <c r="S74" t="str">
        <f t="shared" si="10"/>
        <v>film &amp; video</v>
      </c>
      <c r="T74" t="str">
        <f t="shared" si="11"/>
        <v>animation</v>
      </c>
    </row>
    <row r="75" spans="1:20" x14ac:dyDescent="0.3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6">
        <f t="shared" si="6"/>
        <v>660.92857142857144</v>
      </c>
      <c r="G75" t="s">
        <v>20</v>
      </c>
      <c r="H75">
        <v>88</v>
      </c>
      <c r="I75" t="s">
        <v>21</v>
      </c>
      <c r="J75" t="s">
        <v>22</v>
      </c>
      <c r="K75">
        <v>1480226400</v>
      </c>
      <c r="L75" s="11">
        <f t="shared" si="7"/>
        <v>42701.25</v>
      </c>
      <c r="M75">
        <v>1480485600</v>
      </c>
      <c r="N75" s="11">
        <f t="shared" si="8"/>
        <v>42704.25</v>
      </c>
      <c r="O75" t="b">
        <v>0</v>
      </c>
      <c r="P75" t="b">
        <v>0</v>
      </c>
      <c r="Q75" t="s">
        <v>159</v>
      </c>
      <c r="R75" s="8">
        <f t="shared" si="9"/>
        <v>105.14772727272727</v>
      </c>
      <c r="S75" t="str">
        <f t="shared" si="10"/>
        <v>music</v>
      </c>
      <c r="T75" t="str">
        <f t="shared" si="11"/>
        <v>jazz</v>
      </c>
    </row>
    <row r="76" spans="1:20" x14ac:dyDescent="0.3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6">
        <f t="shared" si="6"/>
        <v>122.46153846153847</v>
      </c>
      <c r="G76" t="s">
        <v>20</v>
      </c>
      <c r="H76">
        <v>85</v>
      </c>
      <c r="I76" t="s">
        <v>40</v>
      </c>
      <c r="J76" t="s">
        <v>41</v>
      </c>
      <c r="K76">
        <v>1459054800</v>
      </c>
      <c r="L76" s="11">
        <f t="shared" si="7"/>
        <v>42456.208333333328</v>
      </c>
      <c r="M76">
        <v>1459141200</v>
      </c>
      <c r="N76" s="11">
        <f t="shared" si="8"/>
        <v>42457.208333333328</v>
      </c>
      <c r="O76" t="b">
        <v>0</v>
      </c>
      <c r="P76" t="b">
        <v>0</v>
      </c>
      <c r="Q76" t="s">
        <v>148</v>
      </c>
      <c r="R76" s="8">
        <f t="shared" si="9"/>
        <v>56.188235294117646</v>
      </c>
      <c r="S76" t="str">
        <f t="shared" si="10"/>
        <v>music</v>
      </c>
      <c r="T76" t="str">
        <f t="shared" si="11"/>
        <v>metal</v>
      </c>
    </row>
    <row r="77" spans="1:20" x14ac:dyDescent="0.3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6">
        <f t="shared" si="6"/>
        <v>150.57731958762886</v>
      </c>
      <c r="G77" t="s">
        <v>20</v>
      </c>
      <c r="H77">
        <v>170</v>
      </c>
      <c r="I77" t="s">
        <v>21</v>
      </c>
      <c r="J77" t="s">
        <v>22</v>
      </c>
      <c r="K77">
        <v>1531630800</v>
      </c>
      <c r="L77" s="11">
        <f t="shared" si="7"/>
        <v>43296.208333333328</v>
      </c>
      <c r="M77">
        <v>1532322000</v>
      </c>
      <c r="N77" s="11">
        <f t="shared" si="8"/>
        <v>43304.208333333328</v>
      </c>
      <c r="O77" t="b">
        <v>0</v>
      </c>
      <c r="P77" t="b">
        <v>0</v>
      </c>
      <c r="Q77" t="s">
        <v>122</v>
      </c>
      <c r="R77" s="8">
        <f t="shared" si="9"/>
        <v>85.917647058823533</v>
      </c>
      <c r="S77" t="str">
        <f t="shared" si="10"/>
        <v>photography</v>
      </c>
      <c r="T77" t="str">
        <f t="shared" si="11"/>
        <v>photography books</v>
      </c>
    </row>
    <row r="78" spans="1:20" x14ac:dyDescent="0.3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6">
        <f t="shared" si="6"/>
        <v>78.106590724165997</v>
      </c>
      <c r="G78" t="s">
        <v>14</v>
      </c>
      <c r="H78">
        <v>1684</v>
      </c>
      <c r="I78" t="s">
        <v>21</v>
      </c>
      <c r="J78" t="s">
        <v>22</v>
      </c>
      <c r="K78">
        <v>1421992800</v>
      </c>
      <c r="L78" s="11">
        <f t="shared" si="7"/>
        <v>42027.25</v>
      </c>
      <c r="M78">
        <v>1426222800</v>
      </c>
      <c r="N78" s="11">
        <f t="shared" si="8"/>
        <v>42076.208333333328</v>
      </c>
      <c r="O78" t="b">
        <v>1</v>
      </c>
      <c r="P78" t="b">
        <v>1</v>
      </c>
      <c r="Q78" t="s">
        <v>33</v>
      </c>
      <c r="R78" s="8">
        <f t="shared" si="9"/>
        <v>57.00296912114014</v>
      </c>
      <c r="S78" t="str">
        <f t="shared" si="10"/>
        <v>theater</v>
      </c>
      <c r="T78" t="str">
        <f t="shared" si="11"/>
        <v>plays</v>
      </c>
    </row>
    <row r="79" spans="1:20" x14ac:dyDescent="0.3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6">
        <f t="shared" si="6"/>
        <v>46.94736842105263</v>
      </c>
      <c r="G79" t="s">
        <v>14</v>
      </c>
      <c r="H79">
        <v>56</v>
      </c>
      <c r="I79" t="s">
        <v>21</v>
      </c>
      <c r="J79" t="s">
        <v>22</v>
      </c>
      <c r="K79">
        <v>1285563600</v>
      </c>
      <c r="L79" s="11">
        <f t="shared" si="7"/>
        <v>40448.208333333336</v>
      </c>
      <c r="M79">
        <v>1286773200</v>
      </c>
      <c r="N79" s="11">
        <f t="shared" si="8"/>
        <v>40462.208333333336</v>
      </c>
      <c r="O79" t="b">
        <v>0</v>
      </c>
      <c r="P79" t="b">
        <v>1</v>
      </c>
      <c r="Q79" t="s">
        <v>71</v>
      </c>
      <c r="R79" s="8">
        <f t="shared" si="9"/>
        <v>79.642857142857139</v>
      </c>
      <c r="S79" t="str">
        <f t="shared" si="10"/>
        <v>film &amp; video</v>
      </c>
      <c r="T79" t="str">
        <f t="shared" si="11"/>
        <v>animation</v>
      </c>
    </row>
    <row r="80" spans="1:20" ht="31.2" x14ac:dyDescent="0.3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6">
        <f t="shared" si="6"/>
        <v>300.8</v>
      </c>
      <c r="G80" t="s">
        <v>20</v>
      </c>
      <c r="H80">
        <v>330</v>
      </c>
      <c r="I80" t="s">
        <v>21</v>
      </c>
      <c r="J80" t="s">
        <v>22</v>
      </c>
      <c r="K80">
        <v>1523854800</v>
      </c>
      <c r="L80" s="11">
        <f t="shared" si="7"/>
        <v>43206.208333333328</v>
      </c>
      <c r="M80">
        <v>1523941200</v>
      </c>
      <c r="N80" s="11">
        <f t="shared" si="8"/>
        <v>43207.208333333328</v>
      </c>
      <c r="O80" t="b">
        <v>0</v>
      </c>
      <c r="P80" t="b">
        <v>0</v>
      </c>
      <c r="Q80" t="s">
        <v>206</v>
      </c>
      <c r="R80" s="8">
        <f t="shared" si="9"/>
        <v>41.018181818181816</v>
      </c>
      <c r="S80" t="str">
        <f t="shared" si="10"/>
        <v>publishing</v>
      </c>
      <c r="T80" t="str">
        <f t="shared" si="11"/>
        <v>translations</v>
      </c>
    </row>
    <row r="81" spans="1:20" x14ac:dyDescent="0.3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6">
        <f t="shared" si="6"/>
        <v>69.598615916955026</v>
      </c>
      <c r="G81" t="s">
        <v>14</v>
      </c>
      <c r="H81">
        <v>838</v>
      </c>
      <c r="I81" t="s">
        <v>21</v>
      </c>
      <c r="J81" t="s">
        <v>22</v>
      </c>
      <c r="K81">
        <v>1529125200</v>
      </c>
      <c r="L81" s="11">
        <f t="shared" si="7"/>
        <v>43267.208333333328</v>
      </c>
      <c r="M81">
        <v>1529557200</v>
      </c>
      <c r="N81" s="11">
        <f t="shared" si="8"/>
        <v>43272.208333333328</v>
      </c>
      <c r="O81" t="b">
        <v>0</v>
      </c>
      <c r="P81" t="b">
        <v>0</v>
      </c>
      <c r="Q81" t="s">
        <v>33</v>
      </c>
      <c r="R81" s="8">
        <f t="shared" si="9"/>
        <v>48.004773269689736</v>
      </c>
      <c r="S81" t="str">
        <f t="shared" si="10"/>
        <v>theater</v>
      </c>
      <c r="T81" t="str">
        <f t="shared" si="11"/>
        <v>plays</v>
      </c>
    </row>
    <row r="82" spans="1:20" x14ac:dyDescent="0.3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6">
        <f t="shared" si="6"/>
        <v>637.4545454545455</v>
      </c>
      <c r="G82" t="s">
        <v>20</v>
      </c>
      <c r="H82">
        <v>127</v>
      </c>
      <c r="I82" t="s">
        <v>21</v>
      </c>
      <c r="J82" t="s">
        <v>22</v>
      </c>
      <c r="K82">
        <v>1503982800</v>
      </c>
      <c r="L82" s="11">
        <f t="shared" si="7"/>
        <v>42976.208333333328</v>
      </c>
      <c r="M82">
        <v>1506574800</v>
      </c>
      <c r="N82" s="11">
        <f t="shared" si="8"/>
        <v>43006.208333333328</v>
      </c>
      <c r="O82" t="b">
        <v>0</v>
      </c>
      <c r="P82" t="b">
        <v>0</v>
      </c>
      <c r="Q82" t="s">
        <v>89</v>
      </c>
      <c r="R82" s="8">
        <f t="shared" si="9"/>
        <v>55.212598425196852</v>
      </c>
      <c r="S82" t="str">
        <f t="shared" si="10"/>
        <v>games</v>
      </c>
      <c r="T82" t="str">
        <f t="shared" si="11"/>
        <v>video games</v>
      </c>
    </row>
    <row r="83" spans="1:20" x14ac:dyDescent="0.3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6">
        <f t="shared" si="6"/>
        <v>225.33928571428569</v>
      </c>
      <c r="G83" t="s">
        <v>20</v>
      </c>
      <c r="H83">
        <v>411</v>
      </c>
      <c r="I83" t="s">
        <v>21</v>
      </c>
      <c r="J83" t="s">
        <v>22</v>
      </c>
      <c r="K83">
        <v>1511416800</v>
      </c>
      <c r="L83" s="11">
        <f t="shared" si="7"/>
        <v>43062.25</v>
      </c>
      <c r="M83">
        <v>1513576800</v>
      </c>
      <c r="N83" s="11">
        <f t="shared" si="8"/>
        <v>43087.25</v>
      </c>
      <c r="O83" t="b">
        <v>0</v>
      </c>
      <c r="P83" t="b">
        <v>0</v>
      </c>
      <c r="Q83" t="s">
        <v>23</v>
      </c>
      <c r="R83" s="8">
        <f t="shared" si="9"/>
        <v>92.109489051094897</v>
      </c>
      <c r="S83" t="str">
        <f t="shared" si="10"/>
        <v>music</v>
      </c>
      <c r="T83" t="str">
        <f t="shared" si="11"/>
        <v>rock</v>
      </c>
    </row>
    <row r="84" spans="1:20" x14ac:dyDescent="0.3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6">
        <f t="shared" si="6"/>
        <v>1497.3000000000002</v>
      </c>
      <c r="G84" t="s">
        <v>20</v>
      </c>
      <c r="H84">
        <v>180</v>
      </c>
      <c r="I84" t="s">
        <v>40</v>
      </c>
      <c r="J84" t="s">
        <v>41</v>
      </c>
      <c r="K84">
        <v>1547704800</v>
      </c>
      <c r="L84" s="11">
        <f t="shared" si="7"/>
        <v>43482.25</v>
      </c>
      <c r="M84">
        <v>1548309600</v>
      </c>
      <c r="N84" s="11">
        <f t="shared" si="8"/>
        <v>43489.25</v>
      </c>
      <c r="O84" t="b">
        <v>0</v>
      </c>
      <c r="P84" t="b">
        <v>1</v>
      </c>
      <c r="Q84" t="s">
        <v>89</v>
      </c>
      <c r="R84" s="8">
        <f t="shared" si="9"/>
        <v>83.183333333333337</v>
      </c>
      <c r="S84" t="str">
        <f t="shared" si="10"/>
        <v>games</v>
      </c>
      <c r="T84" t="str">
        <f t="shared" si="11"/>
        <v>video games</v>
      </c>
    </row>
    <row r="85" spans="1:20" x14ac:dyDescent="0.3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6">
        <f t="shared" si="6"/>
        <v>37.590225563909776</v>
      </c>
      <c r="G85" t="s">
        <v>14</v>
      </c>
      <c r="H85">
        <v>1000</v>
      </c>
      <c r="I85" t="s">
        <v>21</v>
      </c>
      <c r="J85" t="s">
        <v>22</v>
      </c>
      <c r="K85">
        <v>1469682000</v>
      </c>
      <c r="L85" s="11">
        <f t="shared" si="7"/>
        <v>42579.208333333328</v>
      </c>
      <c r="M85">
        <v>1471582800</v>
      </c>
      <c r="N85" s="11">
        <f t="shared" si="8"/>
        <v>42601.208333333328</v>
      </c>
      <c r="O85" t="b">
        <v>0</v>
      </c>
      <c r="P85" t="b">
        <v>0</v>
      </c>
      <c r="Q85" t="s">
        <v>50</v>
      </c>
      <c r="R85" s="8">
        <f t="shared" si="9"/>
        <v>39.996000000000002</v>
      </c>
      <c r="S85" t="str">
        <f t="shared" si="10"/>
        <v>music</v>
      </c>
      <c r="T85" t="str">
        <f t="shared" si="11"/>
        <v>electric music</v>
      </c>
    </row>
    <row r="86" spans="1:20" ht="31.2" x14ac:dyDescent="0.3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6">
        <f t="shared" si="6"/>
        <v>132.36942675159236</v>
      </c>
      <c r="G86" t="s">
        <v>20</v>
      </c>
      <c r="H86">
        <v>374</v>
      </c>
      <c r="I86" t="s">
        <v>21</v>
      </c>
      <c r="J86" t="s">
        <v>22</v>
      </c>
      <c r="K86">
        <v>1343451600</v>
      </c>
      <c r="L86" s="11">
        <f t="shared" si="7"/>
        <v>41118.208333333336</v>
      </c>
      <c r="M86">
        <v>1344315600</v>
      </c>
      <c r="N86" s="11">
        <f t="shared" si="8"/>
        <v>41128.208333333336</v>
      </c>
      <c r="O86" t="b">
        <v>0</v>
      </c>
      <c r="P86" t="b">
        <v>0</v>
      </c>
      <c r="Q86" t="s">
        <v>65</v>
      </c>
      <c r="R86" s="8">
        <f t="shared" si="9"/>
        <v>111.1336898395722</v>
      </c>
      <c r="S86" t="str">
        <f t="shared" si="10"/>
        <v>technology</v>
      </c>
      <c r="T86" t="str">
        <f t="shared" si="11"/>
        <v>wearables</v>
      </c>
    </row>
    <row r="87" spans="1:20" x14ac:dyDescent="0.3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6">
        <f t="shared" si="6"/>
        <v>131.22448979591837</v>
      </c>
      <c r="G87" t="s">
        <v>20</v>
      </c>
      <c r="H87">
        <v>71</v>
      </c>
      <c r="I87" t="s">
        <v>26</v>
      </c>
      <c r="J87" t="s">
        <v>27</v>
      </c>
      <c r="K87">
        <v>1315717200</v>
      </c>
      <c r="L87" s="11">
        <f t="shared" si="7"/>
        <v>40797.208333333336</v>
      </c>
      <c r="M87">
        <v>1316408400</v>
      </c>
      <c r="N87" s="11">
        <f t="shared" si="8"/>
        <v>40805.208333333336</v>
      </c>
      <c r="O87" t="b">
        <v>0</v>
      </c>
      <c r="P87" t="b">
        <v>0</v>
      </c>
      <c r="Q87" t="s">
        <v>60</v>
      </c>
      <c r="R87" s="8">
        <f t="shared" si="9"/>
        <v>90.563380281690144</v>
      </c>
      <c r="S87" t="str">
        <f t="shared" si="10"/>
        <v>music</v>
      </c>
      <c r="T87" t="str">
        <f t="shared" si="11"/>
        <v>indie rock</v>
      </c>
    </row>
    <row r="88" spans="1:20" x14ac:dyDescent="0.3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6">
        <f t="shared" si="6"/>
        <v>167.63513513513513</v>
      </c>
      <c r="G88" t="s">
        <v>20</v>
      </c>
      <c r="H88">
        <v>203</v>
      </c>
      <c r="I88" t="s">
        <v>21</v>
      </c>
      <c r="J88" t="s">
        <v>22</v>
      </c>
      <c r="K88">
        <v>1430715600</v>
      </c>
      <c r="L88" s="11">
        <f t="shared" si="7"/>
        <v>42128.208333333328</v>
      </c>
      <c r="M88">
        <v>1431838800</v>
      </c>
      <c r="N88" s="11">
        <f t="shared" si="8"/>
        <v>42141.208333333328</v>
      </c>
      <c r="O88" t="b">
        <v>1</v>
      </c>
      <c r="P88" t="b">
        <v>0</v>
      </c>
      <c r="Q88" t="s">
        <v>33</v>
      </c>
      <c r="R88" s="8">
        <f t="shared" si="9"/>
        <v>61.108374384236456</v>
      </c>
      <c r="S88" t="str">
        <f t="shared" si="10"/>
        <v>theater</v>
      </c>
      <c r="T88" t="str">
        <f t="shared" si="11"/>
        <v>plays</v>
      </c>
    </row>
    <row r="89" spans="1:20" ht="31.2" x14ac:dyDescent="0.3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6">
        <f t="shared" si="6"/>
        <v>61.984886649874063</v>
      </c>
      <c r="G89" t="s">
        <v>14</v>
      </c>
      <c r="H89">
        <v>1482</v>
      </c>
      <c r="I89" t="s">
        <v>26</v>
      </c>
      <c r="J89" t="s">
        <v>27</v>
      </c>
      <c r="K89">
        <v>1299564000</v>
      </c>
      <c r="L89" s="11">
        <f t="shared" si="7"/>
        <v>40610.25</v>
      </c>
      <c r="M89">
        <v>1300510800</v>
      </c>
      <c r="N89" s="11">
        <f t="shared" si="8"/>
        <v>40621.208333333336</v>
      </c>
      <c r="O89" t="b">
        <v>0</v>
      </c>
      <c r="P89" t="b">
        <v>1</v>
      </c>
      <c r="Q89" t="s">
        <v>23</v>
      </c>
      <c r="R89" s="8">
        <f t="shared" si="9"/>
        <v>83.022941970310384</v>
      </c>
      <c r="S89" t="str">
        <f t="shared" si="10"/>
        <v>music</v>
      </c>
      <c r="T89" t="str">
        <f t="shared" si="11"/>
        <v>rock</v>
      </c>
    </row>
    <row r="90" spans="1:20" x14ac:dyDescent="0.3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6">
        <f t="shared" si="6"/>
        <v>260.75</v>
      </c>
      <c r="G90" t="s">
        <v>20</v>
      </c>
      <c r="H90">
        <v>113</v>
      </c>
      <c r="I90" t="s">
        <v>21</v>
      </c>
      <c r="J90" t="s">
        <v>22</v>
      </c>
      <c r="K90">
        <v>1429160400</v>
      </c>
      <c r="L90" s="11">
        <f t="shared" si="7"/>
        <v>42110.208333333328</v>
      </c>
      <c r="M90">
        <v>1431061200</v>
      </c>
      <c r="N90" s="11">
        <f t="shared" si="8"/>
        <v>42132.208333333328</v>
      </c>
      <c r="O90" t="b">
        <v>0</v>
      </c>
      <c r="P90" t="b">
        <v>0</v>
      </c>
      <c r="Q90" t="s">
        <v>206</v>
      </c>
      <c r="R90" s="8">
        <f t="shared" si="9"/>
        <v>110.76106194690266</v>
      </c>
      <c r="S90" t="str">
        <f t="shared" si="10"/>
        <v>publishing</v>
      </c>
      <c r="T90" t="str">
        <f t="shared" si="11"/>
        <v>translations</v>
      </c>
    </row>
    <row r="91" spans="1:20" x14ac:dyDescent="0.3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6">
        <f t="shared" si="6"/>
        <v>252.58823529411765</v>
      </c>
      <c r="G91" t="s">
        <v>20</v>
      </c>
      <c r="H91">
        <v>96</v>
      </c>
      <c r="I91" t="s">
        <v>21</v>
      </c>
      <c r="J91" t="s">
        <v>22</v>
      </c>
      <c r="K91">
        <v>1271307600</v>
      </c>
      <c r="L91" s="11">
        <f t="shared" si="7"/>
        <v>40283.208333333336</v>
      </c>
      <c r="M91">
        <v>1271480400</v>
      </c>
      <c r="N91" s="11">
        <f t="shared" si="8"/>
        <v>40285.208333333336</v>
      </c>
      <c r="O91" t="b">
        <v>0</v>
      </c>
      <c r="P91" t="b">
        <v>0</v>
      </c>
      <c r="Q91" t="s">
        <v>33</v>
      </c>
      <c r="R91" s="8">
        <f t="shared" si="9"/>
        <v>89.458333333333329</v>
      </c>
      <c r="S91" t="str">
        <f t="shared" si="10"/>
        <v>theater</v>
      </c>
      <c r="T91" t="str">
        <f t="shared" si="11"/>
        <v>plays</v>
      </c>
    </row>
    <row r="92" spans="1:20" x14ac:dyDescent="0.3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6">
        <f t="shared" si="6"/>
        <v>78.615384615384613</v>
      </c>
      <c r="G92" t="s">
        <v>14</v>
      </c>
      <c r="H92">
        <v>106</v>
      </c>
      <c r="I92" t="s">
        <v>21</v>
      </c>
      <c r="J92" t="s">
        <v>22</v>
      </c>
      <c r="K92">
        <v>1456380000</v>
      </c>
      <c r="L92" s="11">
        <f t="shared" si="7"/>
        <v>42425.25</v>
      </c>
      <c r="M92">
        <v>1456380000</v>
      </c>
      <c r="N92" s="11">
        <f t="shared" si="8"/>
        <v>42425.25</v>
      </c>
      <c r="O92" t="b">
        <v>0</v>
      </c>
      <c r="P92" t="b">
        <v>1</v>
      </c>
      <c r="Q92" t="s">
        <v>33</v>
      </c>
      <c r="R92" s="8">
        <f t="shared" si="9"/>
        <v>57.849056603773583</v>
      </c>
      <c r="S92" t="str">
        <f t="shared" si="10"/>
        <v>theater</v>
      </c>
      <c r="T92" t="str">
        <f t="shared" si="11"/>
        <v>plays</v>
      </c>
    </row>
    <row r="93" spans="1:20" x14ac:dyDescent="0.3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6">
        <f t="shared" si="6"/>
        <v>48.404406999351913</v>
      </c>
      <c r="G93" t="s">
        <v>14</v>
      </c>
      <c r="H93">
        <v>679</v>
      </c>
      <c r="I93" t="s">
        <v>107</v>
      </c>
      <c r="J93" t="s">
        <v>108</v>
      </c>
      <c r="K93">
        <v>1470459600</v>
      </c>
      <c r="L93" s="11">
        <f t="shared" si="7"/>
        <v>42588.208333333328</v>
      </c>
      <c r="M93">
        <v>1472878800</v>
      </c>
      <c r="N93" s="11">
        <f t="shared" si="8"/>
        <v>42616.208333333328</v>
      </c>
      <c r="O93" t="b">
        <v>0</v>
      </c>
      <c r="P93" t="b">
        <v>0</v>
      </c>
      <c r="Q93" t="s">
        <v>206</v>
      </c>
      <c r="R93" s="8">
        <f t="shared" si="9"/>
        <v>109.99705449189985</v>
      </c>
      <c r="S93" t="str">
        <f t="shared" si="10"/>
        <v>publishing</v>
      </c>
      <c r="T93" t="str">
        <f t="shared" si="11"/>
        <v>translations</v>
      </c>
    </row>
    <row r="94" spans="1:20" ht="31.2" x14ac:dyDescent="0.3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6">
        <f t="shared" si="6"/>
        <v>258.875</v>
      </c>
      <c r="G94" t="s">
        <v>20</v>
      </c>
      <c r="H94">
        <v>498</v>
      </c>
      <c r="I94" t="s">
        <v>98</v>
      </c>
      <c r="J94" t="s">
        <v>99</v>
      </c>
      <c r="K94">
        <v>1277269200</v>
      </c>
      <c r="L94" s="11">
        <f t="shared" si="7"/>
        <v>40352.208333333336</v>
      </c>
      <c r="M94">
        <v>1277355600</v>
      </c>
      <c r="N94" s="11">
        <f t="shared" si="8"/>
        <v>40353.208333333336</v>
      </c>
      <c r="O94" t="b">
        <v>0</v>
      </c>
      <c r="P94" t="b">
        <v>1</v>
      </c>
      <c r="Q94" t="s">
        <v>89</v>
      </c>
      <c r="R94" s="8">
        <f t="shared" si="9"/>
        <v>103.96586345381526</v>
      </c>
      <c r="S94" t="str">
        <f t="shared" si="10"/>
        <v>games</v>
      </c>
      <c r="T94" t="str">
        <f t="shared" si="11"/>
        <v>video games</v>
      </c>
    </row>
    <row r="95" spans="1:20" x14ac:dyDescent="0.3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6">
        <f t="shared" si="6"/>
        <v>60.548713235294116</v>
      </c>
      <c r="G95" t="s">
        <v>74</v>
      </c>
      <c r="H95">
        <v>610</v>
      </c>
      <c r="I95" t="s">
        <v>21</v>
      </c>
      <c r="J95" t="s">
        <v>22</v>
      </c>
      <c r="K95">
        <v>1350709200</v>
      </c>
      <c r="L95" s="11">
        <f t="shared" si="7"/>
        <v>41202.208333333336</v>
      </c>
      <c r="M95">
        <v>1351054800</v>
      </c>
      <c r="N95" s="11">
        <f t="shared" si="8"/>
        <v>41206.208333333336</v>
      </c>
      <c r="O95" t="b">
        <v>0</v>
      </c>
      <c r="P95" t="b">
        <v>1</v>
      </c>
      <c r="Q95" t="s">
        <v>33</v>
      </c>
      <c r="R95" s="8">
        <f t="shared" si="9"/>
        <v>107.99508196721311</v>
      </c>
      <c r="S95" t="str">
        <f t="shared" si="10"/>
        <v>theater</v>
      </c>
      <c r="T95" t="str">
        <f t="shared" si="11"/>
        <v>plays</v>
      </c>
    </row>
    <row r="96" spans="1:20" x14ac:dyDescent="0.3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6">
        <f t="shared" si="6"/>
        <v>303.68965517241378</v>
      </c>
      <c r="G96" t="s">
        <v>20</v>
      </c>
      <c r="H96">
        <v>180</v>
      </c>
      <c r="I96" t="s">
        <v>40</v>
      </c>
      <c r="J96" t="s">
        <v>41</v>
      </c>
      <c r="K96">
        <v>1554613200</v>
      </c>
      <c r="L96" s="11">
        <f t="shared" si="7"/>
        <v>43562.208333333328</v>
      </c>
      <c r="M96">
        <v>1555563600</v>
      </c>
      <c r="N96" s="11">
        <f t="shared" si="8"/>
        <v>43573.208333333328</v>
      </c>
      <c r="O96" t="b">
        <v>0</v>
      </c>
      <c r="P96" t="b">
        <v>0</v>
      </c>
      <c r="Q96" t="s">
        <v>28</v>
      </c>
      <c r="R96" s="8">
        <f t="shared" si="9"/>
        <v>48.927777777777777</v>
      </c>
      <c r="S96" t="str">
        <f t="shared" si="10"/>
        <v>technology</v>
      </c>
      <c r="T96" t="str">
        <f t="shared" si="11"/>
        <v>web</v>
      </c>
    </row>
    <row r="97" spans="1:20" ht="31.2" x14ac:dyDescent="0.3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6">
        <f t="shared" si="6"/>
        <v>112.99999999999999</v>
      </c>
      <c r="G97" t="s">
        <v>20</v>
      </c>
      <c r="H97">
        <v>27</v>
      </c>
      <c r="I97" t="s">
        <v>21</v>
      </c>
      <c r="J97" t="s">
        <v>22</v>
      </c>
      <c r="K97">
        <v>1571029200</v>
      </c>
      <c r="L97" s="11">
        <f t="shared" si="7"/>
        <v>43752.208333333328</v>
      </c>
      <c r="M97">
        <v>1571634000</v>
      </c>
      <c r="N97" s="11">
        <f t="shared" si="8"/>
        <v>43759.208333333328</v>
      </c>
      <c r="O97" t="b">
        <v>0</v>
      </c>
      <c r="P97" t="b">
        <v>0</v>
      </c>
      <c r="Q97" t="s">
        <v>42</v>
      </c>
      <c r="R97" s="8">
        <f t="shared" si="9"/>
        <v>37.666666666666664</v>
      </c>
      <c r="S97" t="str">
        <f t="shared" si="10"/>
        <v>film &amp; video</v>
      </c>
      <c r="T97" t="str">
        <f t="shared" si="11"/>
        <v>documentary</v>
      </c>
    </row>
    <row r="98" spans="1:20" x14ac:dyDescent="0.3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6">
        <f t="shared" si="6"/>
        <v>217.37876614060258</v>
      </c>
      <c r="G98" t="s">
        <v>20</v>
      </c>
      <c r="H98">
        <v>2331</v>
      </c>
      <c r="I98" t="s">
        <v>21</v>
      </c>
      <c r="J98" t="s">
        <v>22</v>
      </c>
      <c r="K98">
        <v>1299736800</v>
      </c>
      <c r="L98" s="11">
        <f t="shared" si="7"/>
        <v>40612.25</v>
      </c>
      <c r="M98">
        <v>1300856400</v>
      </c>
      <c r="N98" s="11">
        <f t="shared" si="8"/>
        <v>40625.208333333336</v>
      </c>
      <c r="O98" t="b">
        <v>0</v>
      </c>
      <c r="P98" t="b">
        <v>0</v>
      </c>
      <c r="Q98" t="s">
        <v>33</v>
      </c>
      <c r="R98" s="8">
        <f t="shared" si="9"/>
        <v>64.999141999141997</v>
      </c>
      <c r="S98" t="str">
        <f t="shared" si="10"/>
        <v>theater</v>
      </c>
      <c r="T98" t="str">
        <f t="shared" si="11"/>
        <v>plays</v>
      </c>
    </row>
    <row r="99" spans="1:20" x14ac:dyDescent="0.3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6">
        <f t="shared" si="6"/>
        <v>926.69230769230762</v>
      </c>
      <c r="G99" t="s">
        <v>20</v>
      </c>
      <c r="H99">
        <v>113</v>
      </c>
      <c r="I99" t="s">
        <v>21</v>
      </c>
      <c r="J99" t="s">
        <v>22</v>
      </c>
      <c r="K99">
        <v>1435208400</v>
      </c>
      <c r="L99" s="11">
        <f t="shared" si="7"/>
        <v>42180.208333333328</v>
      </c>
      <c r="M99">
        <v>1439874000</v>
      </c>
      <c r="N99" s="11">
        <f t="shared" si="8"/>
        <v>42234.208333333328</v>
      </c>
      <c r="O99" t="b">
        <v>0</v>
      </c>
      <c r="P99" t="b">
        <v>0</v>
      </c>
      <c r="Q99" t="s">
        <v>17</v>
      </c>
      <c r="R99" s="8">
        <f t="shared" si="9"/>
        <v>106.61061946902655</v>
      </c>
      <c r="S99" t="str">
        <f t="shared" si="10"/>
        <v>food</v>
      </c>
      <c r="T99" t="str">
        <f t="shared" si="11"/>
        <v>food trucks</v>
      </c>
    </row>
    <row r="100" spans="1:20" x14ac:dyDescent="0.3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6">
        <f t="shared" si="6"/>
        <v>33.692229038854805</v>
      </c>
      <c r="G100" t="s">
        <v>14</v>
      </c>
      <c r="H100">
        <v>1220</v>
      </c>
      <c r="I100" t="s">
        <v>26</v>
      </c>
      <c r="J100" t="s">
        <v>27</v>
      </c>
      <c r="K100">
        <v>1437973200</v>
      </c>
      <c r="L100" s="11">
        <f t="shared" si="7"/>
        <v>42212.208333333328</v>
      </c>
      <c r="M100">
        <v>1438318800</v>
      </c>
      <c r="N100" s="11">
        <f t="shared" si="8"/>
        <v>42216.208333333328</v>
      </c>
      <c r="O100" t="b">
        <v>0</v>
      </c>
      <c r="P100" t="b">
        <v>0</v>
      </c>
      <c r="Q100" t="s">
        <v>89</v>
      </c>
      <c r="R100" s="8">
        <f t="shared" si="9"/>
        <v>27.009016393442622</v>
      </c>
      <c r="S100" t="str">
        <f t="shared" si="10"/>
        <v>games</v>
      </c>
      <c r="T100" t="str">
        <f t="shared" si="11"/>
        <v>video games</v>
      </c>
    </row>
    <row r="101" spans="1:20" ht="31.2" x14ac:dyDescent="0.3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6">
        <f t="shared" si="6"/>
        <v>196.7236842105263</v>
      </c>
      <c r="G101" t="s">
        <v>20</v>
      </c>
      <c r="H101">
        <v>164</v>
      </c>
      <c r="I101" t="s">
        <v>21</v>
      </c>
      <c r="J101" t="s">
        <v>22</v>
      </c>
      <c r="K101">
        <v>1416895200</v>
      </c>
      <c r="L101" s="11">
        <f t="shared" si="7"/>
        <v>41968.25</v>
      </c>
      <c r="M101">
        <v>1419400800</v>
      </c>
      <c r="N101" s="11">
        <f t="shared" si="8"/>
        <v>41997.25</v>
      </c>
      <c r="O101" t="b">
        <v>0</v>
      </c>
      <c r="P101" t="b">
        <v>0</v>
      </c>
      <c r="Q101" t="s">
        <v>33</v>
      </c>
      <c r="R101" s="8">
        <f t="shared" si="9"/>
        <v>91.16463414634147</v>
      </c>
      <c r="S101" t="str">
        <f t="shared" si="10"/>
        <v>theater</v>
      </c>
      <c r="T101" t="str">
        <f t="shared" si="11"/>
        <v>plays</v>
      </c>
    </row>
    <row r="102" spans="1:20" x14ac:dyDescent="0.3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6">
        <f t="shared" si="6"/>
        <v>1</v>
      </c>
      <c r="G102" t="s">
        <v>14</v>
      </c>
      <c r="H102">
        <v>1</v>
      </c>
      <c r="I102" t="s">
        <v>21</v>
      </c>
      <c r="J102" t="s">
        <v>22</v>
      </c>
      <c r="K102">
        <v>1319000400</v>
      </c>
      <c r="L102" s="11">
        <f t="shared" si="7"/>
        <v>40835.208333333336</v>
      </c>
      <c r="M102">
        <v>1320555600</v>
      </c>
      <c r="N102" s="11">
        <f t="shared" si="8"/>
        <v>40853.208333333336</v>
      </c>
      <c r="O102" t="b">
        <v>0</v>
      </c>
      <c r="P102" t="b">
        <v>0</v>
      </c>
      <c r="Q102" t="s">
        <v>33</v>
      </c>
      <c r="R102" s="8">
        <f t="shared" si="9"/>
        <v>1</v>
      </c>
      <c r="S102" t="str">
        <f t="shared" si="10"/>
        <v>theater</v>
      </c>
      <c r="T102" t="str">
        <f t="shared" si="11"/>
        <v>plays</v>
      </c>
    </row>
    <row r="103" spans="1:20" x14ac:dyDescent="0.3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6">
        <f t="shared" si="6"/>
        <v>1021.4444444444445</v>
      </c>
      <c r="G103" t="s">
        <v>20</v>
      </c>
      <c r="H103">
        <v>164</v>
      </c>
      <c r="I103" t="s">
        <v>21</v>
      </c>
      <c r="J103" t="s">
        <v>22</v>
      </c>
      <c r="K103">
        <v>1424498400</v>
      </c>
      <c r="L103" s="11">
        <f t="shared" si="7"/>
        <v>42056.25</v>
      </c>
      <c r="M103">
        <v>1425103200</v>
      </c>
      <c r="N103" s="11">
        <f t="shared" si="8"/>
        <v>42063.25</v>
      </c>
      <c r="O103" t="b">
        <v>0</v>
      </c>
      <c r="P103" t="b">
        <v>1</v>
      </c>
      <c r="Q103" t="s">
        <v>50</v>
      </c>
      <c r="R103" s="8">
        <f t="shared" si="9"/>
        <v>56.054878048780488</v>
      </c>
      <c r="S103" t="str">
        <f t="shared" si="10"/>
        <v>music</v>
      </c>
      <c r="T103" t="str">
        <f t="shared" si="11"/>
        <v>electric music</v>
      </c>
    </row>
    <row r="104" spans="1:20" x14ac:dyDescent="0.3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6">
        <f t="shared" si="6"/>
        <v>281.67567567567568</v>
      </c>
      <c r="G104" t="s">
        <v>20</v>
      </c>
      <c r="H104">
        <v>336</v>
      </c>
      <c r="I104" t="s">
        <v>21</v>
      </c>
      <c r="J104" t="s">
        <v>22</v>
      </c>
      <c r="K104">
        <v>1526274000</v>
      </c>
      <c r="L104" s="11">
        <f t="shared" si="7"/>
        <v>43234.208333333328</v>
      </c>
      <c r="M104">
        <v>1526878800</v>
      </c>
      <c r="N104" s="11">
        <f t="shared" si="8"/>
        <v>43241.208333333328</v>
      </c>
      <c r="O104" t="b">
        <v>0</v>
      </c>
      <c r="P104" t="b">
        <v>1</v>
      </c>
      <c r="Q104" t="s">
        <v>65</v>
      </c>
      <c r="R104" s="8">
        <f t="shared" si="9"/>
        <v>31.017857142857142</v>
      </c>
      <c r="S104" t="str">
        <f t="shared" si="10"/>
        <v>technology</v>
      </c>
      <c r="T104" t="str">
        <f t="shared" si="11"/>
        <v>wearables</v>
      </c>
    </row>
    <row r="105" spans="1:20" x14ac:dyDescent="0.3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6">
        <f t="shared" si="6"/>
        <v>24.610000000000003</v>
      </c>
      <c r="G105" t="s">
        <v>14</v>
      </c>
      <c r="H105">
        <v>37</v>
      </c>
      <c r="I105" t="s">
        <v>107</v>
      </c>
      <c r="J105" t="s">
        <v>108</v>
      </c>
      <c r="K105">
        <v>1287896400</v>
      </c>
      <c r="L105" s="11">
        <f t="shared" si="7"/>
        <v>40475.208333333336</v>
      </c>
      <c r="M105">
        <v>1288674000</v>
      </c>
      <c r="N105" s="11">
        <f t="shared" si="8"/>
        <v>40484.208333333336</v>
      </c>
      <c r="O105" t="b">
        <v>0</v>
      </c>
      <c r="P105" t="b">
        <v>0</v>
      </c>
      <c r="Q105" t="s">
        <v>50</v>
      </c>
      <c r="R105" s="8">
        <f t="shared" si="9"/>
        <v>66.513513513513516</v>
      </c>
      <c r="S105" t="str">
        <f t="shared" si="10"/>
        <v>music</v>
      </c>
      <c r="T105" t="str">
        <f t="shared" si="11"/>
        <v>electric music</v>
      </c>
    </row>
    <row r="106" spans="1:20" x14ac:dyDescent="0.3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6">
        <f t="shared" si="6"/>
        <v>143.14010067114094</v>
      </c>
      <c r="G106" t="s">
        <v>20</v>
      </c>
      <c r="H106">
        <v>1917</v>
      </c>
      <c r="I106" t="s">
        <v>21</v>
      </c>
      <c r="J106" t="s">
        <v>22</v>
      </c>
      <c r="K106">
        <v>1495515600</v>
      </c>
      <c r="L106" s="11">
        <f t="shared" si="7"/>
        <v>42878.208333333328</v>
      </c>
      <c r="M106">
        <v>1495602000</v>
      </c>
      <c r="N106" s="11">
        <f t="shared" si="8"/>
        <v>42879.208333333328</v>
      </c>
      <c r="O106" t="b">
        <v>0</v>
      </c>
      <c r="P106" t="b">
        <v>0</v>
      </c>
      <c r="Q106" t="s">
        <v>60</v>
      </c>
      <c r="R106" s="8">
        <f t="shared" si="9"/>
        <v>89.005216484089729</v>
      </c>
      <c r="S106" t="str">
        <f t="shared" si="10"/>
        <v>music</v>
      </c>
      <c r="T106" t="str">
        <f t="shared" si="11"/>
        <v>indie rock</v>
      </c>
    </row>
    <row r="107" spans="1:20" x14ac:dyDescent="0.3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6">
        <f t="shared" si="6"/>
        <v>144.54411764705884</v>
      </c>
      <c r="G107" t="s">
        <v>20</v>
      </c>
      <c r="H107">
        <v>95</v>
      </c>
      <c r="I107" t="s">
        <v>21</v>
      </c>
      <c r="J107" t="s">
        <v>22</v>
      </c>
      <c r="K107">
        <v>1364878800</v>
      </c>
      <c r="L107" s="11">
        <f t="shared" si="7"/>
        <v>41366.208333333336</v>
      </c>
      <c r="M107">
        <v>1366434000</v>
      </c>
      <c r="N107" s="11">
        <f t="shared" si="8"/>
        <v>41384.208333333336</v>
      </c>
      <c r="O107" t="b">
        <v>0</v>
      </c>
      <c r="P107" t="b">
        <v>0</v>
      </c>
      <c r="Q107" t="s">
        <v>28</v>
      </c>
      <c r="R107" s="8">
        <f t="shared" si="9"/>
        <v>103.46315789473684</v>
      </c>
      <c r="S107" t="str">
        <f t="shared" si="10"/>
        <v>technology</v>
      </c>
      <c r="T107" t="str">
        <f t="shared" si="11"/>
        <v>web</v>
      </c>
    </row>
    <row r="108" spans="1:20" x14ac:dyDescent="0.3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6">
        <f t="shared" si="6"/>
        <v>359.12820512820514</v>
      </c>
      <c r="G108" t="s">
        <v>20</v>
      </c>
      <c r="H108">
        <v>147</v>
      </c>
      <c r="I108" t="s">
        <v>21</v>
      </c>
      <c r="J108" t="s">
        <v>22</v>
      </c>
      <c r="K108">
        <v>1567918800</v>
      </c>
      <c r="L108" s="11">
        <f t="shared" si="7"/>
        <v>43716.208333333328</v>
      </c>
      <c r="M108">
        <v>1568350800</v>
      </c>
      <c r="N108" s="11">
        <f t="shared" si="8"/>
        <v>43721.208333333328</v>
      </c>
      <c r="O108" t="b">
        <v>0</v>
      </c>
      <c r="P108" t="b">
        <v>0</v>
      </c>
      <c r="Q108" t="s">
        <v>33</v>
      </c>
      <c r="R108" s="8">
        <f t="shared" si="9"/>
        <v>95.278911564625844</v>
      </c>
      <c r="S108" t="str">
        <f t="shared" si="10"/>
        <v>theater</v>
      </c>
      <c r="T108" t="str">
        <f t="shared" si="11"/>
        <v>plays</v>
      </c>
    </row>
    <row r="109" spans="1:20" ht="31.2" x14ac:dyDescent="0.3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6">
        <f t="shared" si="6"/>
        <v>186.48571428571427</v>
      </c>
      <c r="G109" t="s">
        <v>20</v>
      </c>
      <c r="H109">
        <v>86</v>
      </c>
      <c r="I109" t="s">
        <v>21</v>
      </c>
      <c r="J109" t="s">
        <v>22</v>
      </c>
      <c r="K109">
        <v>1524459600</v>
      </c>
      <c r="L109" s="11">
        <f t="shared" si="7"/>
        <v>43213.208333333328</v>
      </c>
      <c r="M109">
        <v>1525928400</v>
      </c>
      <c r="N109" s="11">
        <f t="shared" si="8"/>
        <v>43230.208333333328</v>
      </c>
      <c r="O109" t="b">
        <v>0</v>
      </c>
      <c r="P109" t="b">
        <v>1</v>
      </c>
      <c r="Q109" t="s">
        <v>33</v>
      </c>
      <c r="R109" s="8">
        <f t="shared" si="9"/>
        <v>75.895348837209298</v>
      </c>
      <c r="S109" t="str">
        <f t="shared" si="10"/>
        <v>theater</v>
      </c>
      <c r="T109" t="str">
        <f t="shared" si="11"/>
        <v>plays</v>
      </c>
    </row>
    <row r="110" spans="1:20" ht="31.2" x14ac:dyDescent="0.3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6">
        <f t="shared" si="6"/>
        <v>595.26666666666665</v>
      </c>
      <c r="G110" t="s">
        <v>20</v>
      </c>
      <c r="H110">
        <v>83</v>
      </c>
      <c r="I110" t="s">
        <v>21</v>
      </c>
      <c r="J110" t="s">
        <v>22</v>
      </c>
      <c r="K110">
        <v>1333688400</v>
      </c>
      <c r="L110" s="11">
        <f t="shared" si="7"/>
        <v>41005.208333333336</v>
      </c>
      <c r="M110">
        <v>1336885200</v>
      </c>
      <c r="N110" s="11">
        <f t="shared" si="8"/>
        <v>41042.208333333336</v>
      </c>
      <c r="O110" t="b">
        <v>0</v>
      </c>
      <c r="P110" t="b">
        <v>0</v>
      </c>
      <c r="Q110" t="s">
        <v>42</v>
      </c>
      <c r="R110" s="8">
        <f t="shared" si="9"/>
        <v>107.57831325301204</v>
      </c>
      <c r="S110" t="str">
        <f t="shared" si="10"/>
        <v>film &amp; video</v>
      </c>
      <c r="T110" t="str">
        <f t="shared" si="11"/>
        <v>documentary</v>
      </c>
    </row>
    <row r="111" spans="1:20" x14ac:dyDescent="0.3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6">
        <f t="shared" si="6"/>
        <v>59.21153846153846</v>
      </c>
      <c r="G111" t="s">
        <v>14</v>
      </c>
      <c r="H111">
        <v>60</v>
      </c>
      <c r="I111" t="s">
        <v>21</v>
      </c>
      <c r="J111" t="s">
        <v>22</v>
      </c>
      <c r="K111">
        <v>1389506400</v>
      </c>
      <c r="L111" s="11">
        <f t="shared" si="7"/>
        <v>41651.25</v>
      </c>
      <c r="M111">
        <v>1389679200</v>
      </c>
      <c r="N111" s="11">
        <f t="shared" si="8"/>
        <v>41653.25</v>
      </c>
      <c r="O111" t="b">
        <v>0</v>
      </c>
      <c r="P111" t="b">
        <v>0</v>
      </c>
      <c r="Q111" t="s">
        <v>269</v>
      </c>
      <c r="R111" s="8">
        <f t="shared" si="9"/>
        <v>51.31666666666667</v>
      </c>
      <c r="S111" t="str">
        <f t="shared" si="10"/>
        <v>film &amp; video</v>
      </c>
      <c r="T111" t="str">
        <f t="shared" si="11"/>
        <v>television</v>
      </c>
    </row>
    <row r="112" spans="1:20" ht="31.2" x14ac:dyDescent="0.3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6">
        <f t="shared" si="6"/>
        <v>14.962780898876405</v>
      </c>
      <c r="G112" t="s">
        <v>14</v>
      </c>
      <c r="H112">
        <v>296</v>
      </c>
      <c r="I112" t="s">
        <v>21</v>
      </c>
      <c r="J112" t="s">
        <v>22</v>
      </c>
      <c r="K112">
        <v>1536642000</v>
      </c>
      <c r="L112" s="11">
        <f t="shared" si="7"/>
        <v>43354.208333333328</v>
      </c>
      <c r="M112">
        <v>1538283600</v>
      </c>
      <c r="N112" s="11">
        <f t="shared" si="8"/>
        <v>43373.208333333328</v>
      </c>
      <c r="O112" t="b">
        <v>0</v>
      </c>
      <c r="P112" t="b">
        <v>0</v>
      </c>
      <c r="Q112" t="s">
        <v>17</v>
      </c>
      <c r="R112" s="8">
        <f t="shared" si="9"/>
        <v>71.983108108108112</v>
      </c>
      <c r="S112" t="str">
        <f t="shared" si="10"/>
        <v>food</v>
      </c>
      <c r="T112" t="str">
        <f t="shared" si="11"/>
        <v>food trucks</v>
      </c>
    </row>
    <row r="113" spans="1:20" x14ac:dyDescent="0.3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6">
        <f t="shared" si="6"/>
        <v>119.95602605863192</v>
      </c>
      <c r="G113" t="s">
        <v>20</v>
      </c>
      <c r="H113">
        <v>676</v>
      </c>
      <c r="I113" t="s">
        <v>21</v>
      </c>
      <c r="J113" t="s">
        <v>22</v>
      </c>
      <c r="K113">
        <v>1348290000</v>
      </c>
      <c r="L113" s="11">
        <f t="shared" si="7"/>
        <v>41174.208333333336</v>
      </c>
      <c r="M113">
        <v>1348808400</v>
      </c>
      <c r="N113" s="11">
        <f t="shared" si="8"/>
        <v>41180.208333333336</v>
      </c>
      <c r="O113" t="b">
        <v>0</v>
      </c>
      <c r="P113" t="b">
        <v>0</v>
      </c>
      <c r="Q113" t="s">
        <v>133</v>
      </c>
      <c r="R113" s="8">
        <f t="shared" si="9"/>
        <v>108.95414201183432</v>
      </c>
      <c r="S113" t="str">
        <f t="shared" si="10"/>
        <v>publishing</v>
      </c>
      <c r="T113" t="str">
        <f t="shared" si="11"/>
        <v>radio &amp; podcasts</v>
      </c>
    </row>
    <row r="114" spans="1:20" x14ac:dyDescent="0.3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6">
        <f t="shared" si="6"/>
        <v>268.82978723404256</v>
      </c>
      <c r="G114" t="s">
        <v>20</v>
      </c>
      <c r="H114">
        <v>361</v>
      </c>
      <c r="I114" t="s">
        <v>26</v>
      </c>
      <c r="J114" t="s">
        <v>27</v>
      </c>
      <c r="K114">
        <v>1408856400</v>
      </c>
      <c r="L114" s="11">
        <f t="shared" si="7"/>
        <v>41875.208333333336</v>
      </c>
      <c r="M114">
        <v>1410152400</v>
      </c>
      <c r="N114" s="11">
        <f t="shared" si="8"/>
        <v>41890.208333333336</v>
      </c>
      <c r="O114" t="b">
        <v>0</v>
      </c>
      <c r="P114" t="b">
        <v>0</v>
      </c>
      <c r="Q114" t="s">
        <v>28</v>
      </c>
      <c r="R114" s="8">
        <f t="shared" si="9"/>
        <v>35</v>
      </c>
      <c r="S114" t="str">
        <f t="shared" si="10"/>
        <v>technology</v>
      </c>
      <c r="T114" t="str">
        <f t="shared" si="11"/>
        <v>web</v>
      </c>
    </row>
    <row r="115" spans="1:20" x14ac:dyDescent="0.3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6">
        <f t="shared" si="6"/>
        <v>376.87878787878788</v>
      </c>
      <c r="G115" t="s">
        <v>20</v>
      </c>
      <c r="H115">
        <v>131</v>
      </c>
      <c r="I115" t="s">
        <v>21</v>
      </c>
      <c r="J115" t="s">
        <v>22</v>
      </c>
      <c r="K115">
        <v>1505192400</v>
      </c>
      <c r="L115" s="11">
        <f t="shared" si="7"/>
        <v>42990.208333333328</v>
      </c>
      <c r="M115">
        <v>1505797200</v>
      </c>
      <c r="N115" s="11">
        <f t="shared" si="8"/>
        <v>42997.208333333328</v>
      </c>
      <c r="O115" t="b">
        <v>0</v>
      </c>
      <c r="P115" t="b">
        <v>0</v>
      </c>
      <c r="Q115" t="s">
        <v>17</v>
      </c>
      <c r="R115" s="8">
        <f t="shared" si="9"/>
        <v>94.938931297709928</v>
      </c>
      <c r="S115" t="str">
        <f t="shared" si="10"/>
        <v>food</v>
      </c>
      <c r="T115" t="str">
        <f t="shared" si="11"/>
        <v>food trucks</v>
      </c>
    </row>
    <row r="116" spans="1:20" x14ac:dyDescent="0.3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6">
        <f t="shared" si="6"/>
        <v>727.15789473684208</v>
      </c>
      <c r="G116" t="s">
        <v>20</v>
      </c>
      <c r="H116">
        <v>126</v>
      </c>
      <c r="I116" t="s">
        <v>21</v>
      </c>
      <c r="J116" t="s">
        <v>22</v>
      </c>
      <c r="K116">
        <v>1554786000</v>
      </c>
      <c r="L116" s="11">
        <f t="shared" si="7"/>
        <v>43564.208333333328</v>
      </c>
      <c r="M116">
        <v>1554872400</v>
      </c>
      <c r="N116" s="11">
        <f t="shared" si="8"/>
        <v>43565.208333333328</v>
      </c>
      <c r="O116" t="b">
        <v>0</v>
      </c>
      <c r="P116" t="b">
        <v>1</v>
      </c>
      <c r="Q116" t="s">
        <v>65</v>
      </c>
      <c r="R116" s="8">
        <f t="shared" si="9"/>
        <v>109.65079365079364</v>
      </c>
      <c r="S116" t="str">
        <f t="shared" si="10"/>
        <v>technology</v>
      </c>
      <c r="T116" t="str">
        <f t="shared" si="11"/>
        <v>wearables</v>
      </c>
    </row>
    <row r="117" spans="1:20" x14ac:dyDescent="0.3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6">
        <f t="shared" si="6"/>
        <v>87.211757648470297</v>
      </c>
      <c r="G117" t="s">
        <v>14</v>
      </c>
      <c r="H117">
        <v>3304</v>
      </c>
      <c r="I117" t="s">
        <v>107</v>
      </c>
      <c r="J117" t="s">
        <v>108</v>
      </c>
      <c r="K117">
        <v>1510898400</v>
      </c>
      <c r="L117" s="11">
        <f t="shared" si="7"/>
        <v>43056.25</v>
      </c>
      <c r="M117">
        <v>1513922400</v>
      </c>
      <c r="N117" s="11">
        <f t="shared" si="8"/>
        <v>43091.25</v>
      </c>
      <c r="O117" t="b">
        <v>0</v>
      </c>
      <c r="P117" t="b">
        <v>0</v>
      </c>
      <c r="Q117" t="s">
        <v>119</v>
      </c>
      <c r="R117" s="8">
        <f t="shared" si="9"/>
        <v>44.001815980629537</v>
      </c>
      <c r="S117" t="str">
        <f t="shared" si="10"/>
        <v>publishing</v>
      </c>
      <c r="T117" t="str">
        <f t="shared" si="11"/>
        <v>fiction</v>
      </c>
    </row>
    <row r="118" spans="1:20" ht="31.2" x14ac:dyDescent="0.3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6">
        <f t="shared" si="6"/>
        <v>88</v>
      </c>
      <c r="G118" t="s">
        <v>14</v>
      </c>
      <c r="H118">
        <v>73</v>
      </c>
      <c r="I118" t="s">
        <v>21</v>
      </c>
      <c r="J118" t="s">
        <v>22</v>
      </c>
      <c r="K118">
        <v>1442552400</v>
      </c>
      <c r="L118" s="11">
        <f t="shared" si="7"/>
        <v>42265.208333333328</v>
      </c>
      <c r="M118">
        <v>1442638800</v>
      </c>
      <c r="N118" s="11">
        <f t="shared" si="8"/>
        <v>42266.208333333328</v>
      </c>
      <c r="O118" t="b">
        <v>0</v>
      </c>
      <c r="P118" t="b">
        <v>0</v>
      </c>
      <c r="Q118" t="s">
        <v>33</v>
      </c>
      <c r="R118" s="8">
        <f t="shared" si="9"/>
        <v>86.794520547945211</v>
      </c>
      <c r="S118" t="str">
        <f t="shared" si="10"/>
        <v>theater</v>
      </c>
      <c r="T118" t="str">
        <f t="shared" si="11"/>
        <v>plays</v>
      </c>
    </row>
    <row r="119" spans="1:20" x14ac:dyDescent="0.3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6">
        <f t="shared" si="6"/>
        <v>173.9387755102041</v>
      </c>
      <c r="G119" t="s">
        <v>20</v>
      </c>
      <c r="H119">
        <v>275</v>
      </c>
      <c r="I119" t="s">
        <v>21</v>
      </c>
      <c r="J119" t="s">
        <v>22</v>
      </c>
      <c r="K119">
        <v>1316667600</v>
      </c>
      <c r="L119" s="11">
        <f t="shared" si="7"/>
        <v>40808.208333333336</v>
      </c>
      <c r="M119">
        <v>1317186000</v>
      </c>
      <c r="N119" s="11">
        <f t="shared" si="8"/>
        <v>40814.208333333336</v>
      </c>
      <c r="O119" t="b">
        <v>0</v>
      </c>
      <c r="P119" t="b">
        <v>0</v>
      </c>
      <c r="Q119" t="s">
        <v>269</v>
      </c>
      <c r="R119" s="8">
        <f t="shared" si="9"/>
        <v>30.992727272727272</v>
      </c>
      <c r="S119" t="str">
        <f t="shared" si="10"/>
        <v>film &amp; video</v>
      </c>
      <c r="T119" t="str">
        <f t="shared" si="11"/>
        <v>television</v>
      </c>
    </row>
    <row r="120" spans="1:20" x14ac:dyDescent="0.3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6">
        <f t="shared" si="6"/>
        <v>117.61111111111111</v>
      </c>
      <c r="G120" t="s">
        <v>20</v>
      </c>
      <c r="H120">
        <v>67</v>
      </c>
      <c r="I120" t="s">
        <v>21</v>
      </c>
      <c r="J120" t="s">
        <v>22</v>
      </c>
      <c r="K120">
        <v>1390716000</v>
      </c>
      <c r="L120" s="11">
        <f t="shared" si="7"/>
        <v>41665.25</v>
      </c>
      <c r="M120">
        <v>1391234400</v>
      </c>
      <c r="N120" s="11">
        <f t="shared" si="8"/>
        <v>41671.25</v>
      </c>
      <c r="O120" t="b">
        <v>0</v>
      </c>
      <c r="P120" t="b">
        <v>0</v>
      </c>
      <c r="Q120" t="s">
        <v>122</v>
      </c>
      <c r="R120" s="8">
        <f t="shared" si="9"/>
        <v>94.791044776119406</v>
      </c>
      <c r="S120" t="str">
        <f t="shared" si="10"/>
        <v>photography</v>
      </c>
      <c r="T120" t="str">
        <f t="shared" si="11"/>
        <v>photography books</v>
      </c>
    </row>
    <row r="121" spans="1:20" ht="31.2" x14ac:dyDescent="0.3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6">
        <f t="shared" si="6"/>
        <v>214.96</v>
      </c>
      <c r="G121" t="s">
        <v>20</v>
      </c>
      <c r="H121">
        <v>154</v>
      </c>
      <c r="I121" t="s">
        <v>21</v>
      </c>
      <c r="J121" t="s">
        <v>22</v>
      </c>
      <c r="K121">
        <v>1402894800</v>
      </c>
      <c r="L121" s="11">
        <f t="shared" si="7"/>
        <v>41806.208333333336</v>
      </c>
      <c r="M121">
        <v>1404363600</v>
      </c>
      <c r="N121" s="11">
        <f t="shared" si="8"/>
        <v>41823.208333333336</v>
      </c>
      <c r="O121" t="b">
        <v>0</v>
      </c>
      <c r="P121" t="b">
        <v>1</v>
      </c>
      <c r="Q121" t="s">
        <v>42</v>
      </c>
      <c r="R121" s="8">
        <f t="shared" si="9"/>
        <v>69.79220779220779</v>
      </c>
      <c r="S121" t="str">
        <f t="shared" si="10"/>
        <v>film &amp; video</v>
      </c>
      <c r="T121" t="str">
        <f t="shared" si="11"/>
        <v>documentary</v>
      </c>
    </row>
    <row r="122" spans="1:20" x14ac:dyDescent="0.3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6">
        <f t="shared" si="6"/>
        <v>149.49667110519306</v>
      </c>
      <c r="G122" t="s">
        <v>20</v>
      </c>
      <c r="H122">
        <v>1782</v>
      </c>
      <c r="I122" t="s">
        <v>21</v>
      </c>
      <c r="J122" t="s">
        <v>22</v>
      </c>
      <c r="K122">
        <v>1429246800</v>
      </c>
      <c r="L122" s="11">
        <f t="shared" si="7"/>
        <v>42111.208333333328</v>
      </c>
      <c r="M122">
        <v>1429592400</v>
      </c>
      <c r="N122" s="11">
        <f t="shared" si="8"/>
        <v>42115.208333333328</v>
      </c>
      <c r="O122" t="b">
        <v>0</v>
      </c>
      <c r="P122" t="b">
        <v>1</v>
      </c>
      <c r="Q122" t="s">
        <v>292</v>
      </c>
      <c r="R122" s="8">
        <f t="shared" si="9"/>
        <v>63.003367003367003</v>
      </c>
      <c r="S122" t="str">
        <f t="shared" si="10"/>
        <v>games</v>
      </c>
      <c r="T122" t="str">
        <f t="shared" si="11"/>
        <v>mobile games</v>
      </c>
    </row>
    <row r="123" spans="1:20" x14ac:dyDescent="0.3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6">
        <f t="shared" si="6"/>
        <v>219.33995584988963</v>
      </c>
      <c r="G123" t="s">
        <v>20</v>
      </c>
      <c r="H123">
        <v>903</v>
      </c>
      <c r="I123" t="s">
        <v>21</v>
      </c>
      <c r="J123" t="s">
        <v>22</v>
      </c>
      <c r="K123">
        <v>1412485200</v>
      </c>
      <c r="L123" s="11">
        <f t="shared" si="7"/>
        <v>41917.208333333336</v>
      </c>
      <c r="M123">
        <v>1413608400</v>
      </c>
      <c r="N123" s="11">
        <f t="shared" si="8"/>
        <v>41930.208333333336</v>
      </c>
      <c r="O123" t="b">
        <v>0</v>
      </c>
      <c r="P123" t="b">
        <v>0</v>
      </c>
      <c r="Q123" t="s">
        <v>89</v>
      </c>
      <c r="R123" s="8">
        <f t="shared" si="9"/>
        <v>110.0343300110742</v>
      </c>
      <c r="S123" t="str">
        <f t="shared" si="10"/>
        <v>games</v>
      </c>
      <c r="T123" t="str">
        <f t="shared" si="11"/>
        <v>video games</v>
      </c>
    </row>
    <row r="124" spans="1:20" x14ac:dyDescent="0.3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6">
        <f t="shared" si="6"/>
        <v>64.367690058479525</v>
      </c>
      <c r="G124" t="s">
        <v>14</v>
      </c>
      <c r="H124">
        <v>3387</v>
      </c>
      <c r="I124" t="s">
        <v>21</v>
      </c>
      <c r="J124" t="s">
        <v>22</v>
      </c>
      <c r="K124">
        <v>1417068000</v>
      </c>
      <c r="L124" s="11">
        <f t="shared" si="7"/>
        <v>41970.25</v>
      </c>
      <c r="M124">
        <v>1419400800</v>
      </c>
      <c r="N124" s="11">
        <f t="shared" si="8"/>
        <v>41997.25</v>
      </c>
      <c r="O124" t="b">
        <v>0</v>
      </c>
      <c r="P124" t="b">
        <v>0</v>
      </c>
      <c r="Q124" t="s">
        <v>119</v>
      </c>
      <c r="R124" s="8">
        <f t="shared" si="9"/>
        <v>25.997933274284026</v>
      </c>
      <c r="S124" t="str">
        <f t="shared" si="10"/>
        <v>publishing</v>
      </c>
      <c r="T124" t="str">
        <f t="shared" si="11"/>
        <v>fiction</v>
      </c>
    </row>
    <row r="125" spans="1:20" x14ac:dyDescent="0.3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6">
        <f t="shared" si="6"/>
        <v>18.622397298818232</v>
      </c>
      <c r="G125" t="s">
        <v>14</v>
      </c>
      <c r="H125">
        <v>662</v>
      </c>
      <c r="I125" t="s">
        <v>15</v>
      </c>
      <c r="J125" t="s">
        <v>16</v>
      </c>
      <c r="K125">
        <v>1448344800</v>
      </c>
      <c r="L125" s="11">
        <f t="shared" si="7"/>
        <v>42332.25</v>
      </c>
      <c r="M125">
        <v>1448604000</v>
      </c>
      <c r="N125" s="11">
        <f t="shared" si="8"/>
        <v>42335.25</v>
      </c>
      <c r="O125" t="b">
        <v>1</v>
      </c>
      <c r="P125" t="b">
        <v>0</v>
      </c>
      <c r="Q125" t="s">
        <v>33</v>
      </c>
      <c r="R125" s="8">
        <f t="shared" si="9"/>
        <v>49.987915407854985</v>
      </c>
      <c r="S125" t="str">
        <f t="shared" si="10"/>
        <v>theater</v>
      </c>
      <c r="T125" t="str">
        <f t="shared" si="11"/>
        <v>plays</v>
      </c>
    </row>
    <row r="126" spans="1:20" x14ac:dyDescent="0.3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6">
        <f t="shared" si="6"/>
        <v>367.76923076923077</v>
      </c>
      <c r="G126" t="s">
        <v>20</v>
      </c>
      <c r="H126">
        <v>94</v>
      </c>
      <c r="I126" t="s">
        <v>107</v>
      </c>
      <c r="J126" t="s">
        <v>108</v>
      </c>
      <c r="K126">
        <v>1557723600</v>
      </c>
      <c r="L126" s="11">
        <f t="shared" si="7"/>
        <v>43598.208333333328</v>
      </c>
      <c r="M126">
        <v>1562302800</v>
      </c>
      <c r="N126" s="11">
        <f t="shared" si="8"/>
        <v>43651.208333333328</v>
      </c>
      <c r="O126" t="b">
        <v>0</v>
      </c>
      <c r="P126" t="b">
        <v>0</v>
      </c>
      <c r="Q126" t="s">
        <v>122</v>
      </c>
      <c r="R126" s="8">
        <f t="shared" si="9"/>
        <v>101.72340425531915</v>
      </c>
      <c r="S126" t="str">
        <f t="shared" si="10"/>
        <v>photography</v>
      </c>
      <c r="T126" t="str">
        <f t="shared" si="11"/>
        <v>photography books</v>
      </c>
    </row>
    <row r="127" spans="1:20" x14ac:dyDescent="0.3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6">
        <f t="shared" si="6"/>
        <v>159.90566037735849</v>
      </c>
      <c r="G127" t="s">
        <v>20</v>
      </c>
      <c r="H127">
        <v>180</v>
      </c>
      <c r="I127" t="s">
        <v>21</v>
      </c>
      <c r="J127" t="s">
        <v>22</v>
      </c>
      <c r="K127">
        <v>1537333200</v>
      </c>
      <c r="L127" s="11">
        <f t="shared" si="7"/>
        <v>43362.208333333328</v>
      </c>
      <c r="M127">
        <v>1537678800</v>
      </c>
      <c r="N127" s="11">
        <f t="shared" si="8"/>
        <v>43366.208333333328</v>
      </c>
      <c r="O127" t="b">
        <v>0</v>
      </c>
      <c r="P127" t="b">
        <v>0</v>
      </c>
      <c r="Q127" t="s">
        <v>33</v>
      </c>
      <c r="R127" s="8">
        <f t="shared" si="9"/>
        <v>47.083333333333336</v>
      </c>
      <c r="S127" t="str">
        <f t="shared" si="10"/>
        <v>theater</v>
      </c>
      <c r="T127" t="str">
        <f t="shared" si="11"/>
        <v>plays</v>
      </c>
    </row>
    <row r="128" spans="1:20" x14ac:dyDescent="0.3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6">
        <f t="shared" si="6"/>
        <v>38.633185349611544</v>
      </c>
      <c r="G128" t="s">
        <v>14</v>
      </c>
      <c r="H128">
        <v>774</v>
      </c>
      <c r="I128" t="s">
        <v>21</v>
      </c>
      <c r="J128" t="s">
        <v>22</v>
      </c>
      <c r="K128">
        <v>1471150800</v>
      </c>
      <c r="L128" s="11">
        <f t="shared" si="7"/>
        <v>42596.208333333328</v>
      </c>
      <c r="M128">
        <v>1473570000</v>
      </c>
      <c r="N128" s="11">
        <f t="shared" si="8"/>
        <v>42624.208333333328</v>
      </c>
      <c r="O128" t="b">
        <v>0</v>
      </c>
      <c r="P128" t="b">
        <v>1</v>
      </c>
      <c r="Q128" t="s">
        <v>33</v>
      </c>
      <c r="R128" s="8">
        <f t="shared" si="9"/>
        <v>89.944444444444443</v>
      </c>
      <c r="S128" t="str">
        <f t="shared" si="10"/>
        <v>theater</v>
      </c>
      <c r="T128" t="str">
        <f t="shared" si="11"/>
        <v>plays</v>
      </c>
    </row>
    <row r="129" spans="1:20" x14ac:dyDescent="0.3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6">
        <f t="shared" si="6"/>
        <v>51.42151162790698</v>
      </c>
      <c r="G129" t="s">
        <v>14</v>
      </c>
      <c r="H129">
        <v>672</v>
      </c>
      <c r="I129" t="s">
        <v>15</v>
      </c>
      <c r="J129" t="s">
        <v>16</v>
      </c>
      <c r="K129">
        <v>1273640400</v>
      </c>
      <c r="L129" s="11">
        <f t="shared" si="7"/>
        <v>40310.208333333336</v>
      </c>
      <c r="M129">
        <v>1273899600</v>
      </c>
      <c r="N129" s="11">
        <f t="shared" si="8"/>
        <v>40313.208333333336</v>
      </c>
      <c r="O129" t="b">
        <v>0</v>
      </c>
      <c r="P129" t="b">
        <v>0</v>
      </c>
      <c r="Q129" t="s">
        <v>33</v>
      </c>
      <c r="R129" s="8">
        <f t="shared" si="9"/>
        <v>78.96875</v>
      </c>
      <c r="S129" t="str">
        <f t="shared" si="10"/>
        <v>theater</v>
      </c>
      <c r="T129" t="str">
        <f t="shared" si="11"/>
        <v>plays</v>
      </c>
    </row>
    <row r="130" spans="1:20" x14ac:dyDescent="0.3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6">
        <f t="shared" ref="F130:F193" si="12">100*(IF(E130=0,0,E130/D130))</f>
        <v>60.334277620396605</v>
      </c>
      <c r="G130" t="s">
        <v>74</v>
      </c>
      <c r="H130">
        <v>532</v>
      </c>
      <c r="I130" t="s">
        <v>21</v>
      </c>
      <c r="J130" t="s">
        <v>22</v>
      </c>
      <c r="K130">
        <v>1282885200</v>
      </c>
      <c r="L130" s="11">
        <f t="shared" si="7"/>
        <v>40417.208333333336</v>
      </c>
      <c r="M130">
        <v>1284008400</v>
      </c>
      <c r="N130" s="11">
        <f t="shared" si="8"/>
        <v>40430.208333333336</v>
      </c>
      <c r="O130" t="b">
        <v>0</v>
      </c>
      <c r="P130" t="b">
        <v>0</v>
      </c>
      <c r="Q130" t="s">
        <v>23</v>
      </c>
      <c r="R130" s="8">
        <f t="shared" si="9"/>
        <v>80.067669172932327</v>
      </c>
      <c r="S130" t="str">
        <f t="shared" si="10"/>
        <v>music</v>
      </c>
      <c r="T130" t="str">
        <f t="shared" si="11"/>
        <v>rock</v>
      </c>
    </row>
    <row r="131" spans="1:20" x14ac:dyDescent="0.3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6">
        <f t="shared" si="12"/>
        <v>3.202693602693603</v>
      </c>
      <c r="G131" t="s">
        <v>74</v>
      </c>
      <c r="H131">
        <v>55</v>
      </c>
      <c r="I131" t="s">
        <v>26</v>
      </c>
      <c r="J131" t="s">
        <v>27</v>
      </c>
      <c r="K131">
        <v>1422943200</v>
      </c>
      <c r="L131" s="11">
        <f t="shared" ref="L131:L194" si="13">(((K131/60)/60)/24)+DATE(1970,1,1)</f>
        <v>42038.25</v>
      </c>
      <c r="M131">
        <v>1425103200</v>
      </c>
      <c r="N131" s="11">
        <f t="shared" ref="N131:N194" si="14">(((M131/60)/60)/24)+DATE(1970,1,1)</f>
        <v>42063.25</v>
      </c>
      <c r="O131" t="b">
        <v>0</v>
      </c>
      <c r="P131" t="b">
        <v>0</v>
      </c>
      <c r="Q131" t="s">
        <v>17</v>
      </c>
      <c r="R131" s="8">
        <f t="shared" ref="R131:R194" si="15">IFERROR(E131/H131,0)</f>
        <v>86.472727272727269</v>
      </c>
      <c r="S131" t="str">
        <f t="shared" ref="S131:S194" si="16">LEFT(Q131,SEARCH("/",Q131)-1)</f>
        <v>food</v>
      </c>
      <c r="T131" t="str">
        <f t="shared" ref="T131:T194" si="17">RIGHT(Q131,LEN(Q131)-SEARCH("/",Q131))</f>
        <v>food trucks</v>
      </c>
    </row>
    <row r="132" spans="1:20" x14ac:dyDescent="0.3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6">
        <f t="shared" si="12"/>
        <v>155.46875</v>
      </c>
      <c r="G132" t="s">
        <v>20</v>
      </c>
      <c r="H132">
        <v>533</v>
      </c>
      <c r="I132" t="s">
        <v>36</v>
      </c>
      <c r="J132" t="s">
        <v>37</v>
      </c>
      <c r="K132">
        <v>1319605200</v>
      </c>
      <c r="L132" s="11">
        <f t="shared" si="13"/>
        <v>40842.208333333336</v>
      </c>
      <c r="M132">
        <v>1320991200</v>
      </c>
      <c r="N132" s="11">
        <f t="shared" si="14"/>
        <v>40858.25</v>
      </c>
      <c r="O132" t="b">
        <v>0</v>
      </c>
      <c r="P132" t="b">
        <v>0</v>
      </c>
      <c r="Q132" t="s">
        <v>53</v>
      </c>
      <c r="R132" s="8">
        <f t="shared" si="15"/>
        <v>28.001876172607879</v>
      </c>
      <c r="S132" t="str">
        <f t="shared" si="16"/>
        <v>film &amp; video</v>
      </c>
      <c r="T132" t="str">
        <f t="shared" si="17"/>
        <v>drama</v>
      </c>
    </row>
    <row r="133" spans="1:20" ht="31.2" x14ac:dyDescent="0.3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6">
        <f t="shared" si="12"/>
        <v>100.85974499089254</v>
      </c>
      <c r="G133" t="s">
        <v>20</v>
      </c>
      <c r="H133">
        <v>2443</v>
      </c>
      <c r="I133" t="s">
        <v>40</v>
      </c>
      <c r="J133" t="s">
        <v>41</v>
      </c>
      <c r="K133">
        <v>1385704800</v>
      </c>
      <c r="L133" s="11">
        <f t="shared" si="13"/>
        <v>41607.25</v>
      </c>
      <c r="M133">
        <v>1386828000</v>
      </c>
      <c r="N133" s="11">
        <f t="shared" si="14"/>
        <v>41620.25</v>
      </c>
      <c r="O133" t="b">
        <v>0</v>
      </c>
      <c r="P133" t="b">
        <v>0</v>
      </c>
      <c r="Q133" t="s">
        <v>28</v>
      </c>
      <c r="R133" s="8">
        <f t="shared" si="15"/>
        <v>67.996725337699544</v>
      </c>
      <c r="S133" t="str">
        <f t="shared" si="16"/>
        <v>technology</v>
      </c>
      <c r="T133" t="str">
        <f t="shared" si="17"/>
        <v>web</v>
      </c>
    </row>
    <row r="134" spans="1:20" x14ac:dyDescent="0.3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6">
        <f t="shared" si="12"/>
        <v>116.18181818181819</v>
      </c>
      <c r="G134" t="s">
        <v>20</v>
      </c>
      <c r="H134">
        <v>89</v>
      </c>
      <c r="I134" t="s">
        <v>21</v>
      </c>
      <c r="J134" t="s">
        <v>22</v>
      </c>
      <c r="K134">
        <v>1515736800</v>
      </c>
      <c r="L134" s="11">
        <f t="shared" si="13"/>
        <v>43112.25</v>
      </c>
      <c r="M134">
        <v>1517119200</v>
      </c>
      <c r="N134" s="11">
        <f t="shared" si="14"/>
        <v>43128.25</v>
      </c>
      <c r="O134" t="b">
        <v>0</v>
      </c>
      <c r="P134" t="b">
        <v>1</v>
      </c>
      <c r="Q134" t="s">
        <v>33</v>
      </c>
      <c r="R134" s="8">
        <f t="shared" si="15"/>
        <v>43.078651685393261</v>
      </c>
      <c r="S134" t="str">
        <f t="shared" si="16"/>
        <v>theater</v>
      </c>
      <c r="T134" t="str">
        <f t="shared" si="17"/>
        <v>plays</v>
      </c>
    </row>
    <row r="135" spans="1:20" x14ac:dyDescent="0.3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6">
        <f t="shared" si="12"/>
        <v>310.77777777777777</v>
      </c>
      <c r="G135" t="s">
        <v>20</v>
      </c>
      <c r="H135">
        <v>159</v>
      </c>
      <c r="I135" t="s">
        <v>21</v>
      </c>
      <c r="J135" t="s">
        <v>22</v>
      </c>
      <c r="K135">
        <v>1313125200</v>
      </c>
      <c r="L135" s="11">
        <f t="shared" si="13"/>
        <v>40767.208333333336</v>
      </c>
      <c r="M135">
        <v>1315026000</v>
      </c>
      <c r="N135" s="11">
        <f t="shared" si="14"/>
        <v>40789.208333333336</v>
      </c>
      <c r="O135" t="b">
        <v>0</v>
      </c>
      <c r="P135" t="b">
        <v>0</v>
      </c>
      <c r="Q135" t="s">
        <v>319</v>
      </c>
      <c r="R135" s="8">
        <f t="shared" si="15"/>
        <v>87.95597484276729</v>
      </c>
      <c r="S135" t="str">
        <f t="shared" si="16"/>
        <v>music</v>
      </c>
      <c r="T135" t="str">
        <f t="shared" si="17"/>
        <v>world music</v>
      </c>
    </row>
    <row r="136" spans="1:20" x14ac:dyDescent="0.3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6">
        <f t="shared" si="12"/>
        <v>89.73668341708543</v>
      </c>
      <c r="G136" t="s">
        <v>14</v>
      </c>
      <c r="H136">
        <v>940</v>
      </c>
      <c r="I136" t="s">
        <v>98</v>
      </c>
      <c r="J136" t="s">
        <v>99</v>
      </c>
      <c r="K136">
        <v>1308459600</v>
      </c>
      <c r="L136" s="11">
        <f t="shared" si="13"/>
        <v>40713.208333333336</v>
      </c>
      <c r="M136">
        <v>1312693200</v>
      </c>
      <c r="N136" s="11">
        <f t="shared" si="14"/>
        <v>40762.208333333336</v>
      </c>
      <c r="O136" t="b">
        <v>0</v>
      </c>
      <c r="P136" t="b">
        <v>1</v>
      </c>
      <c r="Q136" t="s">
        <v>42</v>
      </c>
      <c r="R136" s="8">
        <f t="shared" si="15"/>
        <v>94.987234042553197</v>
      </c>
      <c r="S136" t="str">
        <f t="shared" si="16"/>
        <v>film &amp; video</v>
      </c>
      <c r="T136" t="str">
        <f t="shared" si="17"/>
        <v>documentary</v>
      </c>
    </row>
    <row r="137" spans="1:20" x14ac:dyDescent="0.3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6">
        <f t="shared" si="12"/>
        <v>71.27272727272728</v>
      </c>
      <c r="G137" t="s">
        <v>14</v>
      </c>
      <c r="H137">
        <v>117</v>
      </c>
      <c r="I137" t="s">
        <v>21</v>
      </c>
      <c r="J137" t="s">
        <v>22</v>
      </c>
      <c r="K137">
        <v>1362636000</v>
      </c>
      <c r="L137" s="11">
        <f t="shared" si="13"/>
        <v>41340.25</v>
      </c>
      <c r="M137">
        <v>1363064400</v>
      </c>
      <c r="N137" s="11">
        <f t="shared" si="14"/>
        <v>41345.208333333336</v>
      </c>
      <c r="O137" t="b">
        <v>0</v>
      </c>
      <c r="P137" t="b">
        <v>1</v>
      </c>
      <c r="Q137" t="s">
        <v>33</v>
      </c>
      <c r="R137" s="8">
        <f t="shared" si="15"/>
        <v>46.905982905982903</v>
      </c>
      <c r="S137" t="str">
        <f t="shared" si="16"/>
        <v>theater</v>
      </c>
      <c r="T137" t="str">
        <f t="shared" si="17"/>
        <v>plays</v>
      </c>
    </row>
    <row r="138" spans="1:20" ht="31.2" x14ac:dyDescent="0.3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6">
        <f t="shared" si="12"/>
        <v>3.2862318840579712</v>
      </c>
      <c r="G138" t="s">
        <v>74</v>
      </c>
      <c r="H138">
        <v>58</v>
      </c>
      <c r="I138" t="s">
        <v>21</v>
      </c>
      <c r="J138" t="s">
        <v>22</v>
      </c>
      <c r="K138">
        <v>1402117200</v>
      </c>
      <c r="L138" s="11">
        <f t="shared" si="13"/>
        <v>41797.208333333336</v>
      </c>
      <c r="M138">
        <v>1403154000</v>
      </c>
      <c r="N138" s="11">
        <f t="shared" si="14"/>
        <v>41809.208333333336</v>
      </c>
      <c r="O138" t="b">
        <v>0</v>
      </c>
      <c r="P138" t="b">
        <v>1</v>
      </c>
      <c r="Q138" t="s">
        <v>53</v>
      </c>
      <c r="R138" s="8">
        <f t="shared" si="15"/>
        <v>46.913793103448278</v>
      </c>
      <c r="S138" t="str">
        <f t="shared" si="16"/>
        <v>film &amp; video</v>
      </c>
      <c r="T138" t="str">
        <f t="shared" si="17"/>
        <v>drama</v>
      </c>
    </row>
    <row r="139" spans="1:20" x14ac:dyDescent="0.3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6">
        <f t="shared" si="12"/>
        <v>261.77777777777777</v>
      </c>
      <c r="G139" t="s">
        <v>20</v>
      </c>
      <c r="H139">
        <v>50</v>
      </c>
      <c r="I139" t="s">
        <v>21</v>
      </c>
      <c r="J139" t="s">
        <v>22</v>
      </c>
      <c r="K139">
        <v>1286341200</v>
      </c>
      <c r="L139" s="11">
        <f t="shared" si="13"/>
        <v>40457.208333333336</v>
      </c>
      <c r="M139">
        <v>1286859600</v>
      </c>
      <c r="N139" s="11">
        <f t="shared" si="14"/>
        <v>40463.208333333336</v>
      </c>
      <c r="O139" t="b">
        <v>0</v>
      </c>
      <c r="P139" t="b">
        <v>0</v>
      </c>
      <c r="Q139" t="s">
        <v>68</v>
      </c>
      <c r="R139" s="8">
        <f t="shared" si="15"/>
        <v>94.24</v>
      </c>
      <c r="S139" t="str">
        <f t="shared" si="16"/>
        <v>publishing</v>
      </c>
      <c r="T139" t="str">
        <f t="shared" si="17"/>
        <v>nonfiction</v>
      </c>
    </row>
    <row r="140" spans="1:20" ht="31.2" x14ac:dyDescent="0.3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6">
        <f t="shared" si="12"/>
        <v>96</v>
      </c>
      <c r="G140" t="s">
        <v>14</v>
      </c>
      <c r="H140">
        <v>115</v>
      </c>
      <c r="I140" t="s">
        <v>21</v>
      </c>
      <c r="J140" t="s">
        <v>22</v>
      </c>
      <c r="K140">
        <v>1348808400</v>
      </c>
      <c r="L140" s="11">
        <f t="shared" si="13"/>
        <v>41180.208333333336</v>
      </c>
      <c r="M140">
        <v>1349326800</v>
      </c>
      <c r="N140" s="11">
        <f t="shared" si="14"/>
        <v>41186.208333333336</v>
      </c>
      <c r="O140" t="b">
        <v>0</v>
      </c>
      <c r="P140" t="b">
        <v>0</v>
      </c>
      <c r="Q140" t="s">
        <v>292</v>
      </c>
      <c r="R140" s="8">
        <f t="shared" si="15"/>
        <v>80.139130434782615</v>
      </c>
      <c r="S140" t="str">
        <f t="shared" si="16"/>
        <v>games</v>
      </c>
      <c r="T140" t="str">
        <f t="shared" si="17"/>
        <v>mobile games</v>
      </c>
    </row>
    <row r="141" spans="1:20" x14ac:dyDescent="0.3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6">
        <f t="shared" si="12"/>
        <v>20.896851248642779</v>
      </c>
      <c r="G141" t="s">
        <v>14</v>
      </c>
      <c r="H141">
        <v>326</v>
      </c>
      <c r="I141" t="s">
        <v>21</v>
      </c>
      <c r="J141" t="s">
        <v>22</v>
      </c>
      <c r="K141">
        <v>1429592400</v>
      </c>
      <c r="L141" s="11">
        <f t="shared" si="13"/>
        <v>42115.208333333328</v>
      </c>
      <c r="M141">
        <v>1430974800</v>
      </c>
      <c r="N141" s="11">
        <f t="shared" si="14"/>
        <v>42131.208333333328</v>
      </c>
      <c r="O141" t="b">
        <v>0</v>
      </c>
      <c r="P141" t="b">
        <v>1</v>
      </c>
      <c r="Q141" t="s">
        <v>65</v>
      </c>
      <c r="R141" s="8">
        <f t="shared" si="15"/>
        <v>59.036809815950917</v>
      </c>
      <c r="S141" t="str">
        <f t="shared" si="16"/>
        <v>technology</v>
      </c>
      <c r="T141" t="str">
        <f t="shared" si="17"/>
        <v>wearables</v>
      </c>
    </row>
    <row r="142" spans="1:20" ht="31.2" x14ac:dyDescent="0.3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6">
        <f t="shared" si="12"/>
        <v>223.16363636363636</v>
      </c>
      <c r="G142" t="s">
        <v>20</v>
      </c>
      <c r="H142">
        <v>186</v>
      </c>
      <c r="I142" t="s">
        <v>21</v>
      </c>
      <c r="J142" t="s">
        <v>22</v>
      </c>
      <c r="K142">
        <v>1519538400</v>
      </c>
      <c r="L142" s="11">
        <f t="shared" si="13"/>
        <v>43156.25</v>
      </c>
      <c r="M142">
        <v>1519970400</v>
      </c>
      <c r="N142" s="11">
        <f t="shared" si="14"/>
        <v>43161.25</v>
      </c>
      <c r="O142" t="b">
        <v>0</v>
      </c>
      <c r="P142" t="b">
        <v>0</v>
      </c>
      <c r="Q142" t="s">
        <v>42</v>
      </c>
      <c r="R142" s="8">
        <f t="shared" si="15"/>
        <v>65.989247311827953</v>
      </c>
      <c r="S142" t="str">
        <f t="shared" si="16"/>
        <v>film &amp; video</v>
      </c>
      <c r="T142" t="str">
        <f t="shared" si="17"/>
        <v>documentary</v>
      </c>
    </row>
    <row r="143" spans="1:20" x14ac:dyDescent="0.3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6">
        <f t="shared" si="12"/>
        <v>101.59097978227061</v>
      </c>
      <c r="G143" t="s">
        <v>20</v>
      </c>
      <c r="H143">
        <v>1071</v>
      </c>
      <c r="I143" t="s">
        <v>21</v>
      </c>
      <c r="J143" t="s">
        <v>22</v>
      </c>
      <c r="K143">
        <v>1434085200</v>
      </c>
      <c r="L143" s="11">
        <f t="shared" si="13"/>
        <v>42167.208333333328</v>
      </c>
      <c r="M143">
        <v>1434603600</v>
      </c>
      <c r="N143" s="11">
        <f t="shared" si="14"/>
        <v>42173.208333333328</v>
      </c>
      <c r="O143" t="b">
        <v>0</v>
      </c>
      <c r="P143" t="b">
        <v>0</v>
      </c>
      <c r="Q143" t="s">
        <v>28</v>
      </c>
      <c r="R143" s="8">
        <f t="shared" si="15"/>
        <v>60.992530345471522</v>
      </c>
      <c r="S143" t="str">
        <f t="shared" si="16"/>
        <v>technology</v>
      </c>
      <c r="T143" t="str">
        <f t="shared" si="17"/>
        <v>web</v>
      </c>
    </row>
    <row r="144" spans="1:20" ht="31.2" x14ac:dyDescent="0.3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6">
        <f t="shared" si="12"/>
        <v>230.03999999999996</v>
      </c>
      <c r="G144" t="s">
        <v>20</v>
      </c>
      <c r="H144">
        <v>117</v>
      </c>
      <c r="I144" t="s">
        <v>21</v>
      </c>
      <c r="J144" t="s">
        <v>22</v>
      </c>
      <c r="K144">
        <v>1333688400</v>
      </c>
      <c r="L144" s="11">
        <f t="shared" si="13"/>
        <v>41005.208333333336</v>
      </c>
      <c r="M144">
        <v>1337230800</v>
      </c>
      <c r="N144" s="11">
        <f t="shared" si="14"/>
        <v>41046.208333333336</v>
      </c>
      <c r="O144" t="b">
        <v>0</v>
      </c>
      <c r="P144" t="b">
        <v>0</v>
      </c>
      <c r="Q144" t="s">
        <v>28</v>
      </c>
      <c r="R144" s="8">
        <f t="shared" si="15"/>
        <v>98.307692307692307</v>
      </c>
      <c r="S144" t="str">
        <f t="shared" si="16"/>
        <v>technology</v>
      </c>
      <c r="T144" t="str">
        <f t="shared" si="17"/>
        <v>web</v>
      </c>
    </row>
    <row r="145" spans="1:20" x14ac:dyDescent="0.3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6">
        <f t="shared" si="12"/>
        <v>135.59259259259261</v>
      </c>
      <c r="G145" t="s">
        <v>20</v>
      </c>
      <c r="H145">
        <v>70</v>
      </c>
      <c r="I145" t="s">
        <v>21</v>
      </c>
      <c r="J145" t="s">
        <v>22</v>
      </c>
      <c r="K145">
        <v>1277701200</v>
      </c>
      <c r="L145" s="11">
        <f t="shared" si="13"/>
        <v>40357.208333333336</v>
      </c>
      <c r="M145">
        <v>1279429200</v>
      </c>
      <c r="N145" s="11">
        <f t="shared" si="14"/>
        <v>40377.208333333336</v>
      </c>
      <c r="O145" t="b">
        <v>0</v>
      </c>
      <c r="P145" t="b">
        <v>0</v>
      </c>
      <c r="Q145" t="s">
        <v>60</v>
      </c>
      <c r="R145" s="8">
        <f t="shared" si="15"/>
        <v>104.6</v>
      </c>
      <c r="S145" t="str">
        <f t="shared" si="16"/>
        <v>music</v>
      </c>
      <c r="T145" t="str">
        <f t="shared" si="17"/>
        <v>indie rock</v>
      </c>
    </row>
    <row r="146" spans="1:20" x14ac:dyDescent="0.3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6">
        <f t="shared" si="12"/>
        <v>129.1</v>
      </c>
      <c r="G146" t="s">
        <v>20</v>
      </c>
      <c r="H146">
        <v>135</v>
      </c>
      <c r="I146" t="s">
        <v>21</v>
      </c>
      <c r="J146" t="s">
        <v>22</v>
      </c>
      <c r="K146">
        <v>1560747600</v>
      </c>
      <c r="L146" s="11">
        <f t="shared" si="13"/>
        <v>43633.208333333328</v>
      </c>
      <c r="M146">
        <v>1561438800</v>
      </c>
      <c r="N146" s="11">
        <f t="shared" si="14"/>
        <v>43641.208333333328</v>
      </c>
      <c r="O146" t="b">
        <v>0</v>
      </c>
      <c r="P146" t="b">
        <v>0</v>
      </c>
      <c r="Q146" t="s">
        <v>33</v>
      </c>
      <c r="R146" s="8">
        <f t="shared" si="15"/>
        <v>86.066666666666663</v>
      </c>
      <c r="S146" t="str">
        <f t="shared" si="16"/>
        <v>theater</v>
      </c>
      <c r="T146" t="str">
        <f t="shared" si="17"/>
        <v>plays</v>
      </c>
    </row>
    <row r="147" spans="1:20" x14ac:dyDescent="0.3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6">
        <f t="shared" si="12"/>
        <v>236.512</v>
      </c>
      <c r="G147" t="s">
        <v>20</v>
      </c>
      <c r="H147">
        <v>768</v>
      </c>
      <c r="I147" t="s">
        <v>98</v>
      </c>
      <c r="J147" t="s">
        <v>99</v>
      </c>
      <c r="K147">
        <v>1410066000</v>
      </c>
      <c r="L147" s="11">
        <f t="shared" si="13"/>
        <v>41889.208333333336</v>
      </c>
      <c r="M147">
        <v>1410498000</v>
      </c>
      <c r="N147" s="11">
        <f t="shared" si="14"/>
        <v>41894.208333333336</v>
      </c>
      <c r="O147" t="b">
        <v>0</v>
      </c>
      <c r="P147" t="b">
        <v>0</v>
      </c>
      <c r="Q147" t="s">
        <v>65</v>
      </c>
      <c r="R147" s="8">
        <f t="shared" si="15"/>
        <v>76.989583333333329</v>
      </c>
      <c r="S147" t="str">
        <f t="shared" si="16"/>
        <v>technology</v>
      </c>
      <c r="T147" t="str">
        <f t="shared" si="17"/>
        <v>wearables</v>
      </c>
    </row>
    <row r="148" spans="1:20" ht="31.2" x14ac:dyDescent="0.3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6">
        <f t="shared" si="12"/>
        <v>17.25</v>
      </c>
      <c r="G148" t="s">
        <v>74</v>
      </c>
      <c r="H148">
        <v>51</v>
      </c>
      <c r="I148" t="s">
        <v>21</v>
      </c>
      <c r="J148" t="s">
        <v>22</v>
      </c>
      <c r="K148">
        <v>1320732000</v>
      </c>
      <c r="L148" s="11">
        <f t="shared" si="13"/>
        <v>40855.25</v>
      </c>
      <c r="M148">
        <v>1322460000</v>
      </c>
      <c r="N148" s="11">
        <f t="shared" si="14"/>
        <v>40875.25</v>
      </c>
      <c r="O148" t="b">
        <v>0</v>
      </c>
      <c r="P148" t="b">
        <v>0</v>
      </c>
      <c r="Q148" t="s">
        <v>33</v>
      </c>
      <c r="R148" s="8">
        <f t="shared" si="15"/>
        <v>29.764705882352942</v>
      </c>
      <c r="S148" t="str">
        <f t="shared" si="16"/>
        <v>theater</v>
      </c>
      <c r="T148" t="str">
        <f t="shared" si="17"/>
        <v>plays</v>
      </c>
    </row>
    <row r="149" spans="1:20" ht="31.2" x14ac:dyDescent="0.3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6">
        <f t="shared" si="12"/>
        <v>112.49397590361446</v>
      </c>
      <c r="G149" t="s">
        <v>20</v>
      </c>
      <c r="H149">
        <v>199</v>
      </c>
      <c r="I149" t="s">
        <v>21</v>
      </c>
      <c r="J149" t="s">
        <v>22</v>
      </c>
      <c r="K149">
        <v>1465794000</v>
      </c>
      <c r="L149" s="11">
        <f t="shared" si="13"/>
        <v>42534.208333333328</v>
      </c>
      <c r="M149">
        <v>1466312400</v>
      </c>
      <c r="N149" s="11">
        <f t="shared" si="14"/>
        <v>42540.208333333328</v>
      </c>
      <c r="O149" t="b">
        <v>0</v>
      </c>
      <c r="P149" t="b">
        <v>1</v>
      </c>
      <c r="Q149" t="s">
        <v>33</v>
      </c>
      <c r="R149" s="8">
        <f t="shared" si="15"/>
        <v>46.91959798994975</v>
      </c>
      <c r="S149" t="str">
        <f t="shared" si="16"/>
        <v>theater</v>
      </c>
      <c r="T149" t="str">
        <f t="shared" si="17"/>
        <v>plays</v>
      </c>
    </row>
    <row r="150" spans="1:20" x14ac:dyDescent="0.3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6">
        <f t="shared" si="12"/>
        <v>121.02150537634408</v>
      </c>
      <c r="G150" t="s">
        <v>20</v>
      </c>
      <c r="H150">
        <v>107</v>
      </c>
      <c r="I150" t="s">
        <v>21</v>
      </c>
      <c r="J150" t="s">
        <v>22</v>
      </c>
      <c r="K150">
        <v>1500958800</v>
      </c>
      <c r="L150" s="11">
        <f t="shared" si="13"/>
        <v>42941.208333333328</v>
      </c>
      <c r="M150">
        <v>1501736400</v>
      </c>
      <c r="N150" s="11">
        <f t="shared" si="14"/>
        <v>42950.208333333328</v>
      </c>
      <c r="O150" t="b">
        <v>0</v>
      </c>
      <c r="P150" t="b">
        <v>0</v>
      </c>
      <c r="Q150" t="s">
        <v>65</v>
      </c>
      <c r="R150" s="8">
        <f t="shared" si="15"/>
        <v>105.18691588785046</v>
      </c>
      <c r="S150" t="str">
        <f t="shared" si="16"/>
        <v>technology</v>
      </c>
      <c r="T150" t="str">
        <f t="shared" si="17"/>
        <v>wearables</v>
      </c>
    </row>
    <row r="151" spans="1:20" x14ac:dyDescent="0.3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6">
        <f t="shared" si="12"/>
        <v>219.87096774193549</v>
      </c>
      <c r="G151" t="s">
        <v>20</v>
      </c>
      <c r="H151">
        <v>195</v>
      </c>
      <c r="I151" t="s">
        <v>21</v>
      </c>
      <c r="J151" t="s">
        <v>22</v>
      </c>
      <c r="K151">
        <v>1357020000</v>
      </c>
      <c r="L151" s="11">
        <f t="shared" si="13"/>
        <v>41275.25</v>
      </c>
      <c r="M151">
        <v>1361512800</v>
      </c>
      <c r="N151" s="11">
        <f t="shared" si="14"/>
        <v>41327.25</v>
      </c>
      <c r="O151" t="b">
        <v>0</v>
      </c>
      <c r="P151" t="b">
        <v>0</v>
      </c>
      <c r="Q151" t="s">
        <v>60</v>
      </c>
      <c r="R151" s="8">
        <f t="shared" si="15"/>
        <v>69.907692307692301</v>
      </c>
      <c r="S151" t="str">
        <f t="shared" si="16"/>
        <v>music</v>
      </c>
      <c r="T151" t="str">
        <f t="shared" si="17"/>
        <v>indie rock</v>
      </c>
    </row>
    <row r="152" spans="1:20" x14ac:dyDescent="0.3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6">
        <f t="shared" si="12"/>
        <v>1</v>
      </c>
      <c r="G152" t="s">
        <v>14</v>
      </c>
      <c r="H152">
        <v>1</v>
      </c>
      <c r="I152" t="s">
        <v>21</v>
      </c>
      <c r="J152" t="s">
        <v>22</v>
      </c>
      <c r="K152">
        <v>1544940000</v>
      </c>
      <c r="L152" s="11">
        <f t="shared" si="13"/>
        <v>43450.25</v>
      </c>
      <c r="M152">
        <v>1545026400</v>
      </c>
      <c r="N152" s="11">
        <f t="shared" si="14"/>
        <v>43451.25</v>
      </c>
      <c r="O152" t="b">
        <v>0</v>
      </c>
      <c r="P152" t="b">
        <v>0</v>
      </c>
      <c r="Q152" t="s">
        <v>23</v>
      </c>
      <c r="R152" s="8">
        <f t="shared" si="15"/>
        <v>1</v>
      </c>
      <c r="S152" t="str">
        <f t="shared" si="16"/>
        <v>music</v>
      </c>
      <c r="T152" t="str">
        <f t="shared" si="17"/>
        <v>rock</v>
      </c>
    </row>
    <row r="153" spans="1:20" x14ac:dyDescent="0.3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6">
        <f t="shared" si="12"/>
        <v>64.166909620991248</v>
      </c>
      <c r="G153" t="s">
        <v>14</v>
      </c>
      <c r="H153">
        <v>1467</v>
      </c>
      <c r="I153" t="s">
        <v>21</v>
      </c>
      <c r="J153" t="s">
        <v>22</v>
      </c>
      <c r="K153">
        <v>1402290000</v>
      </c>
      <c r="L153" s="11">
        <f t="shared" si="13"/>
        <v>41799.208333333336</v>
      </c>
      <c r="M153">
        <v>1406696400</v>
      </c>
      <c r="N153" s="11">
        <f t="shared" si="14"/>
        <v>41850.208333333336</v>
      </c>
      <c r="O153" t="b">
        <v>0</v>
      </c>
      <c r="P153" t="b">
        <v>0</v>
      </c>
      <c r="Q153" t="s">
        <v>50</v>
      </c>
      <c r="R153" s="8">
        <f t="shared" si="15"/>
        <v>60.011588275391958</v>
      </c>
      <c r="S153" t="str">
        <f t="shared" si="16"/>
        <v>music</v>
      </c>
      <c r="T153" t="str">
        <f t="shared" si="17"/>
        <v>electric music</v>
      </c>
    </row>
    <row r="154" spans="1:20" x14ac:dyDescent="0.3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6">
        <f t="shared" si="12"/>
        <v>423.06746987951806</v>
      </c>
      <c r="G154" t="s">
        <v>20</v>
      </c>
      <c r="H154">
        <v>3376</v>
      </c>
      <c r="I154" t="s">
        <v>21</v>
      </c>
      <c r="J154" t="s">
        <v>22</v>
      </c>
      <c r="K154">
        <v>1487311200</v>
      </c>
      <c r="L154" s="11">
        <f t="shared" si="13"/>
        <v>42783.25</v>
      </c>
      <c r="M154">
        <v>1487916000</v>
      </c>
      <c r="N154" s="11">
        <f t="shared" si="14"/>
        <v>42790.25</v>
      </c>
      <c r="O154" t="b">
        <v>0</v>
      </c>
      <c r="P154" t="b">
        <v>0</v>
      </c>
      <c r="Q154" t="s">
        <v>60</v>
      </c>
      <c r="R154" s="8">
        <f t="shared" si="15"/>
        <v>52.006220379146917</v>
      </c>
      <c r="S154" t="str">
        <f t="shared" si="16"/>
        <v>music</v>
      </c>
      <c r="T154" t="str">
        <f t="shared" si="17"/>
        <v>indie rock</v>
      </c>
    </row>
    <row r="155" spans="1:20" x14ac:dyDescent="0.3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6">
        <f t="shared" si="12"/>
        <v>92.984160506863773</v>
      </c>
      <c r="G155" t="s">
        <v>14</v>
      </c>
      <c r="H155">
        <v>5681</v>
      </c>
      <c r="I155" t="s">
        <v>21</v>
      </c>
      <c r="J155" t="s">
        <v>22</v>
      </c>
      <c r="K155">
        <v>1350622800</v>
      </c>
      <c r="L155" s="11">
        <f t="shared" si="13"/>
        <v>41201.208333333336</v>
      </c>
      <c r="M155">
        <v>1351141200</v>
      </c>
      <c r="N155" s="11">
        <f t="shared" si="14"/>
        <v>41207.208333333336</v>
      </c>
      <c r="O155" t="b">
        <v>0</v>
      </c>
      <c r="P155" t="b">
        <v>0</v>
      </c>
      <c r="Q155" t="s">
        <v>33</v>
      </c>
      <c r="R155" s="8">
        <f t="shared" si="15"/>
        <v>31.000176025347649</v>
      </c>
      <c r="S155" t="str">
        <f t="shared" si="16"/>
        <v>theater</v>
      </c>
      <c r="T155" t="str">
        <f t="shared" si="17"/>
        <v>plays</v>
      </c>
    </row>
    <row r="156" spans="1:20" x14ac:dyDescent="0.3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6">
        <f t="shared" si="12"/>
        <v>58.756567425569173</v>
      </c>
      <c r="G156" t="s">
        <v>14</v>
      </c>
      <c r="H156">
        <v>1059</v>
      </c>
      <c r="I156" t="s">
        <v>21</v>
      </c>
      <c r="J156" t="s">
        <v>22</v>
      </c>
      <c r="K156">
        <v>1463029200</v>
      </c>
      <c r="L156" s="11">
        <f t="shared" si="13"/>
        <v>42502.208333333328</v>
      </c>
      <c r="M156">
        <v>1465016400</v>
      </c>
      <c r="N156" s="11">
        <f t="shared" si="14"/>
        <v>42525.208333333328</v>
      </c>
      <c r="O156" t="b">
        <v>0</v>
      </c>
      <c r="P156" t="b">
        <v>1</v>
      </c>
      <c r="Q156" t="s">
        <v>60</v>
      </c>
      <c r="R156" s="8">
        <f t="shared" si="15"/>
        <v>95.042492917847028</v>
      </c>
      <c r="S156" t="str">
        <f t="shared" si="16"/>
        <v>music</v>
      </c>
      <c r="T156" t="str">
        <f t="shared" si="17"/>
        <v>indie rock</v>
      </c>
    </row>
    <row r="157" spans="1:20" x14ac:dyDescent="0.3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6">
        <f t="shared" si="12"/>
        <v>65.022222222222226</v>
      </c>
      <c r="G157" t="s">
        <v>14</v>
      </c>
      <c r="H157">
        <v>1194</v>
      </c>
      <c r="I157" t="s">
        <v>21</v>
      </c>
      <c r="J157" t="s">
        <v>22</v>
      </c>
      <c r="K157">
        <v>1269493200</v>
      </c>
      <c r="L157" s="11">
        <f t="shared" si="13"/>
        <v>40262.208333333336</v>
      </c>
      <c r="M157">
        <v>1270789200</v>
      </c>
      <c r="N157" s="11">
        <f t="shared" si="14"/>
        <v>40277.208333333336</v>
      </c>
      <c r="O157" t="b">
        <v>0</v>
      </c>
      <c r="P157" t="b">
        <v>0</v>
      </c>
      <c r="Q157" t="s">
        <v>33</v>
      </c>
      <c r="R157" s="8">
        <f t="shared" si="15"/>
        <v>75.968174204355108</v>
      </c>
      <c r="S157" t="str">
        <f t="shared" si="16"/>
        <v>theater</v>
      </c>
      <c r="T157" t="str">
        <f t="shared" si="17"/>
        <v>plays</v>
      </c>
    </row>
    <row r="158" spans="1:20" x14ac:dyDescent="0.3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6">
        <f t="shared" si="12"/>
        <v>73.939560439560438</v>
      </c>
      <c r="G158" t="s">
        <v>74</v>
      </c>
      <c r="H158">
        <v>379</v>
      </c>
      <c r="I158" t="s">
        <v>26</v>
      </c>
      <c r="J158" t="s">
        <v>27</v>
      </c>
      <c r="K158">
        <v>1570251600</v>
      </c>
      <c r="L158" s="11">
        <f t="shared" si="13"/>
        <v>43743.208333333328</v>
      </c>
      <c r="M158">
        <v>1572325200</v>
      </c>
      <c r="N158" s="11">
        <f t="shared" si="14"/>
        <v>43767.208333333328</v>
      </c>
      <c r="O158" t="b">
        <v>0</v>
      </c>
      <c r="P158" t="b">
        <v>0</v>
      </c>
      <c r="Q158" t="s">
        <v>23</v>
      </c>
      <c r="R158" s="8">
        <f t="shared" si="15"/>
        <v>71.013192612137203</v>
      </c>
      <c r="S158" t="str">
        <f t="shared" si="16"/>
        <v>music</v>
      </c>
      <c r="T158" t="str">
        <f t="shared" si="17"/>
        <v>rock</v>
      </c>
    </row>
    <row r="159" spans="1:20" x14ac:dyDescent="0.3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6">
        <f t="shared" si="12"/>
        <v>52.666666666666664</v>
      </c>
      <c r="G159" t="s">
        <v>14</v>
      </c>
      <c r="H159">
        <v>30</v>
      </c>
      <c r="I159" t="s">
        <v>26</v>
      </c>
      <c r="J159" t="s">
        <v>27</v>
      </c>
      <c r="K159">
        <v>1388383200</v>
      </c>
      <c r="L159" s="11">
        <f t="shared" si="13"/>
        <v>41638.25</v>
      </c>
      <c r="M159">
        <v>1389420000</v>
      </c>
      <c r="N159" s="11">
        <f t="shared" si="14"/>
        <v>41650.25</v>
      </c>
      <c r="O159" t="b">
        <v>0</v>
      </c>
      <c r="P159" t="b">
        <v>0</v>
      </c>
      <c r="Q159" t="s">
        <v>122</v>
      </c>
      <c r="R159" s="8">
        <f t="shared" si="15"/>
        <v>73.733333333333334</v>
      </c>
      <c r="S159" t="str">
        <f t="shared" si="16"/>
        <v>photography</v>
      </c>
      <c r="T159" t="str">
        <f t="shared" si="17"/>
        <v>photography books</v>
      </c>
    </row>
    <row r="160" spans="1:20" x14ac:dyDescent="0.3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6">
        <f t="shared" si="12"/>
        <v>220.95238095238096</v>
      </c>
      <c r="G160" t="s">
        <v>20</v>
      </c>
      <c r="H160">
        <v>41</v>
      </c>
      <c r="I160" t="s">
        <v>21</v>
      </c>
      <c r="J160" t="s">
        <v>22</v>
      </c>
      <c r="K160">
        <v>1449554400</v>
      </c>
      <c r="L160" s="11">
        <f t="shared" si="13"/>
        <v>42346.25</v>
      </c>
      <c r="M160">
        <v>1449640800</v>
      </c>
      <c r="N160" s="11">
        <f t="shared" si="14"/>
        <v>42347.25</v>
      </c>
      <c r="O160" t="b">
        <v>0</v>
      </c>
      <c r="P160" t="b">
        <v>0</v>
      </c>
      <c r="Q160" t="s">
        <v>23</v>
      </c>
      <c r="R160" s="8">
        <f t="shared" si="15"/>
        <v>113.17073170731707</v>
      </c>
      <c r="S160" t="str">
        <f t="shared" si="16"/>
        <v>music</v>
      </c>
      <c r="T160" t="str">
        <f t="shared" si="17"/>
        <v>rock</v>
      </c>
    </row>
    <row r="161" spans="1:20" x14ac:dyDescent="0.3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6">
        <f t="shared" si="12"/>
        <v>100.01150627615063</v>
      </c>
      <c r="G161" t="s">
        <v>20</v>
      </c>
      <c r="H161">
        <v>1821</v>
      </c>
      <c r="I161" t="s">
        <v>21</v>
      </c>
      <c r="J161" t="s">
        <v>22</v>
      </c>
      <c r="K161">
        <v>1553662800</v>
      </c>
      <c r="L161" s="11">
        <f t="shared" si="13"/>
        <v>43551.208333333328</v>
      </c>
      <c r="M161">
        <v>1555218000</v>
      </c>
      <c r="N161" s="11">
        <f t="shared" si="14"/>
        <v>43569.208333333328</v>
      </c>
      <c r="O161" t="b">
        <v>0</v>
      </c>
      <c r="P161" t="b">
        <v>1</v>
      </c>
      <c r="Q161" t="s">
        <v>33</v>
      </c>
      <c r="R161" s="8">
        <f t="shared" si="15"/>
        <v>105.00933552992861</v>
      </c>
      <c r="S161" t="str">
        <f t="shared" si="16"/>
        <v>theater</v>
      </c>
      <c r="T161" t="str">
        <f t="shared" si="17"/>
        <v>plays</v>
      </c>
    </row>
    <row r="162" spans="1:20" x14ac:dyDescent="0.3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6">
        <f t="shared" si="12"/>
        <v>162.3125</v>
      </c>
      <c r="G162" t="s">
        <v>20</v>
      </c>
      <c r="H162">
        <v>164</v>
      </c>
      <c r="I162" t="s">
        <v>21</v>
      </c>
      <c r="J162" t="s">
        <v>22</v>
      </c>
      <c r="K162">
        <v>1556341200</v>
      </c>
      <c r="L162" s="11">
        <f t="shared" si="13"/>
        <v>43582.208333333328</v>
      </c>
      <c r="M162">
        <v>1557723600</v>
      </c>
      <c r="N162" s="11">
        <f t="shared" si="14"/>
        <v>43598.208333333328</v>
      </c>
      <c r="O162" t="b">
        <v>0</v>
      </c>
      <c r="P162" t="b">
        <v>0</v>
      </c>
      <c r="Q162" t="s">
        <v>65</v>
      </c>
      <c r="R162" s="8">
        <f t="shared" si="15"/>
        <v>79.176829268292678</v>
      </c>
      <c r="S162" t="str">
        <f t="shared" si="16"/>
        <v>technology</v>
      </c>
      <c r="T162" t="str">
        <f t="shared" si="17"/>
        <v>wearables</v>
      </c>
    </row>
    <row r="163" spans="1:20" ht="31.2" x14ac:dyDescent="0.3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6">
        <f t="shared" si="12"/>
        <v>78.181818181818187</v>
      </c>
      <c r="G163" t="s">
        <v>14</v>
      </c>
      <c r="H163">
        <v>75</v>
      </c>
      <c r="I163" t="s">
        <v>21</v>
      </c>
      <c r="J163" t="s">
        <v>22</v>
      </c>
      <c r="K163">
        <v>1442984400</v>
      </c>
      <c r="L163" s="11">
        <f t="shared" si="13"/>
        <v>42270.208333333328</v>
      </c>
      <c r="M163">
        <v>1443502800</v>
      </c>
      <c r="N163" s="11">
        <f t="shared" si="14"/>
        <v>42276.208333333328</v>
      </c>
      <c r="O163" t="b">
        <v>0</v>
      </c>
      <c r="P163" t="b">
        <v>1</v>
      </c>
      <c r="Q163" t="s">
        <v>28</v>
      </c>
      <c r="R163" s="8">
        <f t="shared" si="15"/>
        <v>57.333333333333336</v>
      </c>
      <c r="S163" t="str">
        <f t="shared" si="16"/>
        <v>technology</v>
      </c>
      <c r="T163" t="str">
        <f t="shared" si="17"/>
        <v>web</v>
      </c>
    </row>
    <row r="164" spans="1:20" ht="31.2" x14ac:dyDescent="0.3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6">
        <f t="shared" si="12"/>
        <v>149.73770491803279</v>
      </c>
      <c r="G164" t="s">
        <v>20</v>
      </c>
      <c r="H164">
        <v>157</v>
      </c>
      <c r="I164" t="s">
        <v>98</v>
      </c>
      <c r="J164" t="s">
        <v>99</v>
      </c>
      <c r="K164">
        <v>1544248800</v>
      </c>
      <c r="L164" s="11">
        <f t="shared" si="13"/>
        <v>43442.25</v>
      </c>
      <c r="M164">
        <v>1546840800</v>
      </c>
      <c r="N164" s="11">
        <f t="shared" si="14"/>
        <v>43472.25</v>
      </c>
      <c r="O164" t="b">
        <v>0</v>
      </c>
      <c r="P164" t="b">
        <v>0</v>
      </c>
      <c r="Q164" t="s">
        <v>23</v>
      </c>
      <c r="R164" s="8">
        <f t="shared" si="15"/>
        <v>58.178343949044589</v>
      </c>
      <c r="S164" t="str">
        <f t="shared" si="16"/>
        <v>music</v>
      </c>
      <c r="T164" t="str">
        <f t="shared" si="17"/>
        <v>rock</v>
      </c>
    </row>
    <row r="165" spans="1:20" x14ac:dyDescent="0.3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6">
        <f t="shared" si="12"/>
        <v>253.25714285714284</v>
      </c>
      <c r="G165" t="s">
        <v>20</v>
      </c>
      <c r="H165">
        <v>246</v>
      </c>
      <c r="I165" t="s">
        <v>21</v>
      </c>
      <c r="J165" t="s">
        <v>22</v>
      </c>
      <c r="K165">
        <v>1508475600</v>
      </c>
      <c r="L165" s="11">
        <f t="shared" si="13"/>
        <v>43028.208333333328</v>
      </c>
      <c r="M165">
        <v>1512712800</v>
      </c>
      <c r="N165" s="11">
        <f t="shared" si="14"/>
        <v>43077.25</v>
      </c>
      <c r="O165" t="b">
        <v>0</v>
      </c>
      <c r="P165" t="b">
        <v>1</v>
      </c>
      <c r="Q165" t="s">
        <v>122</v>
      </c>
      <c r="R165" s="8">
        <f t="shared" si="15"/>
        <v>36.032520325203251</v>
      </c>
      <c r="S165" t="str">
        <f t="shared" si="16"/>
        <v>photography</v>
      </c>
      <c r="T165" t="str">
        <f t="shared" si="17"/>
        <v>photography books</v>
      </c>
    </row>
    <row r="166" spans="1:20" x14ac:dyDescent="0.3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6">
        <f t="shared" si="12"/>
        <v>100.16943521594683</v>
      </c>
      <c r="G166" t="s">
        <v>20</v>
      </c>
      <c r="H166">
        <v>1396</v>
      </c>
      <c r="I166" t="s">
        <v>21</v>
      </c>
      <c r="J166" t="s">
        <v>22</v>
      </c>
      <c r="K166">
        <v>1507438800</v>
      </c>
      <c r="L166" s="11">
        <f t="shared" si="13"/>
        <v>43016.208333333328</v>
      </c>
      <c r="M166">
        <v>1507525200</v>
      </c>
      <c r="N166" s="11">
        <f t="shared" si="14"/>
        <v>43017.208333333328</v>
      </c>
      <c r="O166" t="b">
        <v>0</v>
      </c>
      <c r="P166" t="b">
        <v>0</v>
      </c>
      <c r="Q166" t="s">
        <v>33</v>
      </c>
      <c r="R166" s="8">
        <f t="shared" si="15"/>
        <v>107.99068767908309</v>
      </c>
      <c r="S166" t="str">
        <f t="shared" si="16"/>
        <v>theater</v>
      </c>
      <c r="T166" t="str">
        <f t="shared" si="17"/>
        <v>plays</v>
      </c>
    </row>
    <row r="167" spans="1:20" x14ac:dyDescent="0.3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6">
        <f t="shared" si="12"/>
        <v>121.99004424778761</v>
      </c>
      <c r="G167" t="s">
        <v>20</v>
      </c>
      <c r="H167">
        <v>2506</v>
      </c>
      <c r="I167" t="s">
        <v>21</v>
      </c>
      <c r="J167" t="s">
        <v>22</v>
      </c>
      <c r="K167">
        <v>1501563600</v>
      </c>
      <c r="L167" s="11">
        <f t="shared" si="13"/>
        <v>42948.208333333328</v>
      </c>
      <c r="M167">
        <v>1504328400</v>
      </c>
      <c r="N167" s="11">
        <f t="shared" si="14"/>
        <v>42980.208333333328</v>
      </c>
      <c r="O167" t="b">
        <v>0</v>
      </c>
      <c r="P167" t="b">
        <v>0</v>
      </c>
      <c r="Q167" t="s">
        <v>28</v>
      </c>
      <c r="R167" s="8">
        <f t="shared" si="15"/>
        <v>44.005985634477256</v>
      </c>
      <c r="S167" t="str">
        <f t="shared" si="16"/>
        <v>technology</v>
      </c>
      <c r="T167" t="str">
        <f t="shared" si="17"/>
        <v>web</v>
      </c>
    </row>
    <row r="168" spans="1:20" x14ac:dyDescent="0.3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6">
        <f t="shared" si="12"/>
        <v>137.13265306122449</v>
      </c>
      <c r="G168" t="s">
        <v>20</v>
      </c>
      <c r="H168">
        <v>244</v>
      </c>
      <c r="I168" t="s">
        <v>21</v>
      </c>
      <c r="J168" t="s">
        <v>22</v>
      </c>
      <c r="K168">
        <v>1292997600</v>
      </c>
      <c r="L168" s="11">
        <f t="shared" si="13"/>
        <v>40534.25</v>
      </c>
      <c r="M168">
        <v>1293343200</v>
      </c>
      <c r="N168" s="11">
        <f t="shared" si="14"/>
        <v>40538.25</v>
      </c>
      <c r="O168" t="b">
        <v>0</v>
      </c>
      <c r="P168" t="b">
        <v>0</v>
      </c>
      <c r="Q168" t="s">
        <v>122</v>
      </c>
      <c r="R168" s="8">
        <f t="shared" si="15"/>
        <v>55.077868852459019</v>
      </c>
      <c r="S168" t="str">
        <f t="shared" si="16"/>
        <v>photography</v>
      </c>
      <c r="T168" t="str">
        <f t="shared" si="17"/>
        <v>photography books</v>
      </c>
    </row>
    <row r="169" spans="1:20" x14ac:dyDescent="0.3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6">
        <f t="shared" si="12"/>
        <v>415.53846153846149</v>
      </c>
      <c r="G169" t="s">
        <v>20</v>
      </c>
      <c r="H169">
        <v>146</v>
      </c>
      <c r="I169" t="s">
        <v>26</v>
      </c>
      <c r="J169" t="s">
        <v>27</v>
      </c>
      <c r="K169">
        <v>1370840400</v>
      </c>
      <c r="L169" s="11">
        <f t="shared" si="13"/>
        <v>41435.208333333336</v>
      </c>
      <c r="M169">
        <v>1371704400</v>
      </c>
      <c r="N169" s="11">
        <f t="shared" si="14"/>
        <v>41445.208333333336</v>
      </c>
      <c r="O169" t="b">
        <v>0</v>
      </c>
      <c r="P169" t="b">
        <v>0</v>
      </c>
      <c r="Q169" t="s">
        <v>33</v>
      </c>
      <c r="R169" s="8">
        <f t="shared" si="15"/>
        <v>74</v>
      </c>
      <c r="S169" t="str">
        <f t="shared" si="16"/>
        <v>theater</v>
      </c>
      <c r="T169" t="str">
        <f t="shared" si="17"/>
        <v>plays</v>
      </c>
    </row>
    <row r="170" spans="1:20" x14ac:dyDescent="0.3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6">
        <f t="shared" si="12"/>
        <v>31.30913348946136</v>
      </c>
      <c r="G170" t="s">
        <v>14</v>
      </c>
      <c r="H170">
        <v>955</v>
      </c>
      <c r="I170" t="s">
        <v>36</v>
      </c>
      <c r="J170" t="s">
        <v>37</v>
      </c>
      <c r="K170">
        <v>1550815200</v>
      </c>
      <c r="L170" s="11">
        <f t="shared" si="13"/>
        <v>43518.25</v>
      </c>
      <c r="M170">
        <v>1552798800</v>
      </c>
      <c r="N170" s="11">
        <f t="shared" si="14"/>
        <v>43541.208333333328</v>
      </c>
      <c r="O170" t="b">
        <v>0</v>
      </c>
      <c r="P170" t="b">
        <v>1</v>
      </c>
      <c r="Q170" t="s">
        <v>60</v>
      </c>
      <c r="R170" s="8">
        <f t="shared" si="15"/>
        <v>41.996858638743454</v>
      </c>
      <c r="S170" t="str">
        <f t="shared" si="16"/>
        <v>music</v>
      </c>
      <c r="T170" t="str">
        <f t="shared" si="17"/>
        <v>indie rock</v>
      </c>
    </row>
    <row r="171" spans="1:20" x14ac:dyDescent="0.3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6">
        <f t="shared" si="12"/>
        <v>424.08154506437768</v>
      </c>
      <c r="G171" t="s">
        <v>20</v>
      </c>
      <c r="H171">
        <v>1267</v>
      </c>
      <c r="I171" t="s">
        <v>21</v>
      </c>
      <c r="J171" t="s">
        <v>22</v>
      </c>
      <c r="K171">
        <v>1339909200</v>
      </c>
      <c r="L171" s="11">
        <f t="shared" si="13"/>
        <v>41077.208333333336</v>
      </c>
      <c r="M171">
        <v>1342328400</v>
      </c>
      <c r="N171" s="11">
        <f t="shared" si="14"/>
        <v>41105.208333333336</v>
      </c>
      <c r="O171" t="b">
        <v>0</v>
      </c>
      <c r="P171" t="b">
        <v>1</v>
      </c>
      <c r="Q171" t="s">
        <v>100</v>
      </c>
      <c r="R171" s="8">
        <f t="shared" si="15"/>
        <v>77.988161010260455</v>
      </c>
      <c r="S171" t="str">
        <f t="shared" si="16"/>
        <v>film &amp; video</v>
      </c>
      <c r="T171" t="str">
        <f t="shared" si="17"/>
        <v>shorts</v>
      </c>
    </row>
    <row r="172" spans="1:20" x14ac:dyDescent="0.3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6">
        <f t="shared" si="12"/>
        <v>2.93886230728336</v>
      </c>
      <c r="G172" t="s">
        <v>14</v>
      </c>
      <c r="H172">
        <v>67</v>
      </c>
      <c r="I172" t="s">
        <v>21</v>
      </c>
      <c r="J172" t="s">
        <v>22</v>
      </c>
      <c r="K172">
        <v>1501736400</v>
      </c>
      <c r="L172" s="11">
        <f t="shared" si="13"/>
        <v>42950.208333333328</v>
      </c>
      <c r="M172">
        <v>1502341200</v>
      </c>
      <c r="N172" s="11">
        <f t="shared" si="14"/>
        <v>42957.208333333328</v>
      </c>
      <c r="O172" t="b">
        <v>0</v>
      </c>
      <c r="P172" t="b">
        <v>0</v>
      </c>
      <c r="Q172" t="s">
        <v>60</v>
      </c>
      <c r="R172" s="8">
        <f t="shared" si="15"/>
        <v>82.507462686567166</v>
      </c>
      <c r="S172" t="str">
        <f t="shared" si="16"/>
        <v>music</v>
      </c>
      <c r="T172" t="str">
        <f t="shared" si="17"/>
        <v>indie rock</v>
      </c>
    </row>
    <row r="173" spans="1:20" ht="31.2" x14ac:dyDescent="0.3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6">
        <f t="shared" si="12"/>
        <v>10.63265306122449</v>
      </c>
      <c r="G173" t="s">
        <v>14</v>
      </c>
      <c r="H173">
        <v>5</v>
      </c>
      <c r="I173" t="s">
        <v>21</v>
      </c>
      <c r="J173" t="s">
        <v>22</v>
      </c>
      <c r="K173">
        <v>1395291600</v>
      </c>
      <c r="L173" s="11">
        <f t="shared" si="13"/>
        <v>41718.208333333336</v>
      </c>
      <c r="M173">
        <v>1397192400</v>
      </c>
      <c r="N173" s="11">
        <f t="shared" si="14"/>
        <v>41740.208333333336</v>
      </c>
      <c r="O173" t="b">
        <v>0</v>
      </c>
      <c r="P173" t="b">
        <v>0</v>
      </c>
      <c r="Q173" t="s">
        <v>206</v>
      </c>
      <c r="R173" s="8">
        <f t="shared" si="15"/>
        <v>104.2</v>
      </c>
      <c r="S173" t="str">
        <f t="shared" si="16"/>
        <v>publishing</v>
      </c>
      <c r="T173" t="str">
        <f t="shared" si="17"/>
        <v>translations</v>
      </c>
    </row>
    <row r="174" spans="1:20" x14ac:dyDescent="0.3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6">
        <f t="shared" si="12"/>
        <v>82.875</v>
      </c>
      <c r="G174" t="s">
        <v>14</v>
      </c>
      <c r="H174">
        <v>26</v>
      </c>
      <c r="I174" t="s">
        <v>21</v>
      </c>
      <c r="J174" t="s">
        <v>22</v>
      </c>
      <c r="K174">
        <v>1405746000</v>
      </c>
      <c r="L174" s="11">
        <f t="shared" si="13"/>
        <v>41839.208333333336</v>
      </c>
      <c r="M174">
        <v>1407042000</v>
      </c>
      <c r="N174" s="11">
        <f t="shared" si="14"/>
        <v>41854.208333333336</v>
      </c>
      <c r="O174" t="b">
        <v>0</v>
      </c>
      <c r="P174" t="b">
        <v>1</v>
      </c>
      <c r="Q174" t="s">
        <v>42</v>
      </c>
      <c r="R174" s="8">
        <f t="shared" si="15"/>
        <v>25.5</v>
      </c>
      <c r="S174" t="str">
        <f t="shared" si="16"/>
        <v>film &amp; video</v>
      </c>
      <c r="T174" t="str">
        <f t="shared" si="17"/>
        <v>documentary</v>
      </c>
    </row>
    <row r="175" spans="1:20" ht="31.2" x14ac:dyDescent="0.3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6">
        <f t="shared" si="12"/>
        <v>163.01447776628748</v>
      </c>
      <c r="G175" t="s">
        <v>20</v>
      </c>
      <c r="H175">
        <v>1561</v>
      </c>
      <c r="I175" t="s">
        <v>21</v>
      </c>
      <c r="J175" t="s">
        <v>22</v>
      </c>
      <c r="K175">
        <v>1368853200</v>
      </c>
      <c r="L175" s="11">
        <f t="shared" si="13"/>
        <v>41412.208333333336</v>
      </c>
      <c r="M175">
        <v>1369371600</v>
      </c>
      <c r="N175" s="11">
        <f t="shared" si="14"/>
        <v>41418.208333333336</v>
      </c>
      <c r="O175" t="b">
        <v>0</v>
      </c>
      <c r="P175" t="b">
        <v>0</v>
      </c>
      <c r="Q175" t="s">
        <v>33</v>
      </c>
      <c r="R175" s="8">
        <f t="shared" si="15"/>
        <v>100.98334401024984</v>
      </c>
      <c r="S175" t="str">
        <f t="shared" si="16"/>
        <v>theater</v>
      </c>
      <c r="T175" t="str">
        <f t="shared" si="17"/>
        <v>plays</v>
      </c>
    </row>
    <row r="176" spans="1:20" x14ac:dyDescent="0.3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6">
        <f t="shared" si="12"/>
        <v>894.66666666666674</v>
      </c>
      <c r="G176" t="s">
        <v>20</v>
      </c>
      <c r="H176">
        <v>48</v>
      </c>
      <c r="I176" t="s">
        <v>21</v>
      </c>
      <c r="J176" t="s">
        <v>22</v>
      </c>
      <c r="K176">
        <v>1444021200</v>
      </c>
      <c r="L176" s="11">
        <f t="shared" si="13"/>
        <v>42282.208333333328</v>
      </c>
      <c r="M176">
        <v>1444107600</v>
      </c>
      <c r="N176" s="11">
        <f t="shared" si="14"/>
        <v>42283.208333333328</v>
      </c>
      <c r="O176" t="b">
        <v>0</v>
      </c>
      <c r="P176" t="b">
        <v>1</v>
      </c>
      <c r="Q176" t="s">
        <v>65</v>
      </c>
      <c r="R176" s="8">
        <f t="shared" si="15"/>
        <v>111.83333333333333</v>
      </c>
      <c r="S176" t="str">
        <f t="shared" si="16"/>
        <v>technology</v>
      </c>
      <c r="T176" t="str">
        <f t="shared" si="17"/>
        <v>wearables</v>
      </c>
    </row>
    <row r="177" spans="1:20" x14ac:dyDescent="0.3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6">
        <f t="shared" si="12"/>
        <v>26.191501103752756</v>
      </c>
      <c r="G177" t="s">
        <v>14</v>
      </c>
      <c r="H177">
        <v>1130</v>
      </c>
      <c r="I177" t="s">
        <v>21</v>
      </c>
      <c r="J177" t="s">
        <v>22</v>
      </c>
      <c r="K177">
        <v>1472619600</v>
      </c>
      <c r="L177" s="11">
        <f t="shared" si="13"/>
        <v>42613.208333333328</v>
      </c>
      <c r="M177">
        <v>1474261200</v>
      </c>
      <c r="N177" s="11">
        <f t="shared" si="14"/>
        <v>42632.208333333328</v>
      </c>
      <c r="O177" t="b">
        <v>0</v>
      </c>
      <c r="P177" t="b">
        <v>0</v>
      </c>
      <c r="Q177" t="s">
        <v>33</v>
      </c>
      <c r="R177" s="8">
        <f t="shared" si="15"/>
        <v>41.999115044247787</v>
      </c>
      <c r="S177" t="str">
        <f t="shared" si="16"/>
        <v>theater</v>
      </c>
      <c r="T177" t="str">
        <f t="shared" si="17"/>
        <v>plays</v>
      </c>
    </row>
    <row r="178" spans="1:20" ht="31.2" x14ac:dyDescent="0.3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6">
        <f t="shared" si="12"/>
        <v>74.834782608695647</v>
      </c>
      <c r="G178" t="s">
        <v>14</v>
      </c>
      <c r="H178">
        <v>782</v>
      </c>
      <c r="I178" t="s">
        <v>21</v>
      </c>
      <c r="J178" t="s">
        <v>22</v>
      </c>
      <c r="K178">
        <v>1472878800</v>
      </c>
      <c r="L178" s="11">
        <f t="shared" si="13"/>
        <v>42616.208333333328</v>
      </c>
      <c r="M178">
        <v>1473656400</v>
      </c>
      <c r="N178" s="11">
        <f t="shared" si="14"/>
        <v>42625.208333333328</v>
      </c>
      <c r="O178" t="b">
        <v>0</v>
      </c>
      <c r="P178" t="b">
        <v>0</v>
      </c>
      <c r="Q178" t="s">
        <v>33</v>
      </c>
      <c r="R178" s="8">
        <f t="shared" si="15"/>
        <v>110.05115089514067</v>
      </c>
      <c r="S178" t="str">
        <f t="shared" si="16"/>
        <v>theater</v>
      </c>
      <c r="T178" t="str">
        <f t="shared" si="17"/>
        <v>plays</v>
      </c>
    </row>
    <row r="179" spans="1:20" x14ac:dyDescent="0.3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6">
        <f t="shared" si="12"/>
        <v>416.47680412371136</v>
      </c>
      <c r="G179" t="s">
        <v>20</v>
      </c>
      <c r="H179">
        <v>2739</v>
      </c>
      <c r="I179" t="s">
        <v>21</v>
      </c>
      <c r="J179" t="s">
        <v>22</v>
      </c>
      <c r="K179">
        <v>1289800800</v>
      </c>
      <c r="L179" s="11">
        <f t="shared" si="13"/>
        <v>40497.25</v>
      </c>
      <c r="M179">
        <v>1291960800</v>
      </c>
      <c r="N179" s="11">
        <f t="shared" si="14"/>
        <v>40522.25</v>
      </c>
      <c r="O179" t="b">
        <v>0</v>
      </c>
      <c r="P179" t="b">
        <v>0</v>
      </c>
      <c r="Q179" t="s">
        <v>33</v>
      </c>
      <c r="R179" s="8">
        <f t="shared" si="15"/>
        <v>58.997079225994888</v>
      </c>
      <c r="S179" t="str">
        <f t="shared" si="16"/>
        <v>theater</v>
      </c>
      <c r="T179" t="str">
        <f t="shared" si="17"/>
        <v>plays</v>
      </c>
    </row>
    <row r="180" spans="1:20" x14ac:dyDescent="0.3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6">
        <f t="shared" si="12"/>
        <v>96.208333333333329</v>
      </c>
      <c r="G180" t="s">
        <v>14</v>
      </c>
      <c r="H180">
        <v>210</v>
      </c>
      <c r="I180" t="s">
        <v>21</v>
      </c>
      <c r="J180" t="s">
        <v>22</v>
      </c>
      <c r="K180">
        <v>1505970000</v>
      </c>
      <c r="L180" s="11">
        <f t="shared" si="13"/>
        <v>42999.208333333328</v>
      </c>
      <c r="M180">
        <v>1506747600</v>
      </c>
      <c r="N180" s="11">
        <f t="shared" si="14"/>
        <v>43008.208333333328</v>
      </c>
      <c r="O180" t="b">
        <v>0</v>
      </c>
      <c r="P180" t="b">
        <v>0</v>
      </c>
      <c r="Q180" t="s">
        <v>17</v>
      </c>
      <c r="R180" s="8">
        <f t="shared" si="15"/>
        <v>32.985714285714288</v>
      </c>
      <c r="S180" t="str">
        <f t="shared" si="16"/>
        <v>food</v>
      </c>
      <c r="T180" t="str">
        <f t="shared" si="17"/>
        <v>food trucks</v>
      </c>
    </row>
    <row r="181" spans="1:20" ht="31.2" x14ac:dyDescent="0.3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6">
        <f t="shared" si="12"/>
        <v>357.71910112359546</v>
      </c>
      <c r="G181" t="s">
        <v>20</v>
      </c>
      <c r="H181">
        <v>3537</v>
      </c>
      <c r="I181" t="s">
        <v>15</v>
      </c>
      <c r="J181" t="s">
        <v>16</v>
      </c>
      <c r="K181">
        <v>1363496400</v>
      </c>
      <c r="L181" s="11">
        <f t="shared" si="13"/>
        <v>41350.208333333336</v>
      </c>
      <c r="M181">
        <v>1363582800</v>
      </c>
      <c r="N181" s="11">
        <f t="shared" si="14"/>
        <v>41351.208333333336</v>
      </c>
      <c r="O181" t="b">
        <v>0</v>
      </c>
      <c r="P181" t="b">
        <v>1</v>
      </c>
      <c r="Q181" t="s">
        <v>33</v>
      </c>
      <c r="R181" s="8">
        <f t="shared" si="15"/>
        <v>45.005654509471306</v>
      </c>
      <c r="S181" t="str">
        <f t="shared" si="16"/>
        <v>theater</v>
      </c>
      <c r="T181" t="str">
        <f t="shared" si="17"/>
        <v>plays</v>
      </c>
    </row>
    <row r="182" spans="1:20" x14ac:dyDescent="0.3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6">
        <f t="shared" si="12"/>
        <v>308.45714285714286</v>
      </c>
      <c r="G182" t="s">
        <v>20</v>
      </c>
      <c r="H182">
        <v>2107</v>
      </c>
      <c r="I182" t="s">
        <v>26</v>
      </c>
      <c r="J182" t="s">
        <v>27</v>
      </c>
      <c r="K182">
        <v>1269234000</v>
      </c>
      <c r="L182" s="11">
        <f t="shared" si="13"/>
        <v>40259.208333333336</v>
      </c>
      <c r="M182">
        <v>1269666000</v>
      </c>
      <c r="N182" s="11">
        <f t="shared" si="14"/>
        <v>40264.208333333336</v>
      </c>
      <c r="O182" t="b">
        <v>0</v>
      </c>
      <c r="P182" t="b">
        <v>0</v>
      </c>
      <c r="Q182" t="s">
        <v>65</v>
      </c>
      <c r="R182" s="8">
        <f t="shared" si="15"/>
        <v>81.98196487897485</v>
      </c>
      <c r="S182" t="str">
        <f t="shared" si="16"/>
        <v>technology</v>
      </c>
      <c r="T182" t="str">
        <f t="shared" si="17"/>
        <v>wearables</v>
      </c>
    </row>
    <row r="183" spans="1:20" x14ac:dyDescent="0.3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6">
        <f t="shared" si="12"/>
        <v>61.802325581395344</v>
      </c>
      <c r="G183" t="s">
        <v>14</v>
      </c>
      <c r="H183">
        <v>136</v>
      </c>
      <c r="I183" t="s">
        <v>21</v>
      </c>
      <c r="J183" t="s">
        <v>22</v>
      </c>
      <c r="K183">
        <v>1507093200</v>
      </c>
      <c r="L183" s="11">
        <f t="shared" si="13"/>
        <v>43012.208333333328</v>
      </c>
      <c r="M183">
        <v>1508648400</v>
      </c>
      <c r="N183" s="11">
        <f t="shared" si="14"/>
        <v>43030.208333333328</v>
      </c>
      <c r="O183" t="b">
        <v>0</v>
      </c>
      <c r="P183" t="b">
        <v>0</v>
      </c>
      <c r="Q183" t="s">
        <v>28</v>
      </c>
      <c r="R183" s="8">
        <f t="shared" si="15"/>
        <v>39.080882352941174</v>
      </c>
      <c r="S183" t="str">
        <f t="shared" si="16"/>
        <v>technology</v>
      </c>
      <c r="T183" t="str">
        <f t="shared" si="17"/>
        <v>web</v>
      </c>
    </row>
    <row r="184" spans="1:20" ht="31.2" x14ac:dyDescent="0.3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6">
        <f t="shared" si="12"/>
        <v>722.32472324723244</v>
      </c>
      <c r="G184" t="s">
        <v>20</v>
      </c>
      <c r="H184">
        <v>3318</v>
      </c>
      <c r="I184" t="s">
        <v>36</v>
      </c>
      <c r="J184" t="s">
        <v>37</v>
      </c>
      <c r="K184">
        <v>1560574800</v>
      </c>
      <c r="L184" s="11">
        <f t="shared" si="13"/>
        <v>43631.208333333328</v>
      </c>
      <c r="M184">
        <v>1561957200</v>
      </c>
      <c r="N184" s="11">
        <f t="shared" si="14"/>
        <v>43647.208333333328</v>
      </c>
      <c r="O184" t="b">
        <v>0</v>
      </c>
      <c r="P184" t="b">
        <v>0</v>
      </c>
      <c r="Q184" t="s">
        <v>33</v>
      </c>
      <c r="R184" s="8">
        <f t="shared" si="15"/>
        <v>58.996383363471971</v>
      </c>
      <c r="S184" t="str">
        <f t="shared" si="16"/>
        <v>theater</v>
      </c>
      <c r="T184" t="str">
        <f t="shared" si="17"/>
        <v>plays</v>
      </c>
    </row>
    <row r="185" spans="1:20" ht="31.2" x14ac:dyDescent="0.3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6">
        <f t="shared" si="12"/>
        <v>69.117647058823522</v>
      </c>
      <c r="G185" t="s">
        <v>14</v>
      </c>
      <c r="H185">
        <v>86</v>
      </c>
      <c r="I185" t="s">
        <v>15</v>
      </c>
      <c r="J185" t="s">
        <v>16</v>
      </c>
      <c r="K185">
        <v>1284008400</v>
      </c>
      <c r="L185" s="11">
        <f t="shared" si="13"/>
        <v>40430.208333333336</v>
      </c>
      <c r="M185">
        <v>1285131600</v>
      </c>
      <c r="N185" s="11">
        <f t="shared" si="14"/>
        <v>40443.208333333336</v>
      </c>
      <c r="O185" t="b">
        <v>0</v>
      </c>
      <c r="P185" t="b">
        <v>0</v>
      </c>
      <c r="Q185" t="s">
        <v>23</v>
      </c>
      <c r="R185" s="8">
        <f t="shared" si="15"/>
        <v>40.988372093023258</v>
      </c>
      <c r="S185" t="str">
        <f t="shared" si="16"/>
        <v>music</v>
      </c>
      <c r="T185" t="str">
        <f t="shared" si="17"/>
        <v>rock</v>
      </c>
    </row>
    <row r="186" spans="1:20" x14ac:dyDescent="0.3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6">
        <f t="shared" si="12"/>
        <v>293.05555555555554</v>
      </c>
      <c r="G186" t="s">
        <v>20</v>
      </c>
      <c r="H186">
        <v>340</v>
      </c>
      <c r="I186" t="s">
        <v>21</v>
      </c>
      <c r="J186" t="s">
        <v>22</v>
      </c>
      <c r="K186">
        <v>1556859600</v>
      </c>
      <c r="L186" s="11">
        <f t="shared" si="13"/>
        <v>43588.208333333328</v>
      </c>
      <c r="M186">
        <v>1556946000</v>
      </c>
      <c r="N186" s="11">
        <f t="shared" si="14"/>
        <v>43589.208333333328</v>
      </c>
      <c r="O186" t="b">
        <v>0</v>
      </c>
      <c r="P186" t="b">
        <v>0</v>
      </c>
      <c r="Q186" t="s">
        <v>33</v>
      </c>
      <c r="R186" s="8">
        <f t="shared" si="15"/>
        <v>31.029411764705884</v>
      </c>
      <c r="S186" t="str">
        <f t="shared" si="16"/>
        <v>theater</v>
      </c>
      <c r="T186" t="str">
        <f t="shared" si="17"/>
        <v>plays</v>
      </c>
    </row>
    <row r="187" spans="1:20" x14ac:dyDescent="0.3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6">
        <f t="shared" si="12"/>
        <v>71.8</v>
      </c>
      <c r="G187" t="s">
        <v>14</v>
      </c>
      <c r="H187">
        <v>19</v>
      </c>
      <c r="I187" t="s">
        <v>21</v>
      </c>
      <c r="J187" t="s">
        <v>22</v>
      </c>
      <c r="K187">
        <v>1526187600</v>
      </c>
      <c r="L187" s="11">
        <f t="shared" si="13"/>
        <v>43233.208333333328</v>
      </c>
      <c r="M187">
        <v>1527138000</v>
      </c>
      <c r="N187" s="11">
        <f t="shared" si="14"/>
        <v>43244.208333333328</v>
      </c>
      <c r="O187" t="b">
        <v>0</v>
      </c>
      <c r="P187" t="b">
        <v>0</v>
      </c>
      <c r="Q187" t="s">
        <v>269</v>
      </c>
      <c r="R187" s="8">
        <f t="shared" si="15"/>
        <v>37.789473684210527</v>
      </c>
      <c r="S187" t="str">
        <f t="shared" si="16"/>
        <v>film &amp; video</v>
      </c>
      <c r="T187" t="str">
        <f t="shared" si="17"/>
        <v>television</v>
      </c>
    </row>
    <row r="188" spans="1:20" x14ac:dyDescent="0.3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6">
        <f t="shared" si="12"/>
        <v>31.934684684684683</v>
      </c>
      <c r="G188" t="s">
        <v>14</v>
      </c>
      <c r="H188">
        <v>886</v>
      </c>
      <c r="I188" t="s">
        <v>21</v>
      </c>
      <c r="J188" t="s">
        <v>22</v>
      </c>
      <c r="K188">
        <v>1400821200</v>
      </c>
      <c r="L188" s="11">
        <f t="shared" si="13"/>
        <v>41782.208333333336</v>
      </c>
      <c r="M188">
        <v>1402117200</v>
      </c>
      <c r="N188" s="11">
        <f t="shared" si="14"/>
        <v>41797.208333333336</v>
      </c>
      <c r="O188" t="b">
        <v>0</v>
      </c>
      <c r="P188" t="b">
        <v>0</v>
      </c>
      <c r="Q188" t="s">
        <v>33</v>
      </c>
      <c r="R188" s="8">
        <f t="shared" si="15"/>
        <v>32.006772009029348</v>
      </c>
      <c r="S188" t="str">
        <f t="shared" si="16"/>
        <v>theater</v>
      </c>
      <c r="T188" t="str">
        <f t="shared" si="17"/>
        <v>plays</v>
      </c>
    </row>
    <row r="189" spans="1:20" x14ac:dyDescent="0.3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6">
        <f t="shared" si="12"/>
        <v>229.87375415282392</v>
      </c>
      <c r="G189" t="s">
        <v>20</v>
      </c>
      <c r="H189">
        <v>1442</v>
      </c>
      <c r="I189" t="s">
        <v>15</v>
      </c>
      <c r="J189" t="s">
        <v>16</v>
      </c>
      <c r="K189">
        <v>1361599200</v>
      </c>
      <c r="L189" s="11">
        <f t="shared" si="13"/>
        <v>41328.25</v>
      </c>
      <c r="M189">
        <v>1364014800</v>
      </c>
      <c r="N189" s="11">
        <f t="shared" si="14"/>
        <v>41356.208333333336</v>
      </c>
      <c r="O189" t="b">
        <v>0</v>
      </c>
      <c r="P189" t="b">
        <v>1</v>
      </c>
      <c r="Q189" t="s">
        <v>100</v>
      </c>
      <c r="R189" s="8">
        <f t="shared" si="15"/>
        <v>95.966712898751737</v>
      </c>
      <c r="S189" t="str">
        <f t="shared" si="16"/>
        <v>film &amp; video</v>
      </c>
      <c r="T189" t="str">
        <f t="shared" si="17"/>
        <v>shorts</v>
      </c>
    </row>
    <row r="190" spans="1:20" x14ac:dyDescent="0.3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6">
        <f t="shared" si="12"/>
        <v>32.012195121951223</v>
      </c>
      <c r="G190" t="s">
        <v>14</v>
      </c>
      <c r="H190">
        <v>35</v>
      </c>
      <c r="I190" t="s">
        <v>107</v>
      </c>
      <c r="J190" t="s">
        <v>108</v>
      </c>
      <c r="K190">
        <v>1417500000</v>
      </c>
      <c r="L190" s="11">
        <f t="shared" si="13"/>
        <v>41975.25</v>
      </c>
      <c r="M190">
        <v>1417586400</v>
      </c>
      <c r="N190" s="11">
        <f t="shared" si="14"/>
        <v>41976.25</v>
      </c>
      <c r="O190" t="b">
        <v>0</v>
      </c>
      <c r="P190" t="b">
        <v>0</v>
      </c>
      <c r="Q190" t="s">
        <v>33</v>
      </c>
      <c r="R190" s="8">
        <f t="shared" si="15"/>
        <v>75</v>
      </c>
      <c r="S190" t="str">
        <f t="shared" si="16"/>
        <v>theater</v>
      </c>
      <c r="T190" t="str">
        <f t="shared" si="17"/>
        <v>plays</v>
      </c>
    </row>
    <row r="191" spans="1:20" x14ac:dyDescent="0.3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6">
        <f t="shared" si="12"/>
        <v>23.525352848928385</v>
      </c>
      <c r="G191" t="s">
        <v>74</v>
      </c>
      <c r="H191">
        <v>441</v>
      </c>
      <c r="I191" t="s">
        <v>21</v>
      </c>
      <c r="J191" t="s">
        <v>22</v>
      </c>
      <c r="K191">
        <v>1457071200</v>
      </c>
      <c r="L191" s="11">
        <f t="shared" si="13"/>
        <v>42433.25</v>
      </c>
      <c r="M191">
        <v>1457071200</v>
      </c>
      <c r="N191" s="11">
        <f t="shared" si="14"/>
        <v>42433.25</v>
      </c>
      <c r="O191" t="b">
        <v>0</v>
      </c>
      <c r="P191" t="b">
        <v>0</v>
      </c>
      <c r="Q191" t="s">
        <v>33</v>
      </c>
      <c r="R191" s="8">
        <f t="shared" si="15"/>
        <v>102.0498866213152</v>
      </c>
      <c r="S191" t="str">
        <f t="shared" si="16"/>
        <v>theater</v>
      </c>
      <c r="T191" t="str">
        <f t="shared" si="17"/>
        <v>plays</v>
      </c>
    </row>
    <row r="192" spans="1:20" x14ac:dyDescent="0.3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6">
        <f t="shared" si="12"/>
        <v>68.594594594594597</v>
      </c>
      <c r="G192" t="s">
        <v>14</v>
      </c>
      <c r="H192">
        <v>24</v>
      </c>
      <c r="I192" t="s">
        <v>21</v>
      </c>
      <c r="J192" t="s">
        <v>22</v>
      </c>
      <c r="K192">
        <v>1370322000</v>
      </c>
      <c r="L192" s="11">
        <f t="shared" si="13"/>
        <v>41429.208333333336</v>
      </c>
      <c r="M192">
        <v>1370408400</v>
      </c>
      <c r="N192" s="11">
        <f t="shared" si="14"/>
        <v>41430.208333333336</v>
      </c>
      <c r="O192" t="b">
        <v>0</v>
      </c>
      <c r="P192" t="b">
        <v>1</v>
      </c>
      <c r="Q192" t="s">
        <v>33</v>
      </c>
      <c r="R192" s="8">
        <f t="shared" si="15"/>
        <v>105.75</v>
      </c>
      <c r="S192" t="str">
        <f t="shared" si="16"/>
        <v>theater</v>
      </c>
      <c r="T192" t="str">
        <f t="shared" si="17"/>
        <v>plays</v>
      </c>
    </row>
    <row r="193" spans="1:20" x14ac:dyDescent="0.3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6">
        <f t="shared" si="12"/>
        <v>37.952380952380956</v>
      </c>
      <c r="G193" t="s">
        <v>14</v>
      </c>
      <c r="H193">
        <v>86</v>
      </c>
      <c r="I193" t="s">
        <v>107</v>
      </c>
      <c r="J193" t="s">
        <v>108</v>
      </c>
      <c r="K193">
        <v>1552366800</v>
      </c>
      <c r="L193" s="11">
        <f t="shared" si="13"/>
        <v>43536.208333333328</v>
      </c>
      <c r="M193">
        <v>1552626000</v>
      </c>
      <c r="N193" s="11">
        <f t="shared" si="14"/>
        <v>43539.208333333328</v>
      </c>
      <c r="O193" t="b">
        <v>0</v>
      </c>
      <c r="P193" t="b">
        <v>0</v>
      </c>
      <c r="Q193" t="s">
        <v>33</v>
      </c>
      <c r="R193" s="8">
        <f t="shared" si="15"/>
        <v>37.069767441860463</v>
      </c>
      <c r="S193" t="str">
        <f t="shared" si="16"/>
        <v>theater</v>
      </c>
      <c r="T193" t="str">
        <f t="shared" si="17"/>
        <v>plays</v>
      </c>
    </row>
    <row r="194" spans="1:20" ht="31.2" x14ac:dyDescent="0.3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6">
        <f t="shared" ref="F194:F257" si="18">100*(IF(E194=0,0,E194/D194))</f>
        <v>19.992957746478872</v>
      </c>
      <c r="G194" t="s">
        <v>14</v>
      </c>
      <c r="H194">
        <v>243</v>
      </c>
      <c r="I194" t="s">
        <v>21</v>
      </c>
      <c r="J194" t="s">
        <v>22</v>
      </c>
      <c r="K194">
        <v>1403845200</v>
      </c>
      <c r="L194" s="11">
        <f t="shared" si="13"/>
        <v>41817.208333333336</v>
      </c>
      <c r="M194">
        <v>1404190800</v>
      </c>
      <c r="N194" s="11">
        <f t="shared" si="14"/>
        <v>41821.208333333336</v>
      </c>
      <c r="O194" t="b">
        <v>0</v>
      </c>
      <c r="P194" t="b">
        <v>0</v>
      </c>
      <c r="Q194" t="s">
        <v>23</v>
      </c>
      <c r="R194" s="8">
        <f t="shared" si="15"/>
        <v>35.049382716049379</v>
      </c>
      <c r="S194" t="str">
        <f t="shared" si="16"/>
        <v>music</v>
      </c>
      <c r="T194" t="str">
        <f t="shared" si="17"/>
        <v>rock</v>
      </c>
    </row>
    <row r="195" spans="1:20" x14ac:dyDescent="0.3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6">
        <f t="shared" si="18"/>
        <v>45.636363636363633</v>
      </c>
      <c r="G195" t="s">
        <v>14</v>
      </c>
      <c r="H195">
        <v>65</v>
      </c>
      <c r="I195" t="s">
        <v>21</v>
      </c>
      <c r="J195" t="s">
        <v>22</v>
      </c>
      <c r="K195">
        <v>1523163600</v>
      </c>
      <c r="L195" s="11">
        <f t="shared" ref="L195:L258" si="19">(((K195/60)/60)/24)+DATE(1970,1,1)</f>
        <v>43198.208333333328</v>
      </c>
      <c r="M195">
        <v>1523509200</v>
      </c>
      <c r="N195" s="11">
        <f t="shared" ref="N195:N258" si="20">(((M195/60)/60)/24)+DATE(1970,1,1)</f>
        <v>43202.208333333328</v>
      </c>
      <c r="O195" t="b">
        <v>1</v>
      </c>
      <c r="P195" t="b">
        <v>0</v>
      </c>
      <c r="Q195" t="s">
        <v>60</v>
      </c>
      <c r="R195" s="8">
        <f t="shared" ref="R195:R258" si="21">IFERROR(E195/H195,0)</f>
        <v>46.338461538461537</v>
      </c>
      <c r="S195" t="str">
        <f t="shared" ref="S195:S258" si="22">LEFT(Q195,SEARCH("/",Q195)-1)</f>
        <v>music</v>
      </c>
      <c r="T195" t="str">
        <f t="shared" ref="T195:T258" si="23">RIGHT(Q195,LEN(Q195)-SEARCH("/",Q195))</f>
        <v>indie rock</v>
      </c>
    </row>
    <row r="196" spans="1:20" x14ac:dyDescent="0.3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6">
        <f t="shared" si="18"/>
        <v>122.7605633802817</v>
      </c>
      <c r="G196" t="s">
        <v>20</v>
      </c>
      <c r="H196">
        <v>126</v>
      </c>
      <c r="I196" t="s">
        <v>21</v>
      </c>
      <c r="J196" t="s">
        <v>22</v>
      </c>
      <c r="K196">
        <v>1442206800</v>
      </c>
      <c r="L196" s="11">
        <f t="shared" si="19"/>
        <v>42261.208333333328</v>
      </c>
      <c r="M196">
        <v>1443589200</v>
      </c>
      <c r="N196" s="11">
        <f t="shared" si="20"/>
        <v>42277.208333333328</v>
      </c>
      <c r="O196" t="b">
        <v>0</v>
      </c>
      <c r="P196" t="b">
        <v>0</v>
      </c>
      <c r="Q196" t="s">
        <v>148</v>
      </c>
      <c r="R196" s="8">
        <f t="shared" si="21"/>
        <v>69.174603174603178</v>
      </c>
      <c r="S196" t="str">
        <f t="shared" si="22"/>
        <v>music</v>
      </c>
      <c r="T196" t="str">
        <f t="shared" si="23"/>
        <v>metal</v>
      </c>
    </row>
    <row r="197" spans="1:20" x14ac:dyDescent="0.3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6">
        <f t="shared" si="18"/>
        <v>361.75316455696202</v>
      </c>
      <c r="G197" t="s">
        <v>20</v>
      </c>
      <c r="H197">
        <v>524</v>
      </c>
      <c r="I197" t="s">
        <v>21</v>
      </c>
      <c r="J197" t="s">
        <v>22</v>
      </c>
      <c r="K197">
        <v>1532840400</v>
      </c>
      <c r="L197" s="11">
        <f t="shared" si="19"/>
        <v>43310.208333333328</v>
      </c>
      <c r="M197">
        <v>1533445200</v>
      </c>
      <c r="N197" s="11">
        <f t="shared" si="20"/>
        <v>43317.208333333328</v>
      </c>
      <c r="O197" t="b">
        <v>0</v>
      </c>
      <c r="P197" t="b">
        <v>0</v>
      </c>
      <c r="Q197" t="s">
        <v>50</v>
      </c>
      <c r="R197" s="8">
        <f t="shared" si="21"/>
        <v>109.07824427480917</v>
      </c>
      <c r="S197" t="str">
        <f t="shared" si="22"/>
        <v>music</v>
      </c>
      <c r="T197" t="str">
        <f t="shared" si="23"/>
        <v>electric music</v>
      </c>
    </row>
    <row r="198" spans="1:20" x14ac:dyDescent="0.3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6">
        <f t="shared" si="18"/>
        <v>63.146341463414636</v>
      </c>
      <c r="G198" t="s">
        <v>14</v>
      </c>
      <c r="H198">
        <v>100</v>
      </c>
      <c r="I198" t="s">
        <v>36</v>
      </c>
      <c r="J198" t="s">
        <v>37</v>
      </c>
      <c r="K198">
        <v>1472878800</v>
      </c>
      <c r="L198" s="11">
        <f t="shared" si="19"/>
        <v>42616.208333333328</v>
      </c>
      <c r="M198">
        <v>1474520400</v>
      </c>
      <c r="N198" s="11">
        <f t="shared" si="20"/>
        <v>42635.208333333328</v>
      </c>
      <c r="O198" t="b">
        <v>0</v>
      </c>
      <c r="P198" t="b">
        <v>0</v>
      </c>
      <c r="Q198" t="s">
        <v>65</v>
      </c>
      <c r="R198" s="8">
        <f t="shared" si="21"/>
        <v>51.78</v>
      </c>
      <c r="S198" t="str">
        <f t="shared" si="22"/>
        <v>technology</v>
      </c>
      <c r="T198" t="str">
        <f t="shared" si="23"/>
        <v>wearables</v>
      </c>
    </row>
    <row r="199" spans="1:20" x14ac:dyDescent="0.3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6">
        <f t="shared" si="18"/>
        <v>298.20475319926874</v>
      </c>
      <c r="G199" t="s">
        <v>20</v>
      </c>
      <c r="H199">
        <v>1989</v>
      </c>
      <c r="I199" t="s">
        <v>21</v>
      </c>
      <c r="J199" t="s">
        <v>22</v>
      </c>
      <c r="K199">
        <v>1498194000</v>
      </c>
      <c r="L199" s="11">
        <f t="shared" si="19"/>
        <v>42909.208333333328</v>
      </c>
      <c r="M199">
        <v>1499403600</v>
      </c>
      <c r="N199" s="11">
        <f t="shared" si="20"/>
        <v>42923.208333333328</v>
      </c>
      <c r="O199" t="b">
        <v>0</v>
      </c>
      <c r="P199" t="b">
        <v>0</v>
      </c>
      <c r="Q199" t="s">
        <v>53</v>
      </c>
      <c r="R199" s="8">
        <f t="shared" si="21"/>
        <v>82.010055304172951</v>
      </c>
      <c r="S199" t="str">
        <f t="shared" si="22"/>
        <v>film &amp; video</v>
      </c>
      <c r="T199" t="str">
        <f t="shared" si="23"/>
        <v>drama</v>
      </c>
    </row>
    <row r="200" spans="1:20" x14ac:dyDescent="0.3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6">
        <f t="shared" si="18"/>
        <v>9.5585443037974684</v>
      </c>
      <c r="G200" t="s">
        <v>14</v>
      </c>
      <c r="H200">
        <v>168</v>
      </c>
      <c r="I200" t="s">
        <v>21</v>
      </c>
      <c r="J200" t="s">
        <v>22</v>
      </c>
      <c r="K200">
        <v>1281070800</v>
      </c>
      <c r="L200" s="11">
        <f t="shared" si="19"/>
        <v>40396.208333333336</v>
      </c>
      <c r="M200">
        <v>1283576400</v>
      </c>
      <c r="N200" s="11">
        <f t="shared" si="20"/>
        <v>40425.208333333336</v>
      </c>
      <c r="O200" t="b">
        <v>0</v>
      </c>
      <c r="P200" t="b">
        <v>0</v>
      </c>
      <c r="Q200" t="s">
        <v>50</v>
      </c>
      <c r="R200" s="8">
        <f t="shared" si="21"/>
        <v>35.958333333333336</v>
      </c>
      <c r="S200" t="str">
        <f t="shared" si="22"/>
        <v>music</v>
      </c>
      <c r="T200" t="str">
        <f t="shared" si="23"/>
        <v>electric music</v>
      </c>
    </row>
    <row r="201" spans="1:20" x14ac:dyDescent="0.3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6">
        <f t="shared" si="18"/>
        <v>53.777777777777779</v>
      </c>
      <c r="G201" t="s">
        <v>14</v>
      </c>
      <c r="H201">
        <v>13</v>
      </c>
      <c r="I201" t="s">
        <v>21</v>
      </c>
      <c r="J201" t="s">
        <v>22</v>
      </c>
      <c r="K201">
        <v>1436245200</v>
      </c>
      <c r="L201" s="11">
        <f t="shared" si="19"/>
        <v>42192.208333333328</v>
      </c>
      <c r="M201">
        <v>1436590800</v>
      </c>
      <c r="N201" s="11">
        <f t="shared" si="20"/>
        <v>42196.208333333328</v>
      </c>
      <c r="O201" t="b">
        <v>0</v>
      </c>
      <c r="P201" t="b">
        <v>0</v>
      </c>
      <c r="Q201" t="s">
        <v>23</v>
      </c>
      <c r="R201" s="8">
        <f t="shared" si="21"/>
        <v>74.461538461538467</v>
      </c>
      <c r="S201" t="str">
        <f t="shared" si="22"/>
        <v>music</v>
      </c>
      <c r="T201" t="str">
        <f t="shared" si="23"/>
        <v>rock</v>
      </c>
    </row>
    <row r="202" spans="1:20" x14ac:dyDescent="0.3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6">
        <f t="shared" si="18"/>
        <v>2</v>
      </c>
      <c r="G202" t="s">
        <v>14</v>
      </c>
      <c r="H202">
        <v>1</v>
      </c>
      <c r="I202" t="s">
        <v>15</v>
      </c>
      <c r="J202" t="s">
        <v>16</v>
      </c>
      <c r="K202">
        <v>1269493200</v>
      </c>
      <c r="L202" s="11">
        <f t="shared" si="19"/>
        <v>40262.208333333336</v>
      </c>
      <c r="M202">
        <v>1270443600</v>
      </c>
      <c r="N202" s="11">
        <f t="shared" si="20"/>
        <v>40273.208333333336</v>
      </c>
      <c r="O202" t="b">
        <v>0</v>
      </c>
      <c r="P202" t="b">
        <v>0</v>
      </c>
      <c r="Q202" t="s">
        <v>33</v>
      </c>
      <c r="R202" s="8">
        <f t="shared" si="21"/>
        <v>2</v>
      </c>
      <c r="S202" t="str">
        <f t="shared" si="22"/>
        <v>theater</v>
      </c>
      <c r="T202" t="str">
        <f t="shared" si="23"/>
        <v>plays</v>
      </c>
    </row>
    <row r="203" spans="1:20" ht="31.2" x14ac:dyDescent="0.3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6">
        <f t="shared" si="18"/>
        <v>681.19047619047615</v>
      </c>
      <c r="G203" t="s">
        <v>20</v>
      </c>
      <c r="H203">
        <v>157</v>
      </c>
      <c r="I203" t="s">
        <v>21</v>
      </c>
      <c r="J203" t="s">
        <v>22</v>
      </c>
      <c r="K203">
        <v>1406264400</v>
      </c>
      <c r="L203" s="11">
        <f t="shared" si="19"/>
        <v>41845.208333333336</v>
      </c>
      <c r="M203">
        <v>1407819600</v>
      </c>
      <c r="N203" s="11">
        <f t="shared" si="20"/>
        <v>41863.208333333336</v>
      </c>
      <c r="O203" t="b">
        <v>0</v>
      </c>
      <c r="P203" t="b">
        <v>0</v>
      </c>
      <c r="Q203" t="s">
        <v>28</v>
      </c>
      <c r="R203" s="8">
        <f t="shared" si="21"/>
        <v>91.114649681528661</v>
      </c>
      <c r="S203" t="str">
        <f t="shared" si="22"/>
        <v>technology</v>
      </c>
      <c r="T203" t="str">
        <f t="shared" si="23"/>
        <v>web</v>
      </c>
    </row>
    <row r="204" spans="1:20" x14ac:dyDescent="0.3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6">
        <f t="shared" si="18"/>
        <v>78.831325301204828</v>
      </c>
      <c r="G204" t="s">
        <v>74</v>
      </c>
      <c r="H204">
        <v>82</v>
      </c>
      <c r="I204" t="s">
        <v>21</v>
      </c>
      <c r="J204" t="s">
        <v>22</v>
      </c>
      <c r="K204">
        <v>1317531600</v>
      </c>
      <c r="L204" s="11">
        <f t="shared" si="19"/>
        <v>40818.208333333336</v>
      </c>
      <c r="M204">
        <v>1317877200</v>
      </c>
      <c r="N204" s="11">
        <f t="shared" si="20"/>
        <v>40822.208333333336</v>
      </c>
      <c r="O204" t="b">
        <v>0</v>
      </c>
      <c r="P204" t="b">
        <v>0</v>
      </c>
      <c r="Q204" t="s">
        <v>17</v>
      </c>
      <c r="R204" s="8">
        <f t="shared" si="21"/>
        <v>79.792682926829272</v>
      </c>
      <c r="S204" t="str">
        <f t="shared" si="22"/>
        <v>food</v>
      </c>
      <c r="T204" t="str">
        <f t="shared" si="23"/>
        <v>food trucks</v>
      </c>
    </row>
    <row r="205" spans="1:20" ht="31.2" x14ac:dyDescent="0.3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6">
        <f t="shared" si="18"/>
        <v>134.40792216817235</v>
      </c>
      <c r="G205" t="s">
        <v>20</v>
      </c>
      <c r="H205">
        <v>4498</v>
      </c>
      <c r="I205" t="s">
        <v>26</v>
      </c>
      <c r="J205" t="s">
        <v>27</v>
      </c>
      <c r="K205">
        <v>1484632800</v>
      </c>
      <c r="L205" s="11">
        <f t="shared" si="19"/>
        <v>42752.25</v>
      </c>
      <c r="M205">
        <v>1484805600</v>
      </c>
      <c r="N205" s="11">
        <f t="shared" si="20"/>
        <v>42754.25</v>
      </c>
      <c r="O205" t="b">
        <v>0</v>
      </c>
      <c r="P205" t="b">
        <v>0</v>
      </c>
      <c r="Q205" t="s">
        <v>33</v>
      </c>
      <c r="R205" s="8">
        <f t="shared" si="21"/>
        <v>42.999777678968428</v>
      </c>
      <c r="S205" t="str">
        <f t="shared" si="22"/>
        <v>theater</v>
      </c>
      <c r="T205" t="str">
        <f t="shared" si="23"/>
        <v>plays</v>
      </c>
    </row>
    <row r="206" spans="1:20" x14ac:dyDescent="0.3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6">
        <f t="shared" si="18"/>
        <v>3.3719999999999999</v>
      </c>
      <c r="G206" t="s">
        <v>14</v>
      </c>
      <c r="H206">
        <v>40</v>
      </c>
      <c r="I206" t="s">
        <v>21</v>
      </c>
      <c r="J206" t="s">
        <v>22</v>
      </c>
      <c r="K206">
        <v>1301806800</v>
      </c>
      <c r="L206" s="11">
        <f t="shared" si="19"/>
        <v>40636.208333333336</v>
      </c>
      <c r="M206">
        <v>1302670800</v>
      </c>
      <c r="N206" s="11">
        <f t="shared" si="20"/>
        <v>40646.208333333336</v>
      </c>
      <c r="O206" t="b">
        <v>0</v>
      </c>
      <c r="P206" t="b">
        <v>0</v>
      </c>
      <c r="Q206" t="s">
        <v>159</v>
      </c>
      <c r="R206" s="8">
        <f t="shared" si="21"/>
        <v>63.225000000000001</v>
      </c>
      <c r="S206" t="str">
        <f t="shared" si="22"/>
        <v>music</v>
      </c>
      <c r="T206" t="str">
        <f t="shared" si="23"/>
        <v>jazz</v>
      </c>
    </row>
    <row r="207" spans="1:20" x14ac:dyDescent="0.3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6">
        <f t="shared" si="18"/>
        <v>431.84615384615387</v>
      </c>
      <c r="G207" t="s">
        <v>20</v>
      </c>
      <c r="H207">
        <v>80</v>
      </c>
      <c r="I207" t="s">
        <v>21</v>
      </c>
      <c r="J207" t="s">
        <v>22</v>
      </c>
      <c r="K207">
        <v>1539752400</v>
      </c>
      <c r="L207" s="11">
        <f t="shared" si="19"/>
        <v>43390.208333333328</v>
      </c>
      <c r="M207">
        <v>1540789200</v>
      </c>
      <c r="N207" s="11">
        <f t="shared" si="20"/>
        <v>43402.208333333328</v>
      </c>
      <c r="O207" t="b">
        <v>1</v>
      </c>
      <c r="P207" t="b">
        <v>0</v>
      </c>
      <c r="Q207" t="s">
        <v>33</v>
      </c>
      <c r="R207" s="8">
        <f t="shared" si="21"/>
        <v>70.174999999999997</v>
      </c>
      <c r="S207" t="str">
        <f t="shared" si="22"/>
        <v>theater</v>
      </c>
      <c r="T207" t="str">
        <f t="shared" si="23"/>
        <v>plays</v>
      </c>
    </row>
    <row r="208" spans="1:20" x14ac:dyDescent="0.3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6">
        <f t="shared" si="18"/>
        <v>38.844444444444441</v>
      </c>
      <c r="G208" t="s">
        <v>74</v>
      </c>
      <c r="H208">
        <v>57</v>
      </c>
      <c r="I208" t="s">
        <v>21</v>
      </c>
      <c r="J208" t="s">
        <v>22</v>
      </c>
      <c r="K208">
        <v>1267250400</v>
      </c>
      <c r="L208" s="11">
        <f t="shared" si="19"/>
        <v>40236.25</v>
      </c>
      <c r="M208">
        <v>1268028000</v>
      </c>
      <c r="N208" s="11">
        <f t="shared" si="20"/>
        <v>40245.25</v>
      </c>
      <c r="O208" t="b">
        <v>0</v>
      </c>
      <c r="P208" t="b">
        <v>0</v>
      </c>
      <c r="Q208" t="s">
        <v>119</v>
      </c>
      <c r="R208" s="8">
        <f t="shared" si="21"/>
        <v>61.333333333333336</v>
      </c>
      <c r="S208" t="str">
        <f t="shared" si="22"/>
        <v>publishing</v>
      </c>
      <c r="T208" t="str">
        <f t="shared" si="23"/>
        <v>fiction</v>
      </c>
    </row>
    <row r="209" spans="1:20" ht="31.2" x14ac:dyDescent="0.3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6">
        <f t="shared" si="18"/>
        <v>425.7</v>
      </c>
      <c r="G209" t="s">
        <v>20</v>
      </c>
      <c r="H209">
        <v>43</v>
      </c>
      <c r="I209" t="s">
        <v>21</v>
      </c>
      <c r="J209" t="s">
        <v>22</v>
      </c>
      <c r="K209">
        <v>1535432400</v>
      </c>
      <c r="L209" s="11">
        <f t="shared" si="19"/>
        <v>43340.208333333328</v>
      </c>
      <c r="M209">
        <v>1537160400</v>
      </c>
      <c r="N209" s="11">
        <f t="shared" si="20"/>
        <v>43360.208333333328</v>
      </c>
      <c r="O209" t="b">
        <v>0</v>
      </c>
      <c r="P209" t="b">
        <v>1</v>
      </c>
      <c r="Q209" t="s">
        <v>23</v>
      </c>
      <c r="R209" s="8">
        <f t="shared" si="21"/>
        <v>99</v>
      </c>
      <c r="S209" t="str">
        <f t="shared" si="22"/>
        <v>music</v>
      </c>
      <c r="T209" t="str">
        <f t="shared" si="23"/>
        <v>rock</v>
      </c>
    </row>
    <row r="210" spans="1:20" x14ac:dyDescent="0.3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6">
        <f t="shared" si="18"/>
        <v>101.12239715591672</v>
      </c>
      <c r="G210" t="s">
        <v>20</v>
      </c>
      <c r="H210">
        <v>2053</v>
      </c>
      <c r="I210" t="s">
        <v>21</v>
      </c>
      <c r="J210" t="s">
        <v>22</v>
      </c>
      <c r="K210">
        <v>1510207200</v>
      </c>
      <c r="L210" s="11">
        <f t="shared" si="19"/>
        <v>43048.25</v>
      </c>
      <c r="M210">
        <v>1512280800</v>
      </c>
      <c r="N210" s="11">
        <f t="shared" si="20"/>
        <v>43072.25</v>
      </c>
      <c r="O210" t="b">
        <v>0</v>
      </c>
      <c r="P210" t="b">
        <v>0</v>
      </c>
      <c r="Q210" t="s">
        <v>42</v>
      </c>
      <c r="R210" s="8">
        <f t="shared" si="21"/>
        <v>96.984900146127615</v>
      </c>
      <c r="S210" t="str">
        <f t="shared" si="22"/>
        <v>film &amp; video</v>
      </c>
      <c r="T210" t="str">
        <f t="shared" si="23"/>
        <v>documentary</v>
      </c>
    </row>
    <row r="211" spans="1:20" ht="31.2" x14ac:dyDescent="0.3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6">
        <f t="shared" si="18"/>
        <v>21.188688946015425</v>
      </c>
      <c r="G211" t="s">
        <v>47</v>
      </c>
      <c r="H211">
        <v>808</v>
      </c>
      <c r="I211" t="s">
        <v>26</v>
      </c>
      <c r="J211" t="s">
        <v>27</v>
      </c>
      <c r="K211">
        <v>1462510800</v>
      </c>
      <c r="L211" s="11">
        <f t="shared" si="19"/>
        <v>42496.208333333328</v>
      </c>
      <c r="M211">
        <v>1463115600</v>
      </c>
      <c r="N211" s="11">
        <f t="shared" si="20"/>
        <v>42503.208333333328</v>
      </c>
      <c r="O211" t="b">
        <v>0</v>
      </c>
      <c r="P211" t="b">
        <v>0</v>
      </c>
      <c r="Q211" t="s">
        <v>42</v>
      </c>
      <c r="R211" s="8">
        <f t="shared" si="21"/>
        <v>51.004950495049506</v>
      </c>
      <c r="S211" t="str">
        <f t="shared" si="22"/>
        <v>film &amp; video</v>
      </c>
      <c r="T211" t="str">
        <f t="shared" si="23"/>
        <v>documentary</v>
      </c>
    </row>
    <row r="212" spans="1:20" x14ac:dyDescent="0.3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6">
        <f t="shared" si="18"/>
        <v>67.425531914893625</v>
      </c>
      <c r="G212" t="s">
        <v>14</v>
      </c>
      <c r="H212">
        <v>226</v>
      </c>
      <c r="I212" t="s">
        <v>36</v>
      </c>
      <c r="J212" t="s">
        <v>37</v>
      </c>
      <c r="K212">
        <v>1488520800</v>
      </c>
      <c r="L212" s="11">
        <f t="shared" si="19"/>
        <v>42797.25</v>
      </c>
      <c r="M212">
        <v>1490850000</v>
      </c>
      <c r="N212" s="11">
        <f t="shared" si="20"/>
        <v>42824.208333333328</v>
      </c>
      <c r="O212" t="b">
        <v>0</v>
      </c>
      <c r="P212" t="b">
        <v>0</v>
      </c>
      <c r="Q212" t="s">
        <v>474</v>
      </c>
      <c r="R212" s="8">
        <f t="shared" si="21"/>
        <v>28.044247787610619</v>
      </c>
      <c r="S212" t="str">
        <f t="shared" si="22"/>
        <v>film &amp; video</v>
      </c>
      <c r="T212" t="str">
        <f t="shared" si="23"/>
        <v>science fiction</v>
      </c>
    </row>
    <row r="213" spans="1:20" ht="31.2" x14ac:dyDescent="0.3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6">
        <f t="shared" si="18"/>
        <v>94.923371647509583</v>
      </c>
      <c r="G213" t="s">
        <v>14</v>
      </c>
      <c r="H213">
        <v>1625</v>
      </c>
      <c r="I213" t="s">
        <v>21</v>
      </c>
      <c r="J213" t="s">
        <v>22</v>
      </c>
      <c r="K213">
        <v>1377579600</v>
      </c>
      <c r="L213" s="11">
        <f t="shared" si="19"/>
        <v>41513.208333333336</v>
      </c>
      <c r="M213">
        <v>1379653200</v>
      </c>
      <c r="N213" s="11">
        <f t="shared" si="20"/>
        <v>41537.208333333336</v>
      </c>
      <c r="O213" t="b">
        <v>0</v>
      </c>
      <c r="P213" t="b">
        <v>0</v>
      </c>
      <c r="Q213" t="s">
        <v>33</v>
      </c>
      <c r="R213" s="8">
        <f t="shared" si="21"/>
        <v>60.984615384615381</v>
      </c>
      <c r="S213" t="str">
        <f t="shared" si="22"/>
        <v>theater</v>
      </c>
      <c r="T213" t="str">
        <f t="shared" si="23"/>
        <v>plays</v>
      </c>
    </row>
    <row r="214" spans="1:20" ht="31.2" x14ac:dyDescent="0.3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6">
        <f t="shared" si="18"/>
        <v>151.85185185185185</v>
      </c>
      <c r="G214" t="s">
        <v>20</v>
      </c>
      <c r="H214">
        <v>168</v>
      </c>
      <c r="I214" t="s">
        <v>21</v>
      </c>
      <c r="J214" t="s">
        <v>22</v>
      </c>
      <c r="K214">
        <v>1576389600</v>
      </c>
      <c r="L214" s="11">
        <f t="shared" si="19"/>
        <v>43814.25</v>
      </c>
      <c r="M214">
        <v>1580364000</v>
      </c>
      <c r="N214" s="11">
        <f t="shared" si="20"/>
        <v>43860.25</v>
      </c>
      <c r="O214" t="b">
        <v>0</v>
      </c>
      <c r="P214" t="b">
        <v>0</v>
      </c>
      <c r="Q214" t="s">
        <v>33</v>
      </c>
      <c r="R214" s="8">
        <f t="shared" si="21"/>
        <v>73.214285714285708</v>
      </c>
      <c r="S214" t="str">
        <f t="shared" si="22"/>
        <v>theater</v>
      </c>
      <c r="T214" t="str">
        <f t="shared" si="23"/>
        <v>plays</v>
      </c>
    </row>
    <row r="215" spans="1:20" ht="31.2" x14ac:dyDescent="0.3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6">
        <f t="shared" si="18"/>
        <v>195.16382252559728</v>
      </c>
      <c r="G215" t="s">
        <v>20</v>
      </c>
      <c r="H215">
        <v>4289</v>
      </c>
      <c r="I215" t="s">
        <v>21</v>
      </c>
      <c r="J215" t="s">
        <v>22</v>
      </c>
      <c r="K215">
        <v>1289019600</v>
      </c>
      <c r="L215" s="11">
        <f t="shared" si="19"/>
        <v>40488.208333333336</v>
      </c>
      <c r="M215">
        <v>1289714400</v>
      </c>
      <c r="N215" s="11">
        <f t="shared" si="20"/>
        <v>40496.25</v>
      </c>
      <c r="O215" t="b">
        <v>0</v>
      </c>
      <c r="P215" t="b">
        <v>1</v>
      </c>
      <c r="Q215" t="s">
        <v>60</v>
      </c>
      <c r="R215" s="8">
        <f t="shared" si="21"/>
        <v>39.997435299603637</v>
      </c>
      <c r="S215" t="str">
        <f t="shared" si="22"/>
        <v>music</v>
      </c>
      <c r="T215" t="str">
        <f t="shared" si="23"/>
        <v>indie rock</v>
      </c>
    </row>
    <row r="216" spans="1:20" x14ac:dyDescent="0.3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6">
        <f t="shared" si="18"/>
        <v>1023.1428571428571</v>
      </c>
      <c r="G216" t="s">
        <v>20</v>
      </c>
      <c r="H216">
        <v>165</v>
      </c>
      <c r="I216" t="s">
        <v>21</v>
      </c>
      <c r="J216" t="s">
        <v>22</v>
      </c>
      <c r="K216">
        <v>1282194000</v>
      </c>
      <c r="L216" s="11">
        <f t="shared" si="19"/>
        <v>40409.208333333336</v>
      </c>
      <c r="M216">
        <v>1282712400</v>
      </c>
      <c r="N216" s="11">
        <f t="shared" si="20"/>
        <v>40415.208333333336</v>
      </c>
      <c r="O216" t="b">
        <v>0</v>
      </c>
      <c r="P216" t="b">
        <v>0</v>
      </c>
      <c r="Q216" t="s">
        <v>23</v>
      </c>
      <c r="R216" s="8">
        <f t="shared" si="21"/>
        <v>86.812121212121212</v>
      </c>
      <c r="S216" t="str">
        <f t="shared" si="22"/>
        <v>music</v>
      </c>
      <c r="T216" t="str">
        <f t="shared" si="23"/>
        <v>rock</v>
      </c>
    </row>
    <row r="217" spans="1:20" x14ac:dyDescent="0.3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6">
        <f t="shared" si="18"/>
        <v>3.841836734693878</v>
      </c>
      <c r="G217" t="s">
        <v>14</v>
      </c>
      <c r="H217">
        <v>143</v>
      </c>
      <c r="I217" t="s">
        <v>21</v>
      </c>
      <c r="J217" t="s">
        <v>22</v>
      </c>
      <c r="K217">
        <v>1550037600</v>
      </c>
      <c r="L217" s="11">
        <f t="shared" si="19"/>
        <v>43509.25</v>
      </c>
      <c r="M217">
        <v>1550210400</v>
      </c>
      <c r="N217" s="11">
        <f t="shared" si="20"/>
        <v>43511.25</v>
      </c>
      <c r="O217" t="b">
        <v>0</v>
      </c>
      <c r="P217" t="b">
        <v>0</v>
      </c>
      <c r="Q217" t="s">
        <v>33</v>
      </c>
      <c r="R217" s="8">
        <f t="shared" si="21"/>
        <v>42.125874125874127</v>
      </c>
      <c r="S217" t="str">
        <f t="shared" si="22"/>
        <v>theater</v>
      </c>
      <c r="T217" t="str">
        <f t="shared" si="23"/>
        <v>plays</v>
      </c>
    </row>
    <row r="218" spans="1:20" x14ac:dyDescent="0.3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6">
        <f t="shared" si="18"/>
        <v>155.07066557107643</v>
      </c>
      <c r="G218" t="s">
        <v>20</v>
      </c>
      <c r="H218">
        <v>1815</v>
      </c>
      <c r="I218" t="s">
        <v>21</v>
      </c>
      <c r="J218" t="s">
        <v>22</v>
      </c>
      <c r="K218">
        <v>1321941600</v>
      </c>
      <c r="L218" s="11">
        <f t="shared" si="19"/>
        <v>40869.25</v>
      </c>
      <c r="M218">
        <v>1322114400</v>
      </c>
      <c r="N218" s="11">
        <f t="shared" si="20"/>
        <v>40871.25</v>
      </c>
      <c r="O218" t="b">
        <v>0</v>
      </c>
      <c r="P218" t="b">
        <v>0</v>
      </c>
      <c r="Q218" t="s">
        <v>33</v>
      </c>
      <c r="R218" s="8">
        <f t="shared" si="21"/>
        <v>103.97851239669421</v>
      </c>
      <c r="S218" t="str">
        <f t="shared" si="22"/>
        <v>theater</v>
      </c>
      <c r="T218" t="str">
        <f t="shared" si="23"/>
        <v>plays</v>
      </c>
    </row>
    <row r="219" spans="1:20" x14ac:dyDescent="0.3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6">
        <f t="shared" si="18"/>
        <v>44.753477588871718</v>
      </c>
      <c r="G219" t="s">
        <v>14</v>
      </c>
      <c r="H219">
        <v>934</v>
      </c>
      <c r="I219" t="s">
        <v>21</v>
      </c>
      <c r="J219" t="s">
        <v>22</v>
      </c>
      <c r="K219">
        <v>1556427600</v>
      </c>
      <c r="L219" s="11">
        <f t="shared" si="19"/>
        <v>43583.208333333328</v>
      </c>
      <c r="M219">
        <v>1557205200</v>
      </c>
      <c r="N219" s="11">
        <f t="shared" si="20"/>
        <v>43592.208333333328</v>
      </c>
      <c r="O219" t="b">
        <v>0</v>
      </c>
      <c r="P219" t="b">
        <v>0</v>
      </c>
      <c r="Q219" t="s">
        <v>474</v>
      </c>
      <c r="R219" s="8">
        <f t="shared" si="21"/>
        <v>62.003211991434689</v>
      </c>
      <c r="S219" t="str">
        <f t="shared" si="22"/>
        <v>film &amp; video</v>
      </c>
      <c r="T219" t="str">
        <f t="shared" si="23"/>
        <v>science fiction</v>
      </c>
    </row>
    <row r="220" spans="1:20" x14ac:dyDescent="0.3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6">
        <f t="shared" si="18"/>
        <v>215.94736842105263</v>
      </c>
      <c r="G220" t="s">
        <v>20</v>
      </c>
      <c r="H220">
        <v>397</v>
      </c>
      <c r="I220" t="s">
        <v>40</v>
      </c>
      <c r="J220" t="s">
        <v>41</v>
      </c>
      <c r="K220">
        <v>1320991200</v>
      </c>
      <c r="L220" s="11">
        <f t="shared" si="19"/>
        <v>40858.25</v>
      </c>
      <c r="M220">
        <v>1323928800</v>
      </c>
      <c r="N220" s="11">
        <f t="shared" si="20"/>
        <v>40892.25</v>
      </c>
      <c r="O220" t="b">
        <v>0</v>
      </c>
      <c r="P220" t="b">
        <v>1</v>
      </c>
      <c r="Q220" t="s">
        <v>100</v>
      </c>
      <c r="R220" s="8">
        <f t="shared" si="21"/>
        <v>31.005037783375315</v>
      </c>
      <c r="S220" t="str">
        <f t="shared" si="22"/>
        <v>film &amp; video</v>
      </c>
      <c r="T220" t="str">
        <f t="shared" si="23"/>
        <v>shorts</v>
      </c>
    </row>
    <row r="221" spans="1:20" x14ac:dyDescent="0.3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6">
        <f t="shared" si="18"/>
        <v>332.12709832134288</v>
      </c>
      <c r="G221" t="s">
        <v>20</v>
      </c>
      <c r="H221">
        <v>1539</v>
      </c>
      <c r="I221" t="s">
        <v>21</v>
      </c>
      <c r="J221" t="s">
        <v>22</v>
      </c>
      <c r="K221">
        <v>1345093200</v>
      </c>
      <c r="L221" s="11">
        <f t="shared" si="19"/>
        <v>41137.208333333336</v>
      </c>
      <c r="M221">
        <v>1346130000</v>
      </c>
      <c r="N221" s="11">
        <f t="shared" si="20"/>
        <v>41149.208333333336</v>
      </c>
      <c r="O221" t="b">
        <v>0</v>
      </c>
      <c r="P221" t="b">
        <v>0</v>
      </c>
      <c r="Q221" t="s">
        <v>71</v>
      </c>
      <c r="R221" s="8">
        <f t="shared" si="21"/>
        <v>89.991552956465242</v>
      </c>
      <c r="S221" t="str">
        <f t="shared" si="22"/>
        <v>film &amp; video</v>
      </c>
      <c r="T221" t="str">
        <f t="shared" si="23"/>
        <v>animation</v>
      </c>
    </row>
    <row r="222" spans="1:20" x14ac:dyDescent="0.3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6">
        <f t="shared" si="18"/>
        <v>8.4430379746835449</v>
      </c>
      <c r="G222" t="s">
        <v>14</v>
      </c>
      <c r="H222">
        <v>17</v>
      </c>
      <c r="I222" t="s">
        <v>21</v>
      </c>
      <c r="J222" t="s">
        <v>22</v>
      </c>
      <c r="K222">
        <v>1309496400</v>
      </c>
      <c r="L222" s="11">
        <f t="shared" si="19"/>
        <v>40725.208333333336</v>
      </c>
      <c r="M222">
        <v>1311051600</v>
      </c>
      <c r="N222" s="11">
        <f t="shared" si="20"/>
        <v>40743.208333333336</v>
      </c>
      <c r="O222" t="b">
        <v>1</v>
      </c>
      <c r="P222" t="b">
        <v>0</v>
      </c>
      <c r="Q222" t="s">
        <v>33</v>
      </c>
      <c r="R222" s="8">
        <f t="shared" si="21"/>
        <v>39.235294117647058</v>
      </c>
      <c r="S222" t="str">
        <f t="shared" si="22"/>
        <v>theater</v>
      </c>
      <c r="T222" t="str">
        <f t="shared" si="23"/>
        <v>plays</v>
      </c>
    </row>
    <row r="223" spans="1:20" ht="31.2" x14ac:dyDescent="0.3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6">
        <f t="shared" si="18"/>
        <v>98.625514403292186</v>
      </c>
      <c r="G223" t="s">
        <v>14</v>
      </c>
      <c r="H223">
        <v>2179</v>
      </c>
      <c r="I223" t="s">
        <v>21</v>
      </c>
      <c r="J223" t="s">
        <v>22</v>
      </c>
      <c r="K223">
        <v>1340254800</v>
      </c>
      <c r="L223" s="11">
        <f t="shared" si="19"/>
        <v>41081.208333333336</v>
      </c>
      <c r="M223">
        <v>1340427600</v>
      </c>
      <c r="N223" s="11">
        <f t="shared" si="20"/>
        <v>41083.208333333336</v>
      </c>
      <c r="O223" t="b">
        <v>1</v>
      </c>
      <c r="P223" t="b">
        <v>0</v>
      </c>
      <c r="Q223" t="s">
        <v>17</v>
      </c>
      <c r="R223" s="8">
        <f t="shared" si="21"/>
        <v>54.993116108306566</v>
      </c>
      <c r="S223" t="str">
        <f t="shared" si="22"/>
        <v>food</v>
      </c>
      <c r="T223" t="str">
        <f t="shared" si="23"/>
        <v>food trucks</v>
      </c>
    </row>
    <row r="224" spans="1:20" x14ac:dyDescent="0.3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6">
        <f t="shared" si="18"/>
        <v>137.97916666666669</v>
      </c>
      <c r="G224" t="s">
        <v>20</v>
      </c>
      <c r="H224">
        <v>138</v>
      </c>
      <c r="I224" t="s">
        <v>21</v>
      </c>
      <c r="J224" t="s">
        <v>22</v>
      </c>
      <c r="K224">
        <v>1412226000</v>
      </c>
      <c r="L224" s="11">
        <f t="shared" si="19"/>
        <v>41914.208333333336</v>
      </c>
      <c r="M224">
        <v>1412312400</v>
      </c>
      <c r="N224" s="11">
        <f t="shared" si="20"/>
        <v>41915.208333333336</v>
      </c>
      <c r="O224" t="b">
        <v>0</v>
      </c>
      <c r="P224" t="b">
        <v>0</v>
      </c>
      <c r="Q224" t="s">
        <v>122</v>
      </c>
      <c r="R224" s="8">
        <f t="shared" si="21"/>
        <v>47.992753623188406</v>
      </c>
      <c r="S224" t="str">
        <f t="shared" si="22"/>
        <v>photography</v>
      </c>
      <c r="T224" t="str">
        <f t="shared" si="23"/>
        <v>photography books</v>
      </c>
    </row>
    <row r="225" spans="1:20" x14ac:dyDescent="0.3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6">
        <f t="shared" si="18"/>
        <v>93.81099656357388</v>
      </c>
      <c r="G225" t="s">
        <v>14</v>
      </c>
      <c r="H225">
        <v>931</v>
      </c>
      <c r="I225" t="s">
        <v>21</v>
      </c>
      <c r="J225" t="s">
        <v>22</v>
      </c>
      <c r="K225">
        <v>1458104400</v>
      </c>
      <c r="L225" s="11">
        <f t="shared" si="19"/>
        <v>42445.208333333328</v>
      </c>
      <c r="M225">
        <v>1459314000</v>
      </c>
      <c r="N225" s="11">
        <f t="shared" si="20"/>
        <v>42459.208333333328</v>
      </c>
      <c r="O225" t="b">
        <v>0</v>
      </c>
      <c r="P225" t="b">
        <v>0</v>
      </c>
      <c r="Q225" t="s">
        <v>33</v>
      </c>
      <c r="R225" s="8">
        <f t="shared" si="21"/>
        <v>87.966702470461868</v>
      </c>
      <c r="S225" t="str">
        <f t="shared" si="22"/>
        <v>theater</v>
      </c>
      <c r="T225" t="str">
        <f t="shared" si="23"/>
        <v>plays</v>
      </c>
    </row>
    <row r="226" spans="1:20" x14ac:dyDescent="0.3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6">
        <f t="shared" si="18"/>
        <v>403.63930885529157</v>
      </c>
      <c r="G226" t="s">
        <v>20</v>
      </c>
      <c r="H226">
        <v>3594</v>
      </c>
      <c r="I226" t="s">
        <v>21</v>
      </c>
      <c r="J226" t="s">
        <v>22</v>
      </c>
      <c r="K226">
        <v>1411534800</v>
      </c>
      <c r="L226" s="11">
        <f t="shared" si="19"/>
        <v>41906.208333333336</v>
      </c>
      <c r="M226">
        <v>1415426400</v>
      </c>
      <c r="N226" s="11">
        <f t="shared" si="20"/>
        <v>41951.25</v>
      </c>
      <c r="O226" t="b">
        <v>0</v>
      </c>
      <c r="P226" t="b">
        <v>0</v>
      </c>
      <c r="Q226" t="s">
        <v>474</v>
      </c>
      <c r="R226" s="8">
        <f t="shared" si="21"/>
        <v>51.999165275459099</v>
      </c>
      <c r="S226" t="str">
        <f t="shared" si="22"/>
        <v>film &amp; video</v>
      </c>
      <c r="T226" t="str">
        <f t="shared" si="23"/>
        <v>science fiction</v>
      </c>
    </row>
    <row r="227" spans="1:20" x14ac:dyDescent="0.3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6">
        <f t="shared" si="18"/>
        <v>260.1740412979351</v>
      </c>
      <c r="G227" t="s">
        <v>20</v>
      </c>
      <c r="H227">
        <v>5880</v>
      </c>
      <c r="I227" t="s">
        <v>21</v>
      </c>
      <c r="J227" t="s">
        <v>22</v>
      </c>
      <c r="K227">
        <v>1399093200</v>
      </c>
      <c r="L227" s="11">
        <f t="shared" si="19"/>
        <v>41762.208333333336</v>
      </c>
      <c r="M227">
        <v>1399093200</v>
      </c>
      <c r="N227" s="11">
        <f t="shared" si="20"/>
        <v>41762.208333333336</v>
      </c>
      <c r="O227" t="b">
        <v>1</v>
      </c>
      <c r="P227" t="b">
        <v>0</v>
      </c>
      <c r="Q227" t="s">
        <v>23</v>
      </c>
      <c r="R227" s="8">
        <f t="shared" si="21"/>
        <v>29.999659863945578</v>
      </c>
      <c r="S227" t="str">
        <f t="shared" si="22"/>
        <v>music</v>
      </c>
      <c r="T227" t="str">
        <f t="shared" si="23"/>
        <v>rock</v>
      </c>
    </row>
    <row r="228" spans="1:20" x14ac:dyDescent="0.3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6">
        <f t="shared" si="18"/>
        <v>366.63333333333333</v>
      </c>
      <c r="G228" t="s">
        <v>20</v>
      </c>
      <c r="H228">
        <v>112</v>
      </c>
      <c r="I228" t="s">
        <v>21</v>
      </c>
      <c r="J228" t="s">
        <v>22</v>
      </c>
      <c r="K228">
        <v>1270702800</v>
      </c>
      <c r="L228" s="11">
        <f t="shared" si="19"/>
        <v>40276.208333333336</v>
      </c>
      <c r="M228">
        <v>1273899600</v>
      </c>
      <c r="N228" s="11">
        <f t="shared" si="20"/>
        <v>40313.208333333336</v>
      </c>
      <c r="O228" t="b">
        <v>0</v>
      </c>
      <c r="P228" t="b">
        <v>0</v>
      </c>
      <c r="Q228" t="s">
        <v>122</v>
      </c>
      <c r="R228" s="8">
        <f t="shared" si="21"/>
        <v>98.205357142857139</v>
      </c>
      <c r="S228" t="str">
        <f t="shared" si="22"/>
        <v>photography</v>
      </c>
      <c r="T228" t="str">
        <f t="shared" si="23"/>
        <v>photography books</v>
      </c>
    </row>
    <row r="229" spans="1:20" ht="31.2" x14ac:dyDescent="0.3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6">
        <f t="shared" si="18"/>
        <v>168.72085385878489</v>
      </c>
      <c r="G229" t="s">
        <v>20</v>
      </c>
      <c r="H229">
        <v>943</v>
      </c>
      <c r="I229" t="s">
        <v>21</v>
      </c>
      <c r="J229" t="s">
        <v>22</v>
      </c>
      <c r="K229">
        <v>1431666000</v>
      </c>
      <c r="L229" s="11">
        <f t="shared" si="19"/>
        <v>42139.208333333328</v>
      </c>
      <c r="M229">
        <v>1432184400</v>
      </c>
      <c r="N229" s="11">
        <f t="shared" si="20"/>
        <v>42145.208333333328</v>
      </c>
      <c r="O229" t="b">
        <v>0</v>
      </c>
      <c r="P229" t="b">
        <v>0</v>
      </c>
      <c r="Q229" t="s">
        <v>292</v>
      </c>
      <c r="R229" s="8">
        <f t="shared" si="21"/>
        <v>108.96182396606575</v>
      </c>
      <c r="S229" t="str">
        <f t="shared" si="22"/>
        <v>games</v>
      </c>
      <c r="T229" t="str">
        <f t="shared" si="23"/>
        <v>mobile games</v>
      </c>
    </row>
    <row r="230" spans="1:20" x14ac:dyDescent="0.3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6">
        <f t="shared" si="18"/>
        <v>119.90717911530093</v>
      </c>
      <c r="G230" t="s">
        <v>20</v>
      </c>
      <c r="H230">
        <v>2468</v>
      </c>
      <c r="I230" t="s">
        <v>21</v>
      </c>
      <c r="J230" t="s">
        <v>22</v>
      </c>
      <c r="K230">
        <v>1472619600</v>
      </c>
      <c r="L230" s="11">
        <f t="shared" si="19"/>
        <v>42613.208333333328</v>
      </c>
      <c r="M230">
        <v>1474779600</v>
      </c>
      <c r="N230" s="11">
        <f t="shared" si="20"/>
        <v>42638.208333333328</v>
      </c>
      <c r="O230" t="b">
        <v>0</v>
      </c>
      <c r="P230" t="b">
        <v>0</v>
      </c>
      <c r="Q230" t="s">
        <v>71</v>
      </c>
      <c r="R230" s="8">
        <f t="shared" si="21"/>
        <v>66.998379254457049</v>
      </c>
      <c r="S230" t="str">
        <f t="shared" si="22"/>
        <v>film &amp; video</v>
      </c>
      <c r="T230" t="str">
        <f t="shared" si="23"/>
        <v>animation</v>
      </c>
    </row>
    <row r="231" spans="1:20" x14ac:dyDescent="0.3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6">
        <f t="shared" si="18"/>
        <v>193.68925233644859</v>
      </c>
      <c r="G231" t="s">
        <v>20</v>
      </c>
      <c r="H231">
        <v>2551</v>
      </c>
      <c r="I231" t="s">
        <v>21</v>
      </c>
      <c r="J231" t="s">
        <v>22</v>
      </c>
      <c r="K231">
        <v>1496293200</v>
      </c>
      <c r="L231" s="11">
        <f t="shared" si="19"/>
        <v>42887.208333333328</v>
      </c>
      <c r="M231">
        <v>1500440400</v>
      </c>
      <c r="N231" s="11">
        <f t="shared" si="20"/>
        <v>42935.208333333328</v>
      </c>
      <c r="O231" t="b">
        <v>0</v>
      </c>
      <c r="P231" t="b">
        <v>1</v>
      </c>
      <c r="Q231" t="s">
        <v>292</v>
      </c>
      <c r="R231" s="8">
        <f t="shared" si="21"/>
        <v>64.99333594668758</v>
      </c>
      <c r="S231" t="str">
        <f t="shared" si="22"/>
        <v>games</v>
      </c>
      <c r="T231" t="str">
        <f t="shared" si="23"/>
        <v>mobile games</v>
      </c>
    </row>
    <row r="232" spans="1:20" x14ac:dyDescent="0.3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6">
        <f t="shared" si="18"/>
        <v>420.16666666666669</v>
      </c>
      <c r="G232" t="s">
        <v>20</v>
      </c>
      <c r="H232">
        <v>101</v>
      </c>
      <c r="I232" t="s">
        <v>21</v>
      </c>
      <c r="J232" t="s">
        <v>22</v>
      </c>
      <c r="K232">
        <v>1575612000</v>
      </c>
      <c r="L232" s="11">
        <f t="shared" si="19"/>
        <v>43805.25</v>
      </c>
      <c r="M232">
        <v>1575612000</v>
      </c>
      <c r="N232" s="11">
        <f t="shared" si="20"/>
        <v>43805.25</v>
      </c>
      <c r="O232" t="b">
        <v>0</v>
      </c>
      <c r="P232" t="b">
        <v>0</v>
      </c>
      <c r="Q232" t="s">
        <v>89</v>
      </c>
      <c r="R232" s="8">
        <f t="shared" si="21"/>
        <v>99.841584158415841</v>
      </c>
      <c r="S232" t="str">
        <f t="shared" si="22"/>
        <v>games</v>
      </c>
      <c r="T232" t="str">
        <f t="shared" si="23"/>
        <v>video games</v>
      </c>
    </row>
    <row r="233" spans="1:20" x14ac:dyDescent="0.3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6">
        <f t="shared" si="18"/>
        <v>76.708333333333329</v>
      </c>
      <c r="G233" t="s">
        <v>74</v>
      </c>
      <c r="H233">
        <v>67</v>
      </c>
      <c r="I233" t="s">
        <v>21</v>
      </c>
      <c r="J233" t="s">
        <v>22</v>
      </c>
      <c r="K233">
        <v>1369112400</v>
      </c>
      <c r="L233" s="11">
        <f t="shared" si="19"/>
        <v>41415.208333333336</v>
      </c>
      <c r="M233">
        <v>1374123600</v>
      </c>
      <c r="N233" s="11">
        <f t="shared" si="20"/>
        <v>41473.208333333336</v>
      </c>
      <c r="O233" t="b">
        <v>0</v>
      </c>
      <c r="P233" t="b">
        <v>0</v>
      </c>
      <c r="Q233" t="s">
        <v>33</v>
      </c>
      <c r="R233" s="8">
        <f t="shared" si="21"/>
        <v>82.432835820895519</v>
      </c>
      <c r="S233" t="str">
        <f t="shared" si="22"/>
        <v>theater</v>
      </c>
      <c r="T233" t="str">
        <f t="shared" si="23"/>
        <v>plays</v>
      </c>
    </row>
    <row r="234" spans="1:20" x14ac:dyDescent="0.3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6">
        <f t="shared" si="18"/>
        <v>171.26470588235293</v>
      </c>
      <c r="G234" t="s">
        <v>20</v>
      </c>
      <c r="H234">
        <v>92</v>
      </c>
      <c r="I234" t="s">
        <v>21</v>
      </c>
      <c r="J234" t="s">
        <v>22</v>
      </c>
      <c r="K234">
        <v>1469422800</v>
      </c>
      <c r="L234" s="11">
        <f t="shared" si="19"/>
        <v>42576.208333333328</v>
      </c>
      <c r="M234">
        <v>1469509200</v>
      </c>
      <c r="N234" s="11">
        <f t="shared" si="20"/>
        <v>42577.208333333328</v>
      </c>
      <c r="O234" t="b">
        <v>0</v>
      </c>
      <c r="P234" t="b">
        <v>0</v>
      </c>
      <c r="Q234" t="s">
        <v>33</v>
      </c>
      <c r="R234" s="8">
        <f t="shared" si="21"/>
        <v>63.293478260869563</v>
      </c>
      <c r="S234" t="str">
        <f t="shared" si="22"/>
        <v>theater</v>
      </c>
      <c r="T234" t="str">
        <f t="shared" si="23"/>
        <v>plays</v>
      </c>
    </row>
    <row r="235" spans="1:20" x14ac:dyDescent="0.3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6">
        <f t="shared" si="18"/>
        <v>157.89473684210526</v>
      </c>
      <c r="G235" t="s">
        <v>20</v>
      </c>
      <c r="H235">
        <v>62</v>
      </c>
      <c r="I235" t="s">
        <v>21</v>
      </c>
      <c r="J235" t="s">
        <v>22</v>
      </c>
      <c r="K235">
        <v>1307854800</v>
      </c>
      <c r="L235" s="11">
        <f t="shared" si="19"/>
        <v>40706.208333333336</v>
      </c>
      <c r="M235">
        <v>1309237200</v>
      </c>
      <c r="N235" s="11">
        <f t="shared" si="20"/>
        <v>40722.208333333336</v>
      </c>
      <c r="O235" t="b">
        <v>0</v>
      </c>
      <c r="P235" t="b">
        <v>0</v>
      </c>
      <c r="Q235" t="s">
        <v>71</v>
      </c>
      <c r="R235" s="8">
        <f t="shared" si="21"/>
        <v>96.774193548387103</v>
      </c>
      <c r="S235" t="str">
        <f t="shared" si="22"/>
        <v>film &amp; video</v>
      </c>
      <c r="T235" t="str">
        <f t="shared" si="23"/>
        <v>animation</v>
      </c>
    </row>
    <row r="236" spans="1:20" x14ac:dyDescent="0.3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6">
        <f t="shared" si="18"/>
        <v>109.08</v>
      </c>
      <c r="G236" t="s">
        <v>20</v>
      </c>
      <c r="H236">
        <v>149</v>
      </c>
      <c r="I236" t="s">
        <v>107</v>
      </c>
      <c r="J236" t="s">
        <v>108</v>
      </c>
      <c r="K236">
        <v>1503378000</v>
      </c>
      <c r="L236" s="11">
        <f t="shared" si="19"/>
        <v>42969.208333333328</v>
      </c>
      <c r="M236">
        <v>1503982800</v>
      </c>
      <c r="N236" s="11">
        <f t="shared" si="20"/>
        <v>42976.208333333328</v>
      </c>
      <c r="O236" t="b">
        <v>0</v>
      </c>
      <c r="P236" t="b">
        <v>1</v>
      </c>
      <c r="Q236" t="s">
        <v>89</v>
      </c>
      <c r="R236" s="8">
        <f t="shared" si="21"/>
        <v>54.906040268456373</v>
      </c>
      <c r="S236" t="str">
        <f t="shared" si="22"/>
        <v>games</v>
      </c>
      <c r="T236" t="str">
        <f t="shared" si="23"/>
        <v>video games</v>
      </c>
    </row>
    <row r="237" spans="1:20" ht="31.2" x14ac:dyDescent="0.3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6">
        <f t="shared" si="18"/>
        <v>41.732558139534881</v>
      </c>
      <c r="G237" t="s">
        <v>14</v>
      </c>
      <c r="H237">
        <v>92</v>
      </c>
      <c r="I237" t="s">
        <v>21</v>
      </c>
      <c r="J237" t="s">
        <v>22</v>
      </c>
      <c r="K237">
        <v>1486965600</v>
      </c>
      <c r="L237" s="11">
        <f t="shared" si="19"/>
        <v>42779.25</v>
      </c>
      <c r="M237">
        <v>1487397600</v>
      </c>
      <c r="N237" s="11">
        <f t="shared" si="20"/>
        <v>42784.25</v>
      </c>
      <c r="O237" t="b">
        <v>0</v>
      </c>
      <c r="P237" t="b">
        <v>0</v>
      </c>
      <c r="Q237" t="s">
        <v>71</v>
      </c>
      <c r="R237" s="8">
        <f t="shared" si="21"/>
        <v>39.010869565217391</v>
      </c>
      <c r="S237" t="str">
        <f t="shared" si="22"/>
        <v>film &amp; video</v>
      </c>
      <c r="T237" t="str">
        <f t="shared" si="23"/>
        <v>animation</v>
      </c>
    </row>
    <row r="238" spans="1:20" x14ac:dyDescent="0.3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6">
        <f t="shared" si="18"/>
        <v>10.944303797468354</v>
      </c>
      <c r="G238" t="s">
        <v>14</v>
      </c>
      <c r="H238">
        <v>57</v>
      </c>
      <c r="I238" t="s">
        <v>26</v>
      </c>
      <c r="J238" t="s">
        <v>27</v>
      </c>
      <c r="K238">
        <v>1561438800</v>
      </c>
      <c r="L238" s="11">
        <f t="shared" si="19"/>
        <v>43641.208333333328</v>
      </c>
      <c r="M238">
        <v>1562043600</v>
      </c>
      <c r="N238" s="11">
        <f t="shared" si="20"/>
        <v>43648.208333333328</v>
      </c>
      <c r="O238" t="b">
        <v>0</v>
      </c>
      <c r="P238" t="b">
        <v>1</v>
      </c>
      <c r="Q238" t="s">
        <v>23</v>
      </c>
      <c r="R238" s="8">
        <f t="shared" si="21"/>
        <v>75.84210526315789</v>
      </c>
      <c r="S238" t="str">
        <f t="shared" si="22"/>
        <v>music</v>
      </c>
      <c r="T238" t="str">
        <f t="shared" si="23"/>
        <v>rock</v>
      </c>
    </row>
    <row r="239" spans="1:20" ht="31.2" x14ac:dyDescent="0.3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6">
        <f t="shared" si="18"/>
        <v>159.3763440860215</v>
      </c>
      <c r="G239" t="s">
        <v>20</v>
      </c>
      <c r="H239">
        <v>329</v>
      </c>
      <c r="I239" t="s">
        <v>21</v>
      </c>
      <c r="J239" t="s">
        <v>22</v>
      </c>
      <c r="K239">
        <v>1398402000</v>
      </c>
      <c r="L239" s="11">
        <f t="shared" si="19"/>
        <v>41754.208333333336</v>
      </c>
      <c r="M239">
        <v>1398574800</v>
      </c>
      <c r="N239" s="11">
        <f t="shared" si="20"/>
        <v>41756.208333333336</v>
      </c>
      <c r="O239" t="b">
        <v>0</v>
      </c>
      <c r="P239" t="b">
        <v>0</v>
      </c>
      <c r="Q239" t="s">
        <v>71</v>
      </c>
      <c r="R239" s="8">
        <f t="shared" si="21"/>
        <v>45.051671732522799</v>
      </c>
      <c r="S239" t="str">
        <f t="shared" si="22"/>
        <v>film &amp; video</v>
      </c>
      <c r="T239" t="str">
        <f t="shared" si="23"/>
        <v>animation</v>
      </c>
    </row>
    <row r="240" spans="1:20" x14ac:dyDescent="0.3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6">
        <f t="shared" si="18"/>
        <v>422.41666666666669</v>
      </c>
      <c r="G240" t="s">
        <v>20</v>
      </c>
      <c r="H240">
        <v>97</v>
      </c>
      <c r="I240" t="s">
        <v>36</v>
      </c>
      <c r="J240" t="s">
        <v>37</v>
      </c>
      <c r="K240">
        <v>1513231200</v>
      </c>
      <c r="L240" s="11">
        <f t="shared" si="19"/>
        <v>43083.25</v>
      </c>
      <c r="M240">
        <v>1515391200</v>
      </c>
      <c r="N240" s="11">
        <f t="shared" si="20"/>
        <v>43108.25</v>
      </c>
      <c r="O240" t="b">
        <v>0</v>
      </c>
      <c r="P240" t="b">
        <v>1</v>
      </c>
      <c r="Q240" t="s">
        <v>33</v>
      </c>
      <c r="R240" s="8">
        <f t="shared" si="21"/>
        <v>104.51546391752578</v>
      </c>
      <c r="S240" t="str">
        <f t="shared" si="22"/>
        <v>theater</v>
      </c>
      <c r="T240" t="str">
        <f t="shared" si="23"/>
        <v>plays</v>
      </c>
    </row>
    <row r="241" spans="1:20" ht="31.2" x14ac:dyDescent="0.3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6">
        <f t="shared" si="18"/>
        <v>97.71875</v>
      </c>
      <c r="G241" t="s">
        <v>14</v>
      </c>
      <c r="H241">
        <v>41</v>
      </c>
      <c r="I241" t="s">
        <v>21</v>
      </c>
      <c r="J241" t="s">
        <v>22</v>
      </c>
      <c r="K241">
        <v>1440824400</v>
      </c>
      <c r="L241" s="11">
        <f t="shared" si="19"/>
        <v>42245.208333333328</v>
      </c>
      <c r="M241">
        <v>1441170000</v>
      </c>
      <c r="N241" s="11">
        <f t="shared" si="20"/>
        <v>42249.208333333328</v>
      </c>
      <c r="O241" t="b">
        <v>0</v>
      </c>
      <c r="P241" t="b">
        <v>0</v>
      </c>
      <c r="Q241" t="s">
        <v>65</v>
      </c>
      <c r="R241" s="8">
        <f t="shared" si="21"/>
        <v>76.268292682926827</v>
      </c>
      <c r="S241" t="str">
        <f t="shared" si="22"/>
        <v>technology</v>
      </c>
      <c r="T241" t="str">
        <f t="shared" si="23"/>
        <v>wearables</v>
      </c>
    </row>
    <row r="242" spans="1:20" x14ac:dyDescent="0.3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6">
        <f t="shared" si="18"/>
        <v>418.78911564625849</v>
      </c>
      <c r="G242" t="s">
        <v>20</v>
      </c>
      <c r="H242">
        <v>1784</v>
      </c>
      <c r="I242" t="s">
        <v>21</v>
      </c>
      <c r="J242" t="s">
        <v>22</v>
      </c>
      <c r="K242">
        <v>1281070800</v>
      </c>
      <c r="L242" s="11">
        <f t="shared" si="19"/>
        <v>40396.208333333336</v>
      </c>
      <c r="M242">
        <v>1281157200</v>
      </c>
      <c r="N242" s="11">
        <f t="shared" si="20"/>
        <v>40397.208333333336</v>
      </c>
      <c r="O242" t="b">
        <v>0</v>
      </c>
      <c r="P242" t="b">
        <v>0</v>
      </c>
      <c r="Q242" t="s">
        <v>33</v>
      </c>
      <c r="R242" s="8">
        <f t="shared" si="21"/>
        <v>69.015695067264573</v>
      </c>
      <c r="S242" t="str">
        <f t="shared" si="22"/>
        <v>theater</v>
      </c>
      <c r="T242" t="str">
        <f t="shared" si="23"/>
        <v>plays</v>
      </c>
    </row>
    <row r="243" spans="1:20" ht="31.2" x14ac:dyDescent="0.3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6">
        <f t="shared" si="18"/>
        <v>101.91632047477745</v>
      </c>
      <c r="G243" t="s">
        <v>20</v>
      </c>
      <c r="H243">
        <v>1684</v>
      </c>
      <c r="I243" t="s">
        <v>26</v>
      </c>
      <c r="J243" t="s">
        <v>27</v>
      </c>
      <c r="K243">
        <v>1397365200</v>
      </c>
      <c r="L243" s="11">
        <f t="shared" si="19"/>
        <v>41742.208333333336</v>
      </c>
      <c r="M243">
        <v>1398229200</v>
      </c>
      <c r="N243" s="11">
        <f t="shared" si="20"/>
        <v>41752.208333333336</v>
      </c>
      <c r="O243" t="b">
        <v>0</v>
      </c>
      <c r="P243" t="b">
        <v>1</v>
      </c>
      <c r="Q243" t="s">
        <v>68</v>
      </c>
      <c r="R243" s="8">
        <f t="shared" si="21"/>
        <v>101.97684085510689</v>
      </c>
      <c r="S243" t="str">
        <f t="shared" si="22"/>
        <v>publishing</v>
      </c>
      <c r="T243" t="str">
        <f t="shared" si="23"/>
        <v>nonfiction</v>
      </c>
    </row>
    <row r="244" spans="1:20" x14ac:dyDescent="0.3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6">
        <f t="shared" si="18"/>
        <v>127.72619047619047</v>
      </c>
      <c r="G244" t="s">
        <v>20</v>
      </c>
      <c r="H244">
        <v>250</v>
      </c>
      <c r="I244" t="s">
        <v>21</v>
      </c>
      <c r="J244" t="s">
        <v>22</v>
      </c>
      <c r="K244">
        <v>1494392400</v>
      </c>
      <c r="L244" s="11">
        <f t="shared" si="19"/>
        <v>42865.208333333328</v>
      </c>
      <c r="M244">
        <v>1495256400</v>
      </c>
      <c r="N244" s="11">
        <f t="shared" si="20"/>
        <v>42875.208333333328</v>
      </c>
      <c r="O244" t="b">
        <v>0</v>
      </c>
      <c r="P244" t="b">
        <v>1</v>
      </c>
      <c r="Q244" t="s">
        <v>23</v>
      </c>
      <c r="R244" s="8">
        <f t="shared" si="21"/>
        <v>42.915999999999997</v>
      </c>
      <c r="S244" t="str">
        <f t="shared" si="22"/>
        <v>music</v>
      </c>
      <c r="T244" t="str">
        <f t="shared" si="23"/>
        <v>rock</v>
      </c>
    </row>
    <row r="245" spans="1:20" ht="31.2" x14ac:dyDescent="0.3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6">
        <f t="shared" si="18"/>
        <v>445.21739130434781</v>
      </c>
      <c r="G245" t="s">
        <v>20</v>
      </c>
      <c r="H245">
        <v>238</v>
      </c>
      <c r="I245" t="s">
        <v>21</v>
      </c>
      <c r="J245" t="s">
        <v>22</v>
      </c>
      <c r="K245">
        <v>1520143200</v>
      </c>
      <c r="L245" s="11">
        <f t="shared" si="19"/>
        <v>43163.25</v>
      </c>
      <c r="M245">
        <v>1520402400</v>
      </c>
      <c r="N245" s="11">
        <f t="shared" si="20"/>
        <v>43166.25</v>
      </c>
      <c r="O245" t="b">
        <v>0</v>
      </c>
      <c r="P245" t="b">
        <v>0</v>
      </c>
      <c r="Q245" t="s">
        <v>33</v>
      </c>
      <c r="R245" s="8">
        <f t="shared" si="21"/>
        <v>43.025210084033617</v>
      </c>
      <c r="S245" t="str">
        <f t="shared" si="22"/>
        <v>theater</v>
      </c>
      <c r="T245" t="str">
        <f t="shared" si="23"/>
        <v>plays</v>
      </c>
    </row>
    <row r="246" spans="1:20" ht="31.2" x14ac:dyDescent="0.3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6">
        <f t="shared" si="18"/>
        <v>569.71428571428578</v>
      </c>
      <c r="G246" t="s">
        <v>20</v>
      </c>
      <c r="H246">
        <v>53</v>
      </c>
      <c r="I246" t="s">
        <v>21</v>
      </c>
      <c r="J246" t="s">
        <v>22</v>
      </c>
      <c r="K246">
        <v>1405314000</v>
      </c>
      <c r="L246" s="11">
        <f t="shared" si="19"/>
        <v>41834.208333333336</v>
      </c>
      <c r="M246">
        <v>1409806800</v>
      </c>
      <c r="N246" s="11">
        <f t="shared" si="20"/>
        <v>41886.208333333336</v>
      </c>
      <c r="O246" t="b">
        <v>0</v>
      </c>
      <c r="P246" t="b">
        <v>0</v>
      </c>
      <c r="Q246" t="s">
        <v>33</v>
      </c>
      <c r="R246" s="8">
        <f t="shared" si="21"/>
        <v>75.245283018867923</v>
      </c>
      <c r="S246" t="str">
        <f t="shared" si="22"/>
        <v>theater</v>
      </c>
      <c r="T246" t="str">
        <f t="shared" si="23"/>
        <v>plays</v>
      </c>
    </row>
    <row r="247" spans="1:20" x14ac:dyDescent="0.3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6">
        <f t="shared" si="18"/>
        <v>509.34482758620686</v>
      </c>
      <c r="G247" t="s">
        <v>20</v>
      </c>
      <c r="H247">
        <v>214</v>
      </c>
      <c r="I247" t="s">
        <v>21</v>
      </c>
      <c r="J247" t="s">
        <v>22</v>
      </c>
      <c r="K247">
        <v>1396846800</v>
      </c>
      <c r="L247" s="11">
        <f t="shared" si="19"/>
        <v>41736.208333333336</v>
      </c>
      <c r="M247">
        <v>1396933200</v>
      </c>
      <c r="N247" s="11">
        <f t="shared" si="20"/>
        <v>41737.208333333336</v>
      </c>
      <c r="O247" t="b">
        <v>0</v>
      </c>
      <c r="P247" t="b">
        <v>0</v>
      </c>
      <c r="Q247" t="s">
        <v>33</v>
      </c>
      <c r="R247" s="8">
        <f t="shared" si="21"/>
        <v>69.023364485981304</v>
      </c>
      <c r="S247" t="str">
        <f t="shared" si="22"/>
        <v>theater</v>
      </c>
      <c r="T247" t="str">
        <f t="shared" si="23"/>
        <v>plays</v>
      </c>
    </row>
    <row r="248" spans="1:20" ht="31.2" x14ac:dyDescent="0.3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6">
        <f t="shared" si="18"/>
        <v>325.5333333333333</v>
      </c>
      <c r="G248" t="s">
        <v>20</v>
      </c>
      <c r="H248">
        <v>222</v>
      </c>
      <c r="I248" t="s">
        <v>21</v>
      </c>
      <c r="J248" t="s">
        <v>22</v>
      </c>
      <c r="K248">
        <v>1375678800</v>
      </c>
      <c r="L248" s="11">
        <f t="shared" si="19"/>
        <v>41491.208333333336</v>
      </c>
      <c r="M248">
        <v>1376024400</v>
      </c>
      <c r="N248" s="11">
        <f t="shared" si="20"/>
        <v>41495.208333333336</v>
      </c>
      <c r="O248" t="b">
        <v>0</v>
      </c>
      <c r="P248" t="b">
        <v>0</v>
      </c>
      <c r="Q248" t="s">
        <v>28</v>
      </c>
      <c r="R248" s="8">
        <f t="shared" si="21"/>
        <v>65.986486486486484</v>
      </c>
      <c r="S248" t="str">
        <f t="shared" si="22"/>
        <v>technology</v>
      </c>
      <c r="T248" t="str">
        <f t="shared" si="23"/>
        <v>web</v>
      </c>
    </row>
    <row r="249" spans="1:20" x14ac:dyDescent="0.3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6">
        <f t="shared" si="18"/>
        <v>932.61616161616166</v>
      </c>
      <c r="G249" t="s">
        <v>20</v>
      </c>
      <c r="H249">
        <v>1884</v>
      </c>
      <c r="I249" t="s">
        <v>21</v>
      </c>
      <c r="J249" t="s">
        <v>22</v>
      </c>
      <c r="K249">
        <v>1482386400</v>
      </c>
      <c r="L249" s="11">
        <f t="shared" si="19"/>
        <v>42726.25</v>
      </c>
      <c r="M249">
        <v>1483682400</v>
      </c>
      <c r="N249" s="11">
        <f t="shared" si="20"/>
        <v>42741.25</v>
      </c>
      <c r="O249" t="b">
        <v>0</v>
      </c>
      <c r="P249" t="b">
        <v>1</v>
      </c>
      <c r="Q249" t="s">
        <v>119</v>
      </c>
      <c r="R249" s="8">
        <f t="shared" si="21"/>
        <v>98.013800424628457</v>
      </c>
      <c r="S249" t="str">
        <f t="shared" si="22"/>
        <v>publishing</v>
      </c>
      <c r="T249" t="str">
        <f t="shared" si="23"/>
        <v>fiction</v>
      </c>
    </row>
    <row r="250" spans="1:20" x14ac:dyDescent="0.3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6">
        <f t="shared" si="18"/>
        <v>211.33870967741933</v>
      </c>
      <c r="G250" t="s">
        <v>20</v>
      </c>
      <c r="H250">
        <v>218</v>
      </c>
      <c r="I250" t="s">
        <v>26</v>
      </c>
      <c r="J250" t="s">
        <v>27</v>
      </c>
      <c r="K250">
        <v>1420005600</v>
      </c>
      <c r="L250" s="11">
        <f t="shared" si="19"/>
        <v>42004.25</v>
      </c>
      <c r="M250">
        <v>1420437600</v>
      </c>
      <c r="N250" s="11">
        <f t="shared" si="20"/>
        <v>42009.25</v>
      </c>
      <c r="O250" t="b">
        <v>0</v>
      </c>
      <c r="P250" t="b">
        <v>0</v>
      </c>
      <c r="Q250" t="s">
        <v>292</v>
      </c>
      <c r="R250" s="8">
        <f t="shared" si="21"/>
        <v>60.105504587155963</v>
      </c>
      <c r="S250" t="str">
        <f t="shared" si="22"/>
        <v>games</v>
      </c>
      <c r="T250" t="str">
        <f t="shared" si="23"/>
        <v>mobile games</v>
      </c>
    </row>
    <row r="251" spans="1:20" x14ac:dyDescent="0.3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6">
        <f t="shared" si="18"/>
        <v>273.32520325203251</v>
      </c>
      <c r="G251" t="s">
        <v>20</v>
      </c>
      <c r="H251">
        <v>6465</v>
      </c>
      <c r="I251" t="s">
        <v>21</v>
      </c>
      <c r="J251" t="s">
        <v>22</v>
      </c>
      <c r="K251">
        <v>1420178400</v>
      </c>
      <c r="L251" s="11">
        <f t="shared" si="19"/>
        <v>42006.25</v>
      </c>
      <c r="M251">
        <v>1420783200</v>
      </c>
      <c r="N251" s="11">
        <f t="shared" si="20"/>
        <v>42013.25</v>
      </c>
      <c r="O251" t="b">
        <v>0</v>
      </c>
      <c r="P251" t="b">
        <v>0</v>
      </c>
      <c r="Q251" t="s">
        <v>206</v>
      </c>
      <c r="R251" s="8">
        <f t="shared" si="21"/>
        <v>26.000773395204948</v>
      </c>
      <c r="S251" t="str">
        <f t="shared" si="22"/>
        <v>publishing</v>
      </c>
      <c r="T251" t="str">
        <f t="shared" si="23"/>
        <v>translations</v>
      </c>
    </row>
    <row r="252" spans="1:20" x14ac:dyDescent="0.3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6">
        <f t="shared" si="18"/>
        <v>3</v>
      </c>
      <c r="G252" t="s">
        <v>14</v>
      </c>
      <c r="H252">
        <v>1</v>
      </c>
      <c r="I252" t="s">
        <v>21</v>
      </c>
      <c r="J252" t="s">
        <v>22</v>
      </c>
      <c r="K252">
        <v>1264399200</v>
      </c>
      <c r="L252" s="11">
        <f t="shared" si="19"/>
        <v>40203.25</v>
      </c>
      <c r="M252">
        <v>1267423200</v>
      </c>
      <c r="N252" s="11">
        <f t="shared" si="20"/>
        <v>40238.25</v>
      </c>
      <c r="O252" t="b">
        <v>0</v>
      </c>
      <c r="P252" t="b">
        <v>0</v>
      </c>
      <c r="Q252" t="s">
        <v>23</v>
      </c>
      <c r="R252" s="8">
        <f t="shared" si="21"/>
        <v>3</v>
      </c>
      <c r="S252" t="str">
        <f t="shared" si="22"/>
        <v>music</v>
      </c>
      <c r="T252" t="str">
        <f t="shared" si="23"/>
        <v>rock</v>
      </c>
    </row>
    <row r="253" spans="1:20" x14ac:dyDescent="0.3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6">
        <f t="shared" si="18"/>
        <v>54.084507042253513</v>
      </c>
      <c r="G253" t="s">
        <v>14</v>
      </c>
      <c r="H253">
        <v>101</v>
      </c>
      <c r="I253" t="s">
        <v>21</v>
      </c>
      <c r="J253" t="s">
        <v>22</v>
      </c>
      <c r="K253">
        <v>1355032800</v>
      </c>
      <c r="L253" s="11">
        <f t="shared" si="19"/>
        <v>41252.25</v>
      </c>
      <c r="M253">
        <v>1355205600</v>
      </c>
      <c r="N253" s="11">
        <f t="shared" si="20"/>
        <v>41254.25</v>
      </c>
      <c r="O253" t="b">
        <v>0</v>
      </c>
      <c r="P253" t="b">
        <v>0</v>
      </c>
      <c r="Q253" t="s">
        <v>33</v>
      </c>
      <c r="R253" s="8">
        <f t="shared" si="21"/>
        <v>38.019801980198018</v>
      </c>
      <c r="S253" t="str">
        <f t="shared" si="22"/>
        <v>theater</v>
      </c>
      <c r="T253" t="str">
        <f t="shared" si="23"/>
        <v>plays</v>
      </c>
    </row>
    <row r="254" spans="1:20" ht="31.2" x14ac:dyDescent="0.3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6">
        <f t="shared" si="18"/>
        <v>626.29999999999995</v>
      </c>
      <c r="G254" t="s">
        <v>20</v>
      </c>
      <c r="H254">
        <v>59</v>
      </c>
      <c r="I254" t="s">
        <v>21</v>
      </c>
      <c r="J254" t="s">
        <v>22</v>
      </c>
      <c r="K254">
        <v>1382677200</v>
      </c>
      <c r="L254" s="11">
        <f t="shared" si="19"/>
        <v>41572.208333333336</v>
      </c>
      <c r="M254">
        <v>1383109200</v>
      </c>
      <c r="N254" s="11">
        <f t="shared" si="20"/>
        <v>41577.208333333336</v>
      </c>
      <c r="O254" t="b">
        <v>0</v>
      </c>
      <c r="P254" t="b">
        <v>0</v>
      </c>
      <c r="Q254" t="s">
        <v>33</v>
      </c>
      <c r="R254" s="8">
        <f t="shared" si="21"/>
        <v>106.15254237288136</v>
      </c>
      <c r="S254" t="str">
        <f t="shared" si="22"/>
        <v>theater</v>
      </c>
      <c r="T254" t="str">
        <f t="shared" si="23"/>
        <v>plays</v>
      </c>
    </row>
    <row r="255" spans="1:20" x14ac:dyDescent="0.3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6">
        <f t="shared" si="18"/>
        <v>89.021399176954731</v>
      </c>
      <c r="G255" t="s">
        <v>14</v>
      </c>
      <c r="H255">
        <v>1335</v>
      </c>
      <c r="I255" t="s">
        <v>15</v>
      </c>
      <c r="J255" t="s">
        <v>16</v>
      </c>
      <c r="K255">
        <v>1302238800</v>
      </c>
      <c r="L255" s="11">
        <f t="shared" si="19"/>
        <v>40641.208333333336</v>
      </c>
      <c r="M255">
        <v>1303275600</v>
      </c>
      <c r="N255" s="11">
        <f t="shared" si="20"/>
        <v>40653.208333333336</v>
      </c>
      <c r="O255" t="b">
        <v>0</v>
      </c>
      <c r="P255" t="b">
        <v>0</v>
      </c>
      <c r="Q255" t="s">
        <v>53</v>
      </c>
      <c r="R255" s="8">
        <f t="shared" si="21"/>
        <v>81.019475655430711</v>
      </c>
      <c r="S255" t="str">
        <f t="shared" si="22"/>
        <v>film &amp; video</v>
      </c>
      <c r="T255" t="str">
        <f t="shared" si="23"/>
        <v>drama</v>
      </c>
    </row>
    <row r="256" spans="1:20" ht="31.2" x14ac:dyDescent="0.3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6">
        <f t="shared" si="18"/>
        <v>184.89130434782609</v>
      </c>
      <c r="G256" t="s">
        <v>20</v>
      </c>
      <c r="H256">
        <v>88</v>
      </c>
      <c r="I256" t="s">
        <v>21</v>
      </c>
      <c r="J256" t="s">
        <v>22</v>
      </c>
      <c r="K256">
        <v>1487656800</v>
      </c>
      <c r="L256" s="11">
        <f t="shared" si="19"/>
        <v>42787.25</v>
      </c>
      <c r="M256">
        <v>1487829600</v>
      </c>
      <c r="N256" s="11">
        <f t="shared" si="20"/>
        <v>42789.25</v>
      </c>
      <c r="O256" t="b">
        <v>0</v>
      </c>
      <c r="P256" t="b">
        <v>0</v>
      </c>
      <c r="Q256" t="s">
        <v>68</v>
      </c>
      <c r="R256" s="8">
        <f t="shared" si="21"/>
        <v>96.647727272727266</v>
      </c>
      <c r="S256" t="str">
        <f t="shared" si="22"/>
        <v>publishing</v>
      </c>
      <c r="T256" t="str">
        <f t="shared" si="23"/>
        <v>nonfiction</v>
      </c>
    </row>
    <row r="257" spans="1:20" ht="31.2" x14ac:dyDescent="0.3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6">
        <f t="shared" si="18"/>
        <v>120.16770186335404</v>
      </c>
      <c r="G257" t="s">
        <v>20</v>
      </c>
      <c r="H257">
        <v>1697</v>
      </c>
      <c r="I257" t="s">
        <v>21</v>
      </c>
      <c r="J257" t="s">
        <v>22</v>
      </c>
      <c r="K257">
        <v>1297836000</v>
      </c>
      <c r="L257" s="11">
        <f t="shared" si="19"/>
        <v>40590.25</v>
      </c>
      <c r="M257">
        <v>1298268000</v>
      </c>
      <c r="N257" s="11">
        <f t="shared" si="20"/>
        <v>40595.25</v>
      </c>
      <c r="O257" t="b">
        <v>0</v>
      </c>
      <c r="P257" t="b">
        <v>1</v>
      </c>
      <c r="Q257" t="s">
        <v>23</v>
      </c>
      <c r="R257" s="8">
        <f t="shared" si="21"/>
        <v>57.003535651149086</v>
      </c>
      <c r="S257" t="str">
        <f t="shared" si="22"/>
        <v>music</v>
      </c>
      <c r="T257" t="str">
        <f t="shared" si="23"/>
        <v>rock</v>
      </c>
    </row>
    <row r="258" spans="1:20" x14ac:dyDescent="0.3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6">
        <f t="shared" ref="F258:F321" si="24">100*(IF(E258=0,0,E258/D258))</f>
        <v>23.390243902439025</v>
      </c>
      <c r="G258" t="s">
        <v>14</v>
      </c>
      <c r="H258">
        <v>15</v>
      </c>
      <c r="I258" t="s">
        <v>40</v>
      </c>
      <c r="J258" t="s">
        <v>41</v>
      </c>
      <c r="K258">
        <v>1453615200</v>
      </c>
      <c r="L258" s="11">
        <f t="shared" si="19"/>
        <v>42393.25</v>
      </c>
      <c r="M258">
        <v>1456812000</v>
      </c>
      <c r="N258" s="11">
        <f t="shared" si="20"/>
        <v>42430.25</v>
      </c>
      <c r="O258" t="b">
        <v>0</v>
      </c>
      <c r="P258" t="b">
        <v>0</v>
      </c>
      <c r="Q258" t="s">
        <v>23</v>
      </c>
      <c r="R258" s="8">
        <f t="shared" si="21"/>
        <v>63.93333333333333</v>
      </c>
      <c r="S258" t="str">
        <f t="shared" si="22"/>
        <v>music</v>
      </c>
      <c r="T258" t="str">
        <f t="shared" si="23"/>
        <v>rock</v>
      </c>
    </row>
    <row r="259" spans="1:20" x14ac:dyDescent="0.3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6">
        <f t="shared" si="24"/>
        <v>146</v>
      </c>
      <c r="G259" t="s">
        <v>20</v>
      </c>
      <c r="H259">
        <v>92</v>
      </c>
      <c r="I259" t="s">
        <v>21</v>
      </c>
      <c r="J259" t="s">
        <v>22</v>
      </c>
      <c r="K259">
        <v>1362463200</v>
      </c>
      <c r="L259" s="11">
        <f t="shared" ref="L259:L322" si="25">(((K259/60)/60)/24)+DATE(1970,1,1)</f>
        <v>41338.25</v>
      </c>
      <c r="M259">
        <v>1363669200</v>
      </c>
      <c r="N259" s="11">
        <f t="shared" ref="N259:N322" si="26">(((M259/60)/60)/24)+DATE(1970,1,1)</f>
        <v>41352.208333333336</v>
      </c>
      <c r="O259" t="b">
        <v>0</v>
      </c>
      <c r="P259" t="b">
        <v>0</v>
      </c>
      <c r="Q259" t="s">
        <v>33</v>
      </c>
      <c r="R259" s="8">
        <f t="shared" ref="R259:R322" si="27">IFERROR(E259/H259,0)</f>
        <v>90.456521739130437</v>
      </c>
      <c r="S259" t="str">
        <f t="shared" ref="S259:S322" si="28">LEFT(Q259,SEARCH("/",Q259)-1)</f>
        <v>theater</v>
      </c>
      <c r="T259" t="str">
        <f t="shared" ref="T259:T322" si="29">RIGHT(Q259,LEN(Q259)-SEARCH("/",Q259))</f>
        <v>plays</v>
      </c>
    </row>
    <row r="260" spans="1:20" x14ac:dyDescent="0.3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6">
        <f t="shared" si="24"/>
        <v>268.48</v>
      </c>
      <c r="G260" t="s">
        <v>20</v>
      </c>
      <c r="H260">
        <v>186</v>
      </c>
      <c r="I260" t="s">
        <v>21</v>
      </c>
      <c r="J260" t="s">
        <v>22</v>
      </c>
      <c r="K260">
        <v>1481176800</v>
      </c>
      <c r="L260" s="11">
        <f t="shared" si="25"/>
        <v>42712.25</v>
      </c>
      <c r="M260">
        <v>1482904800</v>
      </c>
      <c r="N260" s="11">
        <f t="shared" si="26"/>
        <v>42732.25</v>
      </c>
      <c r="O260" t="b">
        <v>0</v>
      </c>
      <c r="P260" t="b">
        <v>1</v>
      </c>
      <c r="Q260" t="s">
        <v>33</v>
      </c>
      <c r="R260" s="8">
        <f t="shared" si="27"/>
        <v>72.172043010752688</v>
      </c>
      <c r="S260" t="str">
        <f t="shared" si="28"/>
        <v>theater</v>
      </c>
      <c r="T260" t="str">
        <f t="shared" si="29"/>
        <v>plays</v>
      </c>
    </row>
    <row r="261" spans="1:20" ht="31.2" x14ac:dyDescent="0.3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6">
        <f t="shared" si="24"/>
        <v>597.5</v>
      </c>
      <c r="G261" t="s">
        <v>20</v>
      </c>
      <c r="H261">
        <v>138</v>
      </c>
      <c r="I261" t="s">
        <v>21</v>
      </c>
      <c r="J261" t="s">
        <v>22</v>
      </c>
      <c r="K261">
        <v>1354946400</v>
      </c>
      <c r="L261" s="11">
        <f t="shared" si="25"/>
        <v>41251.25</v>
      </c>
      <c r="M261">
        <v>1356588000</v>
      </c>
      <c r="N261" s="11">
        <f t="shared" si="26"/>
        <v>41270.25</v>
      </c>
      <c r="O261" t="b">
        <v>1</v>
      </c>
      <c r="P261" t="b">
        <v>0</v>
      </c>
      <c r="Q261" t="s">
        <v>122</v>
      </c>
      <c r="R261" s="8">
        <f t="shared" si="27"/>
        <v>77.934782608695656</v>
      </c>
      <c r="S261" t="str">
        <f t="shared" si="28"/>
        <v>photography</v>
      </c>
      <c r="T261" t="str">
        <f t="shared" si="29"/>
        <v>photography books</v>
      </c>
    </row>
    <row r="262" spans="1:20" x14ac:dyDescent="0.3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6">
        <f t="shared" si="24"/>
        <v>157.69841269841268</v>
      </c>
      <c r="G262" t="s">
        <v>20</v>
      </c>
      <c r="H262">
        <v>261</v>
      </c>
      <c r="I262" t="s">
        <v>21</v>
      </c>
      <c r="J262" t="s">
        <v>22</v>
      </c>
      <c r="K262">
        <v>1348808400</v>
      </c>
      <c r="L262" s="11">
        <f t="shared" si="25"/>
        <v>41180.208333333336</v>
      </c>
      <c r="M262">
        <v>1349845200</v>
      </c>
      <c r="N262" s="11">
        <f t="shared" si="26"/>
        <v>41192.208333333336</v>
      </c>
      <c r="O262" t="b">
        <v>0</v>
      </c>
      <c r="P262" t="b">
        <v>0</v>
      </c>
      <c r="Q262" t="s">
        <v>23</v>
      </c>
      <c r="R262" s="8">
        <f t="shared" si="27"/>
        <v>38.065134099616856</v>
      </c>
      <c r="S262" t="str">
        <f t="shared" si="28"/>
        <v>music</v>
      </c>
      <c r="T262" t="str">
        <f t="shared" si="29"/>
        <v>rock</v>
      </c>
    </row>
    <row r="263" spans="1:20" ht="31.2" x14ac:dyDescent="0.3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6">
        <f t="shared" si="24"/>
        <v>31.201660735468568</v>
      </c>
      <c r="G263" t="s">
        <v>14</v>
      </c>
      <c r="H263">
        <v>454</v>
      </c>
      <c r="I263" t="s">
        <v>21</v>
      </c>
      <c r="J263" t="s">
        <v>22</v>
      </c>
      <c r="K263">
        <v>1282712400</v>
      </c>
      <c r="L263" s="11">
        <f t="shared" si="25"/>
        <v>40415.208333333336</v>
      </c>
      <c r="M263">
        <v>1283058000</v>
      </c>
      <c r="N263" s="11">
        <f t="shared" si="26"/>
        <v>40419.208333333336</v>
      </c>
      <c r="O263" t="b">
        <v>0</v>
      </c>
      <c r="P263" t="b">
        <v>1</v>
      </c>
      <c r="Q263" t="s">
        <v>23</v>
      </c>
      <c r="R263" s="8">
        <f t="shared" si="27"/>
        <v>57.936123348017624</v>
      </c>
      <c r="S263" t="str">
        <f t="shared" si="28"/>
        <v>music</v>
      </c>
      <c r="T263" t="str">
        <f t="shared" si="29"/>
        <v>rock</v>
      </c>
    </row>
    <row r="264" spans="1:20" x14ac:dyDescent="0.3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6">
        <f t="shared" si="24"/>
        <v>313.41176470588238</v>
      </c>
      <c r="G264" t="s">
        <v>20</v>
      </c>
      <c r="H264">
        <v>107</v>
      </c>
      <c r="I264" t="s">
        <v>21</v>
      </c>
      <c r="J264" t="s">
        <v>22</v>
      </c>
      <c r="K264">
        <v>1301979600</v>
      </c>
      <c r="L264" s="11">
        <f t="shared" si="25"/>
        <v>40638.208333333336</v>
      </c>
      <c r="M264">
        <v>1304226000</v>
      </c>
      <c r="N264" s="11">
        <f t="shared" si="26"/>
        <v>40664.208333333336</v>
      </c>
      <c r="O264" t="b">
        <v>0</v>
      </c>
      <c r="P264" t="b">
        <v>1</v>
      </c>
      <c r="Q264" t="s">
        <v>60</v>
      </c>
      <c r="R264" s="8">
        <f t="shared" si="27"/>
        <v>49.794392523364486</v>
      </c>
      <c r="S264" t="str">
        <f t="shared" si="28"/>
        <v>music</v>
      </c>
      <c r="T264" t="str">
        <f t="shared" si="29"/>
        <v>indie rock</v>
      </c>
    </row>
    <row r="265" spans="1:20" x14ac:dyDescent="0.3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6">
        <f t="shared" si="24"/>
        <v>370.89655172413791</v>
      </c>
      <c r="G265" t="s">
        <v>20</v>
      </c>
      <c r="H265">
        <v>199</v>
      </c>
      <c r="I265" t="s">
        <v>21</v>
      </c>
      <c r="J265" t="s">
        <v>22</v>
      </c>
      <c r="K265">
        <v>1263016800</v>
      </c>
      <c r="L265" s="11">
        <f t="shared" si="25"/>
        <v>40187.25</v>
      </c>
      <c r="M265">
        <v>1263016800</v>
      </c>
      <c r="N265" s="11">
        <f t="shared" si="26"/>
        <v>40187.25</v>
      </c>
      <c r="O265" t="b">
        <v>0</v>
      </c>
      <c r="P265" t="b">
        <v>0</v>
      </c>
      <c r="Q265" t="s">
        <v>122</v>
      </c>
      <c r="R265" s="8">
        <f t="shared" si="27"/>
        <v>54.050251256281406</v>
      </c>
      <c r="S265" t="str">
        <f t="shared" si="28"/>
        <v>photography</v>
      </c>
      <c r="T265" t="str">
        <f t="shared" si="29"/>
        <v>photography books</v>
      </c>
    </row>
    <row r="266" spans="1:20" x14ac:dyDescent="0.3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6">
        <f t="shared" si="24"/>
        <v>362.66447368421052</v>
      </c>
      <c r="G266" t="s">
        <v>20</v>
      </c>
      <c r="H266">
        <v>5512</v>
      </c>
      <c r="I266" t="s">
        <v>21</v>
      </c>
      <c r="J266" t="s">
        <v>22</v>
      </c>
      <c r="K266">
        <v>1360648800</v>
      </c>
      <c r="L266" s="11">
        <f t="shared" si="25"/>
        <v>41317.25</v>
      </c>
      <c r="M266">
        <v>1362031200</v>
      </c>
      <c r="N266" s="11">
        <f t="shared" si="26"/>
        <v>41333.25</v>
      </c>
      <c r="O266" t="b">
        <v>0</v>
      </c>
      <c r="P266" t="b">
        <v>0</v>
      </c>
      <c r="Q266" t="s">
        <v>33</v>
      </c>
      <c r="R266" s="8">
        <f t="shared" si="27"/>
        <v>30.002721335268504</v>
      </c>
      <c r="S266" t="str">
        <f t="shared" si="28"/>
        <v>theater</v>
      </c>
      <c r="T266" t="str">
        <f t="shared" si="29"/>
        <v>plays</v>
      </c>
    </row>
    <row r="267" spans="1:20" x14ac:dyDescent="0.3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6">
        <f t="shared" si="24"/>
        <v>123.08163265306122</v>
      </c>
      <c r="G267" t="s">
        <v>20</v>
      </c>
      <c r="H267">
        <v>86</v>
      </c>
      <c r="I267" t="s">
        <v>21</v>
      </c>
      <c r="J267" t="s">
        <v>22</v>
      </c>
      <c r="K267">
        <v>1451800800</v>
      </c>
      <c r="L267" s="11">
        <f t="shared" si="25"/>
        <v>42372.25</v>
      </c>
      <c r="M267">
        <v>1455602400</v>
      </c>
      <c r="N267" s="11">
        <f t="shared" si="26"/>
        <v>42416.25</v>
      </c>
      <c r="O267" t="b">
        <v>0</v>
      </c>
      <c r="P267" t="b">
        <v>0</v>
      </c>
      <c r="Q267" t="s">
        <v>33</v>
      </c>
      <c r="R267" s="8">
        <f t="shared" si="27"/>
        <v>70.127906976744185</v>
      </c>
      <c r="S267" t="str">
        <f t="shared" si="28"/>
        <v>theater</v>
      </c>
      <c r="T267" t="str">
        <f t="shared" si="29"/>
        <v>plays</v>
      </c>
    </row>
    <row r="268" spans="1:20" x14ac:dyDescent="0.3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6">
        <f t="shared" si="24"/>
        <v>76.766756032171585</v>
      </c>
      <c r="G268" t="s">
        <v>14</v>
      </c>
      <c r="H268">
        <v>3182</v>
      </c>
      <c r="I268" t="s">
        <v>107</v>
      </c>
      <c r="J268" t="s">
        <v>108</v>
      </c>
      <c r="K268">
        <v>1415340000</v>
      </c>
      <c r="L268" s="11">
        <f t="shared" si="25"/>
        <v>41950.25</v>
      </c>
      <c r="M268">
        <v>1418191200</v>
      </c>
      <c r="N268" s="11">
        <f t="shared" si="26"/>
        <v>41983.25</v>
      </c>
      <c r="O268" t="b">
        <v>0</v>
      </c>
      <c r="P268" t="b">
        <v>1</v>
      </c>
      <c r="Q268" t="s">
        <v>159</v>
      </c>
      <c r="R268" s="8">
        <f t="shared" si="27"/>
        <v>26.996228786926462</v>
      </c>
      <c r="S268" t="str">
        <f t="shared" si="28"/>
        <v>music</v>
      </c>
      <c r="T268" t="str">
        <f t="shared" si="29"/>
        <v>jazz</v>
      </c>
    </row>
    <row r="269" spans="1:20" x14ac:dyDescent="0.3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6">
        <f t="shared" si="24"/>
        <v>233.62012987012989</v>
      </c>
      <c r="G269" t="s">
        <v>20</v>
      </c>
      <c r="H269">
        <v>2768</v>
      </c>
      <c r="I269" t="s">
        <v>26</v>
      </c>
      <c r="J269" t="s">
        <v>27</v>
      </c>
      <c r="K269">
        <v>1351054800</v>
      </c>
      <c r="L269" s="11">
        <f t="shared" si="25"/>
        <v>41206.208333333336</v>
      </c>
      <c r="M269">
        <v>1352440800</v>
      </c>
      <c r="N269" s="11">
        <f t="shared" si="26"/>
        <v>41222.25</v>
      </c>
      <c r="O269" t="b">
        <v>0</v>
      </c>
      <c r="P269" t="b">
        <v>0</v>
      </c>
      <c r="Q269" t="s">
        <v>33</v>
      </c>
      <c r="R269" s="8">
        <f t="shared" si="27"/>
        <v>51.990606936416185</v>
      </c>
      <c r="S269" t="str">
        <f t="shared" si="28"/>
        <v>theater</v>
      </c>
      <c r="T269" t="str">
        <f t="shared" si="29"/>
        <v>plays</v>
      </c>
    </row>
    <row r="270" spans="1:20" x14ac:dyDescent="0.3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6">
        <f t="shared" si="24"/>
        <v>180.53333333333333</v>
      </c>
      <c r="G270" t="s">
        <v>20</v>
      </c>
      <c r="H270">
        <v>48</v>
      </c>
      <c r="I270" t="s">
        <v>21</v>
      </c>
      <c r="J270" t="s">
        <v>22</v>
      </c>
      <c r="K270">
        <v>1349326800</v>
      </c>
      <c r="L270" s="11">
        <f t="shared" si="25"/>
        <v>41186.208333333336</v>
      </c>
      <c r="M270">
        <v>1353304800</v>
      </c>
      <c r="N270" s="11">
        <f t="shared" si="26"/>
        <v>41232.25</v>
      </c>
      <c r="O270" t="b">
        <v>0</v>
      </c>
      <c r="P270" t="b">
        <v>0</v>
      </c>
      <c r="Q270" t="s">
        <v>42</v>
      </c>
      <c r="R270" s="8">
        <f t="shared" si="27"/>
        <v>56.416666666666664</v>
      </c>
      <c r="S270" t="str">
        <f t="shared" si="28"/>
        <v>film &amp; video</v>
      </c>
      <c r="T270" t="str">
        <f t="shared" si="29"/>
        <v>documentary</v>
      </c>
    </row>
    <row r="271" spans="1:20" x14ac:dyDescent="0.3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6">
        <f t="shared" si="24"/>
        <v>252.62857142857143</v>
      </c>
      <c r="G271" t="s">
        <v>20</v>
      </c>
      <c r="H271">
        <v>87</v>
      </c>
      <c r="I271" t="s">
        <v>21</v>
      </c>
      <c r="J271" t="s">
        <v>22</v>
      </c>
      <c r="K271">
        <v>1548914400</v>
      </c>
      <c r="L271" s="11">
        <f t="shared" si="25"/>
        <v>43496.25</v>
      </c>
      <c r="M271">
        <v>1550728800</v>
      </c>
      <c r="N271" s="11">
        <f t="shared" si="26"/>
        <v>43517.25</v>
      </c>
      <c r="O271" t="b">
        <v>0</v>
      </c>
      <c r="P271" t="b">
        <v>0</v>
      </c>
      <c r="Q271" t="s">
        <v>269</v>
      </c>
      <c r="R271" s="8">
        <f t="shared" si="27"/>
        <v>101.63218390804597</v>
      </c>
      <c r="S271" t="str">
        <f t="shared" si="28"/>
        <v>film &amp; video</v>
      </c>
      <c r="T271" t="str">
        <f t="shared" si="29"/>
        <v>television</v>
      </c>
    </row>
    <row r="272" spans="1:20" x14ac:dyDescent="0.3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6">
        <f t="shared" si="24"/>
        <v>27.176538240368025</v>
      </c>
      <c r="G272" t="s">
        <v>74</v>
      </c>
      <c r="H272">
        <v>1890</v>
      </c>
      <c r="I272" t="s">
        <v>21</v>
      </c>
      <c r="J272" t="s">
        <v>22</v>
      </c>
      <c r="K272">
        <v>1291269600</v>
      </c>
      <c r="L272" s="11">
        <f t="shared" si="25"/>
        <v>40514.25</v>
      </c>
      <c r="M272">
        <v>1291442400</v>
      </c>
      <c r="N272" s="11">
        <f t="shared" si="26"/>
        <v>40516.25</v>
      </c>
      <c r="O272" t="b">
        <v>0</v>
      </c>
      <c r="P272" t="b">
        <v>0</v>
      </c>
      <c r="Q272" t="s">
        <v>89</v>
      </c>
      <c r="R272" s="8">
        <f t="shared" si="27"/>
        <v>25.005291005291006</v>
      </c>
      <c r="S272" t="str">
        <f t="shared" si="28"/>
        <v>games</v>
      </c>
      <c r="T272" t="str">
        <f t="shared" si="29"/>
        <v>video games</v>
      </c>
    </row>
    <row r="273" spans="1:20" ht="31.2" x14ac:dyDescent="0.3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6">
        <f t="shared" si="24"/>
        <v>1.2706571242680547</v>
      </c>
      <c r="G273" t="s">
        <v>47</v>
      </c>
      <c r="H273">
        <v>61</v>
      </c>
      <c r="I273" t="s">
        <v>21</v>
      </c>
      <c r="J273" t="s">
        <v>22</v>
      </c>
      <c r="K273">
        <v>1449468000</v>
      </c>
      <c r="L273" s="11">
        <f t="shared" si="25"/>
        <v>42345.25</v>
      </c>
      <c r="M273">
        <v>1452146400</v>
      </c>
      <c r="N273" s="11">
        <f t="shared" si="26"/>
        <v>42376.25</v>
      </c>
      <c r="O273" t="b">
        <v>0</v>
      </c>
      <c r="P273" t="b">
        <v>0</v>
      </c>
      <c r="Q273" t="s">
        <v>122</v>
      </c>
      <c r="R273" s="8">
        <f t="shared" si="27"/>
        <v>32.016393442622949</v>
      </c>
      <c r="S273" t="str">
        <f t="shared" si="28"/>
        <v>photography</v>
      </c>
      <c r="T273" t="str">
        <f t="shared" si="29"/>
        <v>photography books</v>
      </c>
    </row>
    <row r="274" spans="1:20" x14ac:dyDescent="0.3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6">
        <f t="shared" si="24"/>
        <v>304.0097847358121</v>
      </c>
      <c r="G274" t="s">
        <v>20</v>
      </c>
      <c r="H274">
        <v>1894</v>
      </c>
      <c r="I274" t="s">
        <v>21</v>
      </c>
      <c r="J274" t="s">
        <v>22</v>
      </c>
      <c r="K274">
        <v>1562734800</v>
      </c>
      <c r="L274" s="11">
        <f t="shared" si="25"/>
        <v>43656.208333333328</v>
      </c>
      <c r="M274">
        <v>1564894800</v>
      </c>
      <c r="N274" s="11">
        <f t="shared" si="26"/>
        <v>43681.208333333328</v>
      </c>
      <c r="O274" t="b">
        <v>0</v>
      </c>
      <c r="P274" t="b">
        <v>1</v>
      </c>
      <c r="Q274" t="s">
        <v>33</v>
      </c>
      <c r="R274" s="8">
        <f t="shared" si="27"/>
        <v>82.021647307286173</v>
      </c>
      <c r="S274" t="str">
        <f t="shared" si="28"/>
        <v>theater</v>
      </c>
      <c r="T274" t="str">
        <f t="shared" si="29"/>
        <v>plays</v>
      </c>
    </row>
    <row r="275" spans="1:20" x14ac:dyDescent="0.3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6">
        <f t="shared" si="24"/>
        <v>137.23076923076923</v>
      </c>
      <c r="G275" t="s">
        <v>20</v>
      </c>
      <c r="H275">
        <v>282</v>
      </c>
      <c r="I275" t="s">
        <v>15</v>
      </c>
      <c r="J275" t="s">
        <v>16</v>
      </c>
      <c r="K275">
        <v>1505624400</v>
      </c>
      <c r="L275" s="11">
        <f t="shared" si="25"/>
        <v>42995.208333333328</v>
      </c>
      <c r="M275">
        <v>1505883600</v>
      </c>
      <c r="N275" s="11">
        <f t="shared" si="26"/>
        <v>42998.208333333328</v>
      </c>
      <c r="O275" t="b">
        <v>0</v>
      </c>
      <c r="P275" t="b">
        <v>0</v>
      </c>
      <c r="Q275" t="s">
        <v>33</v>
      </c>
      <c r="R275" s="8">
        <f t="shared" si="27"/>
        <v>37.957446808510639</v>
      </c>
      <c r="S275" t="str">
        <f t="shared" si="28"/>
        <v>theater</v>
      </c>
      <c r="T275" t="str">
        <f t="shared" si="29"/>
        <v>plays</v>
      </c>
    </row>
    <row r="276" spans="1:20" ht="31.2" x14ac:dyDescent="0.3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6">
        <f t="shared" si="24"/>
        <v>32.208333333333336</v>
      </c>
      <c r="G276" t="s">
        <v>14</v>
      </c>
      <c r="H276">
        <v>15</v>
      </c>
      <c r="I276" t="s">
        <v>21</v>
      </c>
      <c r="J276" t="s">
        <v>22</v>
      </c>
      <c r="K276">
        <v>1509948000</v>
      </c>
      <c r="L276" s="11">
        <f t="shared" si="25"/>
        <v>43045.25</v>
      </c>
      <c r="M276">
        <v>1510380000</v>
      </c>
      <c r="N276" s="11">
        <f t="shared" si="26"/>
        <v>43050.25</v>
      </c>
      <c r="O276" t="b">
        <v>0</v>
      </c>
      <c r="P276" t="b">
        <v>0</v>
      </c>
      <c r="Q276" t="s">
        <v>33</v>
      </c>
      <c r="R276" s="8">
        <f t="shared" si="27"/>
        <v>51.533333333333331</v>
      </c>
      <c r="S276" t="str">
        <f t="shared" si="28"/>
        <v>theater</v>
      </c>
      <c r="T276" t="str">
        <f t="shared" si="29"/>
        <v>plays</v>
      </c>
    </row>
    <row r="277" spans="1:20" ht="31.2" x14ac:dyDescent="0.3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6">
        <f t="shared" si="24"/>
        <v>241.51282051282053</v>
      </c>
      <c r="G277" t="s">
        <v>20</v>
      </c>
      <c r="H277">
        <v>116</v>
      </c>
      <c r="I277" t="s">
        <v>21</v>
      </c>
      <c r="J277" t="s">
        <v>22</v>
      </c>
      <c r="K277">
        <v>1554526800</v>
      </c>
      <c r="L277" s="11">
        <f t="shared" si="25"/>
        <v>43561.208333333328</v>
      </c>
      <c r="M277">
        <v>1555218000</v>
      </c>
      <c r="N277" s="11">
        <f t="shared" si="26"/>
        <v>43569.208333333328</v>
      </c>
      <c r="O277" t="b">
        <v>0</v>
      </c>
      <c r="P277" t="b">
        <v>0</v>
      </c>
      <c r="Q277" t="s">
        <v>206</v>
      </c>
      <c r="R277" s="8">
        <f t="shared" si="27"/>
        <v>81.198275862068968</v>
      </c>
      <c r="S277" t="str">
        <f t="shared" si="28"/>
        <v>publishing</v>
      </c>
      <c r="T277" t="str">
        <f t="shared" si="29"/>
        <v>translations</v>
      </c>
    </row>
    <row r="278" spans="1:20" x14ac:dyDescent="0.3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6">
        <f t="shared" si="24"/>
        <v>96.8</v>
      </c>
      <c r="G278" t="s">
        <v>14</v>
      </c>
      <c r="H278">
        <v>133</v>
      </c>
      <c r="I278" t="s">
        <v>21</v>
      </c>
      <c r="J278" t="s">
        <v>22</v>
      </c>
      <c r="K278">
        <v>1334811600</v>
      </c>
      <c r="L278" s="11">
        <f t="shared" si="25"/>
        <v>41018.208333333336</v>
      </c>
      <c r="M278">
        <v>1335243600</v>
      </c>
      <c r="N278" s="11">
        <f t="shared" si="26"/>
        <v>41023.208333333336</v>
      </c>
      <c r="O278" t="b">
        <v>0</v>
      </c>
      <c r="P278" t="b">
        <v>1</v>
      </c>
      <c r="Q278" t="s">
        <v>89</v>
      </c>
      <c r="R278" s="8">
        <f t="shared" si="27"/>
        <v>40.030075187969928</v>
      </c>
      <c r="S278" t="str">
        <f t="shared" si="28"/>
        <v>games</v>
      </c>
      <c r="T278" t="str">
        <f t="shared" si="29"/>
        <v>video games</v>
      </c>
    </row>
    <row r="279" spans="1:20" ht="31.2" x14ac:dyDescent="0.3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6">
        <f t="shared" si="24"/>
        <v>1066.4285714285716</v>
      </c>
      <c r="G279" t="s">
        <v>20</v>
      </c>
      <c r="H279">
        <v>83</v>
      </c>
      <c r="I279" t="s">
        <v>21</v>
      </c>
      <c r="J279" t="s">
        <v>22</v>
      </c>
      <c r="K279">
        <v>1279515600</v>
      </c>
      <c r="L279" s="11">
        <f t="shared" si="25"/>
        <v>40378.208333333336</v>
      </c>
      <c r="M279">
        <v>1279688400</v>
      </c>
      <c r="N279" s="11">
        <f t="shared" si="26"/>
        <v>40380.208333333336</v>
      </c>
      <c r="O279" t="b">
        <v>0</v>
      </c>
      <c r="P279" t="b">
        <v>0</v>
      </c>
      <c r="Q279" t="s">
        <v>33</v>
      </c>
      <c r="R279" s="8">
        <f t="shared" si="27"/>
        <v>89.939759036144579</v>
      </c>
      <c r="S279" t="str">
        <f t="shared" si="28"/>
        <v>theater</v>
      </c>
      <c r="T279" t="str">
        <f t="shared" si="29"/>
        <v>plays</v>
      </c>
    </row>
    <row r="280" spans="1:20" x14ac:dyDescent="0.3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6">
        <f t="shared" si="24"/>
        <v>325.88888888888891</v>
      </c>
      <c r="G280" t="s">
        <v>20</v>
      </c>
      <c r="H280">
        <v>91</v>
      </c>
      <c r="I280" t="s">
        <v>21</v>
      </c>
      <c r="J280" t="s">
        <v>22</v>
      </c>
      <c r="K280">
        <v>1353909600</v>
      </c>
      <c r="L280" s="11">
        <f t="shared" si="25"/>
        <v>41239.25</v>
      </c>
      <c r="M280">
        <v>1356069600</v>
      </c>
      <c r="N280" s="11">
        <f t="shared" si="26"/>
        <v>41264.25</v>
      </c>
      <c r="O280" t="b">
        <v>0</v>
      </c>
      <c r="P280" t="b">
        <v>0</v>
      </c>
      <c r="Q280" t="s">
        <v>28</v>
      </c>
      <c r="R280" s="8">
        <f t="shared" si="27"/>
        <v>96.692307692307693</v>
      </c>
      <c r="S280" t="str">
        <f t="shared" si="28"/>
        <v>technology</v>
      </c>
      <c r="T280" t="str">
        <f t="shared" si="29"/>
        <v>web</v>
      </c>
    </row>
    <row r="281" spans="1:20" ht="31.2" x14ac:dyDescent="0.3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6">
        <f t="shared" si="24"/>
        <v>170.70000000000002</v>
      </c>
      <c r="G281" t="s">
        <v>20</v>
      </c>
      <c r="H281">
        <v>546</v>
      </c>
      <c r="I281" t="s">
        <v>21</v>
      </c>
      <c r="J281" t="s">
        <v>22</v>
      </c>
      <c r="K281">
        <v>1535950800</v>
      </c>
      <c r="L281" s="11">
        <f t="shared" si="25"/>
        <v>43346.208333333328</v>
      </c>
      <c r="M281">
        <v>1536210000</v>
      </c>
      <c r="N281" s="11">
        <f t="shared" si="26"/>
        <v>43349.208333333328</v>
      </c>
      <c r="O281" t="b">
        <v>0</v>
      </c>
      <c r="P281" t="b">
        <v>0</v>
      </c>
      <c r="Q281" t="s">
        <v>33</v>
      </c>
      <c r="R281" s="8">
        <f t="shared" si="27"/>
        <v>25.010989010989011</v>
      </c>
      <c r="S281" t="str">
        <f t="shared" si="28"/>
        <v>theater</v>
      </c>
      <c r="T281" t="str">
        <f t="shared" si="29"/>
        <v>plays</v>
      </c>
    </row>
    <row r="282" spans="1:20" ht="31.2" x14ac:dyDescent="0.3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6">
        <f t="shared" si="24"/>
        <v>581.44000000000005</v>
      </c>
      <c r="G282" t="s">
        <v>20</v>
      </c>
      <c r="H282">
        <v>393</v>
      </c>
      <c r="I282" t="s">
        <v>21</v>
      </c>
      <c r="J282" t="s">
        <v>22</v>
      </c>
      <c r="K282">
        <v>1511244000</v>
      </c>
      <c r="L282" s="11">
        <f t="shared" si="25"/>
        <v>43060.25</v>
      </c>
      <c r="M282">
        <v>1511762400</v>
      </c>
      <c r="N282" s="11">
        <f t="shared" si="26"/>
        <v>43066.25</v>
      </c>
      <c r="O282" t="b">
        <v>0</v>
      </c>
      <c r="P282" t="b">
        <v>0</v>
      </c>
      <c r="Q282" t="s">
        <v>71</v>
      </c>
      <c r="R282" s="8">
        <f t="shared" si="27"/>
        <v>36.987277353689571</v>
      </c>
      <c r="S282" t="str">
        <f t="shared" si="28"/>
        <v>film &amp; video</v>
      </c>
      <c r="T282" t="str">
        <f t="shared" si="29"/>
        <v>animation</v>
      </c>
    </row>
    <row r="283" spans="1:20" x14ac:dyDescent="0.3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6">
        <f t="shared" si="24"/>
        <v>91.520972644376897</v>
      </c>
      <c r="G283" t="s">
        <v>14</v>
      </c>
      <c r="H283">
        <v>2062</v>
      </c>
      <c r="I283" t="s">
        <v>21</v>
      </c>
      <c r="J283" t="s">
        <v>22</v>
      </c>
      <c r="K283">
        <v>1331445600</v>
      </c>
      <c r="L283" s="11">
        <f t="shared" si="25"/>
        <v>40979.25</v>
      </c>
      <c r="M283">
        <v>1333256400</v>
      </c>
      <c r="N283" s="11">
        <f t="shared" si="26"/>
        <v>41000.208333333336</v>
      </c>
      <c r="O283" t="b">
        <v>0</v>
      </c>
      <c r="P283" t="b">
        <v>1</v>
      </c>
      <c r="Q283" t="s">
        <v>33</v>
      </c>
      <c r="R283" s="8">
        <f t="shared" si="27"/>
        <v>73.012609117361791</v>
      </c>
      <c r="S283" t="str">
        <f t="shared" si="28"/>
        <v>theater</v>
      </c>
      <c r="T283" t="str">
        <f t="shared" si="29"/>
        <v>plays</v>
      </c>
    </row>
    <row r="284" spans="1:20" x14ac:dyDescent="0.3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6">
        <f t="shared" si="24"/>
        <v>108.04761904761904</v>
      </c>
      <c r="G284" t="s">
        <v>20</v>
      </c>
      <c r="H284">
        <v>133</v>
      </c>
      <c r="I284" t="s">
        <v>21</v>
      </c>
      <c r="J284" t="s">
        <v>22</v>
      </c>
      <c r="K284">
        <v>1480226400</v>
      </c>
      <c r="L284" s="11">
        <f t="shared" si="25"/>
        <v>42701.25</v>
      </c>
      <c r="M284">
        <v>1480744800</v>
      </c>
      <c r="N284" s="11">
        <f t="shared" si="26"/>
        <v>42707.25</v>
      </c>
      <c r="O284" t="b">
        <v>0</v>
      </c>
      <c r="P284" t="b">
        <v>1</v>
      </c>
      <c r="Q284" t="s">
        <v>269</v>
      </c>
      <c r="R284" s="8">
        <f t="shared" si="27"/>
        <v>68.240601503759393</v>
      </c>
      <c r="S284" t="str">
        <f t="shared" si="28"/>
        <v>film &amp; video</v>
      </c>
      <c r="T284" t="str">
        <f t="shared" si="29"/>
        <v>television</v>
      </c>
    </row>
    <row r="285" spans="1:20" ht="31.2" x14ac:dyDescent="0.3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6">
        <f t="shared" si="24"/>
        <v>18.728395061728396</v>
      </c>
      <c r="G285" t="s">
        <v>14</v>
      </c>
      <c r="H285">
        <v>29</v>
      </c>
      <c r="I285" t="s">
        <v>36</v>
      </c>
      <c r="J285" t="s">
        <v>37</v>
      </c>
      <c r="K285">
        <v>1464584400</v>
      </c>
      <c r="L285" s="11">
        <f t="shared" si="25"/>
        <v>42520.208333333328</v>
      </c>
      <c r="M285">
        <v>1465016400</v>
      </c>
      <c r="N285" s="11">
        <f t="shared" si="26"/>
        <v>42525.208333333328</v>
      </c>
      <c r="O285" t="b">
        <v>0</v>
      </c>
      <c r="P285" t="b">
        <v>0</v>
      </c>
      <c r="Q285" t="s">
        <v>23</v>
      </c>
      <c r="R285" s="8">
        <f t="shared" si="27"/>
        <v>52.310344827586206</v>
      </c>
      <c r="S285" t="str">
        <f t="shared" si="28"/>
        <v>music</v>
      </c>
      <c r="T285" t="str">
        <f t="shared" si="29"/>
        <v>rock</v>
      </c>
    </row>
    <row r="286" spans="1:20" x14ac:dyDescent="0.3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6">
        <f t="shared" si="24"/>
        <v>83.193877551020407</v>
      </c>
      <c r="G286" t="s">
        <v>14</v>
      </c>
      <c r="H286">
        <v>132</v>
      </c>
      <c r="I286" t="s">
        <v>21</v>
      </c>
      <c r="J286" t="s">
        <v>22</v>
      </c>
      <c r="K286">
        <v>1335848400</v>
      </c>
      <c r="L286" s="11">
        <f t="shared" si="25"/>
        <v>41030.208333333336</v>
      </c>
      <c r="M286">
        <v>1336280400</v>
      </c>
      <c r="N286" s="11">
        <f t="shared" si="26"/>
        <v>41035.208333333336</v>
      </c>
      <c r="O286" t="b">
        <v>0</v>
      </c>
      <c r="P286" t="b">
        <v>0</v>
      </c>
      <c r="Q286" t="s">
        <v>28</v>
      </c>
      <c r="R286" s="8">
        <f t="shared" si="27"/>
        <v>61.765151515151516</v>
      </c>
      <c r="S286" t="str">
        <f t="shared" si="28"/>
        <v>technology</v>
      </c>
      <c r="T286" t="str">
        <f t="shared" si="29"/>
        <v>web</v>
      </c>
    </row>
    <row r="287" spans="1:20" x14ac:dyDescent="0.3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6">
        <f t="shared" si="24"/>
        <v>706.33333333333337</v>
      </c>
      <c r="G287" t="s">
        <v>20</v>
      </c>
      <c r="H287">
        <v>254</v>
      </c>
      <c r="I287" t="s">
        <v>21</v>
      </c>
      <c r="J287" t="s">
        <v>22</v>
      </c>
      <c r="K287">
        <v>1473483600</v>
      </c>
      <c r="L287" s="11">
        <f t="shared" si="25"/>
        <v>42623.208333333328</v>
      </c>
      <c r="M287">
        <v>1476766800</v>
      </c>
      <c r="N287" s="11">
        <f t="shared" si="26"/>
        <v>42661.208333333328</v>
      </c>
      <c r="O287" t="b">
        <v>0</v>
      </c>
      <c r="P287" t="b">
        <v>0</v>
      </c>
      <c r="Q287" t="s">
        <v>33</v>
      </c>
      <c r="R287" s="8">
        <f t="shared" si="27"/>
        <v>25.027559055118111</v>
      </c>
      <c r="S287" t="str">
        <f t="shared" si="28"/>
        <v>theater</v>
      </c>
      <c r="T287" t="str">
        <f t="shared" si="29"/>
        <v>plays</v>
      </c>
    </row>
    <row r="288" spans="1:20" x14ac:dyDescent="0.3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6">
        <f t="shared" si="24"/>
        <v>17.446030330062445</v>
      </c>
      <c r="G288" t="s">
        <v>74</v>
      </c>
      <c r="H288">
        <v>184</v>
      </c>
      <c r="I288" t="s">
        <v>21</v>
      </c>
      <c r="J288" t="s">
        <v>22</v>
      </c>
      <c r="K288">
        <v>1479880800</v>
      </c>
      <c r="L288" s="11">
        <f t="shared" si="25"/>
        <v>42697.25</v>
      </c>
      <c r="M288">
        <v>1480485600</v>
      </c>
      <c r="N288" s="11">
        <f t="shared" si="26"/>
        <v>42704.25</v>
      </c>
      <c r="O288" t="b">
        <v>0</v>
      </c>
      <c r="P288" t="b">
        <v>0</v>
      </c>
      <c r="Q288" t="s">
        <v>33</v>
      </c>
      <c r="R288" s="8">
        <f t="shared" si="27"/>
        <v>106.28804347826087</v>
      </c>
      <c r="S288" t="str">
        <f t="shared" si="28"/>
        <v>theater</v>
      </c>
      <c r="T288" t="str">
        <f t="shared" si="29"/>
        <v>plays</v>
      </c>
    </row>
    <row r="289" spans="1:20" x14ac:dyDescent="0.3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6">
        <f t="shared" si="24"/>
        <v>209.73015873015873</v>
      </c>
      <c r="G289" t="s">
        <v>20</v>
      </c>
      <c r="H289">
        <v>176</v>
      </c>
      <c r="I289" t="s">
        <v>21</v>
      </c>
      <c r="J289" t="s">
        <v>22</v>
      </c>
      <c r="K289">
        <v>1430197200</v>
      </c>
      <c r="L289" s="11">
        <f t="shared" si="25"/>
        <v>42122.208333333328</v>
      </c>
      <c r="M289">
        <v>1430197200</v>
      </c>
      <c r="N289" s="11">
        <f t="shared" si="26"/>
        <v>42122.208333333328</v>
      </c>
      <c r="O289" t="b">
        <v>0</v>
      </c>
      <c r="P289" t="b">
        <v>0</v>
      </c>
      <c r="Q289" t="s">
        <v>50</v>
      </c>
      <c r="R289" s="8">
        <f t="shared" si="27"/>
        <v>75.07386363636364</v>
      </c>
      <c r="S289" t="str">
        <f t="shared" si="28"/>
        <v>music</v>
      </c>
      <c r="T289" t="str">
        <f t="shared" si="29"/>
        <v>electric music</v>
      </c>
    </row>
    <row r="290" spans="1:20" x14ac:dyDescent="0.3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6">
        <f t="shared" si="24"/>
        <v>97.785714285714292</v>
      </c>
      <c r="G290" t="s">
        <v>14</v>
      </c>
      <c r="H290">
        <v>137</v>
      </c>
      <c r="I290" t="s">
        <v>36</v>
      </c>
      <c r="J290" t="s">
        <v>37</v>
      </c>
      <c r="K290">
        <v>1331701200</v>
      </c>
      <c r="L290" s="11">
        <f t="shared" si="25"/>
        <v>40982.208333333336</v>
      </c>
      <c r="M290">
        <v>1331787600</v>
      </c>
      <c r="N290" s="11">
        <f t="shared" si="26"/>
        <v>40983.208333333336</v>
      </c>
      <c r="O290" t="b">
        <v>0</v>
      </c>
      <c r="P290" t="b">
        <v>1</v>
      </c>
      <c r="Q290" t="s">
        <v>148</v>
      </c>
      <c r="R290" s="8">
        <f t="shared" si="27"/>
        <v>39.970802919708028</v>
      </c>
      <c r="S290" t="str">
        <f t="shared" si="28"/>
        <v>music</v>
      </c>
      <c r="T290" t="str">
        <f t="shared" si="29"/>
        <v>metal</v>
      </c>
    </row>
    <row r="291" spans="1:20" x14ac:dyDescent="0.3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6">
        <f t="shared" si="24"/>
        <v>1684.25</v>
      </c>
      <c r="G291" t="s">
        <v>20</v>
      </c>
      <c r="H291">
        <v>337</v>
      </c>
      <c r="I291" t="s">
        <v>15</v>
      </c>
      <c r="J291" t="s">
        <v>16</v>
      </c>
      <c r="K291">
        <v>1438578000</v>
      </c>
      <c r="L291" s="11">
        <f t="shared" si="25"/>
        <v>42219.208333333328</v>
      </c>
      <c r="M291">
        <v>1438837200</v>
      </c>
      <c r="N291" s="11">
        <f t="shared" si="26"/>
        <v>42222.208333333328</v>
      </c>
      <c r="O291" t="b">
        <v>0</v>
      </c>
      <c r="P291" t="b">
        <v>0</v>
      </c>
      <c r="Q291" t="s">
        <v>33</v>
      </c>
      <c r="R291" s="8">
        <f t="shared" si="27"/>
        <v>39.982195845697326</v>
      </c>
      <c r="S291" t="str">
        <f t="shared" si="28"/>
        <v>theater</v>
      </c>
      <c r="T291" t="str">
        <f t="shared" si="29"/>
        <v>plays</v>
      </c>
    </row>
    <row r="292" spans="1:20" x14ac:dyDescent="0.3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6">
        <f t="shared" si="24"/>
        <v>54.402135231316727</v>
      </c>
      <c r="G292" t="s">
        <v>14</v>
      </c>
      <c r="H292">
        <v>908</v>
      </c>
      <c r="I292" t="s">
        <v>21</v>
      </c>
      <c r="J292" t="s">
        <v>22</v>
      </c>
      <c r="K292">
        <v>1368162000</v>
      </c>
      <c r="L292" s="11">
        <f t="shared" si="25"/>
        <v>41404.208333333336</v>
      </c>
      <c r="M292">
        <v>1370926800</v>
      </c>
      <c r="N292" s="11">
        <f t="shared" si="26"/>
        <v>41436.208333333336</v>
      </c>
      <c r="O292" t="b">
        <v>0</v>
      </c>
      <c r="P292" t="b">
        <v>1</v>
      </c>
      <c r="Q292" t="s">
        <v>42</v>
      </c>
      <c r="R292" s="8">
        <f t="shared" si="27"/>
        <v>101.01541850220265</v>
      </c>
      <c r="S292" t="str">
        <f t="shared" si="28"/>
        <v>film &amp; video</v>
      </c>
      <c r="T292" t="str">
        <f t="shared" si="29"/>
        <v>documentary</v>
      </c>
    </row>
    <row r="293" spans="1:20" x14ac:dyDescent="0.3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6">
        <f t="shared" si="24"/>
        <v>456.61111111111109</v>
      </c>
      <c r="G293" t="s">
        <v>20</v>
      </c>
      <c r="H293">
        <v>107</v>
      </c>
      <c r="I293" t="s">
        <v>21</v>
      </c>
      <c r="J293" t="s">
        <v>22</v>
      </c>
      <c r="K293">
        <v>1318654800</v>
      </c>
      <c r="L293" s="11">
        <f t="shared" si="25"/>
        <v>40831.208333333336</v>
      </c>
      <c r="M293">
        <v>1319000400</v>
      </c>
      <c r="N293" s="11">
        <f t="shared" si="26"/>
        <v>40835.208333333336</v>
      </c>
      <c r="O293" t="b">
        <v>1</v>
      </c>
      <c r="P293" t="b">
        <v>0</v>
      </c>
      <c r="Q293" t="s">
        <v>28</v>
      </c>
      <c r="R293" s="8">
        <f t="shared" si="27"/>
        <v>76.813084112149539</v>
      </c>
      <c r="S293" t="str">
        <f t="shared" si="28"/>
        <v>technology</v>
      </c>
      <c r="T293" t="str">
        <f t="shared" si="29"/>
        <v>web</v>
      </c>
    </row>
    <row r="294" spans="1:20" x14ac:dyDescent="0.3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6">
        <f t="shared" si="24"/>
        <v>9.8219178082191778</v>
      </c>
      <c r="G294" t="s">
        <v>14</v>
      </c>
      <c r="H294">
        <v>10</v>
      </c>
      <c r="I294" t="s">
        <v>21</v>
      </c>
      <c r="J294" t="s">
        <v>22</v>
      </c>
      <c r="K294">
        <v>1331874000</v>
      </c>
      <c r="L294" s="11">
        <f t="shared" si="25"/>
        <v>40984.208333333336</v>
      </c>
      <c r="M294">
        <v>1333429200</v>
      </c>
      <c r="N294" s="11">
        <f t="shared" si="26"/>
        <v>41002.208333333336</v>
      </c>
      <c r="O294" t="b">
        <v>0</v>
      </c>
      <c r="P294" t="b">
        <v>0</v>
      </c>
      <c r="Q294" t="s">
        <v>17</v>
      </c>
      <c r="R294" s="8">
        <f t="shared" si="27"/>
        <v>71.7</v>
      </c>
      <c r="S294" t="str">
        <f t="shared" si="28"/>
        <v>food</v>
      </c>
      <c r="T294" t="str">
        <f t="shared" si="29"/>
        <v>food trucks</v>
      </c>
    </row>
    <row r="295" spans="1:20" x14ac:dyDescent="0.3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6">
        <f t="shared" si="24"/>
        <v>16.384615384615383</v>
      </c>
      <c r="G295" t="s">
        <v>74</v>
      </c>
      <c r="H295">
        <v>32</v>
      </c>
      <c r="I295" t="s">
        <v>107</v>
      </c>
      <c r="J295" t="s">
        <v>108</v>
      </c>
      <c r="K295">
        <v>1286254800</v>
      </c>
      <c r="L295" s="11">
        <f t="shared" si="25"/>
        <v>40456.208333333336</v>
      </c>
      <c r="M295">
        <v>1287032400</v>
      </c>
      <c r="N295" s="11">
        <f t="shared" si="26"/>
        <v>40465.208333333336</v>
      </c>
      <c r="O295" t="b">
        <v>0</v>
      </c>
      <c r="P295" t="b">
        <v>0</v>
      </c>
      <c r="Q295" t="s">
        <v>33</v>
      </c>
      <c r="R295" s="8">
        <f t="shared" si="27"/>
        <v>33.28125</v>
      </c>
      <c r="S295" t="str">
        <f t="shared" si="28"/>
        <v>theater</v>
      </c>
      <c r="T295" t="str">
        <f t="shared" si="29"/>
        <v>plays</v>
      </c>
    </row>
    <row r="296" spans="1:20" x14ac:dyDescent="0.3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6">
        <f t="shared" si="24"/>
        <v>1339.6666666666667</v>
      </c>
      <c r="G296" t="s">
        <v>20</v>
      </c>
      <c r="H296">
        <v>183</v>
      </c>
      <c r="I296" t="s">
        <v>21</v>
      </c>
      <c r="J296" t="s">
        <v>22</v>
      </c>
      <c r="K296">
        <v>1540530000</v>
      </c>
      <c r="L296" s="11">
        <f t="shared" si="25"/>
        <v>43399.208333333328</v>
      </c>
      <c r="M296">
        <v>1541570400</v>
      </c>
      <c r="N296" s="11">
        <f t="shared" si="26"/>
        <v>43411.25</v>
      </c>
      <c r="O296" t="b">
        <v>0</v>
      </c>
      <c r="P296" t="b">
        <v>0</v>
      </c>
      <c r="Q296" t="s">
        <v>33</v>
      </c>
      <c r="R296" s="8">
        <f t="shared" si="27"/>
        <v>43.923497267759565</v>
      </c>
      <c r="S296" t="str">
        <f t="shared" si="28"/>
        <v>theater</v>
      </c>
      <c r="T296" t="str">
        <f t="shared" si="29"/>
        <v>plays</v>
      </c>
    </row>
    <row r="297" spans="1:20" ht="31.2" x14ac:dyDescent="0.3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6">
        <f t="shared" si="24"/>
        <v>35.650077760497666</v>
      </c>
      <c r="G297" t="s">
        <v>14</v>
      </c>
      <c r="H297">
        <v>1910</v>
      </c>
      <c r="I297" t="s">
        <v>98</v>
      </c>
      <c r="J297" t="s">
        <v>99</v>
      </c>
      <c r="K297">
        <v>1381813200</v>
      </c>
      <c r="L297" s="11">
        <f t="shared" si="25"/>
        <v>41562.208333333336</v>
      </c>
      <c r="M297">
        <v>1383976800</v>
      </c>
      <c r="N297" s="11">
        <f t="shared" si="26"/>
        <v>41587.25</v>
      </c>
      <c r="O297" t="b">
        <v>0</v>
      </c>
      <c r="P297" t="b">
        <v>0</v>
      </c>
      <c r="Q297" t="s">
        <v>33</v>
      </c>
      <c r="R297" s="8">
        <f t="shared" si="27"/>
        <v>36.004712041884815</v>
      </c>
      <c r="S297" t="str">
        <f t="shared" si="28"/>
        <v>theater</v>
      </c>
      <c r="T297" t="str">
        <f t="shared" si="29"/>
        <v>plays</v>
      </c>
    </row>
    <row r="298" spans="1:20" ht="31.2" x14ac:dyDescent="0.3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6">
        <f t="shared" si="24"/>
        <v>54.950819672131146</v>
      </c>
      <c r="G298" t="s">
        <v>14</v>
      </c>
      <c r="H298">
        <v>38</v>
      </c>
      <c r="I298" t="s">
        <v>26</v>
      </c>
      <c r="J298" t="s">
        <v>27</v>
      </c>
      <c r="K298">
        <v>1548655200</v>
      </c>
      <c r="L298" s="11">
        <f t="shared" si="25"/>
        <v>43493.25</v>
      </c>
      <c r="M298">
        <v>1550556000</v>
      </c>
      <c r="N298" s="11">
        <f t="shared" si="26"/>
        <v>43515.25</v>
      </c>
      <c r="O298" t="b">
        <v>0</v>
      </c>
      <c r="P298" t="b">
        <v>0</v>
      </c>
      <c r="Q298" t="s">
        <v>33</v>
      </c>
      <c r="R298" s="8">
        <f t="shared" si="27"/>
        <v>88.21052631578948</v>
      </c>
      <c r="S298" t="str">
        <f t="shared" si="28"/>
        <v>theater</v>
      </c>
      <c r="T298" t="str">
        <f t="shared" si="29"/>
        <v>plays</v>
      </c>
    </row>
    <row r="299" spans="1:20" x14ac:dyDescent="0.3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6">
        <f t="shared" si="24"/>
        <v>94.236111111111114</v>
      </c>
      <c r="G299" t="s">
        <v>14</v>
      </c>
      <c r="H299">
        <v>104</v>
      </c>
      <c r="I299" t="s">
        <v>26</v>
      </c>
      <c r="J299" t="s">
        <v>27</v>
      </c>
      <c r="K299">
        <v>1389679200</v>
      </c>
      <c r="L299" s="11">
        <f t="shared" si="25"/>
        <v>41653.25</v>
      </c>
      <c r="M299">
        <v>1390456800</v>
      </c>
      <c r="N299" s="11">
        <f t="shared" si="26"/>
        <v>41662.25</v>
      </c>
      <c r="O299" t="b">
        <v>0</v>
      </c>
      <c r="P299" t="b">
        <v>1</v>
      </c>
      <c r="Q299" t="s">
        <v>33</v>
      </c>
      <c r="R299" s="8">
        <f t="shared" si="27"/>
        <v>65.240384615384613</v>
      </c>
      <c r="S299" t="str">
        <f t="shared" si="28"/>
        <v>theater</v>
      </c>
      <c r="T299" t="str">
        <f t="shared" si="29"/>
        <v>plays</v>
      </c>
    </row>
    <row r="300" spans="1:20" x14ac:dyDescent="0.3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6">
        <f t="shared" si="24"/>
        <v>143.91428571428571</v>
      </c>
      <c r="G300" t="s">
        <v>20</v>
      </c>
      <c r="H300">
        <v>72</v>
      </c>
      <c r="I300" t="s">
        <v>21</v>
      </c>
      <c r="J300" t="s">
        <v>22</v>
      </c>
      <c r="K300">
        <v>1456466400</v>
      </c>
      <c r="L300" s="11">
        <f t="shared" si="25"/>
        <v>42426.25</v>
      </c>
      <c r="M300">
        <v>1458018000</v>
      </c>
      <c r="N300" s="11">
        <f t="shared" si="26"/>
        <v>42444.208333333328</v>
      </c>
      <c r="O300" t="b">
        <v>0</v>
      </c>
      <c r="P300" t="b">
        <v>1</v>
      </c>
      <c r="Q300" t="s">
        <v>23</v>
      </c>
      <c r="R300" s="8">
        <f t="shared" si="27"/>
        <v>69.958333333333329</v>
      </c>
      <c r="S300" t="str">
        <f t="shared" si="28"/>
        <v>music</v>
      </c>
      <c r="T300" t="str">
        <f t="shared" si="29"/>
        <v>rock</v>
      </c>
    </row>
    <row r="301" spans="1:20" ht="31.2" x14ac:dyDescent="0.3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6">
        <f t="shared" si="24"/>
        <v>51.421052631578945</v>
      </c>
      <c r="G301" t="s">
        <v>14</v>
      </c>
      <c r="H301">
        <v>49</v>
      </c>
      <c r="I301" t="s">
        <v>21</v>
      </c>
      <c r="J301" t="s">
        <v>22</v>
      </c>
      <c r="K301">
        <v>1456984800</v>
      </c>
      <c r="L301" s="11">
        <f t="shared" si="25"/>
        <v>42432.25</v>
      </c>
      <c r="M301">
        <v>1461819600</v>
      </c>
      <c r="N301" s="11">
        <f t="shared" si="26"/>
        <v>42488.208333333328</v>
      </c>
      <c r="O301" t="b">
        <v>0</v>
      </c>
      <c r="P301" t="b">
        <v>0</v>
      </c>
      <c r="Q301" t="s">
        <v>17</v>
      </c>
      <c r="R301" s="8">
        <f t="shared" si="27"/>
        <v>39.877551020408163</v>
      </c>
      <c r="S301" t="str">
        <f t="shared" si="28"/>
        <v>food</v>
      </c>
      <c r="T301" t="str">
        <f t="shared" si="29"/>
        <v>food trucks</v>
      </c>
    </row>
    <row r="302" spans="1:20" x14ac:dyDescent="0.3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6">
        <f t="shared" si="24"/>
        <v>5</v>
      </c>
      <c r="G302" t="s">
        <v>14</v>
      </c>
      <c r="H302">
        <v>1</v>
      </c>
      <c r="I302" t="s">
        <v>36</v>
      </c>
      <c r="J302" t="s">
        <v>37</v>
      </c>
      <c r="K302">
        <v>1504069200</v>
      </c>
      <c r="L302" s="11">
        <f t="shared" si="25"/>
        <v>42977.208333333328</v>
      </c>
      <c r="M302">
        <v>1504155600</v>
      </c>
      <c r="N302" s="11">
        <f t="shared" si="26"/>
        <v>42978.208333333328</v>
      </c>
      <c r="O302" t="b">
        <v>0</v>
      </c>
      <c r="P302" t="b">
        <v>1</v>
      </c>
      <c r="Q302" t="s">
        <v>68</v>
      </c>
      <c r="R302" s="8">
        <f t="shared" si="27"/>
        <v>5</v>
      </c>
      <c r="S302" t="str">
        <f t="shared" si="28"/>
        <v>publishing</v>
      </c>
      <c r="T302" t="str">
        <f t="shared" si="29"/>
        <v>nonfiction</v>
      </c>
    </row>
    <row r="303" spans="1:20" ht="31.2" x14ac:dyDescent="0.3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6">
        <f t="shared" si="24"/>
        <v>1344.6666666666667</v>
      </c>
      <c r="G303" t="s">
        <v>20</v>
      </c>
      <c r="H303">
        <v>295</v>
      </c>
      <c r="I303" t="s">
        <v>21</v>
      </c>
      <c r="J303" t="s">
        <v>22</v>
      </c>
      <c r="K303">
        <v>1424930400</v>
      </c>
      <c r="L303" s="11">
        <f t="shared" si="25"/>
        <v>42061.25</v>
      </c>
      <c r="M303">
        <v>1426395600</v>
      </c>
      <c r="N303" s="11">
        <f t="shared" si="26"/>
        <v>42078.208333333328</v>
      </c>
      <c r="O303" t="b">
        <v>0</v>
      </c>
      <c r="P303" t="b">
        <v>0</v>
      </c>
      <c r="Q303" t="s">
        <v>42</v>
      </c>
      <c r="R303" s="8">
        <f t="shared" si="27"/>
        <v>41.023728813559323</v>
      </c>
      <c r="S303" t="str">
        <f t="shared" si="28"/>
        <v>film &amp; video</v>
      </c>
      <c r="T303" t="str">
        <f t="shared" si="29"/>
        <v>documentary</v>
      </c>
    </row>
    <row r="304" spans="1:20" x14ac:dyDescent="0.3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6">
        <f t="shared" si="24"/>
        <v>31.844940867279899</v>
      </c>
      <c r="G304" t="s">
        <v>14</v>
      </c>
      <c r="H304">
        <v>245</v>
      </c>
      <c r="I304" t="s">
        <v>21</v>
      </c>
      <c r="J304" t="s">
        <v>22</v>
      </c>
      <c r="K304">
        <v>1535864400</v>
      </c>
      <c r="L304" s="11">
        <f t="shared" si="25"/>
        <v>43345.208333333328</v>
      </c>
      <c r="M304">
        <v>1537074000</v>
      </c>
      <c r="N304" s="11">
        <f t="shared" si="26"/>
        <v>43359.208333333328</v>
      </c>
      <c r="O304" t="b">
        <v>0</v>
      </c>
      <c r="P304" t="b">
        <v>0</v>
      </c>
      <c r="Q304" t="s">
        <v>33</v>
      </c>
      <c r="R304" s="8">
        <f t="shared" si="27"/>
        <v>98.914285714285711</v>
      </c>
      <c r="S304" t="str">
        <f t="shared" si="28"/>
        <v>theater</v>
      </c>
      <c r="T304" t="str">
        <f t="shared" si="29"/>
        <v>plays</v>
      </c>
    </row>
    <row r="305" spans="1:20" x14ac:dyDescent="0.3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6">
        <f t="shared" si="24"/>
        <v>82.617647058823536</v>
      </c>
      <c r="G305" t="s">
        <v>14</v>
      </c>
      <c r="H305">
        <v>32</v>
      </c>
      <c r="I305" t="s">
        <v>21</v>
      </c>
      <c r="J305" t="s">
        <v>22</v>
      </c>
      <c r="K305">
        <v>1452146400</v>
      </c>
      <c r="L305" s="11">
        <f t="shared" si="25"/>
        <v>42376.25</v>
      </c>
      <c r="M305">
        <v>1452578400</v>
      </c>
      <c r="N305" s="11">
        <f t="shared" si="26"/>
        <v>42381.25</v>
      </c>
      <c r="O305" t="b">
        <v>0</v>
      </c>
      <c r="P305" t="b">
        <v>0</v>
      </c>
      <c r="Q305" t="s">
        <v>60</v>
      </c>
      <c r="R305" s="8">
        <f t="shared" si="27"/>
        <v>87.78125</v>
      </c>
      <c r="S305" t="str">
        <f t="shared" si="28"/>
        <v>music</v>
      </c>
      <c r="T305" t="str">
        <f t="shared" si="29"/>
        <v>indie rock</v>
      </c>
    </row>
    <row r="306" spans="1:20" x14ac:dyDescent="0.3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6">
        <f t="shared" si="24"/>
        <v>546.14285714285722</v>
      </c>
      <c r="G306" t="s">
        <v>20</v>
      </c>
      <c r="H306">
        <v>142</v>
      </c>
      <c r="I306" t="s">
        <v>21</v>
      </c>
      <c r="J306" t="s">
        <v>22</v>
      </c>
      <c r="K306">
        <v>1470546000</v>
      </c>
      <c r="L306" s="11">
        <f t="shared" si="25"/>
        <v>42589.208333333328</v>
      </c>
      <c r="M306">
        <v>1474088400</v>
      </c>
      <c r="N306" s="11">
        <f t="shared" si="26"/>
        <v>42630.208333333328</v>
      </c>
      <c r="O306" t="b">
        <v>0</v>
      </c>
      <c r="P306" t="b">
        <v>0</v>
      </c>
      <c r="Q306" t="s">
        <v>42</v>
      </c>
      <c r="R306" s="8">
        <f t="shared" si="27"/>
        <v>80.767605633802816</v>
      </c>
      <c r="S306" t="str">
        <f t="shared" si="28"/>
        <v>film &amp; video</v>
      </c>
      <c r="T306" t="str">
        <f t="shared" si="29"/>
        <v>documentary</v>
      </c>
    </row>
    <row r="307" spans="1:20" x14ac:dyDescent="0.3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6">
        <f t="shared" si="24"/>
        <v>286.21428571428572</v>
      </c>
      <c r="G307" t="s">
        <v>20</v>
      </c>
      <c r="H307">
        <v>85</v>
      </c>
      <c r="I307" t="s">
        <v>21</v>
      </c>
      <c r="J307" t="s">
        <v>22</v>
      </c>
      <c r="K307">
        <v>1458363600</v>
      </c>
      <c r="L307" s="11">
        <f t="shared" si="25"/>
        <v>42448.208333333328</v>
      </c>
      <c r="M307">
        <v>1461906000</v>
      </c>
      <c r="N307" s="11">
        <f t="shared" si="26"/>
        <v>42489.208333333328</v>
      </c>
      <c r="O307" t="b">
        <v>0</v>
      </c>
      <c r="P307" t="b">
        <v>0</v>
      </c>
      <c r="Q307" t="s">
        <v>33</v>
      </c>
      <c r="R307" s="8">
        <f t="shared" si="27"/>
        <v>94.28235294117647</v>
      </c>
      <c r="S307" t="str">
        <f t="shared" si="28"/>
        <v>theater</v>
      </c>
      <c r="T307" t="str">
        <f t="shared" si="29"/>
        <v>plays</v>
      </c>
    </row>
    <row r="308" spans="1:20" ht="31.2" x14ac:dyDescent="0.3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6">
        <f t="shared" si="24"/>
        <v>7.9076923076923071</v>
      </c>
      <c r="G308" t="s">
        <v>14</v>
      </c>
      <c r="H308">
        <v>7</v>
      </c>
      <c r="I308" t="s">
        <v>21</v>
      </c>
      <c r="J308" t="s">
        <v>22</v>
      </c>
      <c r="K308">
        <v>1500008400</v>
      </c>
      <c r="L308" s="11">
        <f t="shared" si="25"/>
        <v>42930.208333333328</v>
      </c>
      <c r="M308">
        <v>1500267600</v>
      </c>
      <c r="N308" s="11">
        <f t="shared" si="26"/>
        <v>42933.208333333328</v>
      </c>
      <c r="O308" t="b">
        <v>0</v>
      </c>
      <c r="P308" t="b">
        <v>1</v>
      </c>
      <c r="Q308" t="s">
        <v>33</v>
      </c>
      <c r="R308" s="8">
        <f t="shared" si="27"/>
        <v>73.428571428571431</v>
      </c>
      <c r="S308" t="str">
        <f t="shared" si="28"/>
        <v>theater</v>
      </c>
      <c r="T308" t="str">
        <f t="shared" si="29"/>
        <v>plays</v>
      </c>
    </row>
    <row r="309" spans="1:20" ht="31.2" x14ac:dyDescent="0.3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6">
        <f t="shared" si="24"/>
        <v>132.13677811550153</v>
      </c>
      <c r="G309" t="s">
        <v>20</v>
      </c>
      <c r="H309">
        <v>659</v>
      </c>
      <c r="I309" t="s">
        <v>36</v>
      </c>
      <c r="J309" t="s">
        <v>37</v>
      </c>
      <c r="K309">
        <v>1338958800</v>
      </c>
      <c r="L309" s="11">
        <f t="shared" si="25"/>
        <v>41066.208333333336</v>
      </c>
      <c r="M309">
        <v>1340686800</v>
      </c>
      <c r="N309" s="11">
        <f t="shared" si="26"/>
        <v>41086.208333333336</v>
      </c>
      <c r="O309" t="b">
        <v>0</v>
      </c>
      <c r="P309" t="b">
        <v>1</v>
      </c>
      <c r="Q309" t="s">
        <v>119</v>
      </c>
      <c r="R309" s="8">
        <f t="shared" si="27"/>
        <v>65.968133535660087</v>
      </c>
      <c r="S309" t="str">
        <f t="shared" si="28"/>
        <v>publishing</v>
      </c>
      <c r="T309" t="str">
        <f t="shared" si="29"/>
        <v>fiction</v>
      </c>
    </row>
    <row r="310" spans="1:20" x14ac:dyDescent="0.3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6">
        <f t="shared" si="24"/>
        <v>74.077834179357026</v>
      </c>
      <c r="G310" t="s">
        <v>14</v>
      </c>
      <c r="H310">
        <v>803</v>
      </c>
      <c r="I310" t="s">
        <v>21</v>
      </c>
      <c r="J310" t="s">
        <v>22</v>
      </c>
      <c r="K310">
        <v>1303102800</v>
      </c>
      <c r="L310" s="11">
        <f t="shared" si="25"/>
        <v>40651.208333333336</v>
      </c>
      <c r="M310">
        <v>1303189200</v>
      </c>
      <c r="N310" s="11">
        <f t="shared" si="26"/>
        <v>40652.208333333336</v>
      </c>
      <c r="O310" t="b">
        <v>0</v>
      </c>
      <c r="P310" t="b">
        <v>0</v>
      </c>
      <c r="Q310" t="s">
        <v>33</v>
      </c>
      <c r="R310" s="8">
        <f t="shared" si="27"/>
        <v>109.04109589041096</v>
      </c>
      <c r="S310" t="str">
        <f t="shared" si="28"/>
        <v>theater</v>
      </c>
      <c r="T310" t="str">
        <f t="shared" si="29"/>
        <v>plays</v>
      </c>
    </row>
    <row r="311" spans="1:20" x14ac:dyDescent="0.3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6">
        <f t="shared" si="24"/>
        <v>75.292682926829272</v>
      </c>
      <c r="G311" t="s">
        <v>74</v>
      </c>
      <c r="H311">
        <v>75</v>
      </c>
      <c r="I311" t="s">
        <v>21</v>
      </c>
      <c r="J311" t="s">
        <v>22</v>
      </c>
      <c r="K311">
        <v>1316581200</v>
      </c>
      <c r="L311" s="11">
        <f t="shared" si="25"/>
        <v>40807.208333333336</v>
      </c>
      <c r="M311">
        <v>1318309200</v>
      </c>
      <c r="N311" s="11">
        <f t="shared" si="26"/>
        <v>40827.208333333336</v>
      </c>
      <c r="O311" t="b">
        <v>0</v>
      </c>
      <c r="P311" t="b">
        <v>1</v>
      </c>
      <c r="Q311" t="s">
        <v>60</v>
      </c>
      <c r="R311" s="8">
        <f t="shared" si="27"/>
        <v>41.16</v>
      </c>
      <c r="S311" t="str">
        <f t="shared" si="28"/>
        <v>music</v>
      </c>
      <c r="T311" t="str">
        <f t="shared" si="29"/>
        <v>indie rock</v>
      </c>
    </row>
    <row r="312" spans="1:20" x14ac:dyDescent="0.3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6">
        <f t="shared" si="24"/>
        <v>20.333333333333332</v>
      </c>
      <c r="G312" t="s">
        <v>14</v>
      </c>
      <c r="H312">
        <v>16</v>
      </c>
      <c r="I312" t="s">
        <v>21</v>
      </c>
      <c r="J312" t="s">
        <v>22</v>
      </c>
      <c r="K312">
        <v>1270789200</v>
      </c>
      <c r="L312" s="11">
        <f t="shared" si="25"/>
        <v>40277.208333333336</v>
      </c>
      <c r="M312">
        <v>1272171600</v>
      </c>
      <c r="N312" s="11">
        <f t="shared" si="26"/>
        <v>40293.208333333336</v>
      </c>
      <c r="O312" t="b">
        <v>0</v>
      </c>
      <c r="P312" t="b">
        <v>0</v>
      </c>
      <c r="Q312" t="s">
        <v>89</v>
      </c>
      <c r="R312" s="8">
        <f t="shared" si="27"/>
        <v>99.125</v>
      </c>
      <c r="S312" t="str">
        <f t="shared" si="28"/>
        <v>games</v>
      </c>
      <c r="T312" t="str">
        <f t="shared" si="29"/>
        <v>video games</v>
      </c>
    </row>
    <row r="313" spans="1:20" x14ac:dyDescent="0.3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6">
        <f t="shared" si="24"/>
        <v>203.36507936507937</v>
      </c>
      <c r="G313" t="s">
        <v>20</v>
      </c>
      <c r="H313">
        <v>121</v>
      </c>
      <c r="I313" t="s">
        <v>21</v>
      </c>
      <c r="J313" t="s">
        <v>22</v>
      </c>
      <c r="K313">
        <v>1297836000</v>
      </c>
      <c r="L313" s="11">
        <f t="shared" si="25"/>
        <v>40590.25</v>
      </c>
      <c r="M313">
        <v>1298872800</v>
      </c>
      <c r="N313" s="11">
        <f t="shared" si="26"/>
        <v>40602.25</v>
      </c>
      <c r="O313" t="b">
        <v>0</v>
      </c>
      <c r="P313" t="b">
        <v>0</v>
      </c>
      <c r="Q313" t="s">
        <v>33</v>
      </c>
      <c r="R313" s="8">
        <f t="shared" si="27"/>
        <v>105.88429752066116</v>
      </c>
      <c r="S313" t="str">
        <f t="shared" si="28"/>
        <v>theater</v>
      </c>
      <c r="T313" t="str">
        <f t="shared" si="29"/>
        <v>plays</v>
      </c>
    </row>
    <row r="314" spans="1:20" x14ac:dyDescent="0.3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6">
        <f t="shared" si="24"/>
        <v>310.2284263959391</v>
      </c>
      <c r="G314" t="s">
        <v>20</v>
      </c>
      <c r="H314">
        <v>3742</v>
      </c>
      <c r="I314" t="s">
        <v>21</v>
      </c>
      <c r="J314" t="s">
        <v>22</v>
      </c>
      <c r="K314">
        <v>1382677200</v>
      </c>
      <c r="L314" s="11">
        <f t="shared" si="25"/>
        <v>41572.208333333336</v>
      </c>
      <c r="M314">
        <v>1383282000</v>
      </c>
      <c r="N314" s="11">
        <f t="shared" si="26"/>
        <v>41579.208333333336</v>
      </c>
      <c r="O314" t="b">
        <v>0</v>
      </c>
      <c r="P314" t="b">
        <v>0</v>
      </c>
      <c r="Q314" t="s">
        <v>33</v>
      </c>
      <c r="R314" s="8">
        <f t="shared" si="27"/>
        <v>48.996525921966864</v>
      </c>
      <c r="S314" t="str">
        <f t="shared" si="28"/>
        <v>theater</v>
      </c>
      <c r="T314" t="str">
        <f t="shared" si="29"/>
        <v>plays</v>
      </c>
    </row>
    <row r="315" spans="1:20" x14ac:dyDescent="0.3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6">
        <f t="shared" si="24"/>
        <v>395.31818181818181</v>
      </c>
      <c r="G315" t="s">
        <v>20</v>
      </c>
      <c r="H315">
        <v>223</v>
      </c>
      <c r="I315" t="s">
        <v>21</v>
      </c>
      <c r="J315" t="s">
        <v>22</v>
      </c>
      <c r="K315">
        <v>1330322400</v>
      </c>
      <c r="L315" s="11">
        <f t="shared" si="25"/>
        <v>40966.25</v>
      </c>
      <c r="M315">
        <v>1330495200</v>
      </c>
      <c r="N315" s="11">
        <f t="shared" si="26"/>
        <v>40968.25</v>
      </c>
      <c r="O315" t="b">
        <v>0</v>
      </c>
      <c r="P315" t="b">
        <v>0</v>
      </c>
      <c r="Q315" t="s">
        <v>23</v>
      </c>
      <c r="R315" s="8">
        <f t="shared" si="27"/>
        <v>39</v>
      </c>
      <c r="S315" t="str">
        <f t="shared" si="28"/>
        <v>music</v>
      </c>
      <c r="T315" t="str">
        <f t="shared" si="29"/>
        <v>rock</v>
      </c>
    </row>
    <row r="316" spans="1:20" x14ac:dyDescent="0.3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6">
        <f t="shared" si="24"/>
        <v>294.71428571428572</v>
      </c>
      <c r="G316" t="s">
        <v>20</v>
      </c>
      <c r="H316">
        <v>133</v>
      </c>
      <c r="I316" t="s">
        <v>21</v>
      </c>
      <c r="J316" t="s">
        <v>22</v>
      </c>
      <c r="K316">
        <v>1552366800</v>
      </c>
      <c r="L316" s="11">
        <f t="shared" si="25"/>
        <v>43536.208333333328</v>
      </c>
      <c r="M316">
        <v>1552798800</v>
      </c>
      <c r="N316" s="11">
        <f t="shared" si="26"/>
        <v>43541.208333333328</v>
      </c>
      <c r="O316" t="b">
        <v>0</v>
      </c>
      <c r="P316" t="b">
        <v>1</v>
      </c>
      <c r="Q316" t="s">
        <v>42</v>
      </c>
      <c r="R316" s="8">
        <f t="shared" si="27"/>
        <v>31.022556390977442</v>
      </c>
      <c r="S316" t="str">
        <f t="shared" si="28"/>
        <v>film &amp; video</v>
      </c>
      <c r="T316" t="str">
        <f t="shared" si="29"/>
        <v>documentary</v>
      </c>
    </row>
    <row r="317" spans="1:20" ht="31.2" x14ac:dyDescent="0.3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6">
        <f t="shared" si="24"/>
        <v>33.89473684210526</v>
      </c>
      <c r="G317" t="s">
        <v>14</v>
      </c>
      <c r="H317">
        <v>31</v>
      </c>
      <c r="I317" t="s">
        <v>21</v>
      </c>
      <c r="J317" t="s">
        <v>22</v>
      </c>
      <c r="K317">
        <v>1400907600</v>
      </c>
      <c r="L317" s="11">
        <f t="shared" si="25"/>
        <v>41783.208333333336</v>
      </c>
      <c r="M317">
        <v>1403413200</v>
      </c>
      <c r="N317" s="11">
        <f t="shared" si="26"/>
        <v>41812.208333333336</v>
      </c>
      <c r="O317" t="b">
        <v>0</v>
      </c>
      <c r="P317" t="b">
        <v>0</v>
      </c>
      <c r="Q317" t="s">
        <v>33</v>
      </c>
      <c r="R317" s="8">
        <f t="shared" si="27"/>
        <v>103.87096774193549</v>
      </c>
      <c r="S317" t="str">
        <f t="shared" si="28"/>
        <v>theater</v>
      </c>
      <c r="T317" t="str">
        <f t="shared" si="29"/>
        <v>plays</v>
      </c>
    </row>
    <row r="318" spans="1:20" x14ac:dyDescent="0.3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6">
        <f t="shared" si="24"/>
        <v>66.677083333333329</v>
      </c>
      <c r="G318" t="s">
        <v>14</v>
      </c>
      <c r="H318">
        <v>108</v>
      </c>
      <c r="I318" t="s">
        <v>107</v>
      </c>
      <c r="J318" t="s">
        <v>108</v>
      </c>
      <c r="K318">
        <v>1574143200</v>
      </c>
      <c r="L318" s="11">
        <f t="shared" si="25"/>
        <v>43788.25</v>
      </c>
      <c r="M318">
        <v>1574229600</v>
      </c>
      <c r="N318" s="11">
        <f t="shared" si="26"/>
        <v>43789.25</v>
      </c>
      <c r="O318" t="b">
        <v>0</v>
      </c>
      <c r="P318" t="b">
        <v>1</v>
      </c>
      <c r="Q318" t="s">
        <v>17</v>
      </c>
      <c r="R318" s="8">
        <f t="shared" si="27"/>
        <v>59.268518518518519</v>
      </c>
      <c r="S318" t="str">
        <f t="shared" si="28"/>
        <v>food</v>
      </c>
      <c r="T318" t="str">
        <f t="shared" si="29"/>
        <v>food trucks</v>
      </c>
    </row>
    <row r="319" spans="1:20" x14ac:dyDescent="0.3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6">
        <f t="shared" si="24"/>
        <v>19.227272727272727</v>
      </c>
      <c r="G319" t="s">
        <v>14</v>
      </c>
      <c r="H319">
        <v>30</v>
      </c>
      <c r="I319" t="s">
        <v>21</v>
      </c>
      <c r="J319" t="s">
        <v>22</v>
      </c>
      <c r="K319">
        <v>1494738000</v>
      </c>
      <c r="L319" s="11">
        <f t="shared" si="25"/>
        <v>42869.208333333328</v>
      </c>
      <c r="M319">
        <v>1495861200</v>
      </c>
      <c r="N319" s="11">
        <f t="shared" si="26"/>
        <v>42882.208333333328</v>
      </c>
      <c r="O319" t="b">
        <v>0</v>
      </c>
      <c r="P319" t="b">
        <v>0</v>
      </c>
      <c r="Q319" t="s">
        <v>33</v>
      </c>
      <c r="R319" s="8">
        <f t="shared" si="27"/>
        <v>42.3</v>
      </c>
      <c r="S319" t="str">
        <f t="shared" si="28"/>
        <v>theater</v>
      </c>
      <c r="T319" t="str">
        <f t="shared" si="29"/>
        <v>plays</v>
      </c>
    </row>
    <row r="320" spans="1:20" ht="31.2" x14ac:dyDescent="0.3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6">
        <f t="shared" si="24"/>
        <v>15.842105263157894</v>
      </c>
      <c r="G320" t="s">
        <v>14</v>
      </c>
      <c r="H320">
        <v>17</v>
      </c>
      <c r="I320" t="s">
        <v>21</v>
      </c>
      <c r="J320" t="s">
        <v>22</v>
      </c>
      <c r="K320">
        <v>1392357600</v>
      </c>
      <c r="L320" s="11">
        <f t="shared" si="25"/>
        <v>41684.25</v>
      </c>
      <c r="M320">
        <v>1392530400</v>
      </c>
      <c r="N320" s="11">
        <f t="shared" si="26"/>
        <v>41686.25</v>
      </c>
      <c r="O320" t="b">
        <v>0</v>
      </c>
      <c r="P320" t="b">
        <v>0</v>
      </c>
      <c r="Q320" t="s">
        <v>23</v>
      </c>
      <c r="R320" s="8">
        <f t="shared" si="27"/>
        <v>53.117647058823529</v>
      </c>
      <c r="S320" t="str">
        <f t="shared" si="28"/>
        <v>music</v>
      </c>
      <c r="T320" t="str">
        <f t="shared" si="29"/>
        <v>rock</v>
      </c>
    </row>
    <row r="321" spans="1:20" x14ac:dyDescent="0.3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6">
        <f t="shared" si="24"/>
        <v>38.702380952380956</v>
      </c>
      <c r="G321" t="s">
        <v>74</v>
      </c>
      <c r="H321">
        <v>64</v>
      </c>
      <c r="I321" t="s">
        <v>21</v>
      </c>
      <c r="J321" t="s">
        <v>22</v>
      </c>
      <c r="K321">
        <v>1281589200</v>
      </c>
      <c r="L321" s="11">
        <f t="shared" si="25"/>
        <v>40402.208333333336</v>
      </c>
      <c r="M321">
        <v>1283662800</v>
      </c>
      <c r="N321" s="11">
        <f t="shared" si="26"/>
        <v>40426.208333333336</v>
      </c>
      <c r="O321" t="b">
        <v>0</v>
      </c>
      <c r="P321" t="b">
        <v>0</v>
      </c>
      <c r="Q321" t="s">
        <v>28</v>
      </c>
      <c r="R321" s="8">
        <f t="shared" si="27"/>
        <v>50.796875</v>
      </c>
      <c r="S321" t="str">
        <f t="shared" si="28"/>
        <v>technology</v>
      </c>
      <c r="T321" t="str">
        <f t="shared" si="29"/>
        <v>web</v>
      </c>
    </row>
    <row r="322" spans="1:20" x14ac:dyDescent="0.3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6">
        <f t="shared" ref="F322:F385" si="30">100*(IF(E322=0,0,E322/D322))</f>
        <v>9.5876777251184837</v>
      </c>
      <c r="G322" t="s">
        <v>14</v>
      </c>
      <c r="H322">
        <v>80</v>
      </c>
      <c r="I322" t="s">
        <v>21</v>
      </c>
      <c r="J322" t="s">
        <v>22</v>
      </c>
      <c r="K322">
        <v>1305003600</v>
      </c>
      <c r="L322" s="11">
        <f t="shared" si="25"/>
        <v>40673.208333333336</v>
      </c>
      <c r="M322">
        <v>1305781200</v>
      </c>
      <c r="N322" s="11">
        <f t="shared" si="26"/>
        <v>40682.208333333336</v>
      </c>
      <c r="O322" t="b">
        <v>0</v>
      </c>
      <c r="P322" t="b">
        <v>0</v>
      </c>
      <c r="Q322" t="s">
        <v>119</v>
      </c>
      <c r="R322" s="8">
        <f t="shared" si="27"/>
        <v>101.15</v>
      </c>
      <c r="S322" t="str">
        <f t="shared" si="28"/>
        <v>publishing</v>
      </c>
      <c r="T322" t="str">
        <f t="shared" si="29"/>
        <v>fiction</v>
      </c>
    </row>
    <row r="323" spans="1:20" ht="31.2" x14ac:dyDescent="0.3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6">
        <f t="shared" si="30"/>
        <v>94.144366197183089</v>
      </c>
      <c r="G323" t="s">
        <v>14</v>
      </c>
      <c r="H323">
        <v>2468</v>
      </c>
      <c r="I323" t="s">
        <v>21</v>
      </c>
      <c r="J323" t="s">
        <v>22</v>
      </c>
      <c r="K323">
        <v>1301634000</v>
      </c>
      <c r="L323" s="11">
        <f t="shared" ref="L323:L386" si="31">(((K323/60)/60)/24)+DATE(1970,1,1)</f>
        <v>40634.208333333336</v>
      </c>
      <c r="M323">
        <v>1302325200</v>
      </c>
      <c r="N323" s="11">
        <f t="shared" ref="N323:N386" si="32">(((M323/60)/60)/24)+DATE(1970,1,1)</f>
        <v>40642.208333333336</v>
      </c>
      <c r="O323" t="b">
        <v>0</v>
      </c>
      <c r="P323" t="b">
        <v>0</v>
      </c>
      <c r="Q323" t="s">
        <v>100</v>
      </c>
      <c r="R323" s="8">
        <f t="shared" ref="R323:R386" si="33">IFERROR(E323/H323,0)</f>
        <v>65.000810372771468</v>
      </c>
      <c r="S323" t="str">
        <f t="shared" ref="S323:S386" si="34">LEFT(Q323,SEARCH("/",Q323)-1)</f>
        <v>film &amp; video</v>
      </c>
      <c r="T323" t="str">
        <f t="shared" ref="T323:T386" si="35">RIGHT(Q323,LEN(Q323)-SEARCH("/",Q323))</f>
        <v>shorts</v>
      </c>
    </row>
    <row r="324" spans="1:20" ht="31.2" x14ac:dyDescent="0.3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6">
        <f t="shared" si="30"/>
        <v>166.56234096692114</v>
      </c>
      <c r="G324" t="s">
        <v>20</v>
      </c>
      <c r="H324">
        <v>5168</v>
      </c>
      <c r="I324" t="s">
        <v>21</v>
      </c>
      <c r="J324" t="s">
        <v>22</v>
      </c>
      <c r="K324">
        <v>1290664800</v>
      </c>
      <c r="L324" s="11">
        <f t="shared" si="31"/>
        <v>40507.25</v>
      </c>
      <c r="M324">
        <v>1291788000</v>
      </c>
      <c r="N324" s="11">
        <f t="shared" si="32"/>
        <v>40520.25</v>
      </c>
      <c r="O324" t="b">
        <v>0</v>
      </c>
      <c r="P324" t="b">
        <v>0</v>
      </c>
      <c r="Q324" t="s">
        <v>33</v>
      </c>
      <c r="R324" s="8">
        <f t="shared" si="33"/>
        <v>37.998645510835914</v>
      </c>
      <c r="S324" t="str">
        <f t="shared" si="34"/>
        <v>theater</v>
      </c>
      <c r="T324" t="str">
        <f t="shared" si="35"/>
        <v>plays</v>
      </c>
    </row>
    <row r="325" spans="1:20" x14ac:dyDescent="0.3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6">
        <f t="shared" si="30"/>
        <v>24.134831460674157</v>
      </c>
      <c r="G325" t="s">
        <v>14</v>
      </c>
      <c r="H325">
        <v>26</v>
      </c>
      <c r="I325" t="s">
        <v>40</v>
      </c>
      <c r="J325" t="s">
        <v>41</v>
      </c>
      <c r="K325">
        <v>1395896400</v>
      </c>
      <c r="L325" s="11">
        <f t="shared" si="31"/>
        <v>41725.208333333336</v>
      </c>
      <c r="M325">
        <v>1396069200</v>
      </c>
      <c r="N325" s="11">
        <f t="shared" si="32"/>
        <v>41727.208333333336</v>
      </c>
      <c r="O325" t="b">
        <v>0</v>
      </c>
      <c r="P325" t="b">
        <v>0</v>
      </c>
      <c r="Q325" t="s">
        <v>42</v>
      </c>
      <c r="R325" s="8">
        <f t="shared" si="33"/>
        <v>82.615384615384613</v>
      </c>
      <c r="S325" t="str">
        <f t="shared" si="34"/>
        <v>film &amp; video</v>
      </c>
      <c r="T325" t="str">
        <f t="shared" si="35"/>
        <v>documentary</v>
      </c>
    </row>
    <row r="326" spans="1:20" x14ac:dyDescent="0.3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6">
        <f t="shared" si="30"/>
        <v>164.05633802816902</v>
      </c>
      <c r="G326" t="s">
        <v>20</v>
      </c>
      <c r="H326">
        <v>307</v>
      </c>
      <c r="I326" t="s">
        <v>21</v>
      </c>
      <c r="J326" t="s">
        <v>22</v>
      </c>
      <c r="K326">
        <v>1434862800</v>
      </c>
      <c r="L326" s="11">
        <f t="shared" si="31"/>
        <v>42176.208333333328</v>
      </c>
      <c r="M326">
        <v>1435899600</v>
      </c>
      <c r="N326" s="11">
        <f t="shared" si="32"/>
        <v>42188.208333333328</v>
      </c>
      <c r="O326" t="b">
        <v>0</v>
      </c>
      <c r="P326" t="b">
        <v>1</v>
      </c>
      <c r="Q326" t="s">
        <v>33</v>
      </c>
      <c r="R326" s="8">
        <f t="shared" si="33"/>
        <v>37.941368078175898</v>
      </c>
      <c r="S326" t="str">
        <f t="shared" si="34"/>
        <v>theater</v>
      </c>
      <c r="T326" t="str">
        <f t="shared" si="35"/>
        <v>plays</v>
      </c>
    </row>
    <row r="327" spans="1:20" ht="31.2" x14ac:dyDescent="0.3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6">
        <f t="shared" si="30"/>
        <v>90.723076923076931</v>
      </c>
      <c r="G327" t="s">
        <v>14</v>
      </c>
      <c r="H327">
        <v>73</v>
      </c>
      <c r="I327" t="s">
        <v>21</v>
      </c>
      <c r="J327" t="s">
        <v>22</v>
      </c>
      <c r="K327">
        <v>1529125200</v>
      </c>
      <c r="L327" s="11">
        <f t="shared" si="31"/>
        <v>43267.208333333328</v>
      </c>
      <c r="M327">
        <v>1531112400</v>
      </c>
      <c r="N327" s="11">
        <f t="shared" si="32"/>
        <v>43290.208333333328</v>
      </c>
      <c r="O327" t="b">
        <v>0</v>
      </c>
      <c r="P327" t="b">
        <v>1</v>
      </c>
      <c r="Q327" t="s">
        <v>33</v>
      </c>
      <c r="R327" s="8">
        <f t="shared" si="33"/>
        <v>80.780821917808225</v>
      </c>
      <c r="S327" t="str">
        <f t="shared" si="34"/>
        <v>theater</v>
      </c>
      <c r="T327" t="str">
        <f t="shared" si="35"/>
        <v>plays</v>
      </c>
    </row>
    <row r="328" spans="1:20" ht="31.2" x14ac:dyDescent="0.3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6">
        <f t="shared" si="30"/>
        <v>46.194444444444443</v>
      </c>
      <c r="G328" t="s">
        <v>14</v>
      </c>
      <c r="H328">
        <v>128</v>
      </c>
      <c r="I328" t="s">
        <v>21</v>
      </c>
      <c r="J328" t="s">
        <v>22</v>
      </c>
      <c r="K328">
        <v>1451109600</v>
      </c>
      <c r="L328" s="11">
        <f t="shared" si="31"/>
        <v>42364.25</v>
      </c>
      <c r="M328">
        <v>1451628000</v>
      </c>
      <c r="N328" s="11">
        <f t="shared" si="32"/>
        <v>42370.25</v>
      </c>
      <c r="O328" t="b">
        <v>0</v>
      </c>
      <c r="P328" t="b">
        <v>0</v>
      </c>
      <c r="Q328" t="s">
        <v>71</v>
      </c>
      <c r="R328" s="8">
        <f t="shared" si="33"/>
        <v>25.984375</v>
      </c>
      <c r="S328" t="str">
        <f t="shared" si="34"/>
        <v>film &amp; video</v>
      </c>
      <c r="T328" t="str">
        <f t="shared" si="35"/>
        <v>animation</v>
      </c>
    </row>
    <row r="329" spans="1:20" x14ac:dyDescent="0.3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6">
        <f t="shared" si="30"/>
        <v>38.53846153846154</v>
      </c>
      <c r="G329" t="s">
        <v>14</v>
      </c>
      <c r="H329">
        <v>33</v>
      </c>
      <c r="I329" t="s">
        <v>21</v>
      </c>
      <c r="J329" t="s">
        <v>22</v>
      </c>
      <c r="K329">
        <v>1566968400</v>
      </c>
      <c r="L329" s="11">
        <f t="shared" si="31"/>
        <v>43705.208333333328</v>
      </c>
      <c r="M329">
        <v>1567314000</v>
      </c>
      <c r="N329" s="11">
        <f t="shared" si="32"/>
        <v>43709.208333333328</v>
      </c>
      <c r="O329" t="b">
        <v>0</v>
      </c>
      <c r="P329" t="b">
        <v>1</v>
      </c>
      <c r="Q329" t="s">
        <v>33</v>
      </c>
      <c r="R329" s="8">
        <f t="shared" si="33"/>
        <v>30.363636363636363</v>
      </c>
      <c r="S329" t="str">
        <f t="shared" si="34"/>
        <v>theater</v>
      </c>
      <c r="T329" t="str">
        <f t="shared" si="35"/>
        <v>plays</v>
      </c>
    </row>
    <row r="330" spans="1:20" ht="31.2" x14ac:dyDescent="0.3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6">
        <f t="shared" si="30"/>
        <v>133.56231003039514</v>
      </c>
      <c r="G330" t="s">
        <v>20</v>
      </c>
      <c r="H330">
        <v>2441</v>
      </c>
      <c r="I330" t="s">
        <v>21</v>
      </c>
      <c r="J330" t="s">
        <v>22</v>
      </c>
      <c r="K330">
        <v>1543557600</v>
      </c>
      <c r="L330" s="11">
        <f t="shared" si="31"/>
        <v>43434.25</v>
      </c>
      <c r="M330">
        <v>1544508000</v>
      </c>
      <c r="N330" s="11">
        <f t="shared" si="32"/>
        <v>43445.25</v>
      </c>
      <c r="O330" t="b">
        <v>0</v>
      </c>
      <c r="P330" t="b">
        <v>0</v>
      </c>
      <c r="Q330" t="s">
        <v>23</v>
      </c>
      <c r="R330" s="8">
        <f t="shared" si="33"/>
        <v>54.004916018025398</v>
      </c>
      <c r="S330" t="str">
        <f t="shared" si="34"/>
        <v>music</v>
      </c>
      <c r="T330" t="str">
        <f t="shared" si="35"/>
        <v>rock</v>
      </c>
    </row>
    <row r="331" spans="1:20" x14ac:dyDescent="0.3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6">
        <f t="shared" si="30"/>
        <v>22.896588486140725</v>
      </c>
      <c r="G331" t="s">
        <v>47</v>
      </c>
      <c r="H331">
        <v>211</v>
      </c>
      <c r="I331" t="s">
        <v>21</v>
      </c>
      <c r="J331" t="s">
        <v>22</v>
      </c>
      <c r="K331">
        <v>1481522400</v>
      </c>
      <c r="L331" s="11">
        <f t="shared" si="31"/>
        <v>42716.25</v>
      </c>
      <c r="M331">
        <v>1482472800</v>
      </c>
      <c r="N331" s="11">
        <f t="shared" si="32"/>
        <v>42727.25</v>
      </c>
      <c r="O331" t="b">
        <v>0</v>
      </c>
      <c r="P331" t="b">
        <v>0</v>
      </c>
      <c r="Q331" t="s">
        <v>89</v>
      </c>
      <c r="R331" s="8">
        <f t="shared" si="33"/>
        <v>101.78672985781991</v>
      </c>
      <c r="S331" t="str">
        <f t="shared" si="34"/>
        <v>games</v>
      </c>
      <c r="T331" t="str">
        <f t="shared" si="35"/>
        <v>video games</v>
      </c>
    </row>
    <row r="332" spans="1:20" ht="31.2" x14ac:dyDescent="0.3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6">
        <f t="shared" si="30"/>
        <v>184.95548961424333</v>
      </c>
      <c r="G332" t="s">
        <v>20</v>
      </c>
      <c r="H332">
        <v>1385</v>
      </c>
      <c r="I332" t="s">
        <v>40</v>
      </c>
      <c r="J332" t="s">
        <v>41</v>
      </c>
      <c r="K332">
        <v>1512712800</v>
      </c>
      <c r="L332" s="11">
        <f t="shared" si="31"/>
        <v>43077.25</v>
      </c>
      <c r="M332">
        <v>1512799200</v>
      </c>
      <c r="N332" s="11">
        <f t="shared" si="32"/>
        <v>43078.25</v>
      </c>
      <c r="O332" t="b">
        <v>0</v>
      </c>
      <c r="P332" t="b">
        <v>0</v>
      </c>
      <c r="Q332" t="s">
        <v>42</v>
      </c>
      <c r="R332" s="8">
        <f t="shared" si="33"/>
        <v>45.003610108303249</v>
      </c>
      <c r="S332" t="str">
        <f t="shared" si="34"/>
        <v>film &amp; video</v>
      </c>
      <c r="T332" t="str">
        <f t="shared" si="35"/>
        <v>documentary</v>
      </c>
    </row>
    <row r="333" spans="1:20" x14ac:dyDescent="0.3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6">
        <f t="shared" si="30"/>
        <v>443.72727272727275</v>
      </c>
      <c r="G333" t="s">
        <v>20</v>
      </c>
      <c r="H333">
        <v>190</v>
      </c>
      <c r="I333" t="s">
        <v>21</v>
      </c>
      <c r="J333" t="s">
        <v>22</v>
      </c>
      <c r="K333">
        <v>1324274400</v>
      </c>
      <c r="L333" s="11">
        <f t="shared" si="31"/>
        <v>40896.25</v>
      </c>
      <c r="M333">
        <v>1324360800</v>
      </c>
      <c r="N333" s="11">
        <f t="shared" si="32"/>
        <v>40897.25</v>
      </c>
      <c r="O333" t="b">
        <v>0</v>
      </c>
      <c r="P333" t="b">
        <v>0</v>
      </c>
      <c r="Q333" t="s">
        <v>17</v>
      </c>
      <c r="R333" s="8">
        <f t="shared" si="33"/>
        <v>77.068421052631578</v>
      </c>
      <c r="S333" t="str">
        <f t="shared" si="34"/>
        <v>food</v>
      </c>
      <c r="T333" t="str">
        <f t="shared" si="35"/>
        <v>food trucks</v>
      </c>
    </row>
    <row r="334" spans="1:20" ht="31.2" x14ac:dyDescent="0.3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6">
        <f t="shared" si="30"/>
        <v>199.9806763285024</v>
      </c>
      <c r="G334" t="s">
        <v>20</v>
      </c>
      <c r="H334">
        <v>470</v>
      </c>
      <c r="I334" t="s">
        <v>21</v>
      </c>
      <c r="J334" t="s">
        <v>22</v>
      </c>
      <c r="K334">
        <v>1364446800</v>
      </c>
      <c r="L334" s="11">
        <f t="shared" si="31"/>
        <v>41361.208333333336</v>
      </c>
      <c r="M334">
        <v>1364533200</v>
      </c>
      <c r="N334" s="11">
        <f t="shared" si="32"/>
        <v>41362.208333333336</v>
      </c>
      <c r="O334" t="b">
        <v>0</v>
      </c>
      <c r="P334" t="b">
        <v>0</v>
      </c>
      <c r="Q334" t="s">
        <v>65</v>
      </c>
      <c r="R334" s="8">
        <f t="shared" si="33"/>
        <v>88.076595744680844</v>
      </c>
      <c r="S334" t="str">
        <f t="shared" si="34"/>
        <v>technology</v>
      </c>
      <c r="T334" t="str">
        <f t="shared" si="35"/>
        <v>wearables</v>
      </c>
    </row>
    <row r="335" spans="1:20" x14ac:dyDescent="0.3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6">
        <f t="shared" si="30"/>
        <v>123.95833333333333</v>
      </c>
      <c r="G335" t="s">
        <v>20</v>
      </c>
      <c r="H335">
        <v>253</v>
      </c>
      <c r="I335" t="s">
        <v>21</v>
      </c>
      <c r="J335" t="s">
        <v>22</v>
      </c>
      <c r="K335">
        <v>1542693600</v>
      </c>
      <c r="L335" s="11">
        <f t="shared" si="31"/>
        <v>43424.25</v>
      </c>
      <c r="M335">
        <v>1545112800</v>
      </c>
      <c r="N335" s="11">
        <f t="shared" si="32"/>
        <v>43452.25</v>
      </c>
      <c r="O335" t="b">
        <v>0</v>
      </c>
      <c r="P335" t="b">
        <v>0</v>
      </c>
      <c r="Q335" t="s">
        <v>33</v>
      </c>
      <c r="R335" s="8">
        <f t="shared" si="33"/>
        <v>47.035573122529641</v>
      </c>
      <c r="S335" t="str">
        <f t="shared" si="34"/>
        <v>theater</v>
      </c>
      <c r="T335" t="str">
        <f t="shared" si="35"/>
        <v>plays</v>
      </c>
    </row>
    <row r="336" spans="1:20" x14ac:dyDescent="0.3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6">
        <f t="shared" si="30"/>
        <v>186.61329305135951</v>
      </c>
      <c r="G336" t="s">
        <v>20</v>
      </c>
      <c r="H336">
        <v>1113</v>
      </c>
      <c r="I336" t="s">
        <v>21</v>
      </c>
      <c r="J336" t="s">
        <v>22</v>
      </c>
      <c r="K336">
        <v>1515564000</v>
      </c>
      <c r="L336" s="11">
        <f t="shared" si="31"/>
        <v>43110.25</v>
      </c>
      <c r="M336">
        <v>1516168800</v>
      </c>
      <c r="N336" s="11">
        <f t="shared" si="32"/>
        <v>43117.25</v>
      </c>
      <c r="O336" t="b">
        <v>0</v>
      </c>
      <c r="P336" t="b">
        <v>0</v>
      </c>
      <c r="Q336" t="s">
        <v>23</v>
      </c>
      <c r="R336" s="8">
        <f t="shared" si="33"/>
        <v>110.99550763701707</v>
      </c>
      <c r="S336" t="str">
        <f t="shared" si="34"/>
        <v>music</v>
      </c>
      <c r="T336" t="str">
        <f t="shared" si="35"/>
        <v>rock</v>
      </c>
    </row>
    <row r="337" spans="1:20" x14ac:dyDescent="0.3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6">
        <f t="shared" si="30"/>
        <v>114.28538550057536</v>
      </c>
      <c r="G337" t="s">
        <v>20</v>
      </c>
      <c r="H337">
        <v>2283</v>
      </c>
      <c r="I337" t="s">
        <v>21</v>
      </c>
      <c r="J337" t="s">
        <v>22</v>
      </c>
      <c r="K337">
        <v>1573797600</v>
      </c>
      <c r="L337" s="11">
        <f t="shared" si="31"/>
        <v>43784.25</v>
      </c>
      <c r="M337">
        <v>1574920800</v>
      </c>
      <c r="N337" s="11">
        <f t="shared" si="32"/>
        <v>43797.25</v>
      </c>
      <c r="O337" t="b">
        <v>0</v>
      </c>
      <c r="P337" t="b">
        <v>0</v>
      </c>
      <c r="Q337" t="s">
        <v>23</v>
      </c>
      <c r="R337" s="8">
        <f t="shared" si="33"/>
        <v>87.003066141042481</v>
      </c>
      <c r="S337" t="str">
        <f t="shared" si="34"/>
        <v>music</v>
      </c>
      <c r="T337" t="str">
        <f t="shared" si="35"/>
        <v>rock</v>
      </c>
    </row>
    <row r="338" spans="1:20" x14ac:dyDescent="0.3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6">
        <f t="shared" si="30"/>
        <v>97.032531824611041</v>
      </c>
      <c r="G338" t="s">
        <v>14</v>
      </c>
      <c r="H338">
        <v>1072</v>
      </c>
      <c r="I338" t="s">
        <v>21</v>
      </c>
      <c r="J338" t="s">
        <v>22</v>
      </c>
      <c r="K338">
        <v>1292392800</v>
      </c>
      <c r="L338" s="11">
        <f t="shared" si="31"/>
        <v>40527.25</v>
      </c>
      <c r="M338">
        <v>1292479200</v>
      </c>
      <c r="N338" s="11">
        <f t="shared" si="32"/>
        <v>40528.25</v>
      </c>
      <c r="O338" t="b">
        <v>0</v>
      </c>
      <c r="P338" t="b">
        <v>1</v>
      </c>
      <c r="Q338" t="s">
        <v>23</v>
      </c>
      <c r="R338" s="8">
        <f t="shared" si="33"/>
        <v>63.994402985074629</v>
      </c>
      <c r="S338" t="str">
        <f t="shared" si="34"/>
        <v>music</v>
      </c>
      <c r="T338" t="str">
        <f t="shared" si="35"/>
        <v>rock</v>
      </c>
    </row>
    <row r="339" spans="1:20" x14ac:dyDescent="0.3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6">
        <f t="shared" si="30"/>
        <v>122.81904761904762</v>
      </c>
      <c r="G339" t="s">
        <v>20</v>
      </c>
      <c r="H339">
        <v>1095</v>
      </c>
      <c r="I339" t="s">
        <v>21</v>
      </c>
      <c r="J339" t="s">
        <v>22</v>
      </c>
      <c r="K339">
        <v>1573452000</v>
      </c>
      <c r="L339" s="11">
        <f t="shared" si="31"/>
        <v>43780.25</v>
      </c>
      <c r="M339">
        <v>1573538400</v>
      </c>
      <c r="N339" s="11">
        <f t="shared" si="32"/>
        <v>43781.25</v>
      </c>
      <c r="O339" t="b">
        <v>0</v>
      </c>
      <c r="P339" t="b">
        <v>0</v>
      </c>
      <c r="Q339" t="s">
        <v>33</v>
      </c>
      <c r="R339" s="8">
        <f t="shared" si="33"/>
        <v>105.9945205479452</v>
      </c>
      <c r="S339" t="str">
        <f t="shared" si="34"/>
        <v>theater</v>
      </c>
      <c r="T339" t="str">
        <f t="shared" si="35"/>
        <v>plays</v>
      </c>
    </row>
    <row r="340" spans="1:20" x14ac:dyDescent="0.3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6">
        <f t="shared" si="30"/>
        <v>179.14326647564468</v>
      </c>
      <c r="G340" t="s">
        <v>20</v>
      </c>
      <c r="H340">
        <v>1690</v>
      </c>
      <c r="I340" t="s">
        <v>21</v>
      </c>
      <c r="J340" t="s">
        <v>22</v>
      </c>
      <c r="K340">
        <v>1317790800</v>
      </c>
      <c r="L340" s="11">
        <f t="shared" si="31"/>
        <v>40821.208333333336</v>
      </c>
      <c r="M340">
        <v>1320382800</v>
      </c>
      <c r="N340" s="11">
        <f t="shared" si="32"/>
        <v>40851.208333333336</v>
      </c>
      <c r="O340" t="b">
        <v>0</v>
      </c>
      <c r="P340" t="b">
        <v>0</v>
      </c>
      <c r="Q340" t="s">
        <v>33</v>
      </c>
      <c r="R340" s="8">
        <f t="shared" si="33"/>
        <v>73.989349112426041</v>
      </c>
      <c r="S340" t="str">
        <f t="shared" si="34"/>
        <v>theater</v>
      </c>
      <c r="T340" t="str">
        <f t="shared" si="35"/>
        <v>plays</v>
      </c>
    </row>
    <row r="341" spans="1:20" x14ac:dyDescent="0.3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6">
        <f t="shared" si="30"/>
        <v>79.951577402787962</v>
      </c>
      <c r="G341" t="s">
        <v>74</v>
      </c>
      <c r="H341">
        <v>1297</v>
      </c>
      <c r="I341" t="s">
        <v>15</v>
      </c>
      <c r="J341" t="s">
        <v>16</v>
      </c>
      <c r="K341">
        <v>1501650000</v>
      </c>
      <c r="L341" s="11">
        <f t="shared" si="31"/>
        <v>42949.208333333328</v>
      </c>
      <c r="M341">
        <v>1502859600</v>
      </c>
      <c r="N341" s="11">
        <f t="shared" si="32"/>
        <v>42963.208333333328</v>
      </c>
      <c r="O341" t="b">
        <v>0</v>
      </c>
      <c r="P341" t="b">
        <v>0</v>
      </c>
      <c r="Q341" t="s">
        <v>33</v>
      </c>
      <c r="R341" s="8">
        <f t="shared" si="33"/>
        <v>84.02004626060139</v>
      </c>
      <c r="S341" t="str">
        <f t="shared" si="34"/>
        <v>theater</v>
      </c>
      <c r="T341" t="str">
        <f t="shared" si="35"/>
        <v>plays</v>
      </c>
    </row>
    <row r="342" spans="1:20" x14ac:dyDescent="0.3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6">
        <f t="shared" si="30"/>
        <v>94.242587601078171</v>
      </c>
      <c r="G342" t="s">
        <v>14</v>
      </c>
      <c r="H342">
        <v>393</v>
      </c>
      <c r="I342" t="s">
        <v>21</v>
      </c>
      <c r="J342" t="s">
        <v>22</v>
      </c>
      <c r="K342">
        <v>1323669600</v>
      </c>
      <c r="L342" s="11">
        <f t="shared" si="31"/>
        <v>40889.25</v>
      </c>
      <c r="M342">
        <v>1323756000</v>
      </c>
      <c r="N342" s="11">
        <f t="shared" si="32"/>
        <v>40890.25</v>
      </c>
      <c r="O342" t="b">
        <v>0</v>
      </c>
      <c r="P342" t="b">
        <v>0</v>
      </c>
      <c r="Q342" t="s">
        <v>122</v>
      </c>
      <c r="R342" s="8">
        <f t="shared" si="33"/>
        <v>88.966921119592882</v>
      </c>
      <c r="S342" t="str">
        <f t="shared" si="34"/>
        <v>photography</v>
      </c>
      <c r="T342" t="str">
        <f t="shared" si="35"/>
        <v>photography books</v>
      </c>
    </row>
    <row r="343" spans="1:20" ht="31.2" x14ac:dyDescent="0.3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6">
        <f t="shared" si="30"/>
        <v>84.669291338582681</v>
      </c>
      <c r="G343" t="s">
        <v>14</v>
      </c>
      <c r="H343">
        <v>1257</v>
      </c>
      <c r="I343" t="s">
        <v>21</v>
      </c>
      <c r="J343" t="s">
        <v>22</v>
      </c>
      <c r="K343">
        <v>1440738000</v>
      </c>
      <c r="L343" s="11">
        <f t="shared" si="31"/>
        <v>42244.208333333328</v>
      </c>
      <c r="M343">
        <v>1441342800</v>
      </c>
      <c r="N343" s="11">
        <f t="shared" si="32"/>
        <v>42251.208333333328</v>
      </c>
      <c r="O343" t="b">
        <v>0</v>
      </c>
      <c r="P343" t="b">
        <v>0</v>
      </c>
      <c r="Q343" t="s">
        <v>60</v>
      </c>
      <c r="R343" s="8">
        <f t="shared" si="33"/>
        <v>76.990453460620529</v>
      </c>
      <c r="S343" t="str">
        <f t="shared" si="34"/>
        <v>music</v>
      </c>
      <c r="T343" t="str">
        <f t="shared" si="35"/>
        <v>indie rock</v>
      </c>
    </row>
    <row r="344" spans="1:20" x14ac:dyDescent="0.3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6">
        <f t="shared" si="30"/>
        <v>66.521920668058456</v>
      </c>
      <c r="G344" t="s">
        <v>14</v>
      </c>
      <c r="H344">
        <v>328</v>
      </c>
      <c r="I344" t="s">
        <v>21</v>
      </c>
      <c r="J344" t="s">
        <v>22</v>
      </c>
      <c r="K344">
        <v>1374296400</v>
      </c>
      <c r="L344" s="11">
        <f t="shared" si="31"/>
        <v>41475.208333333336</v>
      </c>
      <c r="M344">
        <v>1375333200</v>
      </c>
      <c r="N344" s="11">
        <f t="shared" si="32"/>
        <v>41487.208333333336</v>
      </c>
      <c r="O344" t="b">
        <v>0</v>
      </c>
      <c r="P344" t="b">
        <v>0</v>
      </c>
      <c r="Q344" t="s">
        <v>33</v>
      </c>
      <c r="R344" s="8">
        <f t="shared" si="33"/>
        <v>97.146341463414629</v>
      </c>
      <c r="S344" t="str">
        <f t="shared" si="34"/>
        <v>theater</v>
      </c>
      <c r="T344" t="str">
        <f t="shared" si="35"/>
        <v>plays</v>
      </c>
    </row>
    <row r="345" spans="1:20" x14ac:dyDescent="0.3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6">
        <f t="shared" si="30"/>
        <v>53.922222222222224</v>
      </c>
      <c r="G345" t="s">
        <v>14</v>
      </c>
      <c r="H345">
        <v>147</v>
      </c>
      <c r="I345" t="s">
        <v>21</v>
      </c>
      <c r="J345" t="s">
        <v>22</v>
      </c>
      <c r="K345">
        <v>1384840800</v>
      </c>
      <c r="L345" s="11">
        <f t="shared" si="31"/>
        <v>41597.25</v>
      </c>
      <c r="M345">
        <v>1389420000</v>
      </c>
      <c r="N345" s="11">
        <f t="shared" si="32"/>
        <v>41650.25</v>
      </c>
      <c r="O345" t="b">
        <v>0</v>
      </c>
      <c r="P345" t="b">
        <v>0</v>
      </c>
      <c r="Q345" t="s">
        <v>33</v>
      </c>
      <c r="R345" s="8">
        <f t="shared" si="33"/>
        <v>33.013605442176868</v>
      </c>
      <c r="S345" t="str">
        <f t="shared" si="34"/>
        <v>theater</v>
      </c>
      <c r="T345" t="str">
        <f t="shared" si="35"/>
        <v>plays</v>
      </c>
    </row>
    <row r="346" spans="1:20" x14ac:dyDescent="0.3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6">
        <f t="shared" si="30"/>
        <v>41.983299595141702</v>
      </c>
      <c r="G346" t="s">
        <v>14</v>
      </c>
      <c r="H346">
        <v>830</v>
      </c>
      <c r="I346" t="s">
        <v>21</v>
      </c>
      <c r="J346" t="s">
        <v>22</v>
      </c>
      <c r="K346">
        <v>1516600800</v>
      </c>
      <c r="L346" s="11">
        <f t="shared" si="31"/>
        <v>43122.25</v>
      </c>
      <c r="M346">
        <v>1520056800</v>
      </c>
      <c r="N346" s="11">
        <f t="shared" si="32"/>
        <v>43162.25</v>
      </c>
      <c r="O346" t="b">
        <v>0</v>
      </c>
      <c r="P346" t="b">
        <v>0</v>
      </c>
      <c r="Q346" t="s">
        <v>89</v>
      </c>
      <c r="R346" s="8">
        <f t="shared" si="33"/>
        <v>99.950602409638549</v>
      </c>
      <c r="S346" t="str">
        <f t="shared" si="34"/>
        <v>games</v>
      </c>
      <c r="T346" t="str">
        <f t="shared" si="35"/>
        <v>video games</v>
      </c>
    </row>
    <row r="347" spans="1:20" x14ac:dyDescent="0.3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6">
        <f t="shared" si="30"/>
        <v>14.69479695431472</v>
      </c>
      <c r="G347" t="s">
        <v>14</v>
      </c>
      <c r="H347">
        <v>331</v>
      </c>
      <c r="I347" t="s">
        <v>40</v>
      </c>
      <c r="J347" t="s">
        <v>41</v>
      </c>
      <c r="K347">
        <v>1436418000</v>
      </c>
      <c r="L347" s="11">
        <f t="shared" si="31"/>
        <v>42194.208333333328</v>
      </c>
      <c r="M347">
        <v>1436504400</v>
      </c>
      <c r="N347" s="11">
        <f t="shared" si="32"/>
        <v>42195.208333333328</v>
      </c>
      <c r="O347" t="b">
        <v>0</v>
      </c>
      <c r="P347" t="b">
        <v>0</v>
      </c>
      <c r="Q347" t="s">
        <v>53</v>
      </c>
      <c r="R347" s="8">
        <f t="shared" si="33"/>
        <v>69.966767371601208</v>
      </c>
      <c r="S347" t="str">
        <f t="shared" si="34"/>
        <v>film &amp; video</v>
      </c>
      <c r="T347" t="str">
        <f t="shared" si="35"/>
        <v>drama</v>
      </c>
    </row>
    <row r="348" spans="1:20" x14ac:dyDescent="0.3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6">
        <f t="shared" si="30"/>
        <v>34.475000000000001</v>
      </c>
      <c r="G348" t="s">
        <v>14</v>
      </c>
      <c r="H348">
        <v>25</v>
      </c>
      <c r="I348" t="s">
        <v>21</v>
      </c>
      <c r="J348" t="s">
        <v>22</v>
      </c>
      <c r="K348">
        <v>1503550800</v>
      </c>
      <c r="L348" s="11">
        <f t="shared" si="31"/>
        <v>42971.208333333328</v>
      </c>
      <c r="M348">
        <v>1508302800</v>
      </c>
      <c r="N348" s="11">
        <f t="shared" si="32"/>
        <v>43026.208333333328</v>
      </c>
      <c r="O348" t="b">
        <v>0</v>
      </c>
      <c r="P348" t="b">
        <v>1</v>
      </c>
      <c r="Q348" t="s">
        <v>60</v>
      </c>
      <c r="R348" s="8">
        <f t="shared" si="33"/>
        <v>110.32</v>
      </c>
      <c r="S348" t="str">
        <f t="shared" si="34"/>
        <v>music</v>
      </c>
      <c r="T348" t="str">
        <f t="shared" si="35"/>
        <v>indie rock</v>
      </c>
    </row>
    <row r="349" spans="1:20" x14ac:dyDescent="0.3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6">
        <f t="shared" si="30"/>
        <v>1400.7777777777778</v>
      </c>
      <c r="G349" t="s">
        <v>20</v>
      </c>
      <c r="H349">
        <v>191</v>
      </c>
      <c r="I349" t="s">
        <v>21</v>
      </c>
      <c r="J349" t="s">
        <v>22</v>
      </c>
      <c r="K349">
        <v>1423634400</v>
      </c>
      <c r="L349" s="11">
        <f t="shared" si="31"/>
        <v>42046.25</v>
      </c>
      <c r="M349">
        <v>1425708000</v>
      </c>
      <c r="N349" s="11">
        <f t="shared" si="32"/>
        <v>42070.25</v>
      </c>
      <c r="O349" t="b">
        <v>0</v>
      </c>
      <c r="P349" t="b">
        <v>0</v>
      </c>
      <c r="Q349" t="s">
        <v>28</v>
      </c>
      <c r="R349" s="8">
        <f t="shared" si="33"/>
        <v>66.005235602094245</v>
      </c>
      <c r="S349" t="str">
        <f t="shared" si="34"/>
        <v>technology</v>
      </c>
      <c r="T349" t="str">
        <f t="shared" si="35"/>
        <v>web</v>
      </c>
    </row>
    <row r="350" spans="1:20" x14ac:dyDescent="0.3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6">
        <f t="shared" si="30"/>
        <v>71.770351758793964</v>
      </c>
      <c r="G350" t="s">
        <v>14</v>
      </c>
      <c r="H350">
        <v>3483</v>
      </c>
      <c r="I350" t="s">
        <v>21</v>
      </c>
      <c r="J350" t="s">
        <v>22</v>
      </c>
      <c r="K350">
        <v>1487224800</v>
      </c>
      <c r="L350" s="11">
        <f t="shared" si="31"/>
        <v>42782.25</v>
      </c>
      <c r="M350">
        <v>1488348000</v>
      </c>
      <c r="N350" s="11">
        <f t="shared" si="32"/>
        <v>42795.25</v>
      </c>
      <c r="O350" t="b">
        <v>0</v>
      </c>
      <c r="P350" t="b">
        <v>0</v>
      </c>
      <c r="Q350" t="s">
        <v>17</v>
      </c>
      <c r="R350" s="8">
        <f t="shared" si="33"/>
        <v>41.005742176284812</v>
      </c>
      <c r="S350" t="str">
        <f t="shared" si="34"/>
        <v>food</v>
      </c>
      <c r="T350" t="str">
        <f t="shared" si="35"/>
        <v>food trucks</v>
      </c>
    </row>
    <row r="351" spans="1:20" x14ac:dyDescent="0.3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6">
        <f t="shared" si="30"/>
        <v>53.074115044247783</v>
      </c>
      <c r="G351" t="s">
        <v>14</v>
      </c>
      <c r="H351">
        <v>923</v>
      </c>
      <c r="I351" t="s">
        <v>21</v>
      </c>
      <c r="J351" t="s">
        <v>22</v>
      </c>
      <c r="K351">
        <v>1500008400</v>
      </c>
      <c r="L351" s="11">
        <f t="shared" si="31"/>
        <v>42930.208333333328</v>
      </c>
      <c r="M351">
        <v>1502600400</v>
      </c>
      <c r="N351" s="11">
        <f t="shared" si="32"/>
        <v>42960.208333333328</v>
      </c>
      <c r="O351" t="b">
        <v>0</v>
      </c>
      <c r="P351" t="b">
        <v>0</v>
      </c>
      <c r="Q351" t="s">
        <v>33</v>
      </c>
      <c r="R351" s="8">
        <f t="shared" si="33"/>
        <v>103.96316359696641</v>
      </c>
      <c r="S351" t="str">
        <f t="shared" si="34"/>
        <v>theater</v>
      </c>
      <c r="T351" t="str">
        <f t="shared" si="35"/>
        <v>plays</v>
      </c>
    </row>
    <row r="352" spans="1:20" x14ac:dyDescent="0.3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6">
        <f t="shared" si="30"/>
        <v>5</v>
      </c>
      <c r="G352" t="s">
        <v>14</v>
      </c>
      <c r="H352">
        <v>1</v>
      </c>
      <c r="I352" t="s">
        <v>21</v>
      </c>
      <c r="J352" t="s">
        <v>22</v>
      </c>
      <c r="K352">
        <v>1432098000</v>
      </c>
      <c r="L352" s="11">
        <f t="shared" si="31"/>
        <v>42144.208333333328</v>
      </c>
      <c r="M352">
        <v>1433653200</v>
      </c>
      <c r="N352" s="11">
        <f t="shared" si="32"/>
        <v>42162.208333333328</v>
      </c>
      <c r="O352" t="b">
        <v>0</v>
      </c>
      <c r="P352" t="b">
        <v>1</v>
      </c>
      <c r="Q352" t="s">
        <v>159</v>
      </c>
      <c r="R352" s="8">
        <f t="shared" si="33"/>
        <v>5</v>
      </c>
      <c r="S352" t="str">
        <f t="shared" si="34"/>
        <v>music</v>
      </c>
      <c r="T352" t="str">
        <f t="shared" si="35"/>
        <v>jazz</v>
      </c>
    </row>
    <row r="353" spans="1:20" x14ac:dyDescent="0.3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6">
        <f t="shared" si="30"/>
        <v>127.70715249662618</v>
      </c>
      <c r="G353" t="s">
        <v>20</v>
      </c>
      <c r="H353">
        <v>2013</v>
      </c>
      <c r="I353" t="s">
        <v>21</v>
      </c>
      <c r="J353" t="s">
        <v>22</v>
      </c>
      <c r="K353">
        <v>1440392400</v>
      </c>
      <c r="L353" s="11">
        <f t="shared" si="31"/>
        <v>42240.208333333328</v>
      </c>
      <c r="M353">
        <v>1441602000</v>
      </c>
      <c r="N353" s="11">
        <f t="shared" si="32"/>
        <v>42254.208333333328</v>
      </c>
      <c r="O353" t="b">
        <v>0</v>
      </c>
      <c r="P353" t="b">
        <v>0</v>
      </c>
      <c r="Q353" t="s">
        <v>23</v>
      </c>
      <c r="R353" s="8">
        <f t="shared" si="33"/>
        <v>47.009935419771487</v>
      </c>
      <c r="S353" t="str">
        <f t="shared" si="34"/>
        <v>music</v>
      </c>
      <c r="T353" t="str">
        <f t="shared" si="35"/>
        <v>rock</v>
      </c>
    </row>
    <row r="354" spans="1:20" x14ac:dyDescent="0.3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6">
        <f t="shared" si="30"/>
        <v>34.892857142857139</v>
      </c>
      <c r="G354" t="s">
        <v>14</v>
      </c>
      <c r="H354">
        <v>33</v>
      </c>
      <c r="I354" t="s">
        <v>15</v>
      </c>
      <c r="J354" t="s">
        <v>16</v>
      </c>
      <c r="K354">
        <v>1446876000</v>
      </c>
      <c r="L354" s="11">
        <f t="shared" si="31"/>
        <v>42315.25</v>
      </c>
      <c r="M354">
        <v>1447567200</v>
      </c>
      <c r="N354" s="11">
        <f t="shared" si="32"/>
        <v>42323.25</v>
      </c>
      <c r="O354" t="b">
        <v>0</v>
      </c>
      <c r="P354" t="b">
        <v>0</v>
      </c>
      <c r="Q354" t="s">
        <v>33</v>
      </c>
      <c r="R354" s="8">
        <f t="shared" si="33"/>
        <v>29.606060606060606</v>
      </c>
      <c r="S354" t="str">
        <f t="shared" si="34"/>
        <v>theater</v>
      </c>
      <c r="T354" t="str">
        <f t="shared" si="35"/>
        <v>plays</v>
      </c>
    </row>
    <row r="355" spans="1:20" x14ac:dyDescent="0.3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6">
        <f t="shared" si="30"/>
        <v>410.59821428571428</v>
      </c>
      <c r="G355" t="s">
        <v>20</v>
      </c>
      <c r="H355">
        <v>1703</v>
      </c>
      <c r="I355" t="s">
        <v>21</v>
      </c>
      <c r="J355" t="s">
        <v>22</v>
      </c>
      <c r="K355">
        <v>1562302800</v>
      </c>
      <c r="L355" s="11">
        <f t="shared" si="31"/>
        <v>43651.208333333328</v>
      </c>
      <c r="M355">
        <v>1562389200</v>
      </c>
      <c r="N355" s="11">
        <f t="shared" si="32"/>
        <v>43652.208333333328</v>
      </c>
      <c r="O355" t="b">
        <v>0</v>
      </c>
      <c r="P355" t="b">
        <v>0</v>
      </c>
      <c r="Q355" t="s">
        <v>33</v>
      </c>
      <c r="R355" s="8">
        <f t="shared" si="33"/>
        <v>81.010569583088667</v>
      </c>
      <c r="S355" t="str">
        <f t="shared" si="34"/>
        <v>theater</v>
      </c>
      <c r="T355" t="str">
        <f t="shared" si="35"/>
        <v>plays</v>
      </c>
    </row>
    <row r="356" spans="1:20" x14ac:dyDescent="0.3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6">
        <f t="shared" si="30"/>
        <v>123.73770491803278</v>
      </c>
      <c r="G356" t="s">
        <v>20</v>
      </c>
      <c r="H356">
        <v>80</v>
      </c>
      <c r="I356" t="s">
        <v>36</v>
      </c>
      <c r="J356" t="s">
        <v>37</v>
      </c>
      <c r="K356">
        <v>1378184400</v>
      </c>
      <c r="L356" s="11">
        <f t="shared" si="31"/>
        <v>41520.208333333336</v>
      </c>
      <c r="M356">
        <v>1378789200</v>
      </c>
      <c r="N356" s="11">
        <f t="shared" si="32"/>
        <v>41527.208333333336</v>
      </c>
      <c r="O356" t="b">
        <v>0</v>
      </c>
      <c r="P356" t="b">
        <v>0</v>
      </c>
      <c r="Q356" t="s">
        <v>42</v>
      </c>
      <c r="R356" s="8">
        <f t="shared" si="33"/>
        <v>94.35</v>
      </c>
      <c r="S356" t="str">
        <f t="shared" si="34"/>
        <v>film &amp; video</v>
      </c>
      <c r="T356" t="str">
        <f t="shared" si="35"/>
        <v>documentary</v>
      </c>
    </row>
    <row r="357" spans="1:20" x14ac:dyDescent="0.3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6">
        <f t="shared" si="30"/>
        <v>58.973684210526315</v>
      </c>
      <c r="G357" t="s">
        <v>47</v>
      </c>
      <c r="H357">
        <v>86</v>
      </c>
      <c r="I357" t="s">
        <v>21</v>
      </c>
      <c r="J357" t="s">
        <v>22</v>
      </c>
      <c r="K357">
        <v>1485064800</v>
      </c>
      <c r="L357" s="11">
        <f t="shared" si="31"/>
        <v>42757.25</v>
      </c>
      <c r="M357">
        <v>1488520800</v>
      </c>
      <c r="N357" s="11">
        <f t="shared" si="32"/>
        <v>42797.25</v>
      </c>
      <c r="O357" t="b">
        <v>0</v>
      </c>
      <c r="P357" t="b">
        <v>0</v>
      </c>
      <c r="Q357" t="s">
        <v>65</v>
      </c>
      <c r="R357" s="8">
        <f t="shared" si="33"/>
        <v>26.058139534883722</v>
      </c>
      <c r="S357" t="str">
        <f t="shared" si="34"/>
        <v>technology</v>
      </c>
      <c r="T357" t="str">
        <f t="shared" si="35"/>
        <v>wearables</v>
      </c>
    </row>
    <row r="358" spans="1:20" x14ac:dyDescent="0.3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6">
        <f t="shared" si="30"/>
        <v>36.892473118279568</v>
      </c>
      <c r="G358" t="s">
        <v>14</v>
      </c>
      <c r="H358">
        <v>40</v>
      </c>
      <c r="I358" t="s">
        <v>107</v>
      </c>
      <c r="J358" t="s">
        <v>108</v>
      </c>
      <c r="K358">
        <v>1326520800</v>
      </c>
      <c r="L358" s="11">
        <f t="shared" si="31"/>
        <v>40922.25</v>
      </c>
      <c r="M358">
        <v>1327298400</v>
      </c>
      <c r="N358" s="11">
        <f t="shared" si="32"/>
        <v>40931.25</v>
      </c>
      <c r="O358" t="b">
        <v>0</v>
      </c>
      <c r="P358" t="b">
        <v>0</v>
      </c>
      <c r="Q358" t="s">
        <v>33</v>
      </c>
      <c r="R358" s="8">
        <f t="shared" si="33"/>
        <v>85.775000000000006</v>
      </c>
      <c r="S358" t="str">
        <f t="shared" si="34"/>
        <v>theater</v>
      </c>
      <c r="T358" t="str">
        <f t="shared" si="35"/>
        <v>plays</v>
      </c>
    </row>
    <row r="359" spans="1:20" x14ac:dyDescent="0.3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6">
        <f t="shared" si="30"/>
        <v>184.91304347826087</v>
      </c>
      <c r="G359" t="s">
        <v>20</v>
      </c>
      <c r="H359">
        <v>41</v>
      </c>
      <c r="I359" t="s">
        <v>21</v>
      </c>
      <c r="J359" t="s">
        <v>22</v>
      </c>
      <c r="K359">
        <v>1441256400</v>
      </c>
      <c r="L359" s="11">
        <f t="shared" si="31"/>
        <v>42250.208333333328</v>
      </c>
      <c r="M359">
        <v>1443416400</v>
      </c>
      <c r="N359" s="11">
        <f t="shared" si="32"/>
        <v>42275.208333333328</v>
      </c>
      <c r="O359" t="b">
        <v>0</v>
      </c>
      <c r="P359" t="b">
        <v>0</v>
      </c>
      <c r="Q359" t="s">
        <v>89</v>
      </c>
      <c r="R359" s="8">
        <f t="shared" si="33"/>
        <v>103.73170731707317</v>
      </c>
      <c r="S359" t="str">
        <f t="shared" si="34"/>
        <v>games</v>
      </c>
      <c r="T359" t="str">
        <f t="shared" si="35"/>
        <v>video games</v>
      </c>
    </row>
    <row r="360" spans="1:20" x14ac:dyDescent="0.3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6">
        <f t="shared" si="30"/>
        <v>11.814432989690722</v>
      </c>
      <c r="G360" t="s">
        <v>14</v>
      </c>
      <c r="H360">
        <v>23</v>
      </c>
      <c r="I360" t="s">
        <v>15</v>
      </c>
      <c r="J360" t="s">
        <v>16</v>
      </c>
      <c r="K360">
        <v>1533877200</v>
      </c>
      <c r="L360" s="11">
        <f t="shared" si="31"/>
        <v>43322.208333333328</v>
      </c>
      <c r="M360">
        <v>1534136400</v>
      </c>
      <c r="N360" s="11">
        <f t="shared" si="32"/>
        <v>43325.208333333328</v>
      </c>
      <c r="O360" t="b">
        <v>1</v>
      </c>
      <c r="P360" t="b">
        <v>0</v>
      </c>
      <c r="Q360" t="s">
        <v>122</v>
      </c>
      <c r="R360" s="8">
        <f t="shared" si="33"/>
        <v>49.826086956521742</v>
      </c>
      <c r="S360" t="str">
        <f t="shared" si="34"/>
        <v>photography</v>
      </c>
      <c r="T360" t="str">
        <f t="shared" si="35"/>
        <v>photography books</v>
      </c>
    </row>
    <row r="361" spans="1:20" x14ac:dyDescent="0.3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6">
        <f t="shared" si="30"/>
        <v>298.7</v>
      </c>
      <c r="G361" t="s">
        <v>20</v>
      </c>
      <c r="H361">
        <v>187</v>
      </c>
      <c r="I361" t="s">
        <v>21</v>
      </c>
      <c r="J361" t="s">
        <v>22</v>
      </c>
      <c r="K361">
        <v>1314421200</v>
      </c>
      <c r="L361" s="11">
        <f t="shared" si="31"/>
        <v>40782.208333333336</v>
      </c>
      <c r="M361">
        <v>1315026000</v>
      </c>
      <c r="N361" s="11">
        <f t="shared" si="32"/>
        <v>40789.208333333336</v>
      </c>
      <c r="O361" t="b">
        <v>0</v>
      </c>
      <c r="P361" t="b">
        <v>0</v>
      </c>
      <c r="Q361" t="s">
        <v>71</v>
      </c>
      <c r="R361" s="8">
        <f t="shared" si="33"/>
        <v>63.893048128342244</v>
      </c>
      <c r="S361" t="str">
        <f t="shared" si="34"/>
        <v>film &amp; video</v>
      </c>
      <c r="T361" t="str">
        <f t="shared" si="35"/>
        <v>animation</v>
      </c>
    </row>
    <row r="362" spans="1:20" x14ac:dyDescent="0.3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6">
        <f t="shared" si="30"/>
        <v>226.35175879396985</v>
      </c>
      <c r="G362" t="s">
        <v>20</v>
      </c>
      <c r="H362">
        <v>2875</v>
      </c>
      <c r="I362" t="s">
        <v>40</v>
      </c>
      <c r="J362" t="s">
        <v>41</v>
      </c>
      <c r="K362">
        <v>1293861600</v>
      </c>
      <c r="L362" s="11">
        <f t="shared" si="31"/>
        <v>40544.25</v>
      </c>
      <c r="M362">
        <v>1295071200</v>
      </c>
      <c r="N362" s="11">
        <f t="shared" si="32"/>
        <v>40558.25</v>
      </c>
      <c r="O362" t="b">
        <v>0</v>
      </c>
      <c r="P362" t="b">
        <v>1</v>
      </c>
      <c r="Q362" t="s">
        <v>33</v>
      </c>
      <c r="R362" s="8">
        <f t="shared" si="33"/>
        <v>47.002434782608695</v>
      </c>
      <c r="S362" t="str">
        <f t="shared" si="34"/>
        <v>theater</v>
      </c>
      <c r="T362" t="str">
        <f t="shared" si="35"/>
        <v>plays</v>
      </c>
    </row>
    <row r="363" spans="1:20" x14ac:dyDescent="0.3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6">
        <f t="shared" si="30"/>
        <v>173.56363636363636</v>
      </c>
      <c r="G363" t="s">
        <v>20</v>
      </c>
      <c r="H363">
        <v>88</v>
      </c>
      <c r="I363" t="s">
        <v>21</v>
      </c>
      <c r="J363" t="s">
        <v>22</v>
      </c>
      <c r="K363">
        <v>1507352400</v>
      </c>
      <c r="L363" s="11">
        <f t="shared" si="31"/>
        <v>43015.208333333328</v>
      </c>
      <c r="M363">
        <v>1509426000</v>
      </c>
      <c r="N363" s="11">
        <f t="shared" si="32"/>
        <v>43039.208333333328</v>
      </c>
      <c r="O363" t="b">
        <v>0</v>
      </c>
      <c r="P363" t="b">
        <v>0</v>
      </c>
      <c r="Q363" t="s">
        <v>33</v>
      </c>
      <c r="R363" s="8">
        <f t="shared" si="33"/>
        <v>108.47727272727273</v>
      </c>
      <c r="S363" t="str">
        <f t="shared" si="34"/>
        <v>theater</v>
      </c>
      <c r="T363" t="str">
        <f t="shared" si="35"/>
        <v>plays</v>
      </c>
    </row>
    <row r="364" spans="1:20" x14ac:dyDescent="0.3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6">
        <f t="shared" si="30"/>
        <v>371.75675675675677</v>
      </c>
      <c r="G364" t="s">
        <v>20</v>
      </c>
      <c r="H364">
        <v>191</v>
      </c>
      <c r="I364" t="s">
        <v>21</v>
      </c>
      <c r="J364" t="s">
        <v>22</v>
      </c>
      <c r="K364">
        <v>1296108000</v>
      </c>
      <c r="L364" s="11">
        <f t="shared" si="31"/>
        <v>40570.25</v>
      </c>
      <c r="M364">
        <v>1299391200</v>
      </c>
      <c r="N364" s="11">
        <f t="shared" si="32"/>
        <v>40608.25</v>
      </c>
      <c r="O364" t="b">
        <v>0</v>
      </c>
      <c r="P364" t="b">
        <v>0</v>
      </c>
      <c r="Q364" t="s">
        <v>23</v>
      </c>
      <c r="R364" s="8">
        <f t="shared" si="33"/>
        <v>72.015706806282722</v>
      </c>
      <c r="S364" t="str">
        <f t="shared" si="34"/>
        <v>music</v>
      </c>
      <c r="T364" t="str">
        <f t="shared" si="35"/>
        <v>rock</v>
      </c>
    </row>
    <row r="365" spans="1:20" x14ac:dyDescent="0.3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6">
        <f t="shared" si="30"/>
        <v>160.19230769230771</v>
      </c>
      <c r="G365" t="s">
        <v>20</v>
      </c>
      <c r="H365">
        <v>139</v>
      </c>
      <c r="I365" t="s">
        <v>21</v>
      </c>
      <c r="J365" t="s">
        <v>22</v>
      </c>
      <c r="K365">
        <v>1324965600</v>
      </c>
      <c r="L365" s="11">
        <f t="shared" si="31"/>
        <v>40904.25</v>
      </c>
      <c r="M365">
        <v>1325052000</v>
      </c>
      <c r="N365" s="11">
        <f t="shared" si="32"/>
        <v>40905.25</v>
      </c>
      <c r="O365" t="b">
        <v>0</v>
      </c>
      <c r="P365" t="b">
        <v>0</v>
      </c>
      <c r="Q365" t="s">
        <v>23</v>
      </c>
      <c r="R365" s="8">
        <f t="shared" si="33"/>
        <v>59.928057553956833</v>
      </c>
      <c r="S365" t="str">
        <f t="shared" si="34"/>
        <v>music</v>
      </c>
      <c r="T365" t="str">
        <f t="shared" si="35"/>
        <v>rock</v>
      </c>
    </row>
    <row r="366" spans="1:20" x14ac:dyDescent="0.3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6">
        <f t="shared" si="30"/>
        <v>1616.3333333333335</v>
      </c>
      <c r="G366" t="s">
        <v>20</v>
      </c>
      <c r="H366">
        <v>186</v>
      </c>
      <c r="I366" t="s">
        <v>21</v>
      </c>
      <c r="J366" t="s">
        <v>22</v>
      </c>
      <c r="K366">
        <v>1520229600</v>
      </c>
      <c r="L366" s="11">
        <f t="shared" si="31"/>
        <v>43164.25</v>
      </c>
      <c r="M366">
        <v>1522818000</v>
      </c>
      <c r="N366" s="11">
        <f t="shared" si="32"/>
        <v>43194.208333333328</v>
      </c>
      <c r="O366" t="b">
        <v>0</v>
      </c>
      <c r="P366" t="b">
        <v>0</v>
      </c>
      <c r="Q366" t="s">
        <v>60</v>
      </c>
      <c r="R366" s="8">
        <f t="shared" si="33"/>
        <v>78.209677419354833</v>
      </c>
      <c r="S366" t="str">
        <f t="shared" si="34"/>
        <v>music</v>
      </c>
      <c r="T366" t="str">
        <f t="shared" si="35"/>
        <v>indie rock</v>
      </c>
    </row>
    <row r="367" spans="1:20" x14ac:dyDescent="0.3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6">
        <f t="shared" si="30"/>
        <v>733.4375</v>
      </c>
      <c r="G367" t="s">
        <v>20</v>
      </c>
      <c r="H367">
        <v>112</v>
      </c>
      <c r="I367" t="s">
        <v>26</v>
      </c>
      <c r="J367" t="s">
        <v>27</v>
      </c>
      <c r="K367">
        <v>1482991200</v>
      </c>
      <c r="L367" s="11">
        <f t="shared" si="31"/>
        <v>42733.25</v>
      </c>
      <c r="M367">
        <v>1485324000</v>
      </c>
      <c r="N367" s="11">
        <f t="shared" si="32"/>
        <v>42760.25</v>
      </c>
      <c r="O367" t="b">
        <v>0</v>
      </c>
      <c r="P367" t="b">
        <v>0</v>
      </c>
      <c r="Q367" t="s">
        <v>33</v>
      </c>
      <c r="R367" s="8">
        <f t="shared" si="33"/>
        <v>104.77678571428571</v>
      </c>
      <c r="S367" t="str">
        <f t="shared" si="34"/>
        <v>theater</v>
      </c>
      <c r="T367" t="str">
        <f t="shared" si="35"/>
        <v>plays</v>
      </c>
    </row>
    <row r="368" spans="1:20" x14ac:dyDescent="0.3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6">
        <f t="shared" si="30"/>
        <v>592.11111111111109</v>
      </c>
      <c r="G368" t="s">
        <v>20</v>
      </c>
      <c r="H368">
        <v>101</v>
      </c>
      <c r="I368" t="s">
        <v>21</v>
      </c>
      <c r="J368" t="s">
        <v>22</v>
      </c>
      <c r="K368">
        <v>1294034400</v>
      </c>
      <c r="L368" s="11">
        <f t="shared" si="31"/>
        <v>40546.25</v>
      </c>
      <c r="M368">
        <v>1294120800</v>
      </c>
      <c r="N368" s="11">
        <f t="shared" si="32"/>
        <v>40547.25</v>
      </c>
      <c r="O368" t="b">
        <v>0</v>
      </c>
      <c r="P368" t="b">
        <v>1</v>
      </c>
      <c r="Q368" t="s">
        <v>33</v>
      </c>
      <c r="R368" s="8">
        <f t="shared" si="33"/>
        <v>105.52475247524752</v>
      </c>
      <c r="S368" t="str">
        <f t="shared" si="34"/>
        <v>theater</v>
      </c>
      <c r="T368" t="str">
        <f t="shared" si="35"/>
        <v>plays</v>
      </c>
    </row>
    <row r="369" spans="1:20" x14ac:dyDescent="0.3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6">
        <f t="shared" si="30"/>
        <v>18.888888888888889</v>
      </c>
      <c r="G369" t="s">
        <v>14</v>
      </c>
      <c r="H369">
        <v>75</v>
      </c>
      <c r="I369" t="s">
        <v>21</v>
      </c>
      <c r="J369" t="s">
        <v>22</v>
      </c>
      <c r="K369">
        <v>1413608400</v>
      </c>
      <c r="L369" s="11">
        <f t="shared" si="31"/>
        <v>41930.208333333336</v>
      </c>
      <c r="M369">
        <v>1415685600</v>
      </c>
      <c r="N369" s="11">
        <f t="shared" si="32"/>
        <v>41954.25</v>
      </c>
      <c r="O369" t="b">
        <v>0</v>
      </c>
      <c r="P369" t="b">
        <v>1</v>
      </c>
      <c r="Q369" t="s">
        <v>33</v>
      </c>
      <c r="R369" s="8">
        <f t="shared" si="33"/>
        <v>24.933333333333334</v>
      </c>
      <c r="S369" t="str">
        <f t="shared" si="34"/>
        <v>theater</v>
      </c>
      <c r="T369" t="str">
        <f t="shared" si="35"/>
        <v>plays</v>
      </c>
    </row>
    <row r="370" spans="1:20" x14ac:dyDescent="0.3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6">
        <f t="shared" si="30"/>
        <v>276.80769230769232</v>
      </c>
      <c r="G370" t="s">
        <v>20</v>
      </c>
      <c r="H370">
        <v>206</v>
      </c>
      <c r="I370" t="s">
        <v>40</v>
      </c>
      <c r="J370" t="s">
        <v>41</v>
      </c>
      <c r="K370">
        <v>1286946000</v>
      </c>
      <c r="L370" s="11">
        <f t="shared" si="31"/>
        <v>40464.208333333336</v>
      </c>
      <c r="M370">
        <v>1288933200</v>
      </c>
      <c r="N370" s="11">
        <f t="shared" si="32"/>
        <v>40487.208333333336</v>
      </c>
      <c r="O370" t="b">
        <v>0</v>
      </c>
      <c r="P370" t="b">
        <v>1</v>
      </c>
      <c r="Q370" t="s">
        <v>42</v>
      </c>
      <c r="R370" s="8">
        <f t="shared" si="33"/>
        <v>69.873786407766985</v>
      </c>
      <c r="S370" t="str">
        <f t="shared" si="34"/>
        <v>film &amp; video</v>
      </c>
      <c r="T370" t="str">
        <f t="shared" si="35"/>
        <v>documentary</v>
      </c>
    </row>
    <row r="371" spans="1:20" x14ac:dyDescent="0.3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6">
        <f t="shared" si="30"/>
        <v>273.01851851851848</v>
      </c>
      <c r="G371" t="s">
        <v>20</v>
      </c>
      <c r="H371">
        <v>154</v>
      </c>
      <c r="I371" t="s">
        <v>21</v>
      </c>
      <c r="J371" t="s">
        <v>22</v>
      </c>
      <c r="K371">
        <v>1359871200</v>
      </c>
      <c r="L371" s="11">
        <f t="shared" si="31"/>
        <v>41308.25</v>
      </c>
      <c r="M371">
        <v>1363237200</v>
      </c>
      <c r="N371" s="11">
        <f t="shared" si="32"/>
        <v>41347.208333333336</v>
      </c>
      <c r="O371" t="b">
        <v>0</v>
      </c>
      <c r="P371" t="b">
        <v>1</v>
      </c>
      <c r="Q371" t="s">
        <v>269</v>
      </c>
      <c r="R371" s="8">
        <f t="shared" si="33"/>
        <v>95.733766233766232</v>
      </c>
      <c r="S371" t="str">
        <f t="shared" si="34"/>
        <v>film &amp; video</v>
      </c>
      <c r="T371" t="str">
        <f t="shared" si="35"/>
        <v>television</v>
      </c>
    </row>
    <row r="372" spans="1:20" x14ac:dyDescent="0.3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6">
        <f t="shared" si="30"/>
        <v>159.36331255565449</v>
      </c>
      <c r="G372" t="s">
        <v>20</v>
      </c>
      <c r="H372">
        <v>5966</v>
      </c>
      <c r="I372" t="s">
        <v>21</v>
      </c>
      <c r="J372" t="s">
        <v>22</v>
      </c>
      <c r="K372">
        <v>1555304400</v>
      </c>
      <c r="L372" s="11">
        <f t="shared" si="31"/>
        <v>43570.208333333328</v>
      </c>
      <c r="M372">
        <v>1555822800</v>
      </c>
      <c r="N372" s="11">
        <f t="shared" si="32"/>
        <v>43576.208333333328</v>
      </c>
      <c r="O372" t="b">
        <v>0</v>
      </c>
      <c r="P372" t="b">
        <v>0</v>
      </c>
      <c r="Q372" t="s">
        <v>33</v>
      </c>
      <c r="R372" s="8">
        <f t="shared" si="33"/>
        <v>29.997485752598056</v>
      </c>
      <c r="S372" t="str">
        <f t="shared" si="34"/>
        <v>theater</v>
      </c>
      <c r="T372" t="str">
        <f t="shared" si="35"/>
        <v>plays</v>
      </c>
    </row>
    <row r="373" spans="1:20" x14ac:dyDescent="0.3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6">
        <f t="shared" si="30"/>
        <v>67.869978858350947</v>
      </c>
      <c r="G373" t="s">
        <v>14</v>
      </c>
      <c r="H373">
        <v>2176</v>
      </c>
      <c r="I373" t="s">
        <v>21</v>
      </c>
      <c r="J373" t="s">
        <v>22</v>
      </c>
      <c r="K373">
        <v>1423375200</v>
      </c>
      <c r="L373" s="11">
        <f t="shared" si="31"/>
        <v>42043.25</v>
      </c>
      <c r="M373">
        <v>1427778000</v>
      </c>
      <c r="N373" s="11">
        <f t="shared" si="32"/>
        <v>42094.208333333328</v>
      </c>
      <c r="O373" t="b">
        <v>0</v>
      </c>
      <c r="P373" t="b">
        <v>0</v>
      </c>
      <c r="Q373" t="s">
        <v>33</v>
      </c>
      <c r="R373" s="8">
        <f t="shared" si="33"/>
        <v>59.011948529411768</v>
      </c>
      <c r="S373" t="str">
        <f t="shared" si="34"/>
        <v>theater</v>
      </c>
      <c r="T373" t="str">
        <f t="shared" si="35"/>
        <v>plays</v>
      </c>
    </row>
    <row r="374" spans="1:20" ht="31.2" x14ac:dyDescent="0.3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6">
        <f t="shared" si="30"/>
        <v>1591.5555555555554</v>
      </c>
      <c r="G374" t="s">
        <v>20</v>
      </c>
      <c r="H374">
        <v>169</v>
      </c>
      <c r="I374" t="s">
        <v>21</v>
      </c>
      <c r="J374" t="s">
        <v>22</v>
      </c>
      <c r="K374">
        <v>1420696800</v>
      </c>
      <c r="L374" s="11">
        <f t="shared" si="31"/>
        <v>42012.25</v>
      </c>
      <c r="M374">
        <v>1422424800</v>
      </c>
      <c r="N374" s="11">
        <f t="shared" si="32"/>
        <v>42032.25</v>
      </c>
      <c r="O374" t="b">
        <v>0</v>
      </c>
      <c r="P374" t="b">
        <v>1</v>
      </c>
      <c r="Q374" t="s">
        <v>42</v>
      </c>
      <c r="R374" s="8">
        <f t="shared" si="33"/>
        <v>84.757396449704146</v>
      </c>
      <c r="S374" t="str">
        <f t="shared" si="34"/>
        <v>film &amp; video</v>
      </c>
      <c r="T374" t="str">
        <f t="shared" si="35"/>
        <v>documentary</v>
      </c>
    </row>
    <row r="375" spans="1:20" x14ac:dyDescent="0.3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6">
        <f t="shared" si="30"/>
        <v>730.18222222222221</v>
      </c>
      <c r="G375" t="s">
        <v>20</v>
      </c>
      <c r="H375">
        <v>2106</v>
      </c>
      <c r="I375" t="s">
        <v>21</v>
      </c>
      <c r="J375" t="s">
        <v>22</v>
      </c>
      <c r="K375">
        <v>1502946000</v>
      </c>
      <c r="L375" s="11">
        <f t="shared" si="31"/>
        <v>42964.208333333328</v>
      </c>
      <c r="M375">
        <v>1503637200</v>
      </c>
      <c r="N375" s="11">
        <f t="shared" si="32"/>
        <v>42972.208333333328</v>
      </c>
      <c r="O375" t="b">
        <v>0</v>
      </c>
      <c r="P375" t="b">
        <v>0</v>
      </c>
      <c r="Q375" t="s">
        <v>33</v>
      </c>
      <c r="R375" s="8">
        <f t="shared" si="33"/>
        <v>78.010921177587846</v>
      </c>
      <c r="S375" t="str">
        <f t="shared" si="34"/>
        <v>theater</v>
      </c>
      <c r="T375" t="str">
        <f t="shared" si="35"/>
        <v>plays</v>
      </c>
    </row>
    <row r="376" spans="1:20" ht="31.2" x14ac:dyDescent="0.3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6">
        <f t="shared" si="30"/>
        <v>13.185782556750297</v>
      </c>
      <c r="G376" t="s">
        <v>14</v>
      </c>
      <c r="H376">
        <v>441</v>
      </c>
      <c r="I376" t="s">
        <v>21</v>
      </c>
      <c r="J376" t="s">
        <v>22</v>
      </c>
      <c r="K376">
        <v>1547186400</v>
      </c>
      <c r="L376" s="11">
        <f t="shared" si="31"/>
        <v>43476.25</v>
      </c>
      <c r="M376">
        <v>1547618400</v>
      </c>
      <c r="N376" s="11">
        <f t="shared" si="32"/>
        <v>43481.25</v>
      </c>
      <c r="O376" t="b">
        <v>0</v>
      </c>
      <c r="P376" t="b">
        <v>1</v>
      </c>
      <c r="Q376" t="s">
        <v>42</v>
      </c>
      <c r="R376" s="8">
        <f t="shared" si="33"/>
        <v>50.05215419501134</v>
      </c>
      <c r="S376" t="str">
        <f t="shared" si="34"/>
        <v>film &amp; video</v>
      </c>
      <c r="T376" t="str">
        <f t="shared" si="35"/>
        <v>documentary</v>
      </c>
    </row>
    <row r="377" spans="1:20" ht="31.2" x14ac:dyDescent="0.3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6">
        <f t="shared" si="30"/>
        <v>54.777777777777779</v>
      </c>
      <c r="G377" t="s">
        <v>14</v>
      </c>
      <c r="H377">
        <v>25</v>
      </c>
      <c r="I377" t="s">
        <v>21</v>
      </c>
      <c r="J377" t="s">
        <v>22</v>
      </c>
      <c r="K377">
        <v>1444971600</v>
      </c>
      <c r="L377" s="11">
        <f t="shared" si="31"/>
        <v>42293.208333333328</v>
      </c>
      <c r="M377">
        <v>1449900000</v>
      </c>
      <c r="N377" s="11">
        <f t="shared" si="32"/>
        <v>42350.25</v>
      </c>
      <c r="O377" t="b">
        <v>0</v>
      </c>
      <c r="P377" t="b">
        <v>0</v>
      </c>
      <c r="Q377" t="s">
        <v>60</v>
      </c>
      <c r="R377" s="8">
        <f t="shared" si="33"/>
        <v>59.16</v>
      </c>
      <c r="S377" t="str">
        <f t="shared" si="34"/>
        <v>music</v>
      </c>
      <c r="T377" t="str">
        <f t="shared" si="35"/>
        <v>indie rock</v>
      </c>
    </row>
    <row r="378" spans="1:20" x14ac:dyDescent="0.3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6">
        <f t="shared" si="30"/>
        <v>361.02941176470591</v>
      </c>
      <c r="G378" t="s">
        <v>20</v>
      </c>
      <c r="H378">
        <v>131</v>
      </c>
      <c r="I378" t="s">
        <v>21</v>
      </c>
      <c r="J378" t="s">
        <v>22</v>
      </c>
      <c r="K378">
        <v>1404622800</v>
      </c>
      <c r="L378" s="11">
        <f t="shared" si="31"/>
        <v>41826.208333333336</v>
      </c>
      <c r="M378">
        <v>1405141200</v>
      </c>
      <c r="N378" s="11">
        <f t="shared" si="32"/>
        <v>41832.208333333336</v>
      </c>
      <c r="O378" t="b">
        <v>0</v>
      </c>
      <c r="P378" t="b">
        <v>0</v>
      </c>
      <c r="Q378" t="s">
        <v>23</v>
      </c>
      <c r="R378" s="8">
        <f t="shared" si="33"/>
        <v>93.702290076335885</v>
      </c>
      <c r="S378" t="str">
        <f t="shared" si="34"/>
        <v>music</v>
      </c>
      <c r="T378" t="str">
        <f t="shared" si="35"/>
        <v>rock</v>
      </c>
    </row>
    <row r="379" spans="1:20" x14ac:dyDescent="0.3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6">
        <f t="shared" si="30"/>
        <v>10.257545271629779</v>
      </c>
      <c r="G379" t="s">
        <v>14</v>
      </c>
      <c r="H379">
        <v>127</v>
      </c>
      <c r="I379" t="s">
        <v>21</v>
      </c>
      <c r="J379" t="s">
        <v>22</v>
      </c>
      <c r="K379">
        <v>1571720400</v>
      </c>
      <c r="L379" s="11">
        <f t="shared" si="31"/>
        <v>43760.208333333328</v>
      </c>
      <c r="M379">
        <v>1572933600</v>
      </c>
      <c r="N379" s="11">
        <f t="shared" si="32"/>
        <v>43774.25</v>
      </c>
      <c r="O379" t="b">
        <v>0</v>
      </c>
      <c r="P379" t="b">
        <v>0</v>
      </c>
      <c r="Q379" t="s">
        <v>33</v>
      </c>
      <c r="R379" s="8">
        <f t="shared" si="33"/>
        <v>40.14173228346457</v>
      </c>
      <c r="S379" t="str">
        <f t="shared" si="34"/>
        <v>theater</v>
      </c>
      <c r="T379" t="str">
        <f t="shared" si="35"/>
        <v>plays</v>
      </c>
    </row>
    <row r="380" spans="1:20" x14ac:dyDescent="0.3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6">
        <f t="shared" si="30"/>
        <v>13.962962962962964</v>
      </c>
      <c r="G380" t="s">
        <v>14</v>
      </c>
      <c r="H380">
        <v>355</v>
      </c>
      <c r="I380" t="s">
        <v>21</v>
      </c>
      <c r="J380" t="s">
        <v>22</v>
      </c>
      <c r="K380">
        <v>1526878800</v>
      </c>
      <c r="L380" s="11">
        <f t="shared" si="31"/>
        <v>43241.208333333328</v>
      </c>
      <c r="M380">
        <v>1530162000</v>
      </c>
      <c r="N380" s="11">
        <f t="shared" si="32"/>
        <v>43279.208333333328</v>
      </c>
      <c r="O380" t="b">
        <v>0</v>
      </c>
      <c r="P380" t="b">
        <v>0</v>
      </c>
      <c r="Q380" t="s">
        <v>42</v>
      </c>
      <c r="R380" s="8">
        <f t="shared" si="33"/>
        <v>70.090140845070422</v>
      </c>
      <c r="S380" t="str">
        <f t="shared" si="34"/>
        <v>film &amp; video</v>
      </c>
      <c r="T380" t="str">
        <f t="shared" si="35"/>
        <v>documentary</v>
      </c>
    </row>
    <row r="381" spans="1:20" x14ac:dyDescent="0.3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6">
        <f t="shared" si="30"/>
        <v>40.444444444444443</v>
      </c>
      <c r="G381" t="s">
        <v>14</v>
      </c>
      <c r="H381">
        <v>44</v>
      </c>
      <c r="I381" t="s">
        <v>40</v>
      </c>
      <c r="J381" t="s">
        <v>41</v>
      </c>
      <c r="K381">
        <v>1319691600</v>
      </c>
      <c r="L381" s="11">
        <f t="shared" si="31"/>
        <v>40843.208333333336</v>
      </c>
      <c r="M381">
        <v>1320904800</v>
      </c>
      <c r="N381" s="11">
        <f t="shared" si="32"/>
        <v>40857.25</v>
      </c>
      <c r="O381" t="b">
        <v>0</v>
      </c>
      <c r="P381" t="b">
        <v>0</v>
      </c>
      <c r="Q381" t="s">
        <v>33</v>
      </c>
      <c r="R381" s="8">
        <f t="shared" si="33"/>
        <v>66.181818181818187</v>
      </c>
      <c r="S381" t="str">
        <f t="shared" si="34"/>
        <v>theater</v>
      </c>
      <c r="T381" t="str">
        <f t="shared" si="35"/>
        <v>plays</v>
      </c>
    </row>
    <row r="382" spans="1:20" ht="31.2" x14ac:dyDescent="0.3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6">
        <f t="shared" si="30"/>
        <v>160.32</v>
      </c>
      <c r="G382" t="s">
        <v>20</v>
      </c>
      <c r="H382">
        <v>84</v>
      </c>
      <c r="I382" t="s">
        <v>21</v>
      </c>
      <c r="J382" t="s">
        <v>22</v>
      </c>
      <c r="K382">
        <v>1371963600</v>
      </c>
      <c r="L382" s="11">
        <f t="shared" si="31"/>
        <v>41448.208333333336</v>
      </c>
      <c r="M382">
        <v>1372395600</v>
      </c>
      <c r="N382" s="11">
        <f t="shared" si="32"/>
        <v>41453.208333333336</v>
      </c>
      <c r="O382" t="b">
        <v>0</v>
      </c>
      <c r="P382" t="b">
        <v>0</v>
      </c>
      <c r="Q382" t="s">
        <v>33</v>
      </c>
      <c r="R382" s="8">
        <f t="shared" si="33"/>
        <v>47.714285714285715</v>
      </c>
      <c r="S382" t="str">
        <f t="shared" si="34"/>
        <v>theater</v>
      </c>
      <c r="T382" t="str">
        <f t="shared" si="35"/>
        <v>plays</v>
      </c>
    </row>
    <row r="383" spans="1:20" x14ac:dyDescent="0.3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6">
        <f t="shared" si="30"/>
        <v>183.9433962264151</v>
      </c>
      <c r="G383" t="s">
        <v>20</v>
      </c>
      <c r="H383">
        <v>155</v>
      </c>
      <c r="I383" t="s">
        <v>21</v>
      </c>
      <c r="J383" t="s">
        <v>22</v>
      </c>
      <c r="K383">
        <v>1433739600</v>
      </c>
      <c r="L383" s="11">
        <f t="shared" si="31"/>
        <v>42163.208333333328</v>
      </c>
      <c r="M383">
        <v>1437714000</v>
      </c>
      <c r="N383" s="11">
        <f t="shared" si="32"/>
        <v>42209.208333333328</v>
      </c>
      <c r="O383" t="b">
        <v>0</v>
      </c>
      <c r="P383" t="b">
        <v>0</v>
      </c>
      <c r="Q383" t="s">
        <v>33</v>
      </c>
      <c r="R383" s="8">
        <f t="shared" si="33"/>
        <v>62.896774193548389</v>
      </c>
      <c r="S383" t="str">
        <f t="shared" si="34"/>
        <v>theater</v>
      </c>
      <c r="T383" t="str">
        <f t="shared" si="35"/>
        <v>plays</v>
      </c>
    </row>
    <row r="384" spans="1:20" ht="31.2" x14ac:dyDescent="0.3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6">
        <f t="shared" si="30"/>
        <v>63.769230769230766</v>
      </c>
      <c r="G384" t="s">
        <v>14</v>
      </c>
      <c r="H384">
        <v>67</v>
      </c>
      <c r="I384" t="s">
        <v>21</v>
      </c>
      <c r="J384" t="s">
        <v>22</v>
      </c>
      <c r="K384">
        <v>1508130000</v>
      </c>
      <c r="L384" s="11">
        <f t="shared" si="31"/>
        <v>43024.208333333328</v>
      </c>
      <c r="M384">
        <v>1509771600</v>
      </c>
      <c r="N384" s="11">
        <f t="shared" si="32"/>
        <v>43043.208333333328</v>
      </c>
      <c r="O384" t="b">
        <v>0</v>
      </c>
      <c r="P384" t="b">
        <v>0</v>
      </c>
      <c r="Q384" t="s">
        <v>122</v>
      </c>
      <c r="R384" s="8">
        <f t="shared" si="33"/>
        <v>86.611940298507463</v>
      </c>
      <c r="S384" t="str">
        <f t="shared" si="34"/>
        <v>photography</v>
      </c>
      <c r="T384" t="str">
        <f t="shared" si="35"/>
        <v>photography books</v>
      </c>
    </row>
    <row r="385" spans="1:20" x14ac:dyDescent="0.3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6">
        <f t="shared" si="30"/>
        <v>225.38095238095238</v>
      </c>
      <c r="G385" t="s">
        <v>20</v>
      </c>
      <c r="H385">
        <v>189</v>
      </c>
      <c r="I385" t="s">
        <v>21</v>
      </c>
      <c r="J385" t="s">
        <v>22</v>
      </c>
      <c r="K385">
        <v>1550037600</v>
      </c>
      <c r="L385" s="11">
        <f t="shared" si="31"/>
        <v>43509.25</v>
      </c>
      <c r="M385">
        <v>1550556000</v>
      </c>
      <c r="N385" s="11">
        <f t="shared" si="32"/>
        <v>43515.25</v>
      </c>
      <c r="O385" t="b">
        <v>0</v>
      </c>
      <c r="P385" t="b">
        <v>1</v>
      </c>
      <c r="Q385" t="s">
        <v>17</v>
      </c>
      <c r="R385" s="8">
        <f t="shared" si="33"/>
        <v>75.126984126984127</v>
      </c>
      <c r="S385" t="str">
        <f t="shared" si="34"/>
        <v>food</v>
      </c>
      <c r="T385" t="str">
        <f t="shared" si="35"/>
        <v>food trucks</v>
      </c>
    </row>
    <row r="386" spans="1:20" x14ac:dyDescent="0.3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6">
        <f t="shared" ref="F386:F449" si="36">100*(IF(E386=0,0,E386/D386))</f>
        <v>172.00961538461539</v>
      </c>
      <c r="G386" t="s">
        <v>20</v>
      </c>
      <c r="H386">
        <v>4799</v>
      </c>
      <c r="I386" t="s">
        <v>21</v>
      </c>
      <c r="J386" t="s">
        <v>22</v>
      </c>
      <c r="K386">
        <v>1486706400</v>
      </c>
      <c r="L386" s="11">
        <f t="shared" si="31"/>
        <v>42776.25</v>
      </c>
      <c r="M386">
        <v>1489039200</v>
      </c>
      <c r="N386" s="11">
        <f t="shared" si="32"/>
        <v>42803.25</v>
      </c>
      <c r="O386" t="b">
        <v>1</v>
      </c>
      <c r="P386" t="b">
        <v>1</v>
      </c>
      <c r="Q386" t="s">
        <v>42</v>
      </c>
      <c r="R386" s="8">
        <f t="shared" si="33"/>
        <v>41.004167534903104</v>
      </c>
      <c r="S386" t="str">
        <f t="shared" si="34"/>
        <v>film &amp; video</v>
      </c>
      <c r="T386" t="str">
        <f t="shared" si="35"/>
        <v>documentary</v>
      </c>
    </row>
    <row r="387" spans="1:20" ht="31.2" x14ac:dyDescent="0.3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6">
        <f t="shared" si="36"/>
        <v>146.16709511568124</v>
      </c>
      <c r="G387" t="s">
        <v>20</v>
      </c>
      <c r="H387">
        <v>1137</v>
      </c>
      <c r="I387" t="s">
        <v>21</v>
      </c>
      <c r="J387" t="s">
        <v>22</v>
      </c>
      <c r="K387">
        <v>1553835600</v>
      </c>
      <c r="L387" s="11">
        <f t="shared" ref="L387:L450" si="37">(((K387/60)/60)/24)+DATE(1970,1,1)</f>
        <v>43553.208333333328</v>
      </c>
      <c r="M387">
        <v>1556600400</v>
      </c>
      <c r="N387" s="11">
        <f t="shared" ref="N387:N450" si="38">(((M387/60)/60)/24)+DATE(1970,1,1)</f>
        <v>43585.208333333328</v>
      </c>
      <c r="O387" t="b">
        <v>0</v>
      </c>
      <c r="P387" t="b">
        <v>0</v>
      </c>
      <c r="Q387" t="s">
        <v>68</v>
      </c>
      <c r="R387" s="8">
        <f t="shared" ref="R387:R450" si="39">IFERROR(E387/H387,0)</f>
        <v>50.007915567282325</v>
      </c>
      <c r="S387" t="str">
        <f t="shared" ref="S387:S450" si="40">LEFT(Q387,SEARCH("/",Q387)-1)</f>
        <v>publishing</v>
      </c>
      <c r="T387" t="str">
        <f t="shared" ref="T387:T450" si="41">RIGHT(Q387,LEN(Q387)-SEARCH("/",Q387))</f>
        <v>nonfiction</v>
      </c>
    </row>
    <row r="388" spans="1:20" ht="31.2" x14ac:dyDescent="0.3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6">
        <f t="shared" si="36"/>
        <v>76.42361623616236</v>
      </c>
      <c r="G388" t="s">
        <v>14</v>
      </c>
      <c r="H388">
        <v>1068</v>
      </c>
      <c r="I388" t="s">
        <v>21</v>
      </c>
      <c r="J388" t="s">
        <v>22</v>
      </c>
      <c r="K388">
        <v>1277528400</v>
      </c>
      <c r="L388" s="11">
        <f t="shared" si="37"/>
        <v>40355.208333333336</v>
      </c>
      <c r="M388">
        <v>1278565200</v>
      </c>
      <c r="N388" s="11">
        <f t="shared" si="38"/>
        <v>40367.208333333336</v>
      </c>
      <c r="O388" t="b">
        <v>0</v>
      </c>
      <c r="P388" t="b">
        <v>0</v>
      </c>
      <c r="Q388" t="s">
        <v>33</v>
      </c>
      <c r="R388" s="8">
        <f t="shared" si="39"/>
        <v>96.960674157303373</v>
      </c>
      <c r="S388" t="str">
        <f t="shared" si="40"/>
        <v>theater</v>
      </c>
      <c r="T388" t="str">
        <f t="shared" si="41"/>
        <v>plays</v>
      </c>
    </row>
    <row r="389" spans="1:20" x14ac:dyDescent="0.3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6">
        <f t="shared" si="36"/>
        <v>39.261467889908261</v>
      </c>
      <c r="G389" t="s">
        <v>14</v>
      </c>
      <c r="H389">
        <v>424</v>
      </c>
      <c r="I389" t="s">
        <v>21</v>
      </c>
      <c r="J389" t="s">
        <v>22</v>
      </c>
      <c r="K389">
        <v>1339477200</v>
      </c>
      <c r="L389" s="11">
        <f t="shared" si="37"/>
        <v>41072.208333333336</v>
      </c>
      <c r="M389">
        <v>1339909200</v>
      </c>
      <c r="N389" s="11">
        <f t="shared" si="38"/>
        <v>41077.208333333336</v>
      </c>
      <c r="O389" t="b">
        <v>0</v>
      </c>
      <c r="P389" t="b">
        <v>0</v>
      </c>
      <c r="Q389" t="s">
        <v>65</v>
      </c>
      <c r="R389" s="8">
        <f t="shared" si="39"/>
        <v>100.93160377358491</v>
      </c>
      <c r="S389" t="str">
        <f t="shared" si="40"/>
        <v>technology</v>
      </c>
      <c r="T389" t="str">
        <f t="shared" si="41"/>
        <v>wearables</v>
      </c>
    </row>
    <row r="390" spans="1:20" x14ac:dyDescent="0.3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6">
        <f t="shared" si="36"/>
        <v>11.270034843205574</v>
      </c>
      <c r="G390" t="s">
        <v>74</v>
      </c>
      <c r="H390">
        <v>145</v>
      </c>
      <c r="I390" t="s">
        <v>98</v>
      </c>
      <c r="J390" t="s">
        <v>99</v>
      </c>
      <c r="K390">
        <v>1325656800</v>
      </c>
      <c r="L390" s="11">
        <f t="shared" si="37"/>
        <v>40912.25</v>
      </c>
      <c r="M390">
        <v>1325829600</v>
      </c>
      <c r="N390" s="11">
        <f t="shared" si="38"/>
        <v>40914.25</v>
      </c>
      <c r="O390" t="b">
        <v>0</v>
      </c>
      <c r="P390" t="b">
        <v>0</v>
      </c>
      <c r="Q390" t="s">
        <v>60</v>
      </c>
      <c r="R390" s="8">
        <f t="shared" si="39"/>
        <v>89.227586206896547</v>
      </c>
      <c r="S390" t="str">
        <f t="shared" si="40"/>
        <v>music</v>
      </c>
      <c r="T390" t="str">
        <f t="shared" si="41"/>
        <v>indie rock</v>
      </c>
    </row>
    <row r="391" spans="1:20" x14ac:dyDescent="0.3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6">
        <f t="shared" si="36"/>
        <v>122.11084337349398</v>
      </c>
      <c r="G391" t="s">
        <v>20</v>
      </c>
      <c r="H391">
        <v>1152</v>
      </c>
      <c r="I391" t="s">
        <v>21</v>
      </c>
      <c r="J391" t="s">
        <v>22</v>
      </c>
      <c r="K391">
        <v>1288242000</v>
      </c>
      <c r="L391" s="11">
        <f t="shared" si="37"/>
        <v>40479.208333333336</v>
      </c>
      <c r="M391">
        <v>1290578400</v>
      </c>
      <c r="N391" s="11">
        <f t="shared" si="38"/>
        <v>40506.25</v>
      </c>
      <c r="O391" t="b">
        <v>0</v>
      </c>
      <c r="P391" t="b">
        <v>0</v>
      </c>
      <c r="Q391" t="s">
        <v>33</v>
      </c>
      <c r="R391" s="8">
        <f t="shared" si="39"/>
        <v>87.979166666666671</v>
      </c>
      <c r="S391" t="str">
        <f t="shared" si="40"/>
        <v>theater</v>
      </c>
      <c r="T391" t="str">
        <f t="shared" si="41"/>
        <v>plays</v>
      </c>
    </row>
    <row r="392" spans="1:20" x14ac:dyDescent="0.3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6">
        <f t="shared" si="36"/>
        <v>186.54166666666669</v>
      </c>
      <c r="G392" t="s">
        <v>20</v>
      </c>
      <c r="H392">
        <v>50</v>
      </c>
      <c r="I392" t="s">
        <v>21</v>
      </c>
      <c r="J392" t="s">
        <v>22</v>
      </c>
      <c r="K392">
        <v>1379048400</v>
      </c>
      <c r="L392" s="11">
        <f t="shared" si="37"/>
        <v>41530.208333333336</v>
      </c>
      <c r="M392">
        <v>1380344400</v>
      </c>
      <c r="N392" s="11">
        <f t="shared" si="38"/>
        <v>41545.208333333336</v>
      </c>
      <c r="O392" t="b">
        <v>0</v>
      </c>
      <c r="P392" t="b">
        <v>0</v>
      </c>
      <c r="Q392" t="s">
        <v>122</v>
      </c>
      <c r="R392" s="8">
        <f t="shared" si="39"/>
        <v>89.54</v>
      </c>
      <c r="S392" t="str">
        <f t="shared" si="40"/>
        <v>photography</v>
      </c>
      <c r="T392" t="str">
        <f t="shared" si="41"/>
        <v>photography books</v>
      </c>
    </row>
    <row r="393" spans="1:20" x14ac:dyDescent="0.3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6">
        <f t="shared" si="36"/>
        <v>7.2731788079470201</v>
      </c>
      <c r="G393" t="s">
        <v>14</v>
      </c>
      <c r="H393">
        <v>151</v>
      </c>
      <c r="I393" t="s">
        <v>21</v>
      </c>
      <c r="J393" t="s">
        <v>22</v>
      </c>
      <c r="K393">
        <v>1389679200</v>
      </c>
      <c r="L393" s="11">
        <f t="shared" si="37"/>
        <v>41653.25</v>
      </c>
      <c r="M393">
        <v>1389852000</v>
      </c>
      <c r="N393" s="11">
        <f t="shared" si="38"/>
        <v>41655.25</v>
      </c>
      <c r="O393" t="b">
        <v>0</v>
      </c>
      <c r="P393" t="b">
        <v>0</v>
      </c>
      <c r="Q393" t="s">
        <v>68</v>
      </c>
      <c r="R393" s="8">
        <f t="shared" si="39"/>
        <v>29.09271523178808</v>
      </c>
      <c r="S393" t="str">
        <f t="shared" si="40"/>
        <v>publishing</v>
      </c>
      <c r="T393" t="str">
        <f t="shared" si="41"/>
        <v>nonfiction</v>
      </c>
    </row>
    <row r="394" spans="1:20" ht="31.2" x14ac:dyDescent="0.3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6">
        <f t="shared" si="36"/>
        <v>65.642371234207957</v>
      </c>
      <c r="G394" t="s">
        <v>14</v>
      </c>
      <c r="H394">
        <v>1608</v>
      </c>
      <c r="I394" t="s">
        <v>21</v>
      </c>
      <c r="J394" t="s">
        <v>22</v>
      </c>
      <c r="K394">
        <v>1294293600</v>
      </c>
      <c r="L394" s="11">
        <f t="shared" si="37"/>
        <v>40549.25</v>
      </c>
      <c r="M394">
        <v>1294466400</v>
      </c>
      <c r="N394" s="11">
        <f t="shared" si="38"/>
        <v>40551.25</v>
      </c>
      <c r="O394" t="b">
        <v>0</v>
      </c>
      <c r="P394" t="b">
        <v>0</v>
      </c>
      <c r="Q394" t="s">
        <v>65</v>
      </c>
      <c r="R394" s="8">
        <f t="shared" si="39"/>
        <v>42.006218905472636</v>
      </c>
      <c r="S394" t="str">
        <f t="shared" si="40"/>
        <v>technology</v>
      </c>
      <c r="T394" t="str">
        <f t="shared" si="41"/>
        <v>wearables</v>
      </c>
    </row>
    <row r="395" spans="1:20" x14ac:dyDescent="0.3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6">
        <f t="shared" si="36"/>
        <v>228.96178343949046</v>
      </c>
      <c r="G395" t="s">
        <v>20</v>
      </c>
      <c r="H395">
        <v>3059</v>
      </c>
      <c r="I395" t="s">
        <v>15</v>
      </c>
      <c r="J395" t="s">
        <v>16</v>
      </c>
      <c r="K395">
        <v>1500267600</v>
      </c>
      <c r="L395" s="11">
        <f t="shared" si="37"/>
        <v>42933.208333333328</v>
      </c>
      <c r="M395">
        <v>1500354000</v>
      </c>
      <c r="N395" s="11">
        <f t="shared" si="38"/>
        <v>42934.208333333328</v>
      </c>
      <c r="O395" t="b">
        <v>0</v>
      </c>
      <c r="P395" t="b">
        <v>0</v>
      </c>
      <c r="Q395" t="s">
        <v>159</v>
      </c>
      <c r="R395" s="8">
        <f t="shared" si="39"/>
        <v>47.004903563255965</v>
      </c>
      <c r="S395" t="str">
        <f t="shared" si="40"/>
        <v>music</v>
      </c>
      <c r="T395" t="str">
        <f t="shared" si="41"/>
        <v>jazz</v>
      </c>
    </row>
    <row r="396" spans="1:20" x14ac:dyDescent="0.3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6">
        <f t="shared" si="36"/>
        <v>469.37499999999994</v>
      </c>
      <c r="G396" t="s">
        <v>20</v>
      </c>
      <c r="H396">
        <v>34</v>
      </c>
      <c r="I396" t="s">
        <v>21</v>
      </c>
      <c r="J396" t="s">
        <v>22</v>
      </c>
      <c r="K396">
        <v>1375074000</v>
      </c>
      <c r="L396" s="11">
        <f t="shared" si="37"/>
        <v>41484.208333333336</v>
      </c>
      <c r="M396">
        <v>1375938000</v>
      </c>
      <c r="N396" s="11">
        <f t="shared" si="38"/>
        <v>41494.208333333336</v>
      </c>
      <c r="O396" t="b">
        <v>0</v>
      </c>
      <c r="P396" t="b">
        <v>1</v>
      </c>
      <c r="Q396" t="s">
        <v>42</v>
      </c>
      <c r="R396" s="8">
        <f t="shared" si="39"/>
        <v>110.44117647058823</v>
      </c>
      <c r="S396" t="str">
        <f t="shared" si="40"/>
        <v>film &amp; video</v>
      </c>
      <c r="T396" t="str">
        <f t="shared" si="41"/>
        <v>documentary</v>
      </c>
    </row>
    <row r="397" spans="1:20" ht="31.2" x14ac:dyDescent="0.3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6">
        <f t="shared" si="36"/>
        <v>130.11267605633802</v>
      </c>
      <c r="G397" t="s">
        <v>20</v>
      </c>
      <c r="H397">
        <v>220</v>
      </c>
      <c r="I397" t="s">
        <v>21</v>
      </c>
      <c r="J397" t="s">
        <v>22</v>
      </c>
      <c r="K397">
        <v>1323324000</v>
      </c>
      <c r="L397" s="11">
        <f t="shared" si="37"/>
        <v>40885.25</v>
      </c>
      <c r="M397">
        <v>1323410400</v>
      </c>
      <c r="N397" s="11">
        <f t="shared" si="38"/>
        <v>40886.25</v>
      </c>
      <c r="O397" t="b">
        <v>1</v>
      </c>
      <c r="P397" t="b">
        <v>0</v>
      </c>
      <c r="Q397" t="s">
        <v>33</v>
      </c>
      <c r="R397" s="8">
        <f t="shared" si="39"/>
        <v>41.990909090909092</v>
      </c>
      <c r="S397" t="str">
        <f t="shared" si="40"/>
        <v>theater</v>
      </c>
      <c r="T397" t="str">
        <f t="shared" si="41"/>
        <v>plays</v>
      </c>
    </row>
    <row r="398" spans="1:20" x14ac:dyDescent="0.3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6">
        <f t="shared" si="36"/>
        <v>167.05422993492408</v>
      </c>
      <c r="G398" t="s">
        <v>20</v>
      </c>
      <c r="H398">
        <v>1604</v>
      </c>
      <c r="I398" t="s">
        <v>26</v>
      </c>
      <c r="J398" t="s">
        <v>27</v>
      </c>
      <c r="K398">
        <v>1538715600</v>
      </c>
      <c r="L398" s="11">
        <f t="shared" si="37"/>
        <v>43378.208333333328</v>
      </c>
      <c r="M398">
        <v>1539406800</v>
      </c>
      <c r="N398" s="11">
        <f t="shared" si="38"/>
        <v>43386.208333333328</v>
      </c>
      <c r="O398" t="b">
        <v>0</v>
      </c>
      <c r="P398" t="b">
        <v>0</v>
      </c>
      <c r="Q398" t="s">
        <v>53</v>
      </c>
      <c r="R398" s="8">
        <f t="shared" si="39"/>
        <v>48.012468827930178</v>
      </c>
      <c r="S398" t="str">
        <f t="shared" si="40"/>
        <v>film &amp; video</v>
      </c>
      <c r="T398" t="str">
        <f t="shared" si="41"/>
        <v>drama</v>
      </c>
    </row>
    <row r="399" spans="1:20" x14ac:dyDescent="0.3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6">
        <f t="shared" si="36"/>
        <v>173.8641975308642</v>
      </c>
      <c r="G399" t="s">
        <v>20</v>
      </c>
      <c r="H399">
        <v>454</v>
      </c>
      <c r="I399" t="s">
        <v>21</v>
      </c>
      <c r="J399" t="s">
        <v>22</v>
      </c>
      <c r="K399">
        <v>1369285200</v>
      </c>
      <c r="L399" s="11">
        <f t="shared" si="37"/>
        <v>41417.208333333336</v>
      </c>
      <c r="M399">
        <v>1369803600</v>
      </c>
      <c r="N399" s="11">
        <f t="shared" si="38"/>
        <v>41423.208333333336</v>
      </c>
      <c r="O399" t="b">
        <v>0</v>
      </c>
      <c r="P399" t="b">
        <v>0</v>
      </c>
      <c r="Q399" t="s">
        <v>23</v>
      </c>
      <c r="R399" s="8">
        <f t="shared" si="39"/>
        <v>31.019823788546255</v>
      </c>
      <c r="S399" t="str">
        <f t="shared" si="40"/>
        <v>music</v>
      </c>
      <c r="T399" t="str">
        <f t="shared" si="41"/>
        <v>rock</v>
      </c>
    </row>
    <row r="400" spans="1:20" ht="31.2" x14ac:dyDescent="0.3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6">
        <f t="shared" si="36"/>
        <v>717.76470588235293</v>
      </c>
      <c r="G400" t="s">
        <v>20</v>
      </c>
      <c r="H400">
        <v>123</v>
      </c>
      <c r="I400" t="s">
        <v>107</v>
      </c>
      <c r="J400" t="s">
        <v>108</v>
      </c>
      <c r="K400">
        <v>1525755600</v>
      </c>
      <c r="L400" s="11">
        <f t="shared" si="37"/>
        <v>43228.208333333328</v>
      </c>
      <c r="M400">
        <v>1525928400</v>
      </c>
      <c r="N400" s="11">
        <f t="shared" si="38"/>
        <v>43230.208333333328</v>
      </c>
      <c r="O400" t="b">
        <v>0</v>
      </c>
      <c r="P400" t="b">
        <v>1</v>
      </c>
      <c r="Q400" t="s">
        <v>71</v>
      </c>
      <c r="R400" s="8">
        <f t="shared" si="39"/>
        <v>99.203252032520325</v>
      </c>
      <c r="S400" t="str">
        <f t="shared" si="40"/>
        <v>film &amp; video</v>
      </c>
      <c r="T400" t="str">
        <f t="shared" si="41"/>
        <v>animation</v>
      </c>
    </row>
    <row r="401" spans="1:20" x14ac:dyDescent="0.3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6">
        <f t="shared" si="36"/>
        <v>63.850976361767728</v>
      </c>
      <c r="G401" t="s">
        <v>14</v>
      </c>
      <c r="H401">
        <v>941</v>
      </c>
      <c r="I401" t="s">
        <v>21</v>
      </c>
      <c r="J401" t="s">
        <v>22</v>
      </c>
      <c r="K401">
        <v>1296626400</v>
      </c>
      <c r="L401" s="11">
        <f t="shared" si="37"/>
        <v>40576.25</v>
      </c>
      <c r="M401">
        <v>1297231200</v>
      </c>
      <c r="N401" s="11">
        <f t="shared" si="38"/>
        <v>40583.25</v>
      </c>
      <c r="O401" t="b">
        <v>0</v>
      </c>
      <c r="P401" t="b">
        <v>0</v>
      </c>
      <c r="Q401" t="s">
        <v>60</v>
      </c>
      <c r="R401" s="8">
        <f t="shared" si="39"/>
        <v>66.022316684378325</v>
      </c>
      <c r="S401" t="str">
        <f t="shared" si="40"/>
        <v>music</v>
      </c>
      <c r="T401" t="str">
        <f t="shared" si="41"/>
        <v>indie rock</v>
      </c>
    </row>
    <row r="402" spans="1:20" ht="31.2" x14ac:dyDescent="0.3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6">
        <f t="shared" si="36"/>
        <v>2</v>
      </c>
      <c r="G402" t="s">
        <v>14</v>
      </c>
      <c r="H402">
        <v>1</v>
      </c>
      <c r="I402" t="s">
        <v>21</v>
      </c>
      <c r="J402" t="s">
        <v>22</v>
      </c>
      <c r="K402">
        <v>1376629200</v>
      </c>
      <c r="L402" s="11">
        <f t="shared" si="37"/>
        <v>41502.208333333336</v>
      </c>
      <c r="M402">
        <v>1378530000</v>
      </c>
      <c r="N402" s="11">
        <f t="shared" si="38"/>
        <v>41524.208333333336</v>
      </c>
      <c r="O402" t="b">
        <v>0</v>
      </c>
      <c r="P402" t="b">
        <v>1</v>
      </c>
      <c r="Q402" t="s">
        <v>122</v>
      </c>
      <c r="R402" s="8">
        <f t="shared" si="39"/>
        <v>2</v>
      </c>
      <c r="S402" t="str">
        <f t="shared" si="40"/>
        <v>photography</v>
      </c>
      <c r="T402" t="str">
        <f t="shared" si="41"/>
        <v>photography books</v>
      </c>
    </row>
    <row r="403" spans="1:20" x14ac:dyDescent="0.3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6">
        <f t="shared" si="36"/>
        <v>1530.2222222222222</v>
      </c>
      <c r="G403" t="s">
        <v>20</v>
      </c>
      <c r="H403">
        <v>299</v>
      </c>
      <c r="I403" t="s">
        <v>21</v>
      </c>
      <c r="J403" t="s">
        <v>22</v>
      </c>
      <c r="K403">
        <v>1572152400</v>
      </c>
      <c r="L403" s="11">
        <f t="shared" si="37"/>
        <v>43765.208333333328</v>
      </c>
      <c r="M403">
        <v>1572152400</v>
      </c>
      <c r="N403" s="11">
        <f t="shared" si="38"/>
        <v>43765.208333333328</v>
      </c>
      <c r="O403" t="b">
        <v>0</v>
      </c>
      <c r="P403" t="b">
        <v>0</v>
      </c>
      <c r="Q403" t="s">
        <v>33</v>
      </c>
      <c r="R403" s="8">
        <f t="shared" si="39"/>
        <v>46.060200668896321</v>
      </c>
      <c r="S403" t="str">
        <f t="shared" si="40"/>
        <v>theater</v>
      </c>
      <c r="T403" t="str">
        <f t="shared" si="41"/>
        <v>plays</v>
      </c>
    </row>
    <row r="404" spans="1:20" x14ac:dyDescent="0.3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6">
        <f t="shared" si="36"/>
        <v>40.356164383561641</v>
      </c>
      <c r="G404" t="s">
        <v>14</v>
      </c>
      <c r="H404">
        <v>40</v>
      </c>
      <c r="I404" t="s">
        <v>21</v>
      </c>
      <c r="J404" t="s">
        <v>22</v>
      </c>
      <c r="K404">
        <v>1325829600</v>
      </c>
      <c r="L404" s="11">
        <f t="shared" si="37"/>
        <v>40914.25</v>
      </c>
      <c r="M404">
        <v>1329890400</v>
      </c>
      <c r="N404" s="11">
        <f t="shared" si="38"/>
        <v>40961.25</v>
      </c>
      <c r="O404" t="b">
        <v>0</v>
      </c>
      <c r="P404" t="b">
        <v>1</v>
      </c>
      <c r="Q404" t="s">
        <v>100</v>
      </c>
      <c r="R404" s="8">
        <f t="shared" si="39"/>
        <v>73.650000000000006</v>
      </c>
      <c r="S404" t="str">
        <f t="shared" si="40"/>
        <v>film &amp; video</v>
      </c>
      <c r="T404" t="str">
        <f t="shared" si="41"/>
        <v>shorts</v>
      </c>
    </row>
    <row r="405" spans="1:20" x14ac:dyDescent="0.3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6">
        <f t="shared" si="36"/>
        <v>86.220633299284984</v>
      </c>
      <c r="G405" t="s">
        <v>14</v>
      </c>
      <c r="H405">
        <v>3015</v>
      </c>
      <c r="I405" t="s">
        <v>15</v>
      </c>
      <c r="J405" t="s">
        <v>16</v>
      </c>
      <c r="K405">
        <v>1273640400</v>
      </c>
      <c r="L405" s="11">
        <f t="shared" si="37"/>
        <v>40310.208333333336</v>
      </c>
      <c r="M405">
        <v>1276750800</v>
      </c>
      <c r="N405" s="11">
        <f t="shared" si="38"/>
        <v>40346.208333333336</v>
      </c>
      <c r="O405" t="b">
        <v>0</v>
      </c>
      <c r="P405" t="b">
        <v>1</v>
      </c>
      <c r="Q405" t="s">
        <v>33</v>
      </c>
      <c r="R405" s="8">
        <f t="shared" si="39"/>
        <v>55.99336650082919</v>
      </c>
      <c r="S405" t="str">
        <f t="shared" si="40"/>
        <v>theater</v>
      </c>
      <c r="T405" t="str">
        <f t="shared" si="41"/>
        <v>plays</v>
      </c>
    </row>
    <row r="406" spans="1:20" x14ac:dyDescent="0.3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6">
        <f t="shared" si="36"/>
        <v>315.58486707566465</v>
      </c>
      <c r="G406" t="s">
        <v>20</v>
      </c>
      <c r="H406">
        <v>2237</v>
      </c>
      <c r="I406" t="s">
        <v>21</v>
      </c>
      <c r="J406" t="s">
        <v>22</v>
      </c>
      <c r="K406">
        <v>1510639200</v>
      </c>
      <c r="L406" s="11">
        <f t="shared" si="37"/>
        <v>43053.25</v>
      </c>
      <c r="M406">
        <v>1510898400</v>
      </c>
      <c r="N406" s="11">
        <f t="shared" si="38"/>
        <v>43056.25</v>
      </c>
      <c r="O406" t="b">
        <v>0</v>
      </c>
      <c r="P406" t="b">
        <v>0</v>
      </c>
      <c r="Q406" t="s">
        <v>33</v>
      </c>
      <c r="R406" s="8">
        <f t="shared" si="39"/>
        <v>68.985695127402778</v>
      </c>
      <c r="S406" t="str">
        <f t="shared" si="40"/>
        <v>theater</v>
      </c>
      <c r="T406" t="str">
        <f t="shared" si="41"/>
        <v>plays</v>
      </c>
    </row>
    <row r="407" spans="1:20" x14ac:dyDescent="0.3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6">
        <f t="shared" si="36"/>
        <v>89.618243243243242</v>
      </c>
      <c r="G407" t="s">
        <v>14</v>
      </c>
      <c r="H407">
        <v>435</v>
      </c>
      <c r="I407" t="s">
        <v>21</v>
      </c>
      <c r="J407" t="s">
        <v>22</v>
      </c>
      <c r="K407">
        <v>1528088400</v>
      </c>
      <c r="L407" s="11">
        <f t="shared" si="37"/>
        <v>43255.208333333328</v>
      </c>
      <c r="M407">
        <v>1532408400</v>
      </c>
      <c r="N407" s="11">
        <f t="shared" si="38"/>
        <v>43305.208333333328</v>
      </c>
      <c r="O407" t="b">
        <v>0</v>
      </c>
      <c r="P407" t="b">
        <v>0</v>
      </c>
      <c r="Q407" t="s">
        <v>33</v>
      </c>
      <c r="R407" s="8">
        <f t="shared" si="39"/>
        <v>60.981609195402299</v>
      </c>
      <c r="S407" t="str">
        <f t="shared" si="40"/>
        <v>theater</v>
      </c>
      <c r="T407" t="str">
        <f t="shared" si="41"/>
        <v>plays</v>
      </c>
    </row>
    <row r="408" spans="1:20" ht="31.2" x14ac:dyDescent="0.3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6">
        <f t="shared" si="36"/>
        <v>182.14503816793894</v>
      </c>
      <c r="G408" t="s">
        <v>20</v>
      </c>
      <c r="H408">
        <v>645</v>
      </c>
      <c r="I408" t="s">
        <v>21</v>
      </c>
      <c r="J408" t="s">
        <v>22</v>
      </c>
      <c r="K408">
        <v>1359525600</v>
      </c>
      <c r="L408" s="11">
        <f t="shared" si="37"/>
        <v>41304.25</v>
      </c>
      <c r="M408">
        <v>1360562400</v>
      </c>
      <c r="N408" s="11">
        <f t="shared" si="38"/>
        <v>41316.25</v>
      </c>
      <c r="O408" t="b">
        <v>1</v>
      </c>
      <c r="P408" t="b">
        <v>0</v>
      </c>
      <c r="Q408" t="s">
        <v>42</v>
      </c>
      <c r="R408" s="8">
        <f t="shared" si="39"/>
        <v>110.98139534883721</v>
      </c>
      <c r="S408" t="str">
        <f t="shared" si="40"/>
        <v>film &amp; video</v>
      </c>
      <c r="T408" t="str">
        <f t="shared" si="41"/>
        <v>documentary</v>
      </c>
    </row>
    <row r="409" spans="1:20" x14ac:dyDescent="0.3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6">
        <f t="shared" si="36"/>
        <v>355.88235294117646</v>
      </c>
      <c r="G409" t="s">
        <v>20</v>
      </c>
      <c r="H409">
        <v>484</v>
      </c>
      <c r="I409" t="s">
        <v>36</v>
      </c>
      <c r="J409" t="s">
        <v>37</v>
      </c>
      <c r="K409">
        <v>1570942800</v>
      </c>
      <c r="L409" s="11">
        <f t="shared" si="37"/>
        <v>43751.208333333328</v>
      </c>
      <c r="M409">
        <v>1571547600</v>
      </c>
      <c r="N409" s="11">
        <f t="shared" si="38"/>
        <v>43758.208333333328</v>
      </c>
      <c r="O409" t="b">
        <v>0</v>
      </c>
      <c r="P409" t="b">
        <v>0</v>
      </c>
      <c r="Q409" t="s">
        <v>33</v>
      </c>
      <c r="R409" s="8">
        <f t="shared" si="39"/>
        <v>25</v>
      </c>
      <c r="S409" t="str">
        <f t="shared" si="40"/>
        <v>theater</v>
      </c>
      <c r="T409" t="str">
        <f t="shared" si="41"/>
        <v>plays</v>
      </c>
    </row>
    <row r="410" spans="1:20" x14ac:dyDescent="0.3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6">
        <f t="shared" si="36"/>
        <v>131.83695652173913</v>
      </c>
      <c r="G410" t="s">
        <v>20</v>
      </c>
      <c r="H410">
        <v>154</v>
      </c>
      <c r="I410" t="s">
        <v>15</v>
      </c>
      <c r="J410" t="s">
        <v>16</v>
      </c>
      <c r="K410">
        <v>1466398800</v>
      </c>
      <c r="L410" s="11">
        <f t="shared" si="37"/>
        <v>42541.208333333328</v>
      </c>
      <c r="M410">
        <v>1468126800</v>
      </c>
      <c r="N410" s="11">
        <f t="shared" si="38"/>
        <v>42561.208333333328</v>
      </c>
      <c r="O410" t="b">
        <v>0</v>
      </c>
      <c r="P410" t="b">
        <v>0</v>
      </c>
      <c r="Q410" t="s">
        <v>42</v>
      </c>
      <c r="R410" s="8">
        <f t="shared" si="39"/>
        <v>78.759740259740255</v>
      </c>
      <c r="S410" t="str">
        <f t="shared" si="40"/>
        <v>film &amp; video</v>
      </c>
      <c r="T410" t="str">
        <f t="shared" si="41"/>
        <v>documentary</v>
      </c>
    </row>
    <row r="411" spans="1:20" x14ac:dyDescent="0.3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6">
        <f t="shared" si="36"/>
        <v>46.315634218289084</v>
      </c>
      <c r="G411" t="s">
        <v>14</v>
      </c>
      <c r="H411">
        <v>714</v>
      </c>
      <c r="I411" t="s">
        <v>21</v>
      </c>
      <c r="J411" t="s">
        <v>22</v>
      </c>
      <c r="K411">
        <v>1492491600</v>
      </c>
      <c r="L411" s="11">
        <f t="shared" si="37"/>
        <v>42843.208333333328</v>
      </c>
      <c r="M411">
        <v>1492837200</v>
      </c>
      <c r="N411" s="11">
        <f t="shared" si="38"/>
        <v>42847.208333333328</v>
      </c>
      <c r="O411" t="b">
        <v>0</v>
      </c>
      <c r="P411" t="b">
        <v>0</v>
      </c>
      <c r="Q411" t="s">
        <v>23</v>
      </c>
      <c r="R411" s="8">
        <f t="shared" si="39"/>
        <v>87.960784313725483</v>
      </c>
      <c r="S411" t="str">
        <f t="shared" si="40"/>
        <v>music</v>
      </c>
      <c r="T411" t="str">
        <f t="shared" si="41"/>
        <v>rock</v>
      </c>
    </row>
    <row r="412" spans="1:20" x14ac:dyDescent="0.3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6">
        <f t="shared" si="36"/>
        <v>36.132726089785294</v>
      </c>
      <c r="G412" t="s">
        <v>47</v>
      </c>
      <c r="H412">
        <v>1111</v>
      </c>
      <c r="I412" t="s">
        <v>21</v>
      </c>
      <c r="J412" t="s">
        <v>22</v>
      </c>
      <c r="K412">
        <v>1430197200</v>
      </c>
      <c r="L412" s="11">
        <f t="shared" si="37"/>
        <v>42122.208333333328</v>
      </c>
      <c r="M412">
        <v>1430197200</v>
      </c>
      <c r="N412" s="11">
        <f t="shared" si="38"/>
        <v>42122.208333333328</v>
      </c>
      <c r="O412" t="b">
        <v>0</v>
      </c>
      <c r="P412" t="b">
        <v>0</v>
      </c>
      <c r="Q412" t="s">
        <v>292</v>
      </c>
      <c r="R412" s="8">
        <f t="shared" si="39"/>
        <v>49.987398739873989</v>
      </c>
      <c r="S412" t="str">
        <f t="shared" si="40"/>
        <v>games</v>
      </c>
      <c r="T412" t="str">
        <f t="shared" si="41"/>
        <v>mobile games</v>
      </c>
    </row>
    <row r="413" spans="1:20" x14ac:dyDescent="0.3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6">
        <f t="shared" si="36"/>
        <v>104.62820512820512</v>
      </c>
      <c r="G413" t="s">
        <v>20</v>
      </c>
      <c r="H413">
        <v>82</v>
      </c>
      <c r="I413" t="s">
        <v>21</v>
      </c>
      <c r="J413" t="s">
        <v>22</v>
      </c>
      <c r="K413">
        <v>1496034000</v>
      </c>
      <c r="L413" s="11">
        <f t="shared" si="37"/>
        <v>42884.208333333328</v>
      </c>
      <c r="M413">
        <v>1496206800</v>
      </c>
      <c r="N413" s="11">
        <f t="shared" si="38"/>
        <v>42886.208333333328</v>
      </c>
      <c r="O413" t="b">
        <v>0</v>
      </c>
      <c r="P413" t="b">
        <v>0</v>
      </c>
      <c r="Q413" t="s">
        <v>33</v>
      </c>
      <c r="R413" s="8">
        <f t="shared" si="39"/>
        <v>99.524390243902445</v>
      </c>
      <c r="S413" t="str">
        <f t="shared" si="40"/>
        <v>theater</v>
      </c>
      <c r="T413" t="str">
        <f t="shared" si="41"/>
        <v>plays</v>
      </c>
    </row>
    <row r="414" spans="1:20" x14ac:dyDescent="0.3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6">
        <f t="shared" si="36"/>
        <v>668.85714285714289</v>
      </c>
      <c r="G414" t="s">
        <v>20</v>
      </c>
      <c r="H414">
        <v>134</v>
      </c>
      <c r="I414" t="s">
        <v>21</v>
      </c>
      <c r="J414" t="s">
        <v>22</v>
      </c>
      <c r="K414">
        <v>1388728800</v>
      </c>
      <c r="L414" s="11">
        <f t="shared" si="37"/>
        <v>41642.25</v>
      </c>
      <c r="M414">
        <v>1389592800</v>
      </c>
      <c r="N414" s="11">
        <f t="shared" si="38"/>
        <v>41652.25</v>
      </c>
      <c r="O414" t="b">
        <v>0</v>
      </c>
      <c r="P414" t="b">
        <v>0</v>
      </c>
      <c r="Q414" t="s">
        <v>119</v>
      </c>
      <c r="R414" s="8">
        <f t="shared" si="39"/>
        <v>104.82089552238806</v>
      </c>
      <c r="S414" t="str">
        <f t="shared" si="40"/>
        <v>publishing</v>
      </c>
      <c r="T414" t="str">
        <f t="shared" si="41"/>
        <v>fiction</v>
      </c>
    </row>
    <row r="415" spans="1:20" x14ac:dyDescent="0.3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6">
        <f t="shared" si="36"/>
        <v>62.072823218997364</v>
      </c>
      <c r="G415" t="s">
        <v>47</v>
      </c>
      <c r="H415">
        <v>1089</v>
      </c>
      <c r="I415" t="s">
        <v>21</v>
      </c>
      <c r="J415" t="s">
        <v>22</v>
      </c>
      <c r="K415">
        <v>1543298400</v>
      </c>
      <c r="L415" s="11">
        <f t="shared" si="37"/>
        <v>43431.25</v>
      </c>
      <c r="M415">
        <v>1545631200</v>
      </c>
      <c r="N415" s="11">
        <f t="shared" si="38"/>
        <v>43458.25</v>
      </c>
      <c r="O415" t="b">
        <v>0</v>
      </c>
      <c r="P415" t="b">
        <v>0</v>
      </c>
      <c r="Q415" t="s">
        <v>71</v>
      </c>
      <c r="R415" s="8">
        <f t="shared" si="39"/>
        <v>108.01469237832875</v>
      </c>
      <c r="S415" t="str">
        <f t="shared" si="40"/>
        <v>film &amp; video</v>
      </c>
      <c r="T415" t="str">
        <f t="shared" si="41"/>
        <v>animation</v>
      </c>
    </row>
    <row r="416" spans="1:20" x14ac:dyDescent="0.3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6">
        <f t="shared" si="36"/>
        <v>84.699787460148784</v>
      </c>
      <c r="G416" t="s">
        <v>14</v>
      </c>
      <c r="H416">
        <v>5497</v>
      </c>
      <c r="I416" t="s">
        <v>21</v>
      </c>
      <c r="J416" t="s">
        <v>22</v>
      </c>
      <c r="K416">
        <v>1271739600</v>
      </c>
      <c r="L416" s="11">
        <f t="shared" si="37"/>
        <v>40288.208333333336</v>
      </c>
      <c r="M416">
        <v>1272430800</v>
      </c>
      <c r="N416" s="11">
        <f t="shared" si="38"/>
        <v>40296.208333333336</v>
      </c>
      <c r="O416" t="b">
        <v>0</v>
      </c>
      <c r="P416" t="b">
        <v>1</v>
      </c>
      <c r="Q416" t="s">
        <v>17</v>
      </c>
      <c r="R416" s="8">
        <f t="shared" si="39"/>
        <v>28.998544660724033</v>
      </c>
      <c r="S416" t="str">
        <f t="shared" si="40"/>
        <v>food</v>
      </c>
      <c r="T416" t="str">
        <f t="shared" si="41"/>
        <v>food trucks</v>
      </c>
    </row>
    <row r="417" spans="1:20" x14ac:dyDescent="0.3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6">
        <f t="shared" si="36"/>
        <v>11.059030837004405</v>
      </c>
      <c r="G417" t="s">
        <v>14</v>
      </c>
      <c r="H417">
        <v>418</v>
      </c>
      <c r="I417" t="s">
        <v>21</v>
      </c>
      <c r="J417" t="s">
        <v>22</v>
      </c>
      <c r="K417">
        <v>1326434400</v>
      </c>
      <c r="L417" s="11">
        <f t="shared" si="37"/>
        <v>40921.25</v>
      </c>
      <c r="M417">
        <v>1327903200</v>
      </c>
      <c r="N417" s="11">
        <f t="shared" si="38"/>
        <v>40938.25</v>
      </c>
      <c r="O417" t="b">
        <v>0</v>
      </c>
      <c r="P417" t="b">
        <v>0</v>
      </c>
      <c r="Q417" t="s">
        <v>33</v>
      </c>
      <c r="R417" s="8">
        <f t="shared" si="39"/>
        <v>30.028708133971293</v>
      </c>
      <c r="S417" t="str">
        <f t="shared" si="40"/>
        <v>theater</v>
      </c>
      <c r="T417" t="str">
        <f t="shared" si="41"/>
        <v>plays</v>
      </c>
    </row>
    <row r="418" spans="1:20" ht="31.2" x14ac:dyDescent="0.3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6">
        <f t="shared" si="36"/>
        <v>43.838781575037146</v>
      </c>
      <c r="G418" t="s">
        <v>14</v>
      </c>
      <c r="H418">
        <v>1439</v>
      </c>
      <c r="I418" t="s">
        <v>21</v>
      </c>
      <c r="J418" t="s">
        <v>22</v>
      </c>
      <c r="K418">
        <v>1295244000</v>
      </c>
      <c r="L418" s="11">
        <f t="shared" si="37"/>
        <v>40560.25</v>
      </c>
      <c r="M418">
        <v>1296021600</v>
      </c>
      <c r="N418" s="11">
        <f t="shared" si="38"/>
        <v>40569.25</v>
      </c>
      <c r="O418" t="b">
        <v>0</v>
      </c>
      <c r="P418" t="b">
        <v>1</v>
      </c>
      <c r="Q418" t="s">
        <v>42</v>
      </c>
      <c r="R418" s="8">
        <f t="shared" si="39"/>
        <v>41.005559416261292</v>
      </c>
      <c r="S418" t="str">
        <f t="shared" si="40"/>
        <v>film &amp; video</v>
      </c>
      <c r="T418" t="str">
        <f t="shared" si="41"/>
        <v>documentary</v>
      </c>
    </row>
    <row r="419" spans="1:20" x14ac:dyDescent="0.3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6">
        <f t="shared" si="36"/>
        <v>55.470588235294116</v>
      </c>
      <c r="G419" t="s">
        <v>14</v>
      </c>
      <c r="H419">
        <v>15</v>
      </c>
      <c r="I419" t="s">
        <v>21</v>
      </c>
      <c r="J419" t="s">
        <v>22</v>
      </c>
      <c r="K419">
        <v>1541221200</v>
      </c>
      <c r="L419" s="11">
        <f t="shared" si="37"/>
        <v>43407.208333333328</v>
      </c>
      <c r="M419">
        <v>1543298400</v>
      </c>
      <c r="N419" s="11">
        <f t="shared" si="38"/>
        <v>43431.25</v>
      </c>
      <c r="O419" t="b">
        <v>0</v>
      </c>
      <c r="P419" t="b">
        <v>0</v>
      </c>
      <c r="Q419" t="s">
        <v>33</v>
      </c>
      <c r="R419" s="8">
        <f t="shared" si="39"/>
        <v>62.866666666666667</v>
      </c>
      <c r="S419" t="str">
        <f t="shared" si="40"/>
        <v>theater</v>
      </c>
      <c r="T419" t="str">
        <f t="shared" si="41"/>
        <v>plays</v>
      </c>
    </row>
    <row r="420" spans="1:20" x14ac:dyDescent="0.3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6">
        <f t="shared" si="36"/>
        <v>57.399511301160658</v>
      </c>
      <c r="G420" t="s">
        <v>14</v>
      </c>
      <c r="H420">
        <v>1999</v>
      </c>
      <c r="I420" t="s">
        <v>15</v>
      </c>
      <c r="J420" t="s">
        <v>16</v>
      </c>
      <c r="K420">
        <v>1336280400</v>
      </c>
      <c r="L420" s="11">
        <f t="shared" si="37"/>
        <v>41035.208333333336</v>
      </c>
      <c r="M420">
        <v>1336366800</v>
      </c>
      <c r="N420" s="11">
        <f t="shared" si="38"/>
        <v>41036.208333333336</v>
      </c>
      <c r="O420" t="b">
        <v>0</v>
      </c>
      <c r="P420" t="b">
        <v>0</v>
      </c>
      <c r="Q420" t="s">
        <v>42</v>
      </c>
      <c r="R420" s="8">
        <f t="shared" si="39"/>
        <v>47.005002501250623</v>
      </c>
      <c r="S420" t="str">
        <f t="shared" si="40"/>
        <v>film &amp; video</v>
      </c>
      <c r="T420" t="str">
        <f t="shared" si="41"/>
        <v>documentary</v>
      </c>
    </row>
    <row r="421" spans="1:20" x14ac:dyDescent="0.3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6">
        <f t="shared" si="36"/>
        <v>123.43497363796135</v>
      </c>
      <c r="G421" t="s">
        <v>20</v>
      </c>
      <c r="H421">
        <v>5203</v>
      </c>
      <c r="I421" t="s">
        <v>21</v>
      </c>
      <c r="J421" t="s">
        <v>22</v>
      </c>
      <c r="K421">
        <v>1324533600</v>
      </c>
      <c r="L421" s="11">
        <f t="shared" si="37"/>
        <v>40899.25</v>
      </c>
      <c r="M421">
        <v>1325052000</v>
      </c>
      <c r="N421" s="11">
        <f t="shared" si="38"/>
        <v>40905.25</v>
      </c>
      <c r="O421" t="b">
        <v>0</v>
      </c>
      <c r="P421" t="b">
        <v>0</v>
      </c>
      <c r="Q421" t="s">
        <v>28</v>
      </c>
      <c r="R421" s="8">
        <f t="shared" si="39"/>
        <v>26.997693638285604</v>
      </c>
      <c r="S421" t="str">
        <f t="shared" si="40"/>
        <v>technology</v>
      </c>
      <c r="T421" t="str">
        <f t="shared" si="41"/>
        <v>web</v>
      </c>
    </row>
    <row r="422" spans="1:20" x14ac:dyDescent="0.3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6">
        <f t="shared" si="36"/>
        <v>128.46</v>
      </c>
      <c r="G422" t="s">
        <v>20</v>
      </c>
      <c r="H422">
        <v>94</v>
      </c>
      <c r="I422" t="s">
        <v>21</v>
      </c>
      <c r="J422" t="s">
        <v>22</v>
      </c>
      <c r="K422">
        <v>1498366800</v>
      </c>
      <c r="L422" s="11">
        <f t="shared" si="37"/>
        <v>42911.208333333328</v>
      </c>
      <c r="M422">
        <v>1499576400</v>
      </c>
      <c r="N422" s="11">
        <f t="shared" si="38"/>
        <v>42925.208333333328</v>
      </c>
      <c r="O422" t="b">
        <v>0</v>
      </c>
      <c r="P422" t="b">
        <v>0</v>
      </c>
      <c r="Q422" t="s">
        <v>33</v>
      </c>
      <c r="R422" s="8">
        <f t="shared" si="39"/>
        <v>68.329787234042556</v>
      </c>
      <c r="S422" t="str">
        <f t="shared" si="40"/>
        <v>theater</v>
      </c>
      <c r="T422" t="str">
        <f t="shared" si="41"/>
        <v>plays</v>
      </c>
    </row>
    <row r="423" spans="1:20" x14ac:dyDescent="0.3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6">
        <f t="shared" si="36"/>
        <v>63.989361702127653</v>
      </c>
      <c r="G423" t="s">
        <v>14</v>
      </c>
      <c r="H423">
        <v>118</v>
      </c>
      <c r="I423" t="s">
        <v>21</v>
      </c>
      <c r="J423" t="s">
        <v>22</v>
      </c>
      <c r="K423">
        <v>1498712400</v>
      </c>
      <c r="L423" s="11">
        <f t="shared" si="37"/>
        <v>42915.208333333328</v>
      </c>
      <c r="M423">
        <v>1501304400</v>
      </c>
      <c r="N423" s="11">
        <f t="shared" si="38"/>
        <v>42945.208333333328</v>
      </c>
      <c r="O423" t="b">
        <v>0</v>
      </c>
      <c r="P423" t="b">
        <v>1</v>
      </c>
      <c r="Q423" t="s">
        <v>65</v>
      </c>
      <c r="R423" s="8">
        <f t="shared" si="39"/>
        <v>50.974576271186443</v>
      </c>
      <c r="S423" t="str">
        <f t="shared" si="40"/>
        <v>technology</v>
      </c>
      <c r="T423" t="str">
        <f t="shared" si="41"/>
        <v>wearables</v>
      </c>
    </row>
    <row r="424" spans="1:20" ht="31.2" x14ac:dyDescent="0.3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6">
        <f t="shared" si="36"/>
        <v>127.29885057471265</v>
      </c>
      <c r="G424" t="s">
        <v>20</v>
      </c>
      <c r="H424">
        <v>205</v>
      </c>
      <c r="I424" t="s">
        <v>21</v>
      </c>
      <c r="J424" t="s">
        <v>22</v>
      </c>
      <c r="K424">
        <v>1271480400</v>
      </c>
      <c r="L424" s="11">
        <f t="shared" si="37"/>
        <v>40285.208333333336</v>
      </c>
      <c r="M424">
        <v>1273208400</v>
      </c>
      <c r="N424" s="11">
        <f t="shared" si="38"/>
        <v>40305.208333333336</v>
      </c>
      <c r="O424" t="b">
        <v>0</v>
      </c>
      <c r="P424" t="b">
        <v>1</v>
      </c>
      <c r="Q424" t="s">
        <v>33</v>
      </c>
      <c r="R424" s="8">
        <f t="shared" si="39"/>
        <v>54.024390243902438</v>
      </c>
      <c r="S424" t="str">
        <f t="shared" si="40"/>
        <v>theater</v>
      </c>
      <c r="T424" t="str">
        <f t="shared" si="41"/>
        <v>plays</v>
      </c>
    </row>
    <row r="425" spans="1:20" x14ac:dyDescent="0.3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6">
        <f t="shared" si="36"/>
        <v>10.638024357239512</v>
      </c>
      <c r="G425" t="s">
        <v>14</v>
      </c>
      <c r="H425">
        <v>162</v>
      </c>
      <c r="I425" t="s">
        <v>21</v>
      </c>
      <c r="J425" t="s">
        <v>22</v>
      </c>
      <c r="K425">
        <v>1316667600</v>
      </c>
      <c r="L425" s="11">
        <f t="shared" si="37"/>
        <v>40808.208333333336</v>
      </c>
      <c r="M425">
        <v>1316840400</v>
      </c>
      <c r="N425" s="11">
        <f t="shared" si="38"/>
        <v>40810.208333333336</v>
      </c>
      <c r="O425" t="b">
        <v>0</v>
      </c>
      <c r="P425" t="b">
        <v>1</v>
      </c>
      <c r="Q425" t="s">
        <v>17</v>
      </c>
      <c r="R425" s="8">
        <f t="shared" si="39"/>
        <v>97.055555555555557</v>
      </c>
      <c r="S425" t="str">
        <f t="shared" si="40"/>
        <v>food</v>
      </c>
      <c r="T425" t="str">
        <f t="shared" si="41"/>
        <v>food trucks</v>
      </c>
    </row>
    <row r="426" spans="1:20" x14ac:dyDescent="0.3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6">
        <f t="shared" si="36"/>
        <v>40.470588235294116</v>
      </c>
      <c r="G426" t="s">
        <v>14</v>
      </c>
      <c r="H426">
        <v>83</v>
      </c>
      <c r="I426" t="s">
        <v>21</v>
      </c>
      <c r="J426" t="s">
        <v>22</v>
      </c>
      <c r="K426">
        <v>1524027600</v>
      </c>
      <c r="L426" s="11">
        <f t="shared" si="37"/>
        <v>43208.208333333328</v>
      </c>
      <c r="M426">
        <v>1524546000</v>
      </c>
      <c r="N426" s="11">
        <f t="shared" si="38"/>
        <v>43214.208333333328</v>
      </c>
      <c r="O426" t="b">
        <v>0</v>
      </c>
      <c r="P426" t="b">
        <v>0</v>
      </c>
      <c r="Q426" t="s">
        <v>60</v>
      </c>
      <c r="R426" s="8">
        <f t="shared" si="39"/>
        <v>24.867469879518072</v>
      </c>
      <c r="S426" t="str">
        <f t="shared" si="40"/>
        <v>music</v>
      </c>
      <c r="T426" t="str">
        <f t="shared" si="41"/>
        <v>indie rock</v>
      </c>
    </row>
    <row r="427" spans="1:20" x14ac:dyDescent="0.3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6">
        <f t="shared" si="36"/>
        <v>287.66666666666663</v>
      </c>
      <c r="G427" t="s">
        <v>20</v>
      </c>
      <c r="H427">
        <v>92</v>
      </c>
      <c r="I427" t="s">
        <v>21</v>
      </c>
      <c r="J427" t="s">
        <v>22</v>
      </c>
      <c r="K427">
        <v>1438059600</v>
      </c>
      <c r="L427" s="11">
        <f t="shared" si="37"/>
        <v>42213.208333333328</v>
      </c>
      <c r="M427">
        <v>1438578000</v>
      </c>
      <c r="N427" s="11">
        <f t="shared" si="38"/>
        <v>42219.208333333328</v>
      </c>
      <c r="O427" t="b">
        <v>0</v>
      </c>
      <c r="P427" t="b">
        <v>0</v>
      </c>
      <c r="Q427" t="s">
        <v>122</v>
      </c>
      <c r="R427" s="8">
        <f t="shared" si="39"/>
        <v>84.423913043478265</v>
      </c>
      <c r="S427" t="str">
        <f t="shared" si="40"/>
        <v>photography</v>
      </c>
      <c r="T427" t="str">
        <f t="shared" si="41"/>
        <v>photography books</v>
      </c>
    </row>
    <row r="428" spans="1:20" x14ac:dyDescent="0.3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6">
        <f t="shared" si="36"/>
        <v>572.94444444444446</v>
      </c>
      <c r="G428" t="s">
        <v>20</v>
      </c>
      <c r="H428">
        <v>219</v>
      </c>
      <c r="I428" t="s">
        <v>21</v>
      </c>
      <c r="J428" t="s">
        <v>22</v>
      </c>
      <c r="K428">
        <v>1361944800</v>
      </c>
      <c r="L428" s="11">
        <f t="shared" si="37"/>
        <v>41332.25</v>
      </c>
      <c r="M428">
        <v>1362549600</v>
      </c>
      <c r="N428" s="11">
        <f t="shared" si="38"/>
        <v>41339.25</v>
      </c>
      <c r="O428" t="b">
        <v>0</v>
      </c>
      <c r="P428" t="b">
        <v>0</v>
      </c>
      <c r="Q428" t="s">
        <v>33</v>
      </c>
      <c r="R428" s="8">
        <f t="shared" si="39"/>
        <v>47.091324200913242</v>
      </c>
      <c r="S428" t="str">
        <f t="shared" si="40"/>
        <v>theater</v>
      </c>
      <c r="T428" t="str">
        <f t="shared" si="41"/>
        <v>plays</v>
      </c>
    </row>
    <row r="429" spans="1:20" x14ac:dyDescent="0.3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6">
        <f t="shared" si="36"/>
        <v>112.90429799426933</v>
      </c>
      <c r="G429" t="s">
        <v>20</v>
      </c>
      <c r="H429">
        <v>2526</v>
      </c>
      <c r="I429" t="s">
        <v>21</v>
      </c>
      <c r="J429" t="s">
        <v>22</v>
      </c>
      <c r="K429">
        <v>1410584400</v>
      </c>
      <c r="L429" s="11">
        <f t="shared" si="37"/>
        <v>41895.208333333336</v>
      </c>
      <c r="M429">
        <v>1413349200</v>
      </c>
      <c r="N429" s="11">
        <f t="shared" si="38"/>
        <v>41927.208333333336</v>
      </c>
      <c r="O429" t="b">
        <v>0</v>
      </c>
      <c r="P429" t="b">
        <v>1</v>
      </c>
      <c r="Q429" t="s">
        <v>33</v>
      </c>
      <c r="R429" s="8">
        <f t="shared" si="39"/>
        <v>77.996041171813147</v>
      </c>
      <c r="S429" t="str">
        <f t="shared" si="40"/>
        <v>theater</v>
      </c>
      <c r="T429" t="str">
        <f t="shared" si="41"/>
        <v>plays</v>
      </c>
    </row>
    <row r="430" spans="1:20" x14ac:dyDescent="0.3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6">
        <f t="shared" si="36"/>
        <v>46.387573964497044</v>
      </c>
      <c r="G430" t="s">
        <v>14</v>
      </c>
      <c r="H430">
        <v>747</v>
      </c>
      <c r="I430" t="s">
        <v>21</v>
      </c>
      <c r="J430" t="s">
        <v>22</v>
      </c>
      <c r="K430">
        <v>1297404000</v>
      </c>
      <c r="L430" s="11">
        <f t="shared" si="37"/>
        <v>40585.25</v>
      </c>
      <c r="M430">
        <v>1298008800</v>
      </c>
      <c r="N430" s="11">
        <f t="shared" si="38"/>
        <v>40592.25</v>
      </c>
      <c r="O430" t="b">
        <v>0</v>
      </c>
      <c r="P430" t="b">
        <v>0</v>
      </c>
      <c r="Q430" t="s">
        <v>71</v>
      </c>
      <c r="R430" s="8">
        <f t="shared" si="39"/>
        <v>62.967871485943775</v>
      </c>
      <c r="S430" t="str">
        <f t="shared" si="40"/>
        <v>film &amp; video</v>
      </c>
      <c r="T430" t="str">
        <f t="shared" si="41"/>
        <v>animation</v>
      </c>
    </row>
    <row r="431" spans="1:20" x14ac:dyDescent="0.3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6">
        <f t="shared" si="36"/>
        <v>90.675916230366497</v>
      </c>
      <c r="G431" t="s">
        <v>74</v>
      </c>
      <c r="H431">
        <v>2138</v>
      </c>
      <c r="I431" t="s">
        <v>21</v>
      </c>
      <c r="J431" t="s">
        <v>22</v>
      </c>
      <c r="K431">
        <v>1392012000</v>
      </c>
      <c r="L431" s="11">
        <f t="shared" si="37"/>
        <v>41680.25</v>
      </c>
      <c r="M431">
        <v>1394427600</v>
      </c>
      <c r="N431" s="11">
        <f t="shared" si="38"/>
        <v>41708.208333333336</v>
      </c>
      <c r="O431" t="b">
        <v>0</v>
      </c>
      <c r="P431" t="b">
        <v>1</v>
      </c>
      <c r="Q431" t="s">
        <v>122</v>
      </c>
      <c r="R431" s="8">
        <f t="shared" si="39"/>
        <v>81.006080449017773</v>
      </c>
      <c r="S431" t="str">
        <f t="shared" si="40"/>
        <v>photography</v>
      </c>
      <c r="T431" t="str">
        <f t="shared" si="41"/>
        <v>photography books</v>
      </c>
    </row>
    <row r="432" spans="1:20" ht="31.2" x14ac:dyDescent="0.3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6">
        <f t="shared" si="36"/>
        <v>67.740740740740748</v>
      </c>
      <c r="G432" t="s">
        <v>14</v>
      </c>
      <c r="H432">
        <v>84</v>
      </c>
      <c r="I432" t="s">
        <v>21</v>
      </c>
      <c r="J432" t="s">
        <v>22</v>
      </c>
      <c r="K432">
        <v>1569733200</v>
      </c>
      <c r="L432" s="11">
        <f t="shared" si="37"/>
        <v>43737.208333333328</v>
      </c>
      <c r="M432">
        <v>1572670800</v>
      </c>
      <c r="N432" s="11">
        <f t="shared" si="38"/>
        <v>43771.208333333328</v>
      </c>
      <c r="O432" t="b">
        <v>0</v>
      </c>
      <c r="P432" t="b">
        <v>0</v>
      </c>
      <c r="Q432" t="s">
        <v>33</v>
      </c>
      <c r="R432" s="8">
        <f t="shared" si="39"/>
        <v>65.321428571428569</v>
      </c>
      <c r="S432" t="str">
        <f t="shared" si="40"/>
        <v>theater</v>
      </c>
      <c r="T432" t="str">
        <f t="shared" si="41"/>
        <v>plays</v>
      </c>
    </row>
    <row r="433" spans="1:20" x14ac:dyDescent="0.3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6">
        <f t="shared" si="36"/>
        <v>192.49019607843135</v>
      </c>
      <c r="G433" t="s">
        <v>20</v>
      </c>
      <c r="H433">
        <v>94</v>
      </c>
      <c r="I433" t="s">
        <v>21</v>
      </c>
      <c r="J433" t="s">
        <v>22</v>
      </c>
      <c r="K433">
        <v>1529643600</v>
      </c>
      <c r="L433" s="11">
        <f t="shared" si="37"/>
        <v>43273.208333333328</v>
      </c>
      <c r="M433">
        <v>1531112400</v>
      </c>
      <c r="N433" s="11">
        <f t="shared" si="38"/>
        <v>43290.208333333328</v>
      </c>
      <c r="O433" t="b">
        <v>1</v>
      </c>
      <c r="P433" t="b">
        <v>0</v>
      </c>
      <c r="Q433" t="s">
        <v>33</v>
      </c>
      <c r="R433" s="8">
        <f t="shared" si="39"/>
        <v>104.43617021276596</v>
      </c>
      <c r="S433" t="str">
        <f t="shared" si="40"/>
        <v>theater</v>
      </c>
      <c r="T433" t="str">
        <f t="shared" si="41"/>
        <v>plays</v>
      </c>
    </row>
    <row r="434" spans="1:20" ht="31.2" x14ac:dyDescent="0.3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6">
        <f t="shared" si="36"/>
        <v>82.714285714285722</v>
      </c>
      <c r="G434" t="s">
        <v>14</v>
      </c>
      <c r="H434">
        <v>91</v>
      </c>
      <c r="I434" t="s">
        <v>21</v>
      </c>
      <c r="J434" t="s">
        <v>22</v>
      </c>
      <c r="K434">
        <v>1399006800</v>
      </c>
      <c r="L434" s="11">
        <f t="shared" si="37"/>
        <v>41761.208333333336</v>
      </c>
      <c r="M434">
        <v>1400734800</v>
      </c>
      <c r="N434" s="11">
        <f t="shared" si="38"/>
        <v>41781.208333333336</v>
      </c>
      <c r="O434" t="b">
        <v>0</v>
      </c>
      <c r="P434" t="b">
        <v>0</v>
      </c>
      <c r="Q434" t="s">
        <v>33</v>
      </c>
      <c r="R434" s="8">
        <f t="shared" si="39"/>
        <v>69.989010989010993</v>
      </c>
      <c r="S434" t="str">
        <f t="shared" si="40"/>
        <v>theater</v>
      </c>
      <c r="T434" t="str">
        <f t="shared" si="41"/>
        <v>plays</v>
      </c>
    </row>
    <row r="435" spans="1:20" x14ac:dyDescent="0.3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6">
        <f t="shared" si="36"/>
        <v>54.163920922570021</v>
      </c>
      <c r="G435" t="s">
        <v>14</v>
      </c>
      <c r="H435">
        <v>792</v>
      </c>
      <c r="I435" t="s">
        <v>21</v>
      </c>
      <c r="J435" t="s">
        <v>22</v>
      </c>
      <c r="K435">
        <v>1385359200</v>
      </c>
      <c r="L435" s="11">
        <f t="shared" si="37"/>
        <v>41603.25</v>
      </c>
      <c r="M435">
        <v>1386741600</v>
      </c>
      <c r="N435" s="11">
        <f t="shared" si="38"/>
        <v>41619.25</v>
      </c>
      <c r="O435" t="b">
        <v>0</v>
      </c>
      <c r="P435" t="b">
        <v>1</v>
      </c>
      <c r="Q435" t="s">
        <v>42</v>
      </c>
      <c r="R435" s="8">
        <f t="shared" si="39"/>
        <v>83.023989898989896</v>
      </c>
      <c r="S435" t="str">
        <f t="shared" si="40"/>
        <v>film &amp; video</v>
      </c>
      <c r="T435" t="str">
        <f t="shared" si="41"/>
        <v>documentary</v>
      </c>
    </row>
    <row r="436" spans="1:20" x14ac:dyDescent="0.3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6">
        <f t="shared" si="36"/>
        <v>16.722222222222221</v>
      </c>
      <c r="G436" t="s">
        <v>74</v>
      </c>
      <c r="H436">
        <v>10</v>
      </c>
      <c r="I436" t="s">
        <v>15</v>
      </c>
      <c r="J436" t="s">
        <v>16</v>
      </c>
      <c r="K436">
        <v>1480572000</v>
      </c>
      <c r="L436" s="11">
        <f t="shared" si="37"/>
        <v>42705.25</v>
      </c>
      <c r="M436">
        <v>1481781600</v>
      </c>
      <c r="N436" s="11">
        <f t="shared" si="38"/>
        <v>42719.25</v>
      </c>
      <c r="O436" t="b">
        <v>1</v>
      </c>
      <c r="P436" t="b">
        <v>0</v>
      </c>
      <c r="Q436" t="s">
        <v>33</v>
      </c>
      <c r="R436" s="8">
        <f t="shared" si="39"/>
        <v>90.3</v>
      </c>
      <c r="S436" t="str">
        <f t="shared" si="40"/>
        <v>theater</v>
      </c>
      <c r="T436" t="str">
        <f t="shared" si="41"/>
        <v>plays</v>
      </c>
    </row>
    <row r="437" spans="1:20" x14ac:dyDescent="0.3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6">
        <f t="shared" si="36"/>
        <v>116.87664041994749</v>
      </c>
      <c r="G437" t="s">
        <v>20</v>
      </c>
      <c r="H437">
        <v>1713</v>
      </c>
      <c r="I437" t="s">
        <v>107</v>
      </c>
      <c r="J437" t="s">
        <v>108</v>
      </c>
      <c r="K437">
        <v>1418623200</v>
      </c>
      <c r="L437" s="11">
        <f t="shared" si="37"/>
        <v>41988.25</v>
      </c>
      <c r="M437">
        <v>1419660000</v>
      </c>
      <c r="N437" s="11">
        <f t="shared" si="38"/>
        <v>42000.25</v>
      </c>
      <c r="O437" t="b">
        <v>0</v>
      </c>
      <c r="P437" t="b">
        <v>1</v>
      </c>
      <c r="Q437" t="s">
        <v>33</v>
      </c>
      <c r="R437" s="8">
        <f t="shared" si="39"/>
        <v>103.98131932282546</v>
      </c>
      <c r="S437" t="str">
        <f t="shared" si="40"/>
        <v>theater</v>
      </c>
      <c r="T437" t="str">
        <f t="shared" si="41"/>
        <v>plays</v>
      </c>
    </row>
    <row r="438" spans="1:20" x14ac:dyDescent="0.3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6">
        <f t="shared" si="36"/>
        <v>1052.1538461538462</v>
      </c>
      <c r="G438" t="s">
        <v>20</v>
      </c>
      <c r="H438">
        <v>249</v>
      </c>
      <c r="I438" t="s">
        <v>21</v>
      </c>
      <c r="J438" t="s">
        <v>22</v>
      </c>
      <c r="K438">
        <v>1555736400</v>
      </c>
      <c r="L438" s="11">
        <f t="shared" si="37"/>
        <v>43575.208333333328</v>
      </c>
      <c r="M438">
        <v>1555822800</v>
      </c>
      <c r="N438" s="11">
        <f t="shared" si="38"/>
        <v>43576.208333333328</v>
      </c>
      <c r="O438" t="b">
        <v>0</v>
      </c>
      <c r="P438" t="b">
        <v>0</v>
      </c>
      <c r="Q438" t="s">
        <v>159</v>
      </c>
      <c r="R438" s="8">
        <f t="shared" si="39"/>
        <v>54.931726907630519</v>
      </c>
      <c r="S438" t="str">
        <f t="shared" si="40"/>
        <v>music</v>
      </c>
      <c r="T438" t="str">
        <f t="shared" si="41"/>
        <v>jazz</v>
      </c>
    </row>
    <row r="439" spans="1:20" x14ac:dyDescent="0.3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6">
        <f t="shared" si="36"/>
        <v>123.07407407407408</v>
      </c>
      <c r="G439" t="s">
        <v>20</v>
      </c>
      <c r="H439">
        <v>192</v>
      </c>
      <c r="I439" t="s">
        <v>21</v>
      </c>
      <c r="J439" t="s">
        <v>22</v>
      </c>
      <c r="K439">
        <v>1442120400</v>
      </c>
      <c r="L439" s="11">
        <f t="shared" si="37"/>
        <v>42260.208333333328</v>
      </c>
      <c r="M439">
        <v>1442379600</v>
      </c>
      <c r="N439" s="11">
        <f t="shared" si="38"/>
        <v>42263.208333333328</v>
      </c>
      <c r="O439" t="b">
        <v>0</v>
      </c>
      <c r="P439" t="b">
        <v>1</v>
      </c>
      <c r="Q439" t="s">
        <v>71</v>
      </c>
      <c r="R439" s="8">
        <f t="shared" si="39"/>
        <v>51.921875</v>
      </c>
      <c r="S439" t="str">
        <f t="shared" si="40"/>
        <v>film &amp; video</v>
      </c>
      <c r="T439" t="str">
        <f t="shared" si="41"/>
        <v>animation</v>
      </c>
    </row>
    <row r="440" spans="1:20" ht="31.2" x14ac:dyDescent="0.3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6">
        <f t="shared" si="36"/>
        <v>178.63855421686748</v>
      </c>
      <c r="G440" t="s">
        <v>20</v>
      </c>
      <c r="H440">
        <v>247</v>
      </c>
      <c r="I440" t="s">
        <v>21</v>
      </c>
      <c r="J440" t="s">
        <v>22</v>
      </c>
      <c r="K440">
        <v>1362376800</v>
      </c>
      <c r="L440" s="11">
        <f t="shared" si="37"/>
        <v>41337.25</v>
      </c>
      <c r="M440">
        <v>1364965200</v>
      </c>
      <c r="N440" s="11">
        <f t="shared" si="38"/>
        <v>41367.208333333336</v>
      </c>
      <c r="O440" t="b">
        <v>0</v>
      </c>
      <c r="P440" t="b">
        <v>0</v>
      </c>
      <c r="Q440" t="s">
        <v>33</v>
      </c>
      <c r="R440" s="8">
        <f t="shared" si="39"/>
        <v>60.02834008097166</v>
      </c>
      <c r="S440" t="str">
        <f t="shared" si="40"/>
        <v>theater</v>
      </c>
      <c r="T440" t="str">
        <f t="shared" si="41"/>
        <v>plays</v>
      </c>
    </row>
    <row r="441" spans="1:20" x14ac:dyDescent="0.3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6">
        <f t="shared" si="36"/>
        <v>355.28169014084506</v>
      </c>
      <c r="G441" t="s">
        <v>20</v>
      </c>
      <c r="H441">
        <v>2293</v>
      </c>
      <c r="I441" t="s">
        <v>21</v>
      </c>
      <c r="J441" t="s">
        <v>22</v>
      </c>
      <c r="K441">
        <v>1478408400</v>
      </c>
      <c r="L441" s="11">
        <f t="shared" si="37"/>
        <v>42680.208333333328</v>
      </c>
      <c r="M441">
        <v>1479016800</v>
      </c>
      <c r="N441" s="11">
        <f t="shared" si="38"/>
        <v>42687.25</v>
      </c>
      <c r="O441" t="b">
        <v>0</v>
      </c>
      <c r="P441" t="b">
        <v>0</v>
      </c>
      <c r="Q441" t="s">
        <v>474</v>
      </c>
      <c r="R441" s="8">
        <f t="shared" si="39"/>
        <v>44.003488879197555</v>
      </c>
      <c r="S441" t="str">
        <f t="shared" si="40"/>
        <v>film &amp; video</v>
      </c>
      <c r="T441" t="str">
        <f t="shared" si="41"/>
        <v>science fiction</v>
      </c>
    </row>
    <row r="442" spans="1:20" x14ac:dyDescent="0.3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6">
        <f t="shared" si="36"/>
        <v>161.90634146341463</v>
      </c>
      <c r="G442" t="s">
        <v>20</v>
      </c>
      <c r="H442">
        <v>3131</v>
      </c>
      <c r="I442" t="s">
        <v>21</v>
      </c>
      <c r="J442" t="s">
        <v>22</v>
      </c>
      <c r="K442">
        <v>1498798800</v>
      </c>
      <c r="L442" s="11">
        <f t="shared" si="37"/>
        <v>42916.208333333328</v>
      </c>
      <c r="M442">
        <v>1499662800</v>
      </c>
      <c r="N442" s="11">
        <f t="shared" si="38"/>
        <v>42926.208333333328</v>
      </c>
      <c r="O442" t="b">
        <v>0</v>
      </c>
      <c r="P442" t="b">
        <v>0</v>
      </c>
      <c r="Q442" t="s">
        <v>269</v>
      </c>
      <c r="R442" s="8">
        <f t="shared" si="39"/>
        <v>53.003513254551258</v>
      </c>
      <c r="S442" t="str">
        <f t="shared" si="40"/>
        <v>film &amp; video</v>
      </c>
      <c r="T442" t="str">
        <f t="shared" si="41"/>
        <v>television</v>
      </c>
    </row>
    <row r="443" spans="1:20" x14ac:dyDescent="0.3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6">
        <f t="shared" si="36"/>
        <v>24.914285714285715</v>
      </c>
      <c r="G443" t="s">
        <v>14</v>
      </c>
      <c r="H443">
        <v>32</v>
      </c>
      <c r="I443" t="s">
        <v>21</v>
      </c>
      <c r="J443" t="s">
        <v>22</v>
      </c>
      <c r="K443">
        <v>1335416400</v>
      </c>
      <c r="L443" s="11">
        <f t="shared" si="37"/>
        <v>41025.208333333336</v>
      </c>
      <c r="M443">
        <v>1337835600</v>
      </c>
      <c r="N443" s="11">
        <f t="shared" si="38"/>
        <v>41053.208333333336</v>
      </c>
      <c r="O443" t="b">
        <v>0</v>
      </c>
      <c r="P443" t="b">
        <v>0</v>
      </c>
      <c r="Q443" t="s">
        <v>65</v>
      </c>
      <c r="R443" s="8">
        <f t="shared" si="39"/>
        <v>54.5</v>
      </c>
      <c r="S443" t="str">
        <f t="shared" si="40"/>
        <v>technology</v>
      </c>
      <c r="T443" t="str">
        <f t="shared" si="41"/>
        <v>wearables</v>
      </c>
    </row>
    <row r="444" spans="1:20" x14ac:dyDescent="0.3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6">
        <f t="shared" si="36"/>
        <v>198.72222222222223</v>
      </c>
      <c r="G444" t="s">
        <v>20</v>
      </c>
      <c r="H444">
        <v>143</v>
      </c>
      <c r="I444" t="s">
        <v>107</v>
      </c>
      <c r="J444" t="s">
        <v>108</v>
      </c>
      <c r="K444">
        <v>1504328400</v>
      </c>
      <c r="L444" s="11">
        <f t="shared" si="37"/>
        <v>42980.208333333328</v>
      </c>
      <c r="M444">
        <v>1505710800</v>
      </c>
      <c r="N444" s="11">
        <f t="shared" si="38"/>
        <v>42996.208333333328</v>
      </c>
      <c r="O444" t="b">
        <v>0</v>
      </c>
      <c r="P444" t="b">
        <v>0</v>
      </c>
      <c r="Q444" t="s">
        <v>33</v>
      </c>
      <c r="R444" s="8">
        <f t="shared" si="39"/>
        <v>75.04195804195804</v>
      </c>
      <c r="S444" t="str">
        <f t="shared" si="40"/>
        <v>theater</v>
      </c>
      <c r="T444" t="str">
        <f t="shared" si="41"/>
        <v>plays</v>
      </c>
    </row>
    <row r="445" spans="1:20" x14ac:dyDescent="0.3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6">
        <f t="shared" si="36"/>
        <v>34.752688172043008</v>
      </c>
      <c r="G445" t="s">
        <v>74</v>
      </c>
      <c r="H445">
        <v>90</v>
      </c>
      <c r="I445" t="s">
        <v>21</v>
      </c>
      <c r="J445" t="s">
        <v>22</v>
      </c>
      <c r="K445">
        <v>1285822800</v>
      </c>
      <c r="L445" s="11">
        <f t="shared" si="37"/>
        <v>40451.208333333336</v>
      </c>
      <c r="M445">
        <v>1287464400</v>
      </c>
      <c r="N445" s="11">
        <f t="shared" si="38"/>
        <v>40470.208333333336</v>
      </c>
      <c r="O445" t="b">
        <v>0</v>
      </c>
      <c r="P445" t="b">
        <v>0</v>
      </c>
      <c r="Q445" t="s">
        <v>33</v>
      </c>
      <c r="R445" s="8">
        <f t="shared" si="39"/>
        <v>35.911111111111111</v>
      </c>
      <c r="S445" t="str">
        <f t="shared" si="40"/>
        <v>theater</v>
      </c>
      <c r="T445" t="str">
        <f t="shared" si="41"/>
        <v>plays</v>
      </c>
    </row>
    <row r="446" spans="1:20" x14ac:dyDescent="0.3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6">
        <f t="shared" si="36"/>
        <v>176.41935483870967</v>
      </c>
      <c r="G446" t="s">
        <v>20</v>
      </c>
      <c r="H446">
        <v>296</v>
      </c>
      <c r="I446" t="s">
        <v>21</v>
      </c>
      <c r="J446" t="s">
        <v>22</v>
      </c>
      <c r="K446">
        <v>1311483600</v>
      </c>
      <c r="L446" s="11">
        <f t="shared" si="37"/>
        <v>40748.208333333336</v>
      </c>
      <c r="M446">
        <v>1311656400</v>
      </c>
      <c r="N446" s="11">
        <f t="shared" si="38"/>
        <v>40750.208333333336</v>
      </c>
      <c r="O446" t="b">
        <v>0</v>
      </c>
      <c r="P446" t="b">
        <v>1</v>
      </c>
      <c r="Q446" t="s">
        <v>60</v>
      </c>
      <c r="R446" s="8">
        <f t="shared" si="39"/>
        <v>36.952702702702702</v>
      </c>
      <c r="S446" t="str">
        <f t="shared" si="40"/>
        <v>music</v>
      </c>
      <c r="T446" t="str">
        <f t="shared" si="41"/>
        <v>indie rock</v>
      </c>
    </row>
    <row r="447" spans="1:20" ht="31.2" x14ac:dyDescent="0.3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6">
        <f t="shared" si="36"/>
        <v>511.38095238095235</v>
      </c>
      <c r="G447" t="s">
        <v>20</v>
      </c>
      <c r="H447">
        <v>170</v>
      </c>
      <c r="I447" t="s">
        <v>21</v>
      </c>
      <c r="J447" t="s">
        <v>22</v>
      </c>
      <c r="K447">
        <v>1291356000</v>
      </c>
      <c r="L447" s="11">
        <f t="shared" si="37"/>
        <v>40515.25</v>
      </c>
      <c r="M447">
        <v>1293170400</v>
      </c>
      <c r="N447" s="11">
        <f t="shared" si="38"/>
        <v>40536.25</v>
      </c>
      <c r="O447" t="b">
        <v>0</v>
      </c>
      <c r="P447" t="b">
        <v>1</v>
      </c>
      <c r="Q447" t="s">
        <v>33</v>
      </c>
      <c r="R447" s="8">
        <f t="shared" si="39"/>
        <v>63.170588235294119</v>
      </c>
      <c r="S447" t="str">
        <f t="shared" si="40"/>
        <v>theater</v>
      </c>
      <c r="T447" t="str">
        <f t="shared" si="41"/>
        <v>plays</v>
      </c>
    </row>
    <row r="448" spans="1:20" x14ac:dyDescent="0.3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6">
        <f t="shared" si="36"/>
        <v>82.044117647058826</v>
      </c>
      <c r="G448" t="s">
        <v>14</v>
      </c>
      <c r="H448">
        <v>186</v>
      </c>
      <c r="I448" t="s">
        <v>21</v>
      </c>
      <c r="J448" t="s">
        <v>22</v>
      </c>
      <c r="K448">
        <v>1355810400</v>
      </c>
      <c r="L448" s="11">
        <f t="shared" si="37"/>
        <v>41261.25</v>
      </c>
      <c r="M448">
        <v>1355983200</v>
      </c>
      <c r="N448" s="11">
        <f t="shared" si="38"/>
        <v>41263.25</v>
      </c>
      <c r="O448" t="b">
        <v>0</v>
      </c>
      <c r="P448" t="b">
        <v>0</v>
      </c>
      <c r="Q448" t="s">
        <v>65</v>
      </c>
      <c r="R448" s="8">
        <f t="shared" si="39"/>
        <v>29.99462365591398</v>
      </c>
      <c r="S448" t="str">
        <f t="shared" si="40"/>
        <v>technology</v>
      </c>
      <c r="T448" t="str">
        <f t="shared" si="41"/>
        <v>wearables</v>
      </c>
    </row>
    <row r="449" spans="1:20" ht="31.2" x14ac:dyDescent="0.3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6">
        <f t="shared" si="36"/>
        <v>24.326030927835053</v>
      </c>
      <c r="G449" t="s">
        <v>74</v>
      </c>
      <c r="H449">
        <v>439</v>
      </c>
      <c r="I449" t="s">
        <v>40</v>
      </c>
      <c r="J449" t="s">
        <v>41</v>
      </c>
      <c r="K449">
        <v>1513663200</v>
      </c>
      <c r="L449" s="11">
        <f t="shared" si="37"/>
        <v>43088.25</v>
      </c>
      <c r="M449">
        <v>1515045600</v>
      </c>
      <c r="N449" s="11">
        <f t="shared" si="38"/>
        <v>43104.25</v>
      </c>
      <c r="O449" t="b">
        <v>0</v>
      </c>
      <c r="P449" t="b">
        <v>0</v>
      </c>
      <c r="Q449" t="s">
        <v>269</v>
      </c>
      <c r="R449" s="8">
        <f t="shared" si="39"/>
        <v>86</v>
      </c>
      <c r="S449" t="str">
        <f t="shared" si="40"/>
        <v>film &amp; video</v>
      </c>
      <c r="T449" t="str">
        <f t="shared" si="41"/>
        <v>television</v>
      </c>
    </row>
    <row r="450" spans="1:20" x14ac:dyDescent="0.3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6">
        <f t="shared" ref="F450:F513" si="42">100*(IF(E450=0,0,E450/D450))</f>
        <v>50.482758620689658</v>
      </c>
      <c r="G450" t="s">
        <v>14</v>
      </c>
      <c r="H450">
        <v>605</v>
      </c>
      <c r="I450" t="s">
        <v>21</v>
      </c>
      <c r="J450" t="s">
        <v>22</v>
      </c>
      <c r="K450">
        <v>1365915600</v>
      </c>
      <c r="L450" s="11">
        <f t="shared" si="37"/>
        <v>41378.208333333336</v>
      </c>
      <c r="M450">
        <v>1366088400</v>
      </c>
      <c r="N450" s="11">
        <f t="shared" si="38"/>
        <v>41380.208333333336</v>
      </c>
      <c r="O450" t="b">
        <v>0</v>
      </c>
      <c r="P450" t="b">
        <v>1</v>
      </c>
      <c r="Q450" t="s">
        <v>89</v>
      </c>
      <c r="R450" s="8">
        <f t="shared" si="39"/>
        <v>75.014876033057845</v>
      </c>
      <c r="S450" t="str">
        <f t="shared" si="40"/>
        <v>games</v>
      </c>
      <c r="T450" t="str">
        <f t="shared" si="41"/>
        <v>video games</v>
      </c>
    </row>
    <row r="451" spans="1:20" x14ac:dyDescent="0.3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6">
        <f t="shared" si="42"/>
        <v>967</v>
      </c>
      <c r="G451" t="s">
        <v>20</v>
      </c>
      <c r="H451">
        <v>86</v>
      </c>
      <c r="I451" t="s">
        <v>36</v>
      </c>
      <c r="J451" t="s">
        <v>37</v>
      </c>
      <c r="K451">
        <v>1551852000</v>
      </c>
      <c r="L451" s="11">
        <f t="shared" ref="L451:L514" si="43">(((K451/60)/60)/24)+DATE(1970,1,1)</f>
        <v>43530.25</v>
      </c>
      <c r="M451">
        <v>1553317200</v>
      </c>
      <c r="N451" s="11">
        <f t="shared" ref="N451:N514" si="44">(((M451/60)/60)/24)+DATE(1970,1,1)</f>
        <v>43547.208333333328</v>
      </c>
      <c r="O451" t="b">
        <v>0</v>
      </c>
      <c r="P451" t="b">
        <v>0</v>
      </c>
      <c r="Q451" t="s">
        <v>89</v>
      </c>
      <c r="R451" s="8">
        <f t="shared" ref="R451:R514" si="45">IFERROR(E451/H451,0)</f>
        <v>101.19767441860465</v>
      </c>
      <c r="S451" t="str">
        <f t="shared" ref="S451:S514" si="46">LEFT(Q451,SEARCH("/",Q451)-1)</f>
        <v>games</v>
      </c>
      <c r="T451" t="str">
        <f t="shared" ref="T451:T514" si="47">RIGHT(Q451,LEN(Q451)-SEARCH("/",Q451))</f>
        <v>video games</v>
      </c>
    </row>
    <row r="452" spans="1:20" x14ac:dyDescent="0.3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6">
        <f t="shared" si="42"/>
        <v>4</v>
      </c>
      <c r="G452" t="s">
        <v>14</v>
      </c>
      <c r="H452">
        <v>1</v>
      </c>
      <c r="I452" t="s">
        <v>15</v>
      </c>
      <c r="J452" t="s">
        <v>16</v>
      </c>
      <c r="K452">
        <v>1540098000</v>
      </c>
      <c r="L452" s="11">
        <f t="shared" si="43"/>
        <v>43394.208333333328</v>
      </c>
      <c r="M452">
        <v>1542088800</v>
      </c>
      <c r="N452" s="11">
        <f t="shared" si="44"/>
        <v>43417.25</v>
      </c>
      <c r="O452" t="b">
        <v>0</v>
      </c>
      <c r="P452" t="b">
        <v>0</v>
      </c>
      <c r="Q452" t="s">
        <v>71</v>
      </c>
      <c r="R452" s="8">
        <f t="shared" si="45"/>
        <v>4</v>
      </c>
      <c r="S452" t="str">
        <f t="shared" si="46"/>
        <v>film &amp; video</v>
      </c>
      <c r="T452" t="str">
        <f t="shared" si="47"/>
        <v>animation</v>
      </c>
    </row>
    <row r="453" spans="1:20" x14ac:dyDescent="0.3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6">
        <f t="shared" si="42"/>
        <v>122.84501347708894</v>
      </c>
      <c r="G453" t="s">
        <v>20</v>
      </c>
      <c r="H453">
        <v>6286</v>
      </c>
      <c r="I453" t="s">
        <v>21</v>
      </c>
      <c r="J453" t="s">
        <v>22</v>
      </c>
      <c r="K453">
        <v>1500440400</v>
      </c>
      <c r="L453" s="11">
        <f t="shared" si="43"/>
        <v>42935.208333333328</v>
      </c>
      <c r="M453">
        <v>1503118800</v>
      </c>
      <c r="N453" s="11">
        <f t="shared" si="44"/>
        <v>42966.208333333328</v>
      </c>
      <c r="O453" t="b">
        <v>0</v>
      </c>
      <c r="P453" t="b">
        <v>0</v>
      </c>
      <c r="Q453" t="s">
        <v>23</v>
      </c>
      <c r="R453" s="8">
        <f t="shared" si="45"/>
        <v>29.001272669424118</v>
      </c>
      <c r="S453" t="str">
        <f t="shared" si="46"/>
        <v>music</v>
      </c>
      <c r="T453" t="str">
        <f t="shared" si="47"/>
        <v>rock</v>
      </c>
    </row>
    <row r="454" spans="1:20" ht="31.2" x14ac:dyDescent="0.3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6">
        <f t="shared" si="42"/>
        <v>63.4375</v>
      </c>
      <c r="G454" t="s">
        <v>14</v>
      </c>
      <c r="H454">
        <v>31</v>
      </c>
      <c r="I454" t="s">
        <v>21</v>
      </c>
      <c r="J454" t="s">
        <v>22</v>
      </c>
      <c r="K454">
        <v>1278392400</v>
      </c>
      <c r="L454" s="11">
        <f t="shared" si="43"/>
        <v>40365.208333333336</v>
      </c>
      <c r="M454">
        <v>1278478800</v>
      </c>
      <c r="N454" s="11">
        <f t="shared" si="44"/>
        <v>40366.208333333336</v>
      </c>
      <c r="O454" t="b">
        <v>0</v>
      </c>
      <c r="P454" t="b">
        <v>0</v>
      </c>
      <c r="Q454" t="s">
        <v>53</v>
      </c>
      <c r="R454" s="8">
        <f t="shared" si="45"/>
        <v>98.225806451612897</v>
      </c>
      <c r="S454" t="str">
        <f t="shared" si="46"/>
        <v>film &amp; video</v>
      </c>
      <c r="T454" t="str">
        <f t="shared" si="47"/>
        <v>drama</v>
      </c>
    </row>
    <row r="455" spans="1:20" ht="31.2" x14ac:dyDescent="0.3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6">
        <f t="shared" si="42"/>
        <v>56.331688596491226</v>
      </c>
      <c r="G455" t="s">
        <v>14</v>
      </c>
      <c r="H455">
        <v>1181</v>
      </c>
      <c r="I455" t="s">
        <v>21</v>
      </c>
      <c r="J455" t="s">
        <v>22</v>
      </c>
      <c r="K455">
        <v>1480572000</v>
      </c>
      <c r="L455" s="11">
        <f t="shared" si="43"/>
        <v>42705.25</v>
      </c>
      <c r="M455">
        <v>1484114400</v>
      </c>
      <c r="N455" s="11">
        <f t="shared" si="44"/>
        <v>42746.25</v>
      </c>
      <c r="O455" t="b">
        <v>0</v>
      </c>
      <c r="P455" t="b">
        <v>0</v>
      </c>
      <c r="Q455" t="s">
        <v>474</v>
      </c>
      <c r="R455" s="8">
        <f t="shared" si="45"/>
        <v>87.001693480101608</v>
      </c>
      <c r="S455" t="str">
        <f t="shared" si="46"/>
        <v>film &amp; video</v>
      </c>
      <c r="T455" t="str">
        <f t="shared" si="47"/>
        <v>science fiction</v>
      </c>
    </row>
    <row r="456" spans="1:20" x14ac:dyDescent="0.3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6">
        <f t="shared" si="42"/>
        <v>44.074999999999996</v>
      </c>
      <c r="G456" t="s">
        <v>14</v>
      </c>
      <c r="H456">
        <v>39</v>
      </c>
      <c r="I456" t="s">
        <v>21</v>
      </c>
      <c r="J456" t="s">
        <v>22</v>
      </c>
      <c r="K456">
        <v>1382331600</v>
      </c>
      <c r="L456" s="11">
        <f t="shared" si="43"/>
        <v>41568.208333333336</v>
      </c>
      <c r="M456">
        <v>1385445600</v>
      </c>
      <c r="N456" s="11">
        <f t="shared" si="44"/>
        <v>41604.25</v>
      </c>
      <c r="O456" t="b">
        <v>0</v>
      </c>
      <c r="P456" t="b">
        <v>1</v>
      </c>
      <c r="Q456" t="s">
        <v>53</v>
      </c>
      <c r="R456" s="8">
        <f t="shared" si="45"/>
        <v>45.205128205128204</v>
      </c>
      <c r="S456" t="str">
        <f t="shared" si="46"/>
        <v>film &amp; video</v>
      </c>
      <c r="T456" t="str">
        <f t="shared" si="47"/>
        <v>drama</v>
      </c>
    </row>
    <row r="457" spans="1:20" x14ac:dyDescent="0.3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6">
        <f t="shared" si="42"/>
        <v>118.37253218884121</v>
      </c>
      <c r="G457" t="s">
        <v>20</v>
      </c>
      <c r="H457">
        <v>3727</v>
      </c>
      <c r="I457" t="s">
        <v>21</v>
      </c>
      <c r="J457" t="s">
        <v>22</v>
      </c>
      <c r="K457">
        <v>1316754000</v>
      </c>
      <c r="L457" s="11">
        <f t="shared" si="43"/>
        <v>40809.208333333336</v>
      </c>
      <c r="M457">
        <v>1318741200</v>
      </c>
      <c r="N457" s="11">
        <f t="shared" si="44"/>
        <v>40832.208333333336</v>
      </c>
      <c r="O457" t="b">
        <v>0</v>
      </c>
      <c r="P457" t="b">
        <v>0</v>
      </c>
      <c r="Q457" t="s">
        <v>33</v>
      </c>
      <c r="R457" s="8">
        <f t="shared" si="45"/>
        <v>37.001341561577675</v>
      </c>
      <c r="S457" t="str">
        <f t="shared" si="46"/>
        <v>theater</v>
      </c>
      <c r="T457" t="str">
        <f t="shared" si="47"/>
        <v>plays</v>
      </c>
    </row>
    <row r="458" spans="1:20" ht="31.2" x14ac:dyDescent="0.3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6">
        <f t="shared" si="42"/>
        <v>104.1243169398907</v>
      </c>
      <c r="G458" t="s">
        <v>20</v>
      </c>
      <c r="H458">
        <v>1605</v>
      </c>
      <c r="I458" t="s">
        <v>21</v>
      </c>
      <c r="J458" t="s">
        <v>22</v>
      </c>
      <c r="K458">
        <v>1518242400</v>
      </c>
      <c r="L458" s="11">
        <f t="shared" si="43"/>
        <v>43141.25</v>
      </c>
      <c r="M458">
        <v>1518242400</v>
      </c>
      <c r="N458" s="11">
        <f t="shared" si="44"/>
        <v>43141.25</v>
      </c>
      <c r="O458" t="b">
        <v>0</v>
      </c>
      <c r="P458" t="b">
        <v>1</v>
      </c>
      <c r="Q458" t="s">
        <v>60</v>
      </c>
      <c r="R458" s="8">
        <f t="shared" si="45"/>
        <v>94.976947040498445</v>
      </c>
      <c r="S458" t="str">
        <f t="shared" si="46"/>
        <v>music</v>
      </c>
      <c r="T458" t="str">
        <f t="shared" si="47"/>
        <v>indie rock</v>
      </c>
    </row>
    <row r="459" spans="1:20" x14ac:dyDescent="0.3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6">
        <f t="shared" si="42"/>
        <v>26.640000000000004</v>
      </c>
      <c r="G459" t="s">
        <v>14</v>
      </c>
      <c r="H459">
        <v>46</v>
      </c>
      <c r="I459" t="s">
        <v>21</v>
      </c>
      <c r="J459" t="s">
        <v>22</v>
      </c>
      <c r="K459">
        <v>1476421200</v>
      </c>
      <c r="L459" s="11">
        <f t="shared" si="43"/>
        <v>42657.208333333328</v>
      </c>
      <c r="M459">
        <v>1476594000</v>
      </c>
      <c r="N459" s="11">
        <f t="shared" si="44"/>
        <v>42659.208333333328</v>
      </c>
      <c r="O459" t="b">
        <v>0</v>
      </c>
      <c r="P459" t="b">
        <v>0</v>
      </c>
      <c r="Q459" t="s">
        <v>33</v>
      </c>
      <c r="R459" s="8">
        <f t="shared" si="45"/>
        <v>28.956521739130434</v>
      </c>
      <c r="S459" t="str">
        <f t="shared" si="46"/>
        <v>theater</v>
      </c>
      <c r="T459" t="str">
        <f t="shared" si="47"/>
        <v>plays</v>
      </c>
    </row>
    <row r="460" spans="1:20" x14ac:dyDescent="0.3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6">
        <f t="shared" si="42"/>
        <v>351.20118343195264</v>
      </c>
      <c r="G460" t="s">
        <v>20</v>
      </c>
      <c r="H460">
        <v>2120</v>
      </c>
      <c r="I460" t="s">
        <v>21</v>
      </c>
      <c r="J460" t="s">
        <v>22</v>
      </c>
      <c r="K460">
        <v>1269752400</v>
      </c>
      <c r="L460" s="11">
        <f t="shared" si="43"/>
        <v>40265.208333333336</v>
      </c>
      <c r="M460">
        <v>1273554000</v>
      </c>
      <c r="N460" s="11">
        <f t="shared" si="44"/>
        <v>40309.208333333336</v>
      </c>
      <c r="O460" t="b">
        <v>0</v>
      </c>
      <c r="P460" t="b">
        <v>0</v>
      </c>
      <c r="Q460" t="s">
        <v>33</v>
      </c>
      <c r="R460" s="8">
        <f t="shared" si="45"/>
        <v>55.993396226415094</v>
      </c>
      <c r="S460" t="str">
        <f t="shared" si="46"/>
        <v>theater</v>
      </c>
      <c r="T460" t="str">
        <f t="shared" si="47"/>
        <v>plays</v>
      </c>
    </row>
    <row r="461" spans="1:20" x14ac:dyDescent="0.3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6">
        <f t="shared" si="42"/>
        <v>90.063492063492063</v>
      </c>
      <c r="G461" t="s">
        <v>14</v>
      </c>
      <c r="H461">
        <v>105</v>
      </c>
      <c r="I461" t="s">
        <v>21</v>
      </c>
      <c r="J461" t="s">
        <v>22</v>
      </c>
      <c r="K461">
        <v>1419746400</v>
      </c>
      <c r="L461" s="11">
        <f t="shared" si="43"/>
        <v>42001.25</v>
      </c>
      <c r="M461">
        <v>1421906400</v>
      </c>
      <c r="N461" s="11">
        <f t="shared" si="44"/>
        <v>42026.25</v>
      </c>
      <c r="O461" t="b">
        <v>0</v>
      </c>
      <c r="P461" t="b">
        <v>0</v>
      </c>
      <c r="Q461" t="s">
        <v>42</v>
      </c>
      <c r="R461" s="8">
        <f t="shared" si="45"/>
        <v>54.038095238095238</v>
      </c>
      <c r="S461" t="str">
        <f t="shared" si="46"/>
        <v>film &amp; video</v>
      </c>
      <c r="T461" t="str">
        <f t="shared" si="47"/>
        <v>documentary</v>
      </c>
    </row>
    <row r="462" spans="1:20" x14ac:dyDescent="0.3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6">
        <f t="shared" si="42"/>
        <v>171.625</v>
      </c>
      <c r="G462" t="s">
        <v>20</v>
      </c>
      <c r="H462">
        <v>50</v>
      </c>
      <c r="I462" t="s">
        <v>21</v>
      </c>
      <c r="J462" t="s">
        <v>22</v>
      </c>
      <c r="K462">
        <v>1281330000</v>
      </c>
      <c r="L462" s="11">
        <f t="shared" si="43"/>
        <v>40399.208333333336</v>
      </c>
      <c r="M462">
        <v>1281589200</v>
      </c>
      <c r="N462" s="11">
        <f t="shared" si="44"/>
        <v>40402.208333333336</v>
      </c>
      <c r="O462" t="b">
        <v>0</v>
      </c>
      <c r="P462" t="b">
        <v>0</v>
      </c>
      <c r="Q462" t="s">
        <v>33</v>
      </c>
      <c r="R462" s="8">
        <f t="shared" si="45"/>
        <v>82.38</v>
      </c>
      <c r="S462" t="str">
        <f t="shared" si="46"/>
        <v>theater</v>
      </c>
      <c r="T462" t="str">
        <f t="shared" si="47"/>
        <v>plays</v>
      </c>
    </row>
    <row r="463" spans="1:20" x14ac:dyDescent="0.3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6">
        <f t="shared" si="42"/>
        <v>141.04655870445345</v>
      </c>
      <c r="G463" t="s">
        <v>20</v>
      </c>
      <c r="H463">
        <v>2080</v>
      </c>
      <c r="I463" t="s">
        <v>21</v>
      </c>
      <c r="J463" t="s">
        <v>22</v>
      </c>
      <c r="K463">
        <v>1398661200</v>
      </c>
      <c r="L463" s="11">
        <f t="shared" si="43"/>
        <v>41757.208333333336</v>
      </c>
      <c r="M463">
        <v>1400389200</v>
      </c>
      <c r="N463" s="11">
        <f t="shared" si="44"/>
        <v>41777.208333333336</v>
      </c>
      <c r="O463" t="b">
        <v>0</v>
      </c>
      <c r="P463" t="b">
        <v>0</v>
      </c>
      <c r="Q463" t="s">
        <v>53</v>
      </c>
      <c r="R463" s="8">
        <f t="shared" si="45"/>
        <v>66.997115384615384</v>
      </c>
      <c r="S463" t="str">
        <f t="shared" si="46"/>
        <v>film &amp; video</v>
      </c>
      <c r="T463" t="str">
        <f t="shared" si="47"/>
        <v>drama</v>
      </c>
    </row>
    <row r="464" spans="1:20" x14ac:dyDescent="0.3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6">
        <f t="shared" si="42"/>
        <v>30.57944915254237</v>
      </c>
      <c r="G464" t="s">
        <v>14</v>
      </c>
      <c r="H464">
        <v>535</v>
      </c>
      <c r="I464" t="s">
        <v>21</v>
      </c>
      <c r="J464" t="s">
        <v>22</v>
      </c>
      <c r="K464">
        <v>1359525600</v>
      </c>
      <c r="L464" s="11">
        <f t="shared" si="43"/>
        <v>41304.25</v>
      </c>
      <c r="M464">
        <v>1362808800</v>
      </c>
      <c r="N464" s="11">
        <f t="shared" si="44"/>
        <v>41342.25</v>
      </c>
      <c r="O464" t="b">
        <v>0</v>
      </c>
      <c r="P464" t="b">
        <v>0</v>
      </c>
      <c r="Q464" t="s">
        <v>292</v>
      </c>
      <c r="R464" s="8">
        <f t="shared" si="45"/>
        <v>107.91401869158878</v>
      </c>
      <c r="S464" t="str">
        <f t="shared" si="46"/>
        <v>games</v>
      </c>
      <c r="T464" t="str">
        <f t="shared" si="47"/>
        <v>mobile games</v>
      </c>
    </row>
    <row r="465" spans="1:20" ht="31.2" x14ac:dyDescent="0.3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6">
        <f t="shared" si="42"/>
        <v>108.16455696202532</v>
      </c>
      <c r="G465" t="s">
        <v>20</v>
      </c>
      <c r="H465">
        <v>2105</v>
      </c>
      <c r="I465" t="s">
        <v>21</v>
      </c>
      <c r="J465" t="s">
        <v>22</v>
      </c>
      <c r="K465">
        <v>1388469600</v>
      </c>
      <c r="L465" s="11">
        <f t="shared" si="43"/>
        <v>41639.25</v>
      </c>
      <c r="M465">
        <v>1388815200</v>
      </c>
      <c r="N465" s="11">
        <f t="shared" si="44"/>
        <v>41643.25</v>
      </c>
      <c r="O465" t="b">
        <v>0</v>
      </c>
      <c r="P465" t="b">
        <v>0</v>
      </c>
      <c r="Q465" t="s">
        <v>71</v>
      </c>
      <c r="R465" s="8">
        <f t="shared" si="45"/>
        <v>69.009501187648453</v>
      </c>
      <c r="S465" t="str">
        <f t="shared" si="46"/>
        <v>film &amp; video</v>
      </c>
      <c r="T465" t="str">
        <f t="shared" si="47"/>
        <v>animation</v>
      </c>
    </row>
    <row r="466" spans="1:20" x14ac:dyDescent="0.3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6">
        <f t="shared" si="42"/>
        <v>133.45505617977528</v>
      </c>
      <c r="G466" t="s">
        <v>20</v>
      </c>
      <c r="H466">
        <v>2436</v>
      </c>
      <c r="I466" t="s">
        <v>21</v>
      </c>
      <c r="J466" t="s">
        <v>22</v>
      </c>
      <c r="K466">
        <v>1518328800</v>
      </c>
      <c r="L466" s="11">
        <f t="shared" si="43"/>
        <v>43142.25</v>
      </c>
      <c r="M466">
        <v>1519538400</v>
      </c>
      <c r="N466" s="11">
        <f t="shared" si="44"/>
        <v>43156.25</v>
      </c>
      <c r="O466" t="b">
        <v>0</v>
      </c>
      <c r="P466" t="b">
        <v>0</v>
      </c>
      <c r="Q466" t="s">
        <v>33</v>
      </c>
      <c r="R466" s="8">
        <f t="shared" si="45"/>
        <v>39.006568144499177</v>
      </c>
      <c r="S466" t="str">
        <f t="shared" si="46"/>
        <v>theater</v>
      </c>
      <c r="T466" t="str">
        <f t="shared" si="47"/>
        <v>plays</v>
      </c>
    </row>
    <row r="467" spans="1:20" x14ac:dyDescent="0.3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6">
        <f t="shared" si="42"/>
        <v>187.85106382978722</v>
      </c>
      <c r="G467" t="s">
        <v>20</v>
      </c>
      <c r="H467">
        <v>80</v>
      </c>
      <c r="I467" t="s">
        <v>21</v>
      </c>
      <c r="J467" t="s">
        <v>22</v>
      </c>
      <c r="K467">
        <v>1517032800</v>
      </c>
      <c r="L467" s="11">
        <f t="shared" si="43"/>
        <v>43127.25</v>
      </c>
      <c r="M467">
        <v>1517810400</v>
      </c>
      <c r="N467" s="11">
        <f t="shared" si="44"/>
        <v>43136.25</v>
      </c>
      <c r="O467" t="b">
        <v>0</v>
      </c>
      <c r="P467" t="b">
        <v>0</v>
      </c>
      <c r="Q467" t="s">
        <v>206</v>
      </c>
      <c r="R467" s="8">
        <f t="shared" si="45"/>
        <v>110.3625</v>
      </c>
      <c r="S467" t="str">
        <f t="shared" si="46"/>
        <v>publishing</v>
      </c>
      <c r="T467" t="str">
        <f t="shared" si="47"/>
        <v>translations</v>
      </c>
    </row>
    <row r="468" spans="1:20" x14ac:dyDescent="0.3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6">
        <f t="shared" si="42"/>
        <v>332</v>
      </c>
      <c r="G468" t="s">
        <v>20</v>
      </c>
      <c r="H468">
        <v>42</v>
      </c>
      <c r="I468" t="s">
        <v>21</v>
      </c>
      <c r="J468" t="s">
        <v>22</v>
      </c>
      <c r="K468">
        <v>1368594000</v>
      </c>
      <c r="L468" s="11">
        <f t="shared" si="43"/>
        <v>41409.208333333336</v>
      </c>
      <c r="M468">
        <v>1370581200</v>
      </c>
      <c r="N468" s="11">
        <f t="shared" si="44"/>
        <v>41432.208333333336</v>
      </c>
      <c r="O468" t="b">
        <v>0</v>
      </c>
      <c r="P468" t="b">
        <v>1</v>
      </c>
      <c r="Q468" t="s">
        <v>65</v>
      </c>
      <c r="R468" s="8">
        <f t="shared" si="45"/>
        <v>94.857142857142861</v>
      </c>
      <c r="S468" t="str">
        <f t="shared" si="46"/>
        <v>technology</v>
      </c>
      <c r="T468" t="str">
        <f t="shared" si="47"/>
        <v>wearables</v>
      </c>
    </row>
    <row r="469" spans="1:20" ht="31.2" x14ac:dyDescent="0.3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6">
        <f t="shared" si="42"/>
        <v>575.21428571428578</v>
      </c>
      <c r="G469" t="s">
        <v>20</v>
      </c>
      <c r="H469">
        <v>139</v>
      </c>
      <c r="I469" t="s">
        <v>15</v>
      </c>
      <c r="J469" t="s">
        <v>16</v>
      </c>
      <c r="K469">
        <v>1448258400</v>
      </c>
      <c r="L469" s="11">
        <f t="shared" si="43"/>
        <v>42331.25</v>
      </c>
      <c r="M469">
        <v>1448863200</v>
      </c>
      <c r="N469" s="11">
        <f t="shared" si="44"/>
        <v>42338.25</v>
      </c>
      <c r="O469" t="b">
        <v>0</v>
      </c>
      <c r="P469" t="b">
        <v>1</v>
      </c>
      <c r="Q469" t="s">
        <v>28</v>
      </c>
      <c r="R469" s="8">
        <f t="shared" si="45"/>
        <v>57.935251798561154</v>
      </c>
      <c r="S469" t="str">
        <f t="shared" si="46"/>
        <v>technology</v>
      </c>
      <c r="T469" t="str">
        <f t="shared" si="47"/>
        <v>web</v>
      </c>
    </row>
    <row r="470" spans="1:20" x14ac:dyDescent="0.3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6">
        <f t="shared" si="42"/>
        <v>40.5</v>
      </c>
      <c r="G470" t="s">
        <v>14</v>
      </c>
      <c r="H470">
        <v>16</v>
      </c>
      <c r="I470" t="s">
        <v>21</v>
      </c>
      <c r="J470" t="s">
        <v>22</v>
      </c>
      <c r="K470">
        <v>1555218000</v>
      </c>
      <c r="L470" s="11">
        <f t="shared" si="43"/>
        <v>43569.208333333328</v>
      </c>
      <c r="M470">
        <v>1556600400</v>
      </c>
      <c r="N470" s="11">
        <f t="shared" si="44"/>
        <v>43585.208333333328</v>
      </c>
      <c r="O470" t="b">
        <v>0</v>
      </c>
      <c r="P470" t="b">
        <v>0</v>
      </c>
      <c r="Q470" t="s">
        <v>33</v>
      </c>
      <c r="R470" s="8">
        <f t="shared" si="45"/>
        <v>101.25</v>
      </c>
      <c r="S470" t="str">
        <f t="shared" si="46"/>
        <v>theater</v>
      </c>
      <c r="T470" t="str">
        <f t="shared" si="47"/>
        <v>plays</v>
      </c>
    </row>
    <row r="471" spans="1:20" x14ac:dyDescent="0.3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6">
        <f t="shared" si="42"/>
        <v>184.42857142857144</v>
      </c>
      <c r="G471" t="s">
        <v>20</v>
      </c>
      <c r="H471">
        <v>159</v>
      </c>
      <c r="I471" t="s">
        <v>21</v>
      </c>
      <c r="J471" t="s">
        <v>22</v>
      </c>
      <c r="K471">
        <v>1431925200</v>
      </c>
      <c r="L471" s="11">
        <f t="shared" si="43"/>
        <v>42142.208333333328</v>
      </c>
      <c r="M471">
        <v>1432098000</v>
      </c>
      <c r="N471" s="11">
        <f t="shared" si="44"/>
        <v>42144.208333333328</v>
      </c>
      <c r="O471" t="b">
        <v>0</v>
      </c>
      <c r="P471" t="b">
        <v>0</v>
      </c>
      <c r="Q471" t="s">
        <v>53</v>
      </c>
      <c r="R471" s="8">
        <f t="shared" si="45"/>
        <v>64.95597484276729</v>
      </c>
      <c r="S471" t="str">
        <f t="shared" si="46"/>
        <v>film &amp; video</v>
      </c>
      <c r="T471" t="str">
        <f t="shared" si="47"/>
        <v>drama</v>
      </c>
    </row>
    <row r="472" spans="1:20" x14ac:dyDescent="0.3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6">
        <f t="shared" si="42"/>
        <v>285.80555555555554</v>
      </c>
      <c r="G472" t="s">
        <v>20</v>
      </c>
      <c r="H472">
        <v>381</v>
      </c>
      <c r="I472" t="s">
        <v>21</v>
      </c>
      <c r="J472" t="s">
        <v>22</v>
      </c>
      <c r="K472">
        <v>1481522400</v>
      </c>
      <c r="L472" s="11">
        <f t="shared" si="43"/>
        <v>42716.25</v>
      </c>
      <c r="M472">
        <v>1482127200</v>
      </c>
      <c r="N472" s="11">
        <f t="shared" si="44"/>
        <v>42723.25</v>
      </c>
      <c r="O472" t="b">
        <v>0</v>
      </c>
      <c r="P472" t="b">
        <v>0</v>
      </c>
      <c r="Q472" t="s">
        <v>65</v>
      </c>
      <c r="R472" s="8">
        <f t="shared" si="45"/>
        <v>27.00524934383202</v>
      </c>
      <c r="S472" t="str">
        <f t="shared" si="46"/>
        <v>technology</v>
      </c>
      <c r="T472" t="str">
        <f t="shared" si="47"/>
        <v>wearables</v>
      </c>
    </row>
    <row r="473" spans="1:20" x14ac:dyDescent="0.3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6">
        <f t="shared" si="42"/>
        <v>319</v>
      </c>
      <c r="G473" t="s">
        <v>20</v>
      </c>
      <c r="H473">
        <v>194</v>
      </c>
      <c r="I473" t="s">
        <v>40</v>
      </c>
      <c r="J473" t="s">
        <v>41</v>
      </c>
      <c r="K473">
        <v>1335934800</v>
      </c>
      <c r="L473" s="11">
        <f t="shared" si="43"/>
        <v>41031.208333333336</v>
      </c>
      <c r="M473">
        <v>1335934800</v>
      </c>
      <c r="N473" s="11">
        <f t="shared" si="44"/>
        <v>41031.208333333336</v>
      </c>
      <c r="O473" t="b">
        <v>0</v>
      </c>
      <c r="P473" t="b">
        <v>1</v>
      </c>
      <c r="Q473" t="s">
        <v>17</v>
      </c>
      <c r="R473" s="8">
        <f t="shared" si="45"/>
        <v>50.97422680412371</v>
      </c>
      <c r="S473" t="str">
        <f t="shared" si="46"/>
        <v>food</v>
      </c>
      <c r="T473" t="str">
        <f t="shared" si="47"/>
        <v>food trucks</v>
      </c>
    </row>
    <row r="474" spans="1:20" ht="31.2" x14ac:dyDescent="0.3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6">
        <f t="shared" si="42"/>
        <v>39.234070221066318</v>
      </c>
      <c r="G474" t="s">
        <v>14</v>
      </c>
      <c r="H474">
        <v>575</v>
      </c>
      <c r="I474" t="s">
        <v>21</v>
      </c>
      <c r="J474" t="s">
        <v>22</v>
      </c>
      <c r="K474">
        <v>1552280400</v>
      </c>
      <c r="L474" s="11">
        <f t="shared" si="43"/>
        <v>43535.208333333328</v>
      </c>
      <c r="M474">
        <v>1556946000</v>
      </c>
      <c r="N474" s="11">
        <f t="shared" si="44"/>
        <v>43589.208333333328</v>
      </c>
      <c r="O474" t="b">
        <v>0</v>
      </c>
      <c r="P474" t="b">
        <v>0</v>
      </c>
      <c r="Q474" t="s">
        <v>23</v>
      </c>
      <c r="R474" s="8">
        <f t="shared" si="45"/>
        <v>104.94260869565217</v>
      </c>
      <c r="S474" t="str">
        <f t="shared" si="46"/>
        <v>music</v>
      </c>
      <c r="T474" t="str">
        <f t="shared" si="47"/>
        <v>rock</v>
      </c>
    </row>
    <row r="475" spans="1:20" x14ac:dyDescent="0.3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6">
        <f t="shared" si="42"/>
        <v>178.14000000000001</v>
      </c>
      <c r="G475" t="s">
        <v>20</v>
      </c>
      <c r="H475">
        <v>106</v>
      </c>
      <c r="I475" t="s">
        <v>21</v>
      </c>
      <c r="J475" t="s">
        <v>22</v>
      </c>
      <c r="K475">
        <v>1529989200</v>
      </c>
      <c r="L475" s="11">
        <f t="shared" si="43"/>
        <v>43277.208333333328</v>
      </c>
      <c r="M475">
        <v>1530075600</v>
      </c>
      <c r="N475" s="11">
        <f t="shared" si="44"/>
        <v>43278.208333333328</v>
      </c>
      <c r="O475" t="b">
        <v>0</v>
      </c>
      <c r="P475" t="b">
        <v>0</v>
      </c>
      <c r="Q475" t="s">
        <v>50</v>
      </c>
      <c r="R475" s="8">
        <f t="shared" si="45"/>
        <v>84.028301886792448</v>
      </c>
      <c r="S475" t="str">
        <f t="shared" si="46"/>
        <v>music</v>
      </c>
      <c r="T475" t="str">
        <f t="shared" si="47"/>
        <v>electric music</v>
      </c>
    </row>
    <row r="476" spans="1:20" x14ac:dyDescent="0.3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6">
        <f t="shared" si="42"/>
        <v>365.15</v>
      </c>
      <c r="G476" t="s">
        <v>20</v>
      </c>
      <c r="H476">
        <v>142</v>
      </c>
      <c r="I476" t="s">
        <v>21</v>
      </c>
      <c r="J476" t="s">
        <v>22</v>
      </c>
      <c r="K476">
        <v>1418709600</v>
      </c>
      <c r="L476" s="11">
        <f t="shared" si="43"/>
        <v>41989.25</v>
      </c>
      <c r="M476">
        <v>1418796000</v>
      </c>
      <c r="N476" s="11">
        <f t="shared" si="44"/>
        <v>41990.25</v>
      </c>
      <c r="O476" t="b">
        <v>0</v>
      </c>
      <c r="P476" t="b">
        <v>0</v>
      </c>
      <c r="Q476" t="s">
        <v>269</v>
      </c>
      <c r="R476" s="8">
        <f t="shared" si="45"/>
        <v>102.85915492957747</v>
      </c>
      <c r="S476" t="str">
        <f t="shared" si="46"/>
        <v>film &amp; video</v>
      </c>
      <c r="T476" t="str">
        <f t="shared" si="47"/>
        <v>television</v>
      </c>
    </row>
    <row r="477" spans="1:20" ht="31.2" x14ac:dyDescent="0.3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6">
        <f t="shared" si="42"/>
        <v>113.94594594594594</v>
      </c>
      <c r="G477" t="s">
        <v>20</v>
      </c>
      <c r="H477">
        <v>211</v>
      </c>
      <c r="I477" t="s">
        <v>21</v>
      </c>
      <c r="J477" t="s">
        <v>22</v>
      </c>
      <c r="K477">
        <v>1372136400</v>
      </c>
      <c r="L477" s="11">
        <f t="shared" si="43"/>
        <v>41450.208333333336</v>
      </c>
      <c r="M477">
        <v>1372482000</v>
      </c>
      <c r="N477" s="11">
        <f t="shared" si="44"/>
        <v>41454.208333333336</v>
      </c>
      <c r="O477" t="b">
        <v>0</v>
      </c>
      <c r="P477" t="b">
        <v>1</v>
      </c>
      <c r="Q477" t="s">
        <v>206</v>
      </c>
      <c r="R477" s="8">
        <f t="shared" si="45"/>
        <v>39.962085308056871</v>
      </c>
      <c r="S477" t="str">
        <f t="shared" si="46"/>
        <v>publishing</v>
      </c>
      <c r="T477" t="str">
        <f t="shared" si="47"/>
        <v>translations</v>
      </c>
    </row>
    <row r="478" spans="1:20" ht="31.2" x14ac:dyDescent="0.3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6">
        <f t="shared" si="42"/>
        <v>29.828720626631856</v>
      </c>
      <c r="G478" t="s">
        <v>14</v>
      </c>
      <c r="H478">
        <v>1120</v>
      </c>
      <c r="I478" t="s">
        <v>21</v>
      </c>
      <c r="J478" t="s">
        <v>22</v>
      </c>
      <c r="K478">
        <v>1533877200</v>
      </c>
      <c r="L478" s="11">
        <f t="shared" si="43"/>
        <v>43322.208333333328</v>
      </c>
      <c r="M478">
        <v>1534395600</v>
      </c>
      <c r="N478" s="11">
        <f t="shared" si="44"/>
        <v>43328.208333333328</v>
      </c>
      <c r="O478" t="b">
        <v>0</v>
      </c>
      <c r="P478" t="b">
        <v>0</v>
      </c>
      <c r="Q478" t="s">
        <v>119</v>
      </c>
      <c r="R478" s="8">
        <f t="shared" si="45"/>
        <v>51.001785714285717</v>
      </c>
      <c r="S478" t="str">
        <f t="shared" si="46"/>
        <v>publishing</v>
      </c>
      <c r="T478" t="str">
        <f t="shared" si="47"/>
        <v>fiction</v>
      </c>
    </row>
    <row r="479" spans="1:20" x14ac:dyDescent="0.3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6">
        <f t="shared" si="42"/>
        <v>54.270588235294113</v>
      </c>
      <c r="G479" t="s">
        <v>14</v>
      </c>
      <c r="H479">
        <v>113</v>
      </c>
      <c r="I479" t="s">
        <v>21</v>
      </c>
      <c r="J479" t="s">
        <v>22</v>
      </c>
      <c r="K479">
        <v>1309064400</v>
      </c>
      <c r="L479" s="11">
        <f t="shared" si="43"/>
        <v>40720.208333333336</v>
      </c>
      <c r="M479">
        <v>1311397200</v>
      </c>
      <c r="N479" s="11">
        <f t="shared" si="44"/>
        <v>40747.208333333336</v>
      </c>
      <c r="O479" t="b">
        <v>0</v>
      </c>
      <c r="P479" t="b">
        <v>0</v>
      </c>
      <c r="Q479" t="s">
        <v>474</v>
      </c>
      <c r="R479" s="8">
        <f t="shared" si="45"/>
        <v>40.823008849557525</v>
      </c>
      <c r="S479" t="str">
        <f t="shared" si="46"/>
        <v>film &amp; video</v>
      </c>
      <c r="T479" t="str">
        <f t="shared" si="47"/>
        <v>science fiction</v>
      </c>
    </row>
    <row r="480" spans="1:20" x14ac:dyDescent="0.3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6">
        <f t="shared" si="42"/>
        <v>236.34156976744185</v>
      </c>
      <c r="G480" t="s">
        <v>20</v>
      </c>
      <c r="H480">
        <v>2756</v>
      </c>
      <c r="I480" t="s">
        <v>21</v>
      </c>
      <c r="J480" t="s">
        <v>22</v>
      </c>
      <c r="K480">
        <v>1425877200</v>
      </c>
      <c r="L480" s="11">
        <f t="shared" si="43"/>
        <v>42072.208333333328</v>
      </c>
      <c r="M480">
        <v>1426914000</v>
      </c>
      <c r="N480" s="11">
        <f t="shared" si="44"/>
        <v>42084.208333333328</v>
      </c>
      <c r="O480" t="b">
        <v>0</v>
      </c>
      <c r="P480" t="b">
        <v>0</v>
      </c>
      <c r="Q480" t="s">
        <v>65</v>
      </c>
      <c r="R480" s="8">
        <f t="shared" si="45"/>
        <v>58.999637155297535</v>
      </c>
      <c r="S480" t="str">
        <f t="shared" si="46"/>
        <v>technology</v>
      </c>
      <c r="T480" t="str">
        <f t="shared" si="47"/>
        <v>wearables</v>
      </c>
    </row>
    <row r="481" spans="1:20" x14ac:dyDescent="0.3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6">
        <f t="shared" si="42"/>
        <v>512.91666666666663</v>
      </c>
      <c r="G481" t="s">
        <v>20</v>
      </c>
      <c r="H481">
        <v>173</v>
      </c>
      <c r="I481" t="s">
        <v>40</v>
      </c>
      <c r="J481" t="s">
        <v>41</v>
      </c>
      <c r="K481">
        <v>1501304400</v>
      </c>
      <c r="L481" s="11">
        <f t="shared" si="43"/>
        <v>42945.208333333328</v>
      </c>
      <c r="M481">
        <v>1501477200</v>
      </c>
      <c r="N481" s="11">
        <f t="shared" si="44"/>
        <v>42947.208333333328</v>
      </c>
      <c r="O481" t="b">
        <v>0</v>
      </c>
      <c r="P481" t="b">
        <v>0</v>
      </c>
      <c r="Q481" t="s">
        <v>17</v>
      </c>
      <c r="R481" s="8">
        <f t="shared" si="45"/>
        <v>71.156069364161851</v>
      </c>
      <c r="S481" t="str">
        <f t="shared" si="46"/>
        <v>food</v>
      </c>
      <c r="T481" t="str">
        <f t="shared" si="47"/>
        <v>food trucks</v>
      </c>
    </row>
    <row r="482" spans="1:20" x14ac:dyDescent="0.3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6">
        <f t="shared" si="42"/>
        <v>100.65116279069768</v>
      </c>
      <c r="G482" t="s">
        <v>20</v>
      </c>
      <c r="H482">
        <v>87</v>
      </c>
      <c r="I482" t="s">
        <v>21</v>
      </c>
      <c r="J482" t="s">
        <v>22</v>
      </c>
      <c r="K482">
        <v>1268287200</v>
      </c>
      <c r="L482" s="11">
        <f t="shared" si="43"/>
        <v>40248.25</v>
      </c>
      <c r="M482">
        <v>1269061200</v>
      </c>
      <c r="N482" s="11">
        <f t="shared" si="44"/>
        <v>40257.208333333336</v>
      </c>
      <c r="O482" t="b">
        <v>0</v>
      </c>
      <c r="P482" t="b">
        <v>1</v>
      </c>
      <c r="Q482" t="s">
        <v>122</v>
      </c>
      <c r="R482" s="8">
        <f t="shared" si="45"/>
        <v>99.494252873563212</v>
      </c>
      <c r="S482" t="str">
        <f t="shared" si="46"/>
        <v>photography</v>
      </c>
      <c r="T482" t="str">
        <f t="shared" si="47"/>
        <v>photography books</v>
      </c>
    </row>
    <row r="483" spans="1:20" ht="31.2" x14ac:dyDescent="0.3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6">
        <f t="shared" si="42"/>
        <v>81.348423194303152</v>
      </c>
      <c r="G483" t="s">
        <v>14</v>
      </c>
      <c r="H483">
        <v>1538</v>
      </c>
      <c r="I483" t="s">
        <v>21</v>
      </c>
      <c r="J483" t="s">
        <v>22</v>
      </c>
      <c r="K483">
        <v>1412139600</v>
      </c>
      <c r="L483" s="11">
        <f t="shared" si="43"/>
        <v>41913.208333333336</v>
      </c>
      <c r="M483">
        <v>1415772000</v>
      </c>
      <c r="N483" s="11">
        <f t="shared" si="44"/>
        <v>41955.25</v>
      </c>
      <c r="O483" t="b">
        <v>0</v>
      </c>
      <c r="P483" t="b">
        <v>1</v>
      </c>
      <c r="Q483" t="s">
        <v>33</v>
      </c>
      <c r="R483" s="8">
        <f t="shared" si="45"/>
        <v>103.98634590377114</v>
      </c>
      <c r="S483" t="str">
        <f t="shared" si="46"/>
        <v>theater</v>
      </c>
      <c r="T483" t="str">
        <f t="shared" si="47"/>
        <v>plays</v>
      </c>
    </row>
    <row r="484" spans="1:20" ht="31.2" x14ac:dyDescent="0.3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6">
        <f t="shared" si="42"/>
        <v>16.404761904761905</v>
      </c>
      <c r="G484" t="s">
        <v>14</v>
      </c>
      <c r="H484">
        <v>9</v>
      </c>
      <c r="I484" t="s">
        <v>21</v>
      </c>
      <c r="J484" t="s">
        <v>22</v>
      </c>
      <c r="K484">
        <v>1330063200</v>
      </c>
      <c r="L484" s="11">
        <f t="shared" si="43"/>
        <v>40963.25</v>
      </c>
      <c r="M484">
        <v>1331013600</v>
      </c>
      <c r="N484" s="11">
        <f t="shared" si="44"/>
        <v>40974.25</v>
      </c>
      <c r="O484" t="b">
        <v>0</v>
      </c>
      <c r="P484" t="b">
        <v>1</v>
      </c>
      <c r="Q484" t="s">
        <v>119</v>
      </c>
      <c r="R484" s="8">
        <f t="shared" si="45"/>
        <v>76.555555555555557</v>
      </c>
      <c r="S484" t="str">
        <f t="shared" si="46"/>
        <v>publishing</v>
      </c>
      <c r="T484" t="str">
        <f t="shared" si="47"/>
        <v>fiction</v>
      </c>
    </row>
    <row r="485" spans="1:20" x14ac:dyDescent="0.3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6">
        <f t="shared" si="42"/>
        <v>52.774617067833695</v>
      </c>
      <c r="G485" t="s">
        <v>14</v>
      </c>
      <c r="H485">
        <v>554</v>
      </c>
      <c r="I485" t="s">
        <v>21</v>
      </c>
      <c r="J485" t="s">
        <v>22</v>
      </c>
      <c r="K485">
        <v>1576130400</v>
      </c>
      <c r="L485" s="11">
        <f t="shared" si="43"/>
        <v>43811.25</v>
      </c>
      <c r="M485">
        <v>1576735200</v>
      </c>
      <c r="N485" s="11">
        <f t="shared" si="44"/>
        <v>43818.25</v>
      </c>
      <c r="O485" t="b">
        <v>0</v>
      </c>
      <c r="P485" t="b">
        <v>0</v>
      </c>
      <c r="Q485" t="s">
        <v>33</v>
      </c>
      <c r="R485" s="8">
        <f t="shared" si="45"/>
        <v>87.068592057761734</v>
      </c>
      <c r="S485" t="str">
        <f t="shared" si="46"/>
        <v>theater</v>
      </c>
      <c r="T485" t="str">
        <f t="shared" si="47"/>
        <v>plays</v>
      </c>
    </row>
    <row r="486" spans="1:20" x14ac:dyDescent="0.3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6">
        <f t="shared" si="42"/>
        <v>260.20608108108109</v>
      </c>
      <c r="G486" t="s">
        <v>20</v>
      </c>
      <c r="H486">
        <v>1572</v>
      </c>
      <c r="I486" t="s">
        <v>40</v>
      </c>
      <c r="J486" t="s">
        <v>41</v>
      </c>
      <c r="K486">
        <v>1407128400</v>
      </c>
      <c r="L486" s="11">
        <f t="shared" si="43"/>
        <v>41855.208333333336</v>
      </c>
      <c r="M486">
        <v>1411362000</v>
      </c>
      <c r="N486" s="11">
        <f t="shared" si="44"/>
        <v>41904.208333333336</v>
      </c>
      <c r="O486" t="b">
        <v>0</v>
      </c>
      <c r="P486" t="b">
        <v>1</v>
      </c>
      <c r="Q486" t="s">
        <v>17</v>
      </c>
      <c r="R486" s="8">
        <f t="shared" si="45"/>
        <v>48.99554707379135</v>
      </c>
      <c r="S486" t="str">
        <f t="shared" si="46"/>
        <v>food</v>
      </c>
      <c r="T486" t="str">
        <f t="shared" si="47"/>
        <v>food trucks</v>
      </c>
    </row>
    <row r="487" spans="1:20" ht="31.2" x14ac:dyDescent="0.3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6">
        <f t="shared" si="42"/>
        <v>30.73289183222958</v>
      </c>
      <c r="G487" t="s">
        <v>14</v>
      </c>
      <c r="H487">
        <v>648</v>
      </c>
      <c r="I487" t="s">
        <v>40</v>
      </c>
      <c r="J487" t="s">
        <v>41</v>
      </c>
      <c r="K487">
        <v>1560142800</v>
      </c>
      <c r="L487" s="11">
        <f t="shared" si="43"/>
        <v>43626.208333333328</v>
      </c>
      <c r="M487">
        <v>1563685200</v>
      </c>
      <c r="N487" s="11">
        <f t="shared" si="44"/>
        <v>43667.208333333328</v>
      </c>
      <c r="O487" t="b">
        <v>0</v>
      </c>
      <c r="P487" t="b">
        <v>0</v>
      </c>
      <c r="Q487" t="s">
        <v>33</v>
      </c>
      <c r="R487" s="8">
        <f t="shared" si="45"/>
        <v>42.969135802469133</v>
      </c>
      <c r="S487" t="str">
        <f t="shared" si="46"/>
        <v>theater</v>
      </c>
      <c r="T487" t="str">
        <f t="shared" si="47"/>
        <v>plays</v>
      </c>
    </row>
    <row r="488" spans="1:20" ht="31.2" x14ac:dyDescent="0.3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6">
        <f t="shared" si="42"/>
        <v>13.5</v>
      </c>
      <c r="G488" t="s">
        <v>14</v>
      </c>
      <c r="H488">
        <v>21</v>
      </c>
      <c r="I488" t="s">
        <v>40</v>
      </c>
      <c r="J488" t="s">
        <v>41</v>
      </c>
      <c r="K488">
        <v>1520575200</v>
      </c>
      <c r="L488" s="11">
        <f t="shared" si="43"/>
        <v>43168.25</v>
      </c>
      <c r="M488">
        <v>1521867600</v>
      </c>
      <c r="N488" s="11">
        <f t="shared" si="44"/>
        <v>43183.208333333328</v>
      </c>
      <c r="O488" t="b">
        <v>0</v>
      </c>
      <c r="P488" t="b">
        <v>1</v>
      </c>
      <c r="Q488" t="s">
        <v>206</v>
      </c>
      <c r="R488" s="8">
        <f t="shared" si="45"/>
        <v>33.428571428571431</v>
      </c>
      <c r="S488" t="str">
        <f t="shared" si="46"/>
        <v>publishing</v>
      </c>
      <c r="T488" t="str">
        <f t="shared" si="47"/>
        <v>translations</v>
      </c>
    </row>
    <row r="489" spans="1:20" x14ac:dyDescent="0.3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6">
        <f t="shared" si="42"/>
        <v>178.62556663644605</v>
      </c>
      <c r="G489" t="s">
        <v>20</v>
      </c>
      <c r="H489">
        <v>2346</v>
      </c>
      <c r="I489" t="s">
        <v>21</v>
      </c>
      <c r="J489" t="s">
        <v>22</v>
      </c>
      <c r="K489">
        <v>1492664400</v>
      </c>
      <c r="L489" s="11">
        <f t="shared" si="43"/>
        <v>42845.208333333328</v>
      </c>
      <c r="M489">
        <v>1495515600</v>
      </c>
      <c r="N489" s="11">
        <f t="shared" si="44"/>
        <v>42878.208333333328</v>
      </c>
      <c r="O489" t="b">
        <v>0</v>
      </c>
      <c r="P489" t="b">
        <v>0</v>
      </c>
      <c r="Q489" t="s">
        <v>33</v>
      </c>
      <c r="R489" s="8">
        <f t="shared" si="45"/>
        <v>83.982949701619773</v>
      </c>
      <c r="S489" t="str">
        <f t="shared" si="46"/>
        <v>theater</v>
      </c>
      <c r="T489" t="str">
        <f t="shared" si="47"/>
        <v>plays</v>
      </c>
    </row>
    <row r="490" spans="1:20" x14ac:dyDescent="0.3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6">
        <f t="shared" si="42"/>
        <v>220.0566037735849</v>
      </c>
      <c r="G490" t="s">
        <v>20</v>
      </c>
      <c r="H490">
        <v>115</v>
      </c>
      <c r="I490" t="s">
        <v>21</v>
      </c>
      <c r="J490" t="s">
        <v>22</v>
      </c>
      <c r="K490">
        <v>1454479200</v>
      </c>
      <c r="L490" s="11">
        <f t="shared" si="43"/>
        <v>42403.25</v>
      </c>
      <c r="M490">
        <v>1455948000</v>
      </c>
      <c r="N490" s="11">
        <f t="shared" si="44"/>
        <v>42420.25</v>
      </c>
      <c r="O490" t="b">
        <v>0</v>
      </c>
      <c r="P490" t="b">
        <v>0</v>
      </c>
      <c r="Q490" t="s">
        <v>33</v>
      </c>
      <c r="R490" s="8">
        <f t="shared" si="45"/>
        <v>101.41739130434783</v>
      </c>
      <c r="S490" t="str">
        <f t="shared" si="46"/>
        <v>theater</v>
      </c>
      <c r="T490" t="str">
        <f t="shared" si="47"/>
        <v>plays</v>
      </c>
    </row>
    <row r="491" spans="1:20" x14ac:dyDescent="0.3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6">
        <f t="shared" si="42"/>
        <v>101.5108695652174</v>
      </c>
      <c r="G491" t="s">
        <v>20</v>
      </c>
      <c r="H491">
        <v>85</v>
      </c>
      <c r="I491" t="s">
        <v>107</v>
      </c>
      <c r="J491" t="s">
        <v>108</v>
      </c>
      <c r="K491">
        <v>1281934800</v>
      </c>
      <c r="L491" s="11">
        <f t="shared" si="43"/>
        <v>40406.208333333336</v>
      </c>
      <c r="M491">
        <v>1282366800</v>
      </c>
      <c r="N491" s="11">
        <f t="shared" si="44"/>
        <v>40411.208333333336</v>
      </c>
      <c r="O491" t="b">
        <v>0</v>
      </c>
      <c r="P491" t="b">
        <v>0</v>
      </c>
      <c r="Q491" t="s">
        <v>65</v>
      </c>
      <c r="R491" s="8">
        <f t="shared" si="45"/>
        <v>109.87058823529412</v>
      </c>
      <c r="S491" t="str">
        <f t="shared" si="46"/>
        <v>technology</v>
      </c>
      <c r="T491" t="str">
        <f t="shared" si="47"/>
        <v>wearables</v>
      </c>
    </row>
    <row r="492" spans="1:20" ht="31.2" x14ac:dyDescent="0.3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6">
        <f t="shared" si="42"/>
        <v>191.5</v>
      </c>
      <c r="G492" t="s">
        <v>20</v>
      </c>
      <c r="H492">
        <v>144</v>
      </c>
      <c r="I492" t="s">
        <v>21</v>
      </c>
      <c r="J492" t="s">
        <v>22</v>
      </c>
      <c r="K492">
        <v>1573970400</v>
      </c>
      <c r="L492" s="11">
        <f t="shared" si="43"/>
        <v>43786.25</v>
      </c>
      <c r="M492">
        <v>1574575200</v>
      </c>
      <c r="N492" s="11">
        <f t="shared" si="44"/>
        <v>43793.25</v>
      </c>
      <c r="O492" t="b">
        <v>0</v>
      </c>
      <c r="P492" t="b">
        <v>0</v>
      </c>
      <c r="Q492" t="s">
        <v>1029</v>
      </c>
      <c r="R492" s="8">
        <f t="shared" si="45"/>
        <v>31.916666666666668</v>
      </c>
      <c r="S492" t="str">
        <f t="shared" si="46"/>
        <v>journalism</v>
      </c>
      <c r="T492" t="str">
        <f t="shared" si="47"/>
        <v>audio</v>
      </c>
    </row>
    <row r="493" spans="1:20" ht="31.2" x14ac:dyDescent="0.3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6">
        <f t="shared" si="42"/>
        <v>305.34683098591546</v>
      </c>
      <c r="G493" t="s">
        <v>20</v>
      </c>
      <c r="H493">
        <v>2443</v>
      </c>
      <c r="I493" t="s">
        <v>21</v>
      </c>
      <c r="J493" t="s">
        <v>22</v>
      </c>
      <c r="K493">
        <v>1372654800</v>
      </c>
      <c r="L493" s="11">
        <f t="shared" si="43"/>
        <v>41456.208333333336</v>
      </c>
      <c r="M493">
        <v>1374901200</v>
      </c>
      <c r="N493" s="11">
        <f t="shared" si="44"/>
        <v>41482.208333333336</v>
      </c>
      <c r="O493" t="b">
        <v>0</v>
      </c>
      <c r="P493" t="b">
        <v>1</v>
      </c>
      <c r="Q493" t="s">
        <v>17</v>
      </c>
      <c r="R493" s="8">
        <f t="shared" si="45"/>
        <v>70.993450675399103</v>
      </c>
      <c r="S493" t="str">
        <f t="shared" si="46"/>
        <v>food</v>
      </c>
      <c r="T493" t="str">
        <f t="shared" si="47"/>
        <v>food trucks</v>
      </c>
    </row>
    <row r="494" spans="1:20" x14ac:dyDescent="0.3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6">
        <f t="shared" si="42"/>
        <v>23.995287958115181</v>
      </c>
      <c r="G494" t="s">
        <v>74</v>
      </c>
      <c r="H494">
        <v>595</v>
      </c>
      <c r="I494" t="s">
        <v>21</v>
      </c>
      <c r="J494" t="s">
        <v>22</v>
      </c>
      <c r="K494">
        <v>1275886800</v>
      </c>
      <c r="L494" s="11">
        <f t="shared" si="43"/>
        <v>40336.208333333336</v>
      </c>
      <c r="M494">
        <v>1278910800</v>
      </c>
      <c r="N494" s="11">
        <f t="shared" si="44"/>
        <v>40371.208333333336</v>
      </c>
      <c r="O494" t="b">
        <v>1</v>
      </c>
      <c r="P494" t="b">
        <v>1</v>
      </c>
      <c r="Q494" t="s">
        <v>100</v>
      </c>
      <c r="R494" s="8">
        <f t="shared" si="45"/>
        <v>77.026890756302521</v>
      </c>
      <c r="S494" t="str">
        <f t="shared" si="46"/>
        <v>film &amp; video</v>
      </c>
      <c r="T494" t="str">
        <f t="shared" si="47"/>
        <v>shorts</v>
      </c>
    </row>
    <row r="495" spans="1:20" x14ac:dyDescent="0.3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6">
        <f t="shared" si="42"/>
        <v>723.77777777777771</v>
      </c>
      <c r="G495" t="s">
        <v>20</v>
      </c>
      <c r="H495">
        <v>64</v>
      </c>
      <c r="I495" t="s">
        <v>21</v>
      </c>
      <c r="J495" t="s">
        <v>22</v>
      </c>
      <c r="K495">
        <v>1561784400</v>
      </c>
      <c r="L495" s="11">
        <f t="shared" si="43"/>
        <v>43645.208333333328</v>
      </c>
      <c r="M495">
        <v>1562907600</v>
      </c>
      <c r="N495" s="11">
        <f t="shared" si="44"/>
        <v>43658.208333333328</v>
      </c>
      <c r="O495" t="b">
        <v>0</v>
      </c>
      <c r="P495" t="b">
        <v>0</v>
      </c>
      <c r="Q495" t="s">
        <v>122</v>
      </c>
      <c r="R495" s="8">
        <f t="shared" si="45"/>
        <v>101.78125</v>
      </c>
      <c r="S495" t="str">
        <f t="shared" si="46"/>
        <v>photography</v>
      </c>
      <c r="T495" t="str">
        <f t="shared" si="47"/>
        <v>photography books</v>
      </c>
    </row>
    <row r="496" spans="1:20" ht="31.2" x14ac:dyDescent="0.3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6">
        <f t="shared" si="42"/>
        <v>547.36</v>
      </c>
      <c r="G496" t="s">
        <v>20</v>
      </c>
      <c r="H496">
        <v>268</v>
      </c>
      <c r="I496" t="s">
        <v>21</v>
      </c>
      <c r="J496" t="s">
        <v>22</v>
      </c>
      <c r="K496">
        <v>1332392400</v>
      </c>
      <c r="L496" s="11">
        <f t="shared" si="43"/>
        <v>40990.208333333336</v>
      </c>
      <c r="M496">
        <v>1332478800</v>
      </c>
      <c r="N496" s="11">
        <f t="shared" si="44"/>
        <v>40991.208333333336</v>
      </c>
      <c r="O496" t="b">
        <v>0</v>
      </c>
      <c r="P496" t="b">
        <v>0</v>
      </c>
      <c r="Q496" t="s">
        <v>65</v>
      </c>
      <c r="R496" s="8">
        <f t="shared" si="45"/>
        <v>51.059701492537314</v>
      </c>
      <c r="S496" t="str">
        <f t="shared" si="46"/>
        <v>technology</v>
      </c>
      <c r="T496" t="str">
        <f t="shared" si="47"/>
        <v>wearables</v>
      </c>
    </row>
    <row r="497" spans="1:20" x14ac:dyDescent="0.3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6">
        <f t="shared" si="42"/>
        <v>414.49999999999994</v>
      </c>
      <c r="G497" t="s">
        <v>20</v>
      </c>
      <c r="H497">
        <v>195</v>
      </c>
      <c r="I497" t="s">
        <v>36</v>
      </c>
      <c r="J497" t="s">
        <v>37</v>
      </c>
      <c r="K497">
        <v>1402376400</v>
      </c>
      <c r="L497" s="11">
        <f t="shared" si="43"/>
        <v>41800.208333333336</v>
      </c>
      <c r="M497">
        <v>1402722000</v>
      </c>
      <c r="N497" s="11">
        <f t="shared" si="44"/>
        <v>41804.208333333336</v>
      </c>
      <c r="O497" t="b">
        <v>0</v>
      </c>
      <c r="P497" t="b">
        <v>0</v>
      </c>
      <c r="Q497" t="s">
        <v>33</v>
      </c>
      <c r="R497" s="8">
        <f t="shared" si="45"/>
        <v>68.02051282051282</v>
      </c>
      <c r="S497" t="str">
        <f t="shared" si="46"/>
        <v>theater</v>
      </c>
      <c r="T497" t="str">
        <f t="shared" si="47"/>
        <v>plays</v>
      </c>
    </row>
    <row r="498" spans="1:20" x14ac:dyDescent="0.3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6">
        <f t="shared" si="42"/>
        <v>0.90696409140369971</v>
      </c>
      <c r="G498" t="s">
        <v>14</v>
      </c>
      <c r="H498">
        <v>54</v>
      </c>
      <c r="I498" t="s">
        <v>21</v>
      </c>
      <c r="J498" t="s">
        <v>22</v>
      </c>
      <c r="K498">
        <v>1495342800</v>
      </c>
      <c r="L498" s="11">
        <f t="shared" si="43"/>
        <v>42876.208333333328</v>
      </c>
      <c r="M498">
        <v>1496811600</v>
      </c>
      <c r="N498" s="11">
        <f t="shared" si="44"/>
        <v>42893.208333333328</v>
      </c>
      <c r="O498" t="b">
        <v>0</v>
      </c>
      <c r="P498" t="b">
        <v>0</v>
      </c>
      <c r="Q498" t="s">
        <v>71</v>
      </c>
      <c r="R498" s="8">
        <f t="shared" si="45"/>
        <v>30.87037037037037</v>
      </c>
      <c r="S498" t="str">
        <f t="shared" si="46"/>
        <v>film &amp; video</v>
      </c>
      <c r="T498" t="str">
        <f t="shared" si="47"/>
        <v>animation</v>
      </c>
    </row>
    <row r="499" spans="1:20" x14ac:dyDescent="0.3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6">
        <f t="shared" si="42"/>
        <v>34.173469387755098</v>
      </c>
      <c r="G499" t="s">
        <v>14</v>
      </c>
      <c r="H499">
        <v>120</v>
      </c>
      <c r="I499" t="s">
        <v>21</v>
      </c>
      <c r="J499" t="s">
        <v>22</v>
      </c>
      <c r="K499">
        <v>1482213600</v>
      </c>
      <c r="L499" s="11">
        <f t="shared" si="43"/>
        <v>42724.25</v>
      </c>
      <c r="M499">
        <v>1482213600</v>
      </c>
      <c r="N499" s="11">
        <f t="shared" si="44"/>
        <v>42724.25</v>
      </c>
      <c r="O499" t="b">
        <v>0</v>
      </c>
      <c r="P499" t="b">
        <v>1</v>
      </c>
      <c r="Q499" t="s">
        <v>65</v>
      </c>
      <c r="R499" s="8">
        <f t="shared" si="45"/>
        <v>27.908333333333335</v>
      </c>
      <c r="S499" t="str">
        <f t="shared" si="46"/>
        <v>technology</v>
      </c>
      <c r="T499" t="str">
        <f t="shared" si="47"/>
        <v>wearables</v>
      </c>
    </row>
    <row r="500" spans="1:20" x14ac:dyDescent="0.3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6">
        <f t="shared" si="42"/>
        <v>23.948810754912099</v>
      </c>
      <c r="G500" t="s">
        <v>14</v>
      </c>
      <c r="H500">
        <v>579</v>
      </c>
      <c r="I500" t="s">
        <v>36</v>
      </c>
      <c r="J500" t="s">
        <v>37</v>
      </c>
      <c r="K500">
        <v>1420092000</v>
      </c>
      <c r="L500" s="11">
        <f t="shared" si="43"/>
        <v>42005.25</v>
      </c>
      <c r="M500">
        <v>1420264800</v>
      </c>
      <c r="N500" s="11">
        <f t="shared" si="44"/>
        <v>42007.25</v>
      </c>
      <c r="O500" t="b">
        <v>0</v>
      </c>
      <c r="P500" t="b">
        <v>0</v>
      </c>
      <c r="Q500" t="s">
        <v>28</v>
      </c>
      <c r="R500" s="8">
        <f t="shared" si="45"/>
        <v>79.994818652849744</v>
      </c>
      <c r="S500" t="str">
        <f t="shared" si="46"/>
        <v>technology</v>
      </c>
      <c r="T500" t="str">
        <f t="shared" si="47"/>
        <v>web</v>
      </c>
    </row>
    <row r="501" spans="1:20" ht="31.2" x14ac:dyDescent="0.3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6">
        <f t="shared" si="42"/>
        <v>48.072649572649574</v>
      </c>
      <c r="G501" t="s">
        <v>14</v>
      </c>
      <c r="H501">
        <v>2072</v>
      </c>
      <c r="I501" t="s">
        <v>21</v>
      </c>
      <c r="J501" t="s">
        <v>22</v>
      </c>
      <c r="K501">
        <v>1458018000</v>
      </c>
      <c r="L501" s="11">
        <f t="shared" si="43"/>
        <v>42444.208333333328</v>
      </c>
      <c r="M501">
        <v>1458450000</v>
      </c>
      <c r="N501" s="11">
        <f t="shared" si="44"/>
        <v>42449.208333333328</v>
      </c>
      <c r="O501" t="b">
        <v>0</v>
      </c>
      <c r="P501" t="b">
        <v>1</v>
      </c>
      <c r="Q501" t="s">
        <v>42</v>
      </c>
      <c r="R501" s="8">
        <f t="shared" si="45"/>
        <v>38.003378378378379</v>
      </c>
      <c r="S501" t="str">
        <f t="shared" si="46"/>
        <v>film &amp; video</v>
      </c>
      <c r="T501" t="str">
        <f t="shared" si="47"/>
        <v>documentary</v>
      </c>
    </row>
    <row r="502" spans="1:20" x14ac:dyDescent="0.3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6">
        <f t="shared" si="42"/>
        <v>0</v>
      </c>
      <c r="G502" t="s">
        <v>14</v>
      </c>
      <c r="H502">
        <v>0</v>
      </c>
      <c r="I502" t="s">
        <v>21</v>
      </c>
      <c r="J502" t="s">
        <v>22</v>
      </c>
      <c r="K502">
        <v>1367384400</v>
      </c>
      <c r="L502" s="11">
        <f t="shared" si="43"/>
        <v>41395.208333333336</v>
      </c>
      <c r="M502">
        <v>1369803600</v>
      </c>
      <c r="N502" s="11">
        <f t="shared" si="44"/>
        <v>41423.208333333336</v>
      </c>
      <c r="O502" t="b">
        <v>0</v>
      </c>
      <c r="P502" t="b">
        <v>1</v>
      </c>
      <c r="Q502" t="s">
        <v>33</v>
      </c>
      <c r="R502" s="8">
        <f t="shared" si="45"/>
        <v>0</v>
      </c>
      <c r="S502" t="str">
        <f t="shared" si="46"/>
        <v>theater</v>
      </c>
      <c r="T502" t="str">
        <f t="shared" si="47"/>
        <v>plays</v>
      </c>
    </row>
    <row r="503" spans="1:20" x14ac:dyDescent="0.3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6">
        <f t="shared" si="42"/>
        <v>70.145182291666657</v>
      </c>
      <c r="G503" t="s">
        <v>14</v>
      </c>
      <c r="H503">
        <v>1796</v>
      </c>
      <c r="I503" t="s">
        <v>21</v>
      </c>
      <c r="J503" t="s">
        <v>22</v>
      </c>
      <c r="K503">
        <v>1363064400</v>
      </c>
      <c r="L503" s="11">
        <f t="shared" si="43"/>
        <v>41345.208333333336</v>
      </c>
      <c r="M503">
        <v>1363237200</v>
      </c>
      <c r="N503" s="11">
        <f t="shared" si="44"/>
        <v>41347.208333333336</v>
      </c>
      <c r="O503" t="b">
        <v>0</v>
      </c>
      <c r="P503" t="b">
        <v>0</v>
      </c>
      <c r="Q503" t="s">
        <v>42</v>
      </c>
      <c r="R503" s="8">
        <f t="shared" si="45"/>
        <v>59.990534521158132</v>
      </c>
      <c r="S503" t="str">
        <f t="shared" si="46"/>
        <v>film &amp; video</v>
      </c>
      <c r="T503" t="str">
        <f t="shared" si="47"/>
        <v>documentary</v>
      </c>
    </row>
    <row r="504" spans="1:20" x14ac:dyDescent="0.3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6">
        <f t="shared" si="42"/>
        <v>529.92307692307691</v>
      </c>
      <c r="G504" t="s">
        <v>20</v>
      </c>
      <c r="H504">
        <v>186</v>
      </c>
      <c r="I504" t="s">
        <v>26</v>
      </c>
      <c r="J504" t="s">
        <v>27</v>
      </c>
      <c r="K504">
        <v>1343365200</v>
      </c>
      <c r="L504" s="11">
        <f t="shared" si="43"/>
        <v>41117.208333333336</v>
      </c>
      <c r="M504">
        <v>1345870800</v>
      </c>
      <c r="N504" s="11">
        <f t="shared" si="44"/>
        <v>41146.208333333336</v>
      </c>
      <c r="O504" t="b">
        <v>0</v>
      </c>
      <c r="P504" t="b">
        <v>1</v>
      </c>
      <c r="Q504" t="s">
        <v>89</v>
      </c>
      <c r="R504" s="8">
        <f t="shared" si="45"/>
        <v>37.037634408602152</v>
      </c>
      <c r="S504" t="str">
        <f t="shared" si="46"/>
        <v>games</v>
      </c>
      <c r="T504" t="str">
        <f t="shared" si="47"/>
        <v>video games</v>
      </c>
    </row>
    <row r="505" spans="1:20" ht="31.2" x14ac:dyDescent="0.3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6">
        <f t="shared" si="42"/>
        <v>180.32549019607845</v>
      </c>
      <c r="G505" t="s">
        <v>20</v>
      </c>
      <c r="H505">
        <v>460</v>
      </c>
      <c r="I505" t="s">
        <v>21</v>
      </c>
      <c r="J505" t="s">
        <v>22</v>
      </c>
      <c r="K505">
        <v>1435726800</v>
      </c>
      <c r="L505" s="11">
        <f t="shared" si="43"/>
        <v>42186.208333333328</v>
      </c>
      <c r="M505">
        <v>1437454800</v>
      </c>
      <c r="N505" s="11">
        <f t="shared" si="44"/>
        <v>42206.208333333328</v>
      </c>
      <c r="O505" t="b">
        <v>0</v>
      </c>
      <c r="P505" t="b">
        <v>0</v>
      </c>
      <c r="Q505" t="s">
        <v>53</v>
      </c>
      <c r="R505" s="8">
        <f t="shared" si="45"/>
        <v>99.963043478260872</v>
      </c>
      <c r="S505" t="str">
        <f t="shared" si="46"/>
        <v>film &amp; video</v>
      </c>
      <c r="T505" t="str">
        <f t="shared" si="47"/>
        <v>drama</v>
      </c>
    </row>
    <row r="506" spans="1:20" x14ac:dyDescent="0.3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6">
        <f t="shared" si="42"/>
        <v>92.320000000000007</v>
      </c>
      <c r="G506" t="s">
        <v>14</v>
      </c>
      <c r="H506">
        <v>62</v>
      </c>
      <c r="I506" t="s">
        <v>107</v>
      </c>
      <c r="J506" t="s">
        <v>108</v>
      </c>
      <c r="K506">
        <v>1431925200</v>
      </c>
      <c r="L506" s="11">
        <f t="shared" si="43"/>
        <v>42142.208333333328</v>
      </c>
      <c r="M506">
        <v>1432011600</v>
      </c>
      <c r="N506" s="11">
        <f t="shared" si="44"/>
        <v>42143.208333333328</v>
      </c>
      <c r="O506" t="b">
        <v>0</v>
      </c>
      <c r="P506" t="b">
        <v>0</v>
      </c>
      <c r="Q506" t="s">
        <v>23</v>
      </c>
      <c r="R506" s="8">
        <f t="shared" si="45"/>
        <v>111.6774193548387</v>
      </c>
      <c r="S506" t="str">
        <f t="shared" si="46"/>
        <v>music</v>
      </c>
      <c r="T506" t="str">
        <f t="shared" si="47"/>
        <v>rock</v>
      </c>
    </row>
    <row r="507" spans="1:20" x14ac:dyDescent="0.3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6">
        <f t="shared" si="42"/>
        <v>13.901001112347053</v>
      </c>
      <c r="G507" t="s">
        <v>14</v>
      </c>
      <c r="H507">
        <v>347</v>
      </c>
      <c r="I507" t="s">
        <v>21</v>
      </c>
      <c r="J507" t="s">
        <v>22</v>
      </c>
      <c r="K507">
        <v>1362722400</v>
      </c>
      <c r="L507" s="11">
        <f t="shared" si="43"/>
        <v>41341.25</v>
      </c>
      <c r="M507">
        <v>1366347600</v>
      </c>
      <c r="N507" s="11">
        <f t="shared" si="44"/>
        <v>41383.208333333336</v>
      </c>
      <c r="O507" t="b">
        <v>0</v>
      </c>
      <c r="P507" t="b">
        <v>1</v>
      </c>
      <c r="Q507" t="s">
        <v>133</v>
      </c>
      <c r="R507" s="8">
        <f t="shared" si="45"/>
        <v>36.014409221902014</v>
      </c>
      <c r="S507" t="str">
        <f t="shared" si="46"/>
        <v>publishing</v>
      </c>
      <c r="T507" t="str">
        <f t="shared" si="47"/>
        <v>radio &amp; podcasts</v>
      </c>
    </row>
    <row r="508" spans="1:20" x14ac:dyDescent="0.3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6">
        <f t="shared" si="42"/>
        <v>927.07777777777767</v>
      </c>
      <c r="G508" t="s">
        <v>20</v>
      </c>
      <c r="H508">
        <v>2528</v>
      </c>
      <c r="I508" t="s">
        <v>21</v>
      </c>
      <c r="J508" t="s">
        <v>22</v>
      </c>
      <c r="K508">
        <v>1511416800</v>
      </c>
      <c r="L508" s="11">
        <f t="shared" si="43"/>
        <v>43062.25</v>
      </c>
      <c r="M508">
        <v>1512885600</v>
      </c>
      <c r="N508" s="11">
        <f t="shared" si="44"/>
        <v>43079.25</v>
      </c>
      <c r="O508" t="b">
        <v>0</v>
      </c>
      <c r="P508" t="b">
        <v>1</v>
      </c>
      <c r="Q508" t="s">
        <v>33</v>
      </c>
      <c r="R508" s="8">
        <f t="shared" si="45"/>
        <v>66.010284810126578</v>
      </c>
      <c r="S508" t="str">
        <f t="shared" si="46"/>
        <v>theater</v>
      </c>
      <c r="T508" t="str">
        <f t="shared" si="47"/>
        <v>plays</v>
      </c>
    </row>
    <row r="509" spans="1:20" ht="31.2" x14ac:dyDescent="0.3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6">
        <f t="shared" si="42"/>
        <v>39.857142857142861</v>
      </c>
      <c r="G509" t="s">
        <v>14</v>
      </c>
      <c r="H509">
        <v>19</v>
      </c>
      <c r="I509" t="s">
        <v>21</v>
      </c>
      <c r="J509" t="s">
        <v>22</v>
      </c>
      <c r="K509">
        <v>1365483600</v>
      </c>
      <c r="L509" s="11">
        <f t="shared" si="43"/>
        <v>41373.208333333336</v>
      </c>
      <c r="M509">
        <v>1369717200</v>
      </c>
      <c r="N509" s="11">
        <f t="shared" si="44"/>
        <v>41422.208333333336</v>
      </c>
      <c r="O509" t="b">
        <v>0</v>
      </c>
      <c r="P509" t="b">
        <v>1</v>
      </c>
      <c r="Q509" t="s">
        <v>28</v>
      </c>
      <c r="R509" s="8">
        <f t="shared" si="45"/>
        <v>44.05263157894737</v>
      </c>
      <c r="S509" t="str">
        <f t="shared" si="46"/>
        <v>technology</v>
      </c>
      <c r="T509" t="str">
        <f t="shared" si="47"/>
        <v>web</v>
      </c>
    </row>
    <row r="510" spans="1:20" x14ac:dyDescent="0.3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6">
        <f t="shared" si="42"/>
        <v>112.22929936305732</v>
      </c>
      <c r="G510" t="s">
        <v>20</v>
      </c>
      <c r="H510">
        <v>3657</v>
      </c>
      <c r="I510" t="s">
        <v>21</v>
      </c>
      <c r="J510" t="s">
        <v>22</v>
      </c>
      <c r="K510">
        <v>1532840400</v>
      </c>
      <c r="L510" s="11">
        <f t="shared" si="43"/>
        <v>43310.208333333328</v>
      </c>
      <c r="M510">
        <v>1534654800</v>
      </c>
      <c r="N510" s="11">
        <f t="shared" si="44"/>
        <v>43331.208333333328</v>
      </c>
      <c r="O510" t="b">
        <v>0</v>
      </c>
      <c r="P510" t="b">
        <v>0</v>
      </c>
      <c r="Q510" t="s">
        <v>33</v>
      </c>
      <c r="R510" s="8">
        <f t="shared" si="45"/>
        <v>52.999726551818434</v>
      </c>
      <c r="S510" t="str">
        <f t="shared" si="46"/>
        <v>theater</v>
      </c>
      <c r="T510" t="str">
        <f t="shared" si="47"/>
        <v>plays</v>
      </c>
    </row>
    <row r="511" spans="1:20" x14ac:dyDescent="0.3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6">
        <f t="shared" si="42"/>
        <v>70.925816023738875</v>
      </c>
      <c r="G511" t="s">
        <v>14</v>
      </c>
      <c r="H511">
        <v>1258</v>
      </c>
      <c r="I511" t="s">
        <v>21</v>
      </c>
      <c r="J511" t="s">
        <v>22</v>
      </c>
      <c r="K511">
        <v>1336194000</v>
      </c>
      <c r="L511" s="11">
        <f t="shared" si="43"/>
        <v>41034.208333333336</v>
      </c>
      <c r="M511">
        <v>1337058000</v>
      </c>
      <c r="N511" s="11">
        <f t="shared" si="44"/>
        <v>41044.208333333336</v>
      </c>
      <c r="O511" t="b">
        <v>0</v>
      </c>
      <c r="P511" t="b">
        <v>0</v>
      </c>
      <c r="Q511" t="s">
        <v>33</v>
      </c>
      <c r="R511" s="8">
        <f t="shared" si="45"/>
        <v>95</v>
      </c>
      <c r="S511" t="str">
        <f t="shared" si="46"/>
        <v>theater</v>
      </c>
      <c r="T511" t="str">
        <f t="shared" si="47"/>
        <v>plays</v>
      </c>
    </row>
    <row r="512" spans="1:20" x14ac:dyDescent="0.3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6">
        <f t="shared" si="42"/>
        <v>119.08974358974358</v>
      </c>
      <c r="G512" t="s">
        <v>20</v>
      </c>
      <c r="H512">
        <v>131</v>
      </c>
      <c r="I512" t="s">
        <v>26</v>
      </c>
      <c r="J512" t="s">
        <v>27</v>
      </c>
      <c r="K512">
        <v>1527742800</v>
      </c>
      <c r="L512" s="11">
        <f t="shared" si="43"/>
        <v>43251.208333333328</v>
      </c>
      <c r="M512">
        <v>1529816400</v>
      </c>
      <c r="N512" s="11">
        <f t="shared" si="44"/>
        <v>43275.208333333328</v>
      </c>
      <c r="O512" t="b">
        <v>0</v>
      </c>
      <c r="P512" t="b">
        <v>0</v>
      </c>
      <c r="Q512" t="s">
        <v>53</v>
      </c>
      <c r="R512" s="8">
        <f t="shared" si="45"/>
        <v>70.908396946564892</v>
      </c>
      <c r="S512" t="str">
        <f t="shared" si="46"/>
        <v>film &amp; video</v>
      </c>
      <c r="T512" t="str">
        <f t="shared" si="47"/>
        <v>drama</v>
      </c>
    </row>
    <row r="513" spans="1:20" x14ac:dyDescent="0.3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6">
        <f t="shared" si="42"/>
        <v>24.017591339648174</v>
      </c>
      <c r="G513" t="s">
        <v>14</v>
      </c>
      <c r="H513">
        <v>362</v>
      </c>
      <c r="I513" t="s">
        <v>21</v>
      </c>
      <c r="J513" t="s">
        <v>22</v>
      </c>
      <c r="K513">
        <v>1564030800</v>
      </c>
      <c r="L513" s="11">
        <f t="shared" si="43"/>
        <v>43671.208333333328</v>
      </c>
      <c r="M513">
        <v>1564894800</v>
      </c>
      <c r="N513" s="11">
        <f t="shared" si="44"/>
        <v>43681.208333333328</v>
      </c>
      <c r="O513" t="b">
        <v>0</v>
      </c>
      <c r="P513" t="b">
        <v>0</v>
      </c>
      <c r="Q513" t="s">
        <v>33</v>
      </c>
      <c r="R513" s="8">
        <f t="shared" si="45"/>
        <v>98.060773480662988</v>
      </c>
      <c r="S513" t="str">
        <f t="shared" si="46"/>
        <v>theater</v>
      </c>
      <c r="T513" t="str">
        <f t="shared" si="47"/>
        <v>plays</v>
      </c>
    </row>
    <row r="514" spans="1:20" x14ac:dyDescent="0.3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6">
        <f t="shared" ref="F514:F577" si="48">100*(IF(E514=0,0,E514/D514))</f>
        <v>139.31868131868131</v>
      </c>
      <c r="G514" t="s">
        <v>20</v>
      </c>
      <c r="H514">
        <v>239</v>
      </c>
      <c r="I514" t="s">
        <v>21</v>
      </c>
      <c r="J514" t="s">
        <v>22</v>
      </c>
      <c r="K514">
        <v>1404536400</v>
      </c>
      <c r="L514" s="11">
        <f t="shared" si="43"/>
        <v>41825.208333333336</v>
      </c>
      <c r="M514">
        <v>1404622800</v>
      </c>
      <c r="N514" s="11">
        <f t="shared" si="44"/>
        <v>41826.208333333336</v>
      </c>
      <c r="O514" t="b">
        <v>0</v>
      </c>
      <c r="P514" t="b">
        <v>1</v>
      </c>
      <c r="Q514" t="s">
        <v>89</v>
      </c>
      <c r="R514" s="8">
        <f t="shared" si="45"/>
        <v>53.046025104602514</v>
      </c>
      <c r="S514" t="str">
        <f t="shared" si="46"/>
        <v>games</v>
      </c>
      <c r="T514" t="str">
        <f t="shared" si="47"/>
        <v>video games</v>
      </c>
    </row>
    <row r="515" spans="1:20" x14ac:dyDescent="0.3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6">
        <f t="shared" si="48"/>
        <v>39.277108433734945</v>
      </c>
      <c r="G515" t="s">
        <v>74</v>
      </c>
      <c r="H515">
        <v>35</v>
      </c>
      <c r="I515" t="s">
        <v>21</v>
      </c>
      <c r="J515" t="s">
        <v>22</v>
      </c>
      <c r="K515">
        <v>1284008400</v>
      </c>
      <c r="L515" s="11">
        <f t="shared" ref="L515:L578" si="49">(((K515/60)/60)/24)+DATE(1970,1,1)</f>
        <v>40430.208333333336</v>
      </c>
      <c r="M515">
        <v>1284181200</v>
      </c>
      <c r="N515" s="11">
        <f t="shared" ref="N515:N578" si="50">(((M515/60)/60)/24)+DATE(1970,1,1)</f>
        <v>40432.208333333336</v>
      </c>
      <c r="O515" t="b">
        <v>0</v>
      </c>
      <c r="P515" t="b">
        <v>0</v>
      </c>
      <c r="Q515" t="s">
        <v>269</v>
      </c>
      <c r="R515" s="8">
        <f t="shared" ref="R515:R578" si="51">IFERROR(E515/H515,0)</f>
        <v>93.142857142857139</v>
      </c>
      <c r="S515" t="str">
        <f t="shared" ref="S515:S578" si="52">LEFT(Q515,SEARCH("/",Q515)-1)</f>
        <v>film &amp; video</v>
      </c>
      <c r="T515" t="str">
        <f t="shared" ref="T515:T578" si="53">RIGHT(Q515,LEN(Q515)-SEARCH("/",Q515))</f>
        <v>television</v>
      </c>
    </row>
    <row r="516" spans="1:20" x14ac:dyDescent="0.3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6">
        <f t="shared" si="48"/>
        <v>22.439077144917089</v>
      </c>
      <c r="G516" t="s">
        <v>74</v>
      </c>
      <c r="H516">
        <v>528</v>
      </c>
      <c r="I516" t="s">
        <v>98</v>
      </c>
      <c r="J516" t="s">
        <v>99</v>
      </c>
      <c r="K516">
        <v>1386309600</v>
      </c>
      <c r="L516" s="11">
        <f t="shared" si="49"/>
        <v>41614.25</v>
      </c>
      <c r="M516">
        <v>1386741600</v>
      </c>
      <c r="N516" s="11">
        <f t="shared" si="50"/>
        <v>41619.25</v>
      </c>
      <c r="O516" t="b">
        <v>0</v>
      </c>
      <c r="P516" t="b">
        <v>1</v>
      </c>
      <c r="Q516" t="s">
        <v>23</v>
      </c>
      <c r="R516" s="8">
        <f t="shared" si="51"/>
        <v>58.945075757575758</v>
      </c>
      <c r="S516" t="str">
        <f t="shared" si="52"/>
        <v>music</v>
      </c>
      <c r="T516" t="str">
        <f t="shared" si="53"/>
        <v>rock</v>
      </c>
    </row>
    <row r="517" spans="1:20" x14ac:dyDescent="0.3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6">
        <f t="shared" si="48"/>
        <v>55.779069767441861</v>
      </c>
      <c r="G517" t="s">
        <v>14</v>
      </c>
      <c r="H517">
        <v>133</v>
      </c>
      <c r="I517" t="s">
        <v>15</v>
      </c>
      <c r="J517" t="s">
        <v>16</v>
      </c>
      <c r="K517">
        <v>1324620000</v>
      </c>
      <c r="L517" s="11">
        <f t="shared" si="49"/>
        <v>40900.25</v>
      </c>
      <c r="M517">
        <v>1324792800</v>
      </c>
      <c r="N517" s="11">
        <f t="shared" si="50"/>
        <v>40902.25</v>
      </c>
      <c r="O517" t="b">
        <v>0</v>
      </c>
      <c r="P517" t="b">
        <v>1</v>
      </c>
      <c r="Q517" t="s">
        <v>33</v>
      </c>
      <c r="R517" s="8">
        <f t="shared" si="51"/>
        <v>36.067669172932334</v>
      </c>
      <c r="S517" t="str">
        <f t="shared" si="52"/>
        <v>theater</v>
      </c>
      <c r="T517" t="str">
        <f t="shared" si="53"/>
        <v>plays</v>
      </c>
    </row>
    <row r="518" spans="1:20" x14ac:dyDescent="0.3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6">
        <f t="shared" si="48"/>
        <v>42.523125996810208</v>
      </c>
      <c r="G518" t="s">
        <v>14</v>
      </c>
      <c r="H518">
        <v>846</v>
      </c>
      <c r="I518" t="s">
        <v>21</v>
      </c>
      <c r="J518" t="s">
        <v>22</v>
      </c>
      <c r="K518">
        <v>1281070800</v>
      </c>
      <c r="L518" s="11">
        <f t="shared" si="49"/>
        <v>40396.208333333336</v>
      </c>
      <c r="M518">
        <v>1284354000</v>
      </c>
      <c r="N518" s="11">
        <f t="shared" si="50"/>
        <v>40434.208333333336</v>
      </c>
      <c r="O518" t="b">
        <v>0</v>
      </c>
      <c r="P518" t="b">
        <v>0</v>
      </c>
      <c r="Q518" t="s">
        <v>68</v>
      </c>
      <c r="R518" s="8">
        <f t="shared" si="51"/>
        <v>63.030732860520096</v>
      </c>
      <c r="S518" t="str">
        <f t="shared" si="52"/>
        <v>publishing</v>
      </c>
      <c r="T518" t="str">
        <f t="shared" si="53"/>
        <v>nonfiction</v>
      </c>
    </row>
    <row r="519" spans="1:20" x14ac:dyDescent="0.3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6">
        <f t="shared" si="48"/>
        <v>112.00000000000001</v>
      </c>
      <c r="G519" t="s">
        <v>20</v>
      </c>
      <c r="H519">
        <v>78</v>
      </c>
      <c r="I519" t="s">
        <v>21</v>
      </c>
      <c r="J519" t="s">
        <v>22</v>
      </c>
      <c r="K519">
        <v>1493960400</v>
      </c>
      <c r="L519" s="11">
        <f t="shared" si="49"/>
        <v>42860.208333333328</v>
      </c>
      <c r="M519">
        <v>1494392400</v>
      </c>
      <c r="N519" s="11">
        <f t="shared" si="50"/>
        <v>42865.208333333328</v>
      </c>
      <c r="O519" t="b">
        <v>0</v>
      </c>
      <c r="P519" t="b">
        <v>0</v>
      </c>
      <c r="Q519" t="s">
        <v>17</v>
      </c>
      <c r="R519" s="8">
        <f t="shared" si="51"/>
        <v>84.717948717948715</v>
      </c>
      <c r="S519" t="str">
        <f t="shared" si="52"/>
        <v>food</v>
      </c>
      <c r="T519" t="str">
        <f t="shared" si="53"/>
        <v>food trucks</v>
      </c>
    </row>
    <row r="520" spans="1:20" ht="31.2" x14ac:dyDescent="0.3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6">
        <f t="shared" si="48"/>
        <v>7.0681818181818183</v>
      </c>
      <c r="G520" t="s">
        <v>14</v>
      </c>
      <c r="H520">
        <v>10</v>
      </c>
      <c r="I520" t="s">
        <v>21</v>
      </c>
      <c r="J520" t="s">
        <v>22</v>
      </c>
      <c r="K520">
        <v>1519365600</v>
      </c>
      <c r="L520" s="11">
        <f t="shared" si="49"/>
        <v>43154.25</v>
      </c>
      <c r="M520">
        <v>1519538400</v>
      </c>
      <c r="N520" s="11">
        <f t="shared" si="50"/>
        <v>43156.25</v>
      </c>
      <c r="O520" t="b">
        <v>0</v>
      </c>
      <c r="P520" t="b">
        <v>1</v>
      </c>
      <c r="Q520" t="s">
        <v>71</v>
      </c>
      <c r="R520" s="8">
        <f t="shared" si="51"/>
        <v>62.2</v>
      </c>
      <c r="S520" t="str">
        <f t="shared" si="52"/>
        <v>film &amp; video</v>
      </c>
      <c r="T520" t="str">
        <f t="shared" si="53"/>
        <v>animation</v>
      </c>
    </row>
    <row r="521" spans="1:20" x14ac:dyDescent="0.3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6">
        <f t="shared" si="48"/>
        <v>101.74563871693867</v>
      </c>
      <c r="G521" t="s">
        <v>20</v>
      </c>
      <c r="H521">
        <v>1773</v>
      </c>
      <c r="I521" t="s">
        <v>21</v>
      </c>
      <c r="J521" t="s">
        <v>22</v>
      </c>
      <c r="K521">
        <v>1420696800</v>
      </c>
      <c r="L521" s="11">
        <f t="shared" si="49"/>
        <v>42012.25</v>
      </c>
      <c r="M521">
        <v>1421906400</v>
      </c>
      <c r="N521" s="11">
        <f t="shared" si="50"/>
        <v>42026.25</v>
      </c>
      <c r="O521" t="b">
        <v>0</v>
      </c>
      <c r="P521" t="b">
        <v>1</v>
      </c>
      <c r="Q521" t="s">
        <v>23</v>
      </c>
      <c r="R521" s="8">
        <f t="shared" si="51"/>
        <v>101.97518330513255</v>
      </c>
      <c r="S521" t="str">
        <f t="shared" si="52"/>
        <v>music</v>
      </c>
      <c r="T521" t="str">
        <f t="shared" si="53"/>
        <v>rock</v>
      </c>
    </row>
    <row r="522" spans="1:20" x14ac:dyDescent="0.3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6">
        <f t="shared" si="48"/>
        <v>425.75</v>
      </c>
      <c r="G522" t="s">
        <v>20</v>
      </c>
      <c r="H522">
        <v>32</v>
      </c>
      <c r="I522" t="s">
        <v>21</v>
      </c>
      <c r="J522" t="s">
        <v>22</v>
      </c>
      <c r="K522">
        <v>1555650000</v>
      </c>
      <c r="L522" s="11">
        <f t="shared" si="49"/>
        <v>43574.208333333328</v>
      </c>
      <c r="M522">
        <v>1555909200</v>
      </c>
      <c r="N522" s="11">
        <f t="shared" si="50"/>
        <v>43577.208333333328</v>
      </c>
      <c r="O522" t="b">
        <v>0</v>
      </c>
      <c r="P522" t="b">
        <v>0</v>
      </c>
      <c r="Q522" t="s">
        <v>33</v>
      </c>
      <c r="R522" s="8">
        <f t="shared" si="51"/>
        <v>106.4375</v>
      </c>
      <c r="S522" t="str">
        <f t="shared" si="52"/>
        <v>theater</v>
      </c>
      <c r="T522" t="str">
        <f t="shared" si="53"/>
        <v>plays</v>
      </c>
    </row>
    <row r="523" spans="1:20" x14ac:dyDescent="0.3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6">
        <f t="shared" si="48"/>
        <v>145.53947368421052</v>
      </c>
      <c r="G523" t="s">
        <v>20</v>
      </c>
      <c r="H523">
        <v>369</v>
      </c>
      <c r="I523" t="s">
        <v>21</v>
      </c>
      <c r="J523" t="s">
        <v>22</v>
      </c>
      <c r="K523">
        <v>1471928400</v>
      </c>
      <c r="L523" s="11">
        <f t="shared" si="49"/>
        <v>42605.208333333328</v>
      </c>
      <c r="M523">
        <v>1472446800</v>
      </c>
      <c r="N523" s="11">
        <f t="shared" si="50"/>
        <v>42611.208333333328</v>
      </c>
      <c r="O523" t="b">
        <v>0</v>
      </c>
      <c r="P523" t="b">
        <v>1</v>
      </c>
      <c r="Q523" t="s">
        <v>53</v>
      </c>
      <c r="R523" s="8">
        <f t="shared" si="51"/>
        <v>29.975609756097562</v>
      </c>
      <c r="S523" t="str">
        <f t="shared" si="52"/>
        <v>film &amp; video</v>
      </c>
      <c r="T523" t="str">
        <f t="shared" si="53"/>
        <v>drama</v>
      </c>
    </row>
    <row r="524" spans="1:20" ht="31.2" x14ac:dyDescent="0.3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6">
        <f t="shared" si="48"/>
        <v>32.453465346534657</v>
      </c>
      <c r="G524" t="s">
        <v>14</v>
      </c>
      <c r="H524">
        <v>191</v>
      </c>
      <c r="I524" t="s">
        <v>21</v>
      </c>
      <c r="J524" t="s">
        <v>22</v>
      </c>
      <c r="K524">
        <v>1341291600</v>
      </c>
      <c r="L524" s="11">
        <f t="shared" si="49"/>
        <v>41093.208333333336</v>
      </c>
      <c r="M524">
        <v>1342328400</v>
      </c>
      <c r="N524" s="11">
        <f t="shared" si="50"/>
        <v>41105.208333333336</v>
      </c>
      <c r="O524" t="b">
        <v>0</v>
      </c>
      <c r="P524" t="b">
        <v>0</v>
      </c>
      <c r="Q524" t="s">
        <v>100</v>
      </c>
      <c r="R524" s="8">
        <f t="shared" si="51"/>
        <v>85.806282722513089</v>
      </c>
      <c r="S524" t="str">
        <f t="shared" si="52"/>
        <v>film &amp; video</v>
      </c>
      <c r="T524" t="str">
        <f t="shared" si="53"/>
        <v>shorts</v>
      </c>
    </row>
    <row r="525" spans="1:20" x14ac:dyDescent="0.3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6">
        <f t="shared" si="48"/>
        <v>700.33333333333326</v>
      </c>
      <c r="G525" t="s">
        <v>20</v>
      </c>
      <c r="H525">
        <v>89</v>
      </c>
      <c r="I525" t="s">
        <v>21</v>
      </c>
      <c r="J525" t="s">
        <v>22</v>
      </c>
      <c r="K525">
        <v>1267682400</v>
      </c>
      <c r="L525" s="11">
        <f t="shared" si="49"/>
        <v>40241.25</v>
      </c>
      <c r="M525">
        <v>1268114400</v>
      </c>
      <c r="N525" s="11">
        <f t="shared" si="50"/>
        <v>40246.25</v>
      </c>
      <c r="O525" t="b">
        <v>0</v>
      </c>
      <c r="P525" t="b">
        <v>0</v>
      </c>
      <c r="Q525" t="s">
        <v>100</v>
      </c>
      <c r="R525" s="8">
        <f t="shared" si="51"/>
        <v>70.82022471910112</v>
      </c>
      <c r="S525" t="str">
        <f t="shared" si="52"/>
        <v>film &amp; video</v>
      </c>
      <c r="T525" t="str">
        <f t="shared" si="53"/>
        <v>shorts</v>
      </c>
    </row>
    <row r="526" spans="1:20" x14ac:dyDescent="0.3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6">
        <f t="shared" si="48"/>
        <v>83.904860392967933</v>
      </c>
      <c r="G526" t="s">
        <v>14</v>
      </c>
      <c r="H526">
        <v>1979</v>
      </c>
      <c r="I526" t="s">
        <v>21</v>
      </c>
      <c r="J526" t="s">
        <v>22</v>
      </c>
      <c r="K526">
        <v>1272258000</v>
      </c>
      <c r="L526" s="11">
        <f t="shared" si="49"/>
        <v>40294.208333333336</v>
      </c>
      <c r="M526">
        <v>1273381200</v>
      </c>
      <c r="N526" s="11">
        <f t="shared" si="50"/>
        <v>40307.208333333336</v>
      </c>
      <c r="O526" t="b">
        <v>0</v>
      </c>
      <c r="P526" t="b">
        <v>0</v>
      </c>
      <c r="Q526" t="s">
        <v>33</v>
      </c>
      <c r="R526" s="8">
        <f t="shared" si="51"/>
        <v>40.998484082870135</v>
      </c>
      <c r="S526" t="str">
        <f t="shared" si="52"/>
        <v>theater</v>
      </c>
      <c r="T526" t="str">
        <f t="shared" si="53"/>
        <v>plays</v>
      </c>
    </row>
    <row r="527" spans="1:20" ht="31.2" x14ac:dyDescent="0.3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6">
        <f t="shared" si="48"/>
        <v>84.19047619047619</v>
      </c>
      <c r="G527" t="s">
        <v>14</v>
      </c>
      <c r="H527">
        <v>63</v>
      </c>
      <c r="I527" t="s">
        <v>21</v>
      </c>
      <c r="J527" t="s">
        <v>22</v>
      </c>
      <c r="K527">
        <v>1290492000</v>
      </c>
      <c r="L527" s="11">
        <f t="shared" si="49"/>
        <v>40505.25</v>
      </c>
      <c r="M527">
        <v>1290837600</v>
      </c>
      <c r="N527" s="11">
        <f t="shared" si="50"/>
        <v>40509.25</v>
      </c>
      <c r="O527" t="b">
        <v>0</v>
      </c>
      <c r="P527" t="b">
        <v>0</v>
      </c>
      <c r="Q527" t="s">
        <v>65</v>
      </c>
      <c r="R527" s="8">
        <f t="shared" si="51"/>
        <v>28.063492063492063</v>
      </c>
      <c r="S527" t="str">
        <f t="shared" si="52"/>
        <v>technology</v>
      </c>
      <c r="T527" t="str">
        <f t="shared" si="53"/>
        <v>wearables</v>
      </c>
    </row>
    <row r="528" spans="1:20" ht="31.2" x14ac:dyDescent="0.3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6">
        <f t="shared" si="48"/>
        <v>155.95180722891567</v>
      </c>
      <c r="G528" t="s">
        <v>20</v>
      </c>
      <c r="H528">
        <v>147</v>
      </c>
      <c r="I528" t="s">
        <v>21</v>
      </c>
      <c r="J528" t="s">
        <v>22</v>
      </c>
      <c r="K528">
        <v>1451109600</v>
      </c>
      <c r="L528" s="11">
        <f t="shared" si="49"/>
        <v>42364.25</v>
      </c>
      <c r="M528">
        <v>1454306400</v>
      </c>
      <c r="N528" s="11">
        <f t="shared" si="50"/>
        <v>42401.25</v>
      </c>
      <c r="O528" t="b">
        <v>0</v>
      </c>
      <c r="P528" t="b">
        <v>1</v>
      </c>
      <c r="Q528" t="s">
        <v>33</v>
      </c>
      <c r="R528" s="8">
        <f t="shared" si="51"/>
        <v>88.054421768707485</v>
      </c>
      <c r="S528" t="str">
        <f t="shared" si="52"/>
        <v>theater</v>
      </c>
      <c r="T528" t="str">
        <f t="shared" si="53"/>
        <v>plays</v>
      </c>
    </row>
    <row r="529" spans="1:20" x14ac:dyDescent="0.3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6">
        <f t="shared" si="48"/>
        <v>99.619450317124731</v>
      </c>
      <c r="G529" t="s">
        <v>14</v>
      </c>
      <c r="H529">
        <v>6080</v>
      </c>
      <c r="I529" t="s">
        <v>15</v>
      </c>
      <c r="J529" t="s">
        <v>16</v>
      </c>
      <c r="K529">
        <v>1454652000</v>
      </c>
      <c r="L529" s="11">
        <f t="shared" si="49"/>
        <v>42405.25</v>
      </c>
      <c r="M529">
        <v>1457762400</v>
      </c>
      <c r="N529" s="11">
        <f t="shared" si="50"/>
        <v>42441.25</v>
      </c>
      <c r="O529" t="b">
        <v>0</v>
      </c>
      <c r="P529" t="b">
        <v>0</v>
      </c>
      <c r="Q529" t="s">
        <v>71</v>
      </c>
      <c r="R529" s="8">
        <f t="shared" si="51"/>
        <v>31</v>
      </c>
      <c r="S529" t="str">
        <f t="shared" si="52"/>
        <v>film &amp; video</v>
      </c>
      <c r="T529" t="str">
        <f t="shared" si="53"/>
        <v>animation</v>
      </c>
    </row>
    <row r="530" spans="1:20" x14ac:dyDescent="0.3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6">
        <f t="shared" si="48"/>
        <v>80.300000000000011</v>
      </c>
      <c r="G530" t="s">
        <v>14</v>
      </c>
      <c r="H530">
        <v>80</v>
      </c>
      <c r="I530" t="s">
        <v>40</v>
      </c>
      <c r="J530" t="s">
        <v>41</v>
      </c>
      <c r="K530">
        <v>1385186400</v>
      </c>
      <c r="L530" s="11">
        <f t="shared" si="49"/>
        <v>41601.25</v>
      </c>
      <c r="M530">
        <v>1389074400</v>
      </c>
      <c r="N530" s="11">
        <f t="shared" si="50"/>
        <v>41646.25</v>
      </c>
      <c r="O530" t="b">
        <v>0</v>
      </c>
      <c r="P530" t="b">
        <v>0</v>
      </c>
      <c r="Q530" t="s">
        <v>60</v>
      </c>
      <c r="R530" s="8">
        <f t="shared" si="51"/>
        <v>90.337500000000006</v>
      </c>
      <c r="S530" t="str">
        <f t="shared" si="52"/>
        <v>music</v>
      </c>
      <c r="T530" t="str">
        <f t="shared" si="53"/>
        <v>indie rock</v>
      </c>
    </row>
    <row r="531" spans="1:20" x14ac:dyDescent="0.3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6">
        <f t="shared" si="48"/>
        <v>11.254901960784313</v>
      </c>
      <c r="G531" t="s">
        <v>14</v>
      </c>
      <c r="H531">
        <v>9</v>
      </c>
      <c r="I531" t="s">
        <v>21</v>
      </c>
      <c r="J531" t="s">
        <v>22</v>
      </c>
      <c r="K531">
        <v>1399698000</v>
      </c>
      <c r="L531" s="11">
        <f t="shared" si="49"/>
        <v>41769.208333333336</v>
      </c>
      <c r="M531">
        <v>1402117200</v>
      </c>
      <c r="N531" s="11">
        <f t="shared" si="50"/>
        <v>41797.208333333336</v>
      </c>
      <c r="O531" t="b">
        <v>0</v>
      </c>
      <c r="P531" t="b">
        <v>0</v>
      </c>
      <c r="Q531" t="s">
        <v>89</v>
      </c>
      <c r="R531" s="8">
        <f t="shared" si="51"/>
        <v>63.777777777777779</v>
      </c>
      <c r="S531" t="str">
        <f t="shared" si="52"/>
        <v>games</v>
      </c>
      <c r="T531" t="str">
        <f t="shared" si="53"/>
        <v>video games</v>
      </c>
    </row>
    <row r="532" spans="1:20" ht="31.2" x14ac:dyDescent="0.3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6">
        <f t="shared" si="48"/>
        <v>91.740952380952379</v>
      </c>
      <c r="G532" t="s">
        <v>14</v>
      </c>
      <c r="H532">
        <v>1784</v>
      </c>
      <c r="I532" t="s">
        <v>21</v>
      </c>
      <c r="J532" t="s">
        <v>22</v>
      </c>
      <c r="K532">
        <v>1283230800</v>
      </c>
      <c r="L532" s="11">
        <f t="shared" si="49"/>
        <v>40421.208333333336</v>
      </c>
      <c r="M532">
        <v>1284440400</v>
      </c>
      <c r="N532" s="11">
        <f t="shared" si="50"/>
        <v>40435.208333333336</v>
      </c>
      <c r="O532" t="b">
        <v>0</v>
      </c>
      <c r="P532" t="b">
        <v>1</v>
      </c>
      <c r="Q532" t="s">
        <v>119</v>
      </c>
      <c r="R532" s="8">
        <f t="shared" si="51"/>
        <v>53.995515695067262</v>
      </c>
      <c r="S532" t="str">
        <f t="shared" si="52"/>
        <v>publishing</v>
      </c>
      <c r="T532" t="str">
        <f t="shared" si="53"/>
        <v>fiction</v>
      </c>
    </row>
    <row r="533" spans="1:20" ht="31.2" x14ac:dyDescent="0.3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6">
        <f t="shared" si="48"/>
        <v>95.521156936261391</v>
      </c>
      <c r="G533" t="s">
        <v>47</v>
      </c>
      <c r="H533">
        <v>3640</v>
      </c>
      <c r="I533" t="s">
        <v>98</v>
      </c>
      <c r="J533" t="s">
        <v>99</v>
      </c>
      <c r="K533">
        <v>1384149600</v>
      </c>
      <c r="L533" s="11">
        <f t="shared" si="49"/>
        <v>41589.25</v>
      </c>
      <c r="M533">
        <v>1388988000</v>
      </c>
      <c r="N533" s="11">
        <f t="shared" si="50"/>
        <v>41645.25</v>
      </c>
      <c r="O533" t="b">
        <v>0</v>
      </c>
      <c r="P533" t="b">
        <v>0</v>
      </c>
      <c r="Q533" t="s">
        <v>89</v>
      </c>
      <c r="R533" s="8">
        <f t="shared" si="51"/>
        <v>48.993956043956047</v>
      </c>
      <c r="S533" t="str">
        <f t="shared" si="52"/>
        <v>games</v>
      </c>
      <c r="T533" t="str">
        <f t="shared" si="53"/>
        <v>video games</v>
      </c>
    </row>
    <row r="534" spans="1:20" x14ac:dyDescent="0.3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6">
        <f t="shared" si="48"/>
        <v>502.87499999999994</v>
      </c>
      <c r="G534" t="s">
        <v>20</v>
      </c>
      <c r="H534">
        <v>126</v>
      </c>
      <c r="I534" t="s">
        <v>15</v>
      </c>
      <c r="J534" t="s">
        <v>16</v>
      </c>
      <c r="K534">
        <v>1516860000</v>
      </c>
      <c r="L534" s="11">
        <f t="shared" si="49"/>
        <v>43125.25</v>
      </c>
      <c r="M534">
        <v>1516946400</v>
      </c>
      <c r="N534" s="11">
        <f t="shared" si="50"/>
        <v>43126.25</v>
      </c>
      <c r="O534" t="b">
        <v>0</v>
      </c>
      <c r="P534" t="b">
        <v>0</v>
      </c>
      <c r="Q534" t="s">
        <v>33</v>
      </c>
      <c r="R534" s="8">
        <f t="shared" si="51"/>
        <v>63.857142857142854</v>
      </c>
      <c r="S534" t="str">
        <f t="shared" si="52"/>
        <v>theater</v>
      </c>
      <c r="T534" t="str">
        <f t="shared" si="53"/>
        <v>plays</v>
      </c>
    </row>
    <row r="535" spans="1:20" x14ac:dyDescent="0.3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6">
        <f t="shared" si="48"/>
        <v>159.24394463667818</v>
      </c>
      <c r="G535" t="s">
        <v>20</v>
      </c>
      <c r="H535">
        <v>2218</v>
      </c>
      <c r="I535" t="s">
        <v>40</v>
      </c>
      <c r="J535" t="s">
        <v>41</v>
      </c>
      <c r="K535">
        <v>1374642000</v>
      </c>
      <c r="L535" s="11">
        <f t="shared" si="49"/>
        <v>41479.208333333336</v>
      </c>
      <c r="M535">
        <v>1377752400</v>
      </c>
      <c r="N535" s="11">
        <f t="shared" si="50"/>
        <v>41515.208333333336</v>
      </c>
      <c r="O535" t="b">
        <v>0</v>
      </c>
      <c r="P535" t="b">
        <v>0</v>
      </c>
      <c r="Q535" t="s">
        <v>60</v>
      </c>
      <c r="R535" s="8">
        <f t="shared" si="51"/>
        <v>82.996393146979258</v>
      </c>
      <c r="S535" t="str">
        <f t="shared" si="52"/>
        <v>music</v>
      </c>
      <c r="T535" t="str">
        <f t="shared" si="53"/>
        <v>indie rock</v>
      </c>
    </row>
    <row r="536" spans="1:20" x14ac:dyDescent="0.3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6">
        <f t="shared" si="48"/>
        <v>15.022446689113355</v>
      </c>
      <c r="G536" t="s">
        <v>14</v>
      </c>
      <c r="H536">
        <v>243</v>
      </c>
      <c r="I536" t="s">
        <v>21</v>
      </c>
      <c r="J536" t="s">
        <v>22</v>
      </c>
      <c r="K536">
        <v>1534482000</v>
      </c>
      <c r="L536" s="11">
        <f t="shared" si="49"/>
        <v>43329.208333333328</v>
      </c>
      <c r="M536">
        <v>1534568400</v>
      </c>
      <c r="N536" s="11">
        <f t="shared" si="50"/>
        <v>43330.208333333328</v>
      </c>
      <c r="O536" t="b">
        <v>0</v>
      </c>
      <c r="P536" t="b">
        <v>1</v>
      </c>
      <c r="Q536" t="s">
        <v>53</v>
      </c>
      <c r="R536" s="8">
        <f t="shared" si="51"/>
        <v>55.08230452674897</v>
      </c>
      <c r="S536" t="str">
        <f t="shared" si="52"/>
        <v>film &amp; video</v>
      </c>
      <c r="T536" t="str">
        <f t="shared" si="53"/>
        <v>drama</v>
      </c>
    </row>
    <row r="537" spans="1:20" x14ac:dyDescent="0.3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6">
        <f t="shared" si="48"/>
        <v>482.03846153846149</v>
      </c>
      <c r="G537" t="s">
        <v>20</v>
      </c>
      <c r="H537">
        <v>202</v>
      </c>
      <c r="I537" t="s">
        <v>107</v>
      </c>
      <c r="J537" t="s">
        <v>108</v>
      </c>
      <c r="K537">
        <v>1528434000</v>
      </c>
      <c r="L537" s="11">
        <f t="shared" si="49"/>
        <v>43259.208333333328</v>
      </c>
      <c r="M537">
        <v>1528606800</v>
      </c>
      <c r="N537" s="11">
        <f t="shared" si="50"/>
        <v>43261.208333333328</v>
      </c>
      <c r="O537" t="b">
        <v>0</v>
      </c>
      <c r="P537" t="b">
        <v>1</v>
      </c>
      <c r="Q537" t="s">
        <v>33</v>
      </c>
      <c r="R537" s="8">
        <f t="shared" si="51"/>
        <v>62.044554455445542</v>
      </c>
      <c r="S537" t="str">
        <f t="shared" si="52"/>
        <v>theater</v>
      </c>
      <c r="T537" t="str">
        <f t="shared" si="53"/>
        <v>plays</v>
      </c>
    </row>
    <row r="538" spans="1:20" x14ac:dyDescent="0.3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6">
        <f t="shared" si="48"/>
        <v>149.96938775510205</v>
      </c>
      <c r="G538" t="s">
        <v>20</v>
      </c>
      <c r="H538">
        <v>140</v>
      </c>
      <c r="I538" t="s">
        <v>107</v>
      </c>
      <c r="J538" t="s">
        <v>108</v>
      </c>
      <c r="K538">
        <v>1282626000</v>
      </c>
      <c r="L538" s="11">
        <f t="shared" si="49"/>
        <v>40414.208333333336</v>
      </c>
      <c r="M538">
        <v>1284872400</v>
      </c>
      <c r="N538" s="11">
        <f t="shared" si="50"/>
        <v>40440.208333333336</v>
      </c>
      <c r="O538" t="b">
        <v>0</v>
      </c>
      <c r="P538" t="b">
        <v>0</v>
      </c>
      <c r="Q538" t="s">
        <v>119</v>
      </c>
      <c r="R538" s="8">
        <f t="shared" si="51"/>
        <v>104.97857142857143</v>
      </c>
      <c r="S538" t="str">
        <f t="shared" si="52"/>
        <v>publishing</v>
      </c>
      <c r="T538" t="str">
        <f t="shared" si="53"/>
        <v>fiction</v>
      </c>
    </row>
    <row r="539" spans="1:20" x14ac:dyDescent="0.3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6">
        <f t="shared" si="48"/>
        <v>117.22156398104266</v>
      </c>
      <c r="G539" t="s">
        <v>20</v>
      </c>
      <c r="H539">
        <v>1052</v>
      </c>
      <c r="I539" t="s">
        <v>36</v>
      </c>
      <c r="J539" t="s">
        <v>37</v>
      </c>
      <c r="K539">
        <v>1535605200</v>
      </c>
      <c r="L539" s="11">
        <f t="shared" si="49"/>
        <v>43342.208333333328</v>
      </c>
      <c r="M539">
        <v>1537592400</v>
      </c>
      <c r="N539" s="11">
        <f t="shared" si="50"/>
        <v>43365.208333333328</v>
      </c>
      <c r="O539" t="b">
        <v>1</v>
      </c>
      <c r="P539" t="b">
        <v>1</v>
      </c>
      <c r="Q539" t="s">
        <v>42</v>
      </c>
      <c r="R539" s="8">
        <f t="shared" si="51"/>
        <v>94.044676806083643</v>
      </c>
      <c r="S539" t="str">
        <f t="shared" si="52"/>
        <v>film &amp; video</v>
      </c>
      <c r="T539" t="str">
        <f t="shared" si="53"/>
        <v>documentary</v>
      </c>
    </row>
    <row r="540" spans="1:20" x14ac:dyDescent="0.3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6">
        <f t="shared" si="48"/>
        <v>37.695968274950431</v>
      </c>
      <c r="G540" t="s">
        <v>14</v>
      </c>
      <c r="H540">
        <v>1296</v>
      </c>
      <c r="I540" t="s">
        <v>21</v>
      </c>
      <c r="J540" t="s">
        <v>22</v>
      </c>
      <c r="K540">
        <v>1379826000</v>
      </c>
      <c r="L540" s="11">
        <f t="shared" si="49"/>
        <v>41539.208333333336</v>
      </c>
      <c r="M540">
        <v>1381208400</v>
      </c>
      <c r="N540" s="11">
        <f t="shared" si="50"/>
        <v>41555.208333333336</v>
      </c>
      <c r="O540" t="b">
        <v>0</v>
      </c>
      <c r="P540" t="b">
        <v>0</v>
      </c>
      <c r="Q540" t="s">
        <v>292</v>
      </c>
      <c r="R540" s="8">
        <f t="shared" si="51"/>
        <v>44.007716049382715</v>
      </c>
      <c r="S540" t="str">
        <f t="shared" si="52"/>
        <v>games</v>
      </c>
      <c r="T540" t="str">
        <f t="shared" si="53"/>
        <v>mobile games</v>
      </c>
    </row>
    <row r="541" spans="1:20" x14ac:dyDescent="0.3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6">
        <f t="shared" si="48"/>
        <v>72.653061224489804</v>
      </c>
      <c r="G541" t="s">
        <v>14</v>
      </c>
      <c r="H541">
        <v>77</v>
      </c>
      <c r="I541" t="s">
        <v>21</v>
      </c>
      <c r="J541" t="s">
        <v>22</v>
      </c>
      <c r="K541">
        <v>1561957200</v>
      </c>
      <c r="L541" s="11">
        <f t="shared" si="49"/>
        <v>43647.208333333328</v>
      </c>
      <c r="M541">
        <v>1562475600</v>
      </c>
      <c r="N541" s="11">
        <f t="shared" si="50"/>
        <v>43653.208333333328</v>
      </c>
      <c r="O541" t="b">
        <v>0</v>
      </c>
      <c r="P541" t="b">
        <v>1</v>
      </c>
      <c r="Q541" t="s">
        <v>17</v>
      </c>
      <c r="R541" s="8">
        <f t="shared" si="51"/>
        <v>92.467532467532465</v>
      </c>
      <c r="S541" t="str">
        <f t="shared" si="52"/>
        <v>food</v>
      </c>
      <c r="T541" t="str">
        <f t="shared" si="53"/>
        <v>food trucks</v>
      </c>
    </row>
    <row r="542" spans="1:20" x14ac:dyDescent="0.3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6">
        <f t="shared" si="48"/>
        <v>265.98113207547169</v>
      </c>
      <c r="G542" t="s">
        <v>20</v>
      </c>
      <c r="H542">
        <v>247</v>
      </c>
      <c r="I542" t="s">
        <v>21</v>
      </c>
      <c r="J542" t="s">
        <v>22</v>
      </c>
      <c r="K542">
        <v>1525496400</v>
      </c>
      <c r="L542" s="11">
        <f t="shared" si="49"/>
        <v>43225.208333333328</v>
      </c>
      <c r="M542">
        <v>1527397200</v>
      </c>
      <c r="N542" s="11">
        <f t="shared" si="50"/>
        <v>43247.208333333328</v>
      </c>
      <c r="O542" t="b">
        <v>0</v>
      </c>
      <c r="P542" t="b">
        <v>0</v>
      </c>
      <c r="Q542" t="s">
        <v>122</v>
      </c>
      <c r="R542" s="8">
        <f t="shared" si="51"/>
        <v>57.072874493927124</v>
      </c>
      <c r="S542" t="str">
        <f t="shared" si="52"/>
        <v>photography</v>
      </c>
      <c r="T542" t="str">
        <f t="shared" si="53"/>
        <v>photography books</v>
      </c>
    </row>
    <row r="543" spans="1:20" x14ac:dyDescent="0.3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6">
        <f t="shared" si="48"/>
        <v>24.205617977528089</v>
      </c>
      <c r="G543" t="s">
        <v>14</v>
      </c>
      <c r="H543">
        <v>395</v>
      </c>
      <c r="I543" t="s">
        <v>107</v>
      </c>
      <c r="J543" t="s">
        <v>108</v>
      </c>
      <c r="K543">
        <v>1433912400</v>
      </c>
      <c r="L543" s="11">
        <f t="shared" si="49"/>
        <v>42165.208333333328</v>
      </c>
      <c r="M543">
        <v>1436158800</v>
      </c>
      <c r="N543" s="11">
        <f t="shared" si="50"/>
        <v>42191.208333333328</v>
      </c>
      <c r="O543" t="b">
        <v>0</v>
      </c>
      <c r="P543" t="b">
        <v>0</v>
      </c>
      <c r="Q543" t="s">
        <v>292</v>
      </c>
      <c r="R543" s="8">
        <f t="shared" si="51"/>
        <v>109.07848101265823</v>
      </c>
      <c r="S543" t="str">
        <f t="shared" si="52"/>
        <v>games</v>
      </c>
      <c r="T543" t="str">
        <f t="shared" si="53"/>
        <v>mobile games</v>
      </c>
    </row>
    <row r="544" spans="1:20" x14ac:dyDescent="0.3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6">
        <f t="shared" si="48"/>
        <v>2.5064935064935066</v>
      </c>
      <c r="G544" t="s">
        <v>14</v>
      </c>
      <c r="H544">
        <v>49</v>
      </c>
      <c r="I544" t="s">
        <v>40</v>
      </c>
      <c r="J544" t="s">
        <v>41</v>
      </c>
      <c r="K544">
        <v>1453442400</v>
      </c>
      <c r="L544" s="11">
        <f t="shared" si="49"/>
        <v>42391.25</v>
      </c>
      <c r="M544">
        <v>1456034400</v>
      </c>
      <c r="N544" s="11">
        <f t="shared" si="50"/>
        <v>42421.25</v>
      </c>
      <c r="O544" t="b">
        <v>0</v>
      </c>
      <c r="P544" t="b">
        <v>0</v>
      </c>
      <c r="Q544" t="s">
        <v>60</v>
      </c>
      <c r="R544" s="8">
        <f t="shared" si="51"/>
        <v>39.387755102040813</v>
      </c>
      <c r="S544" t="str">
        <f t="shared" si="52"/>
        <v>music</v>
      </c>
      <c r="T544" t="str">
        <f t="shared" si="53"/>
        <v>indie rock</v>
      </c>
    </row>
    <row r="545" spans="1:20" x14ac:dyDescent="0.3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6">
        <f t="shared" si="48"/>
        <v>16.329799764428738</v>
      </c>
      <c r="G545" t="s">
        <v>14</v>
      </c>
      <c r="H545">
        <v>180</v>
      </c>
      <c r="I545" t="s">
        <v>21</v>
      </c>
      <c r="J545" t="s">
        <v>22</v>
      </c>
      <c r="K545">
        <v>1378875600</v>
      </c>
      <c r="L545" s="11">
        <f t="shared" si="49"/>
        <v>41528.208333333336</v>
      </c>
      <c r="M545">
        <v>1380171600</v>
      </c>
      <c r="N545" s="11">
        <f t="shared" si="50"/>
        <v>41543.208333333336</v>
      </c>
      <c r="O545" t="b">
        <v>0</v>
      </c>
      <c r="P545" t="b">
        <v>0</v>
      </c>
      <c r="Q545" t="s">
        <v>89</v>
      </c>
      <c r="R545" s="8">
        <f t="shared" si="51"/>
        <v>77.022222222222226</v>
      </c>
      <c r="S545" t="str">
        <f t="shared" si="52"/>
        <v>games</v>
      </c>
      <c r="T545" t="str">
        <f t="shared" si="53"/>
        <v>video games</v>
      </c>
    </row>
    <row r="546" spans="1:20" ht="31.2" x14ac:dyDescent="0.3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6">
        <f t="shared" si="48"/>
        <v>276.5</v>
      </c>
      <c r="G546" t="s">
        <v>20</v>
      </c>
      <c r="H546">
        <v>84</v>
      </c>
      <c r="I546" t="s">
        <v>21</v>
      </c>
      <c r="J546" t="s">
        <v>22</v>
      </c>
      <c r="K546">
        <v>1452232800</v>
      </c>
      <c r="L546" s="11">
        <f t="shared" si="49"/>
        <v>42377.25</v>
      </c>
      <c r="M546">
        <v>1453356000</v>
      </c>
      <c r="N546" s="11">
        <f t="shared" si="50"/>
        <v>42390.25</v>
      </c>
      <c r="O546" t="b">
        <v>0</v>
      </c>
      <c r="P546" t="b">
        <v>0</v>
      </c>
      <c r="Q546" t="s">
        <v>23</v>
      </c>
      <c r="R546" s="8">
        <f t="shared" si="51"/>
        <v>92.166666666666671</v>
      </c>
      <c r="S546" t="str">
        <f t="shared" si="52"/>
        <v>music</v>
      </c>
      <c r="T546" t="str">
        <f t="shared" si="53"/>
        <v>rock</v>
      </c>
    </row>
    <row r="547" spans="1:20" x14ac:dyDescent="0.3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6">
        <f t="shared" si="48"/>
        <v>88.803571428571431</v>
      </c>
      <c r="G547" t="s">
        <v>14</v>
      </c>
      <c r="H547">
        <v>2690</v>
      </c>
      <c r="I547" t="s">
        <v>21</v>
      </c>
      <c r="J547" t="s">
        <v>22</v>
      </c>
      <c r="K547">
        <v>1577253600</v>
      </c>
      <c r="L547" s="11">
        <f t="shared" si="49"/>
        <v>43824.25</v>
      </c>
      <c r="M547">
        <v>1578981600</v>
      </c>
      <c r="N547" s="11">
        <f t="shared" si="50"/>
        <v>43844.25</v>
      </c>
      <c r="O547" t="b">
        <v>0</v>
      </c>
      <c r="P547" t="b">
        <v>0</v>
      </c>
      <c r="Q547" t="s">
        <v>33</v>
      </c>
      <c r="R547" s="8">
        <f t="shared" si="51"/>
        <v>61.007063197026021</v>
      </c>
      <c r="S547" t="str">
        <f t="shared" si="52"/>
        <v>theater</v>
      </c>
      <c r="T547" t="str">
        <f t="shared" si="53"/>
        <v>plays</v>
      </c>
    </row>
    <row r="548" spans="1:20" ht="31.2" x14ac:dyDescent="0.3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6">
        <f t="shared" si="48"/>
        <v>163.57142857142856</v>
      </c>
      <c r="G548" t="s">
        <v>20</v>
      </c>
      <c r="H548">
        <v>88</v>
      </c>
      <c r="I548" t="s">
        <v>21</v>
      </c>
      <c r="J548" t="s">
        <v>22</v>
      </c>
      <c r="K548">
        <v>1537160400</v>
      </c>
      <c r="L548" s="11">
        <f t="shared" si="49"/>
        <v>43360.208333333328</v>
      </c>
      <c r="M548">
        <v>1537419600</v>
      </c>
      <c r="N548" s="11">
        <f t="shared" si="50"/>
        <v>43363.208333333328</v>
      </c>
      <c r="O548" t="b">
        <v>0</v>
      </c>
      <c r="P548" t="b">
        <v>1</v>
      </c>
      <c r="Q548" t="s">
        <v>33</v>
      </c>
      <c r="R548" s="8">
        <f t="shared" si="51"/>
        <v>78.068181818181813</v>
      </c>
      <c r="S548" t="str">
        <f t="shared" si="52"/>
        <v>theater</v>
      </c>
      <c r="T548" t="str">
        <f t="shared" si="53"/>
        <v>plays</v>
      </c>
    </row>
    <row r="549" spans="1:20" x14ac:dyDescent="0.3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6">
        <f t="shared" si="48"/>
        <v>969</v>
      </c>
      <c r="G549" t="s">
        <v>20</v>
      </c>
      <c r="H549">
        <v>156</v>
      </c>
      <c r="I549" t="s">
        <v>21</v>
      </c>
      <c r="J549" t="s">
        <v>22</v>
      </c>
      <c r="K549">
        <v>1422165600</v>
      </c>
      <c r="L549" s="11">
        <f t="shared" si="49"/>
        <v>42029.25</v>
      </c>
      <c r="M549">
        <v>1423202400</v>
      </c>
      <c r="N549" s="11">
        <f t="shared" si="50"/>
        <v>42041.25</v>
      </c>
      <c r="O549" t="b">
        <v>0</v>
      </c>
      <c r="P549" t="b">
        <v>0</v>
      </c>
      <c r="Q549" t="s">
        <v>53</v>
      </c>
      <c r="R549" s="8">
        <f t="shared" si="51"/>
        <v>80.75</v>
      </c>
      <c r="S549" t="str">
        <f t="shared" si="52"/>
        <v>film &amp; video</v>
      </c>
      <c r="T549" t="str">
        <f t="shared" si="53"/>
        <v>drama</v>
      </c>
    </row>
    <row r="550" spans="1:20" x14ac:dyDescent="0.3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6">
        <f t="shared" si="48"/>
        <v>270.91376701966715</v>
      </c>
      <c r="G550" t="s">
        <v>20</v>
      </c>
      <c r="H550">
        <v>2985</v>
      </c>
      <c r="I550" t="s">
        <v>21</v>
      </c>
      <c r="J550" t="s">
        <v>22</v>
      </c>
      <c r="K550">
        <v>1459486800</v>
      </c>
      <c r="L550" s="11">
        <f t="shared" si="49"/>
        <v>42461.208333333328</v>
      </c>
      <c r="M550">
        <v>1460610000</v>
      </c>
      <c r="N550" s="11">
        <f t="shared" si="50"/>
        <v>42474.208333333328</v>
      </c>
      <c r="O550" t="b">
        <v>0</v>
      </c>
      <c r="P550" t="b">
        <v>0</v>
      </c>
      <c r="Q550" t="s">
        <v>33</v>
      </c>
      <c r="R550" s="8">
        <f t="shared" si="51"/>
        <v>59.991289782244557</v>
      </c>
      <c r="S550" t="str">
        <f t="shared" si="52"/>
        <v>theater</v>
      </c>
      <c r="T550" t="str">
        <f t="shared" si="53"/>
        <v>plays</v>
      </c>
    </row>
    <row r="551" spans="1:20" ht="31.2" x14ac:dyDescent="0.3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6">
        <f t="shared" si="48"/>
        <v>284.21355932203392</v>
      </c>
      <c r="G551" t="s">
        <v>20</v>
      </c>
      <c r="H551">
        <v>762</v>
      </c>
      <c r="I551" t="s">
        <v>21</v>
      </c>
      <c r="J551" t="s">
        <v>22</v>
      </c>
      <c r="K551">
        <v>1369717200</v>
      </c>
      <c r="L551" s="11">
        <f t="shared" si="49"/>
        <v>41422.208333333336</v>
      </c>
      <c r="M551">
        <v>1370494800</v>
      </c>
      <c r="N551" s="11">
        <f t="shared" si="50"/>
        <v>41431.208333333336</v>
      </c>
      <c r="O551" t="b">
        <v>0</v>
      </c>
      <c r="P551" t="b">
        <v>0</v>
      </c>
      <c r="Q551" t="s">
        <v>65</v>
      </c>
      <c r="R551" s="8">
        <f t="shared" si="51"/>
        <v>110.03018372703411</v>
      </c>
      <c r="S551" t="str">
        <f t="shared" si="52"/>
        <v>technology</v>
      </c>
      <c r="T551" t="str">
        <f t="shared" si="53"/>
        <v>wearables</v>
      </c>
    </row>
    <row r="552" spans="1:20" ht="31.2" x14ac:dyDescent="0.3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6">
        <f t="shared" si="48"/>
        <v>4</v>
      </c>
      <c r="G552" t="s">
        <v>74</v>
      </c>
      <c r="H552">
        <v>1</v>
      </c>
      <c r="I552" t="s">
        <v>98</v>
      </c>
      <c r="J552" t="s">
        <v>99</v>
      </c>
      <c r="K552">
        <v>1330495200</v>
      </c>
      <c r="L552" s="11">
        <f t="shared" si="49"/>
        <v>40968.25</v>
      </c>
      <c r="M552">
        <v>1332306000</v>
      </c>
      <c r="N552" s="11">
        <f t="shared" si="50"/>
        <v>40989.208333333336</v>
      </c>
      <c r="O552" t="b">
        <v>0</v>
      </c>
      <c r="P552" t="b">
        <v>0</v>
      </c>
      <c r="Q552" t="s">
        <v>60</v>
      </c>
      <c r="R552" s="8">
        <f t="shared" si="51"/>
        <v>4</v>
      </c>
      <c r="S552" t="str">
        <f t="shared" si="52"/>
        <v>music</v>
      </c>
      <c r="T552" t="str">
        <f t="shared" si="53"/>
        <v>indie rock</v>
      </c>
    </row>
    <row r="553" spans="1:20" ht="31.2" x14ac:dyDescent="0.3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6">
        <f t="shared" si="48"/>
        <v>58.6329816768462</v>
      </c>
      <c r="G553" t="s">
        <v>14</v>
      </c>
      <c r="H553">
        <v>2779</v>
      </c>
      <c r="I553" t="s">
        <v>26</v>
      </c>
      <c r="J553" t="s">
        <v>27</v>
      </c>
      <c r="K553">
        <v>1419055200</v>
      </c>
      <c r="L553" s="11">
        <f t="shared" si="49"/>
        <v>41993.25</v>
      </c>
      <c r="M553">
        <v>1422511200</v>
      </c>
      <c r="N553" s="11">
        <f t="shared" si="50"/>
        <v>42033.25</v>
      </c>
      <c r="O553" t="b">
        <v>0</v>
      </c>
      <c r="P553" t="b">
        <v>1</v>
      </c>
      <c r="Q553" t="s">
        <v>28</v>
      </c>
      <c r="R553" s="8">
        <f t="shared" si="51"/>
        <v>37.99856063332134</v>
      </c>
      <c r="S553" t="str">
        <f t="shared" si="52"/>
        <v>technology</v>
      </c>
      <c r="T553" t="str">
        <f t="shared" si="53"/>
        <v>web</v>
      </c>
    </row>
    <row r="554" spans="1:20" x14ac:dyDescent="0.3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6">
        <f t="shared" si="48"/>
        <v>98.51111111111112</v>
      </c>
      <c r="G554" t="s">
        <v>14</v>
      </c>
      <c r="H554">
        <v>92</v>
      </c>
      <c r="I554" t="s">
        <v>21</v>
      </c>
      <c r="J554" t="s">
        <v>22</v>
      </c>
      <c r="K554">
        <v>1480140000</v>
      </c>
      <c r="L554" s="11">
        <f t="shared" si="49"/>
        <v>42700.25</v>
      </c>
      <c r="M554">
        <v>1480312800</v>
      </c>
      <c r="N554" s="11">
        <f t="shared" si="50"/>
        <v>42702.25</v>
      </c>
      <c r="O554" t="b">
        <v>0</v>
      </c>
      <c r="P554" t="b">
        <v>0</v>
      </c>
      <c r="Q554" t="s">
        <v>33</v>
      </c>
      <c r="R554" s="8">
        <f t="shared" si="51"/>
        <v>96.369565217391298</v>
      </c>
      <c r="S554" t="str">
        <f t="shared" si="52"/>
        <v>theater</v>
      </c>
      <c r="T554" t="str">
        <f t="shared" si="53"/>
        <v>plays</v>
      </c>
    </row>
    <row r="555" spans="1:20" ht="31.2" x14ac:dyDescent="0.3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6">
        <f t="shared" si="48"/>
        <v>43.975381008206334</v>
      </c>
      <c r="G555" t="s">
        <v>14</v>
      </c>
      <c r="H555">
        <v>1028</v>
      </c>
      <c r="I555" t="s">
        <v>21</v>
      </c>
      <c r="J555" t="s">
        <v>22</v>
      </c>
      <c r="K555">
        <v>1293948000</v>
      </c>
      <c r="L555" s="11">
        <f t="shared" si="49"/>
        <v>40545.25</v>
      </c>
      <c r="M555">
        <v>1294034400</v>
      </c>
      <c r="N555" s="11">
        <f t="shared" si="50"/>
        <v>40546.25</v>
      </c>
      <c r="O555" t="b">
        <v>0</v>
      </c>
      <c r="P555" t="b">
        <v>0</v>
      </c>
      <c r="Q555" t="s">
        <v>23</v>
      </c>
      <c r="R555" s="8">
        <f t="shared" si="51"/>
        <v>72.978599221789878</v>
      </c>
      <c r="S555" t="str">
        <f t="shared" si="52"/>
        <v>music</v>
      </c>
      <c r="T555" t="str">
        <f t="shared" si="53"/>
        <v>rock</v>
      </c>
    </row>
    <row r="556" spans="1:20" ht="31.2" x14ac:dyDescent="0.3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6">
        <f t="shared" si="48"/>
        <v>151.66315789473683</v>
      </c>
      <c r="G556" t="s">
        <v>20</v>
      </c>
      <c r="H556">
        <v>554</v>
      </c>
      <c r="I556" t="s">
        <v>15</v>
      </c>
      <c r="J556" t="s">
        <v>16</v>
      </c>
      <c r="K556">
        <v>1482127200</v>
      </c>
      <c r="L556" s="11">
        <f t="shared" si="49"/>
        <v>42723.25</v>
      </c>
      <c r="M556">
        <v>1482645600</v>
      </c>
      <c r="N556" s="11">
        <f t="shared" si="50"/>
        <v>42729.25</v>
      </c>
      <c r="O556" t="b">
        <v>0</v>
      </c>
      <c r="P556" t="b">
        <v>0</v>
      </c>
      <c r="Q556" t="s">
        <v>60</v>
      </c>
      <c r="R556" s="8">
        <f t="shared" si="51"/>
        <v>26.007220216606498</v>
      </c>
      <c r="S556" t="str">
        <f t="shared" si="52"/>
        <v>music</v>
      </c>
      <c r="T556" t="str">
        <f t="shared" si="53"/>
        <v>indie rock</v>
      </c>
    </row>
    <row r="557" spans="1:20" x14ac:dyDescent="0.3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6">
        <f t="shared" si="48"/>
        <v>223.63492063492063</v>
      </c>
      <c r="G557" t="s">
        <v>20</v>
      </c>
      <c r="H557">
        <v>135</v>
      </c>
      <c r="I557" t="s">
        <v>36</v>
      </c>
      <c r="J557" t="s">
        <v>37</v>
      </c>
      <c r="K557">
        <v>1396414800</v>
      </c>
      <c r="L557" s="11">
        <f t="shared" si="49"/>
        <v>41731.208333333336</v>
      </c>
      <c r="M557">
        <v>1399093200</v>
      </c>
      <c r="N557" s="11">
        <f t="shared" si="50"/>
        <v>41762.208333333336</v>
      </c>
      <c r="O557" t="b">
        <v>0</v>
      </c>
      <c r="P557" t="b">
        <v>0</v>
      </c>
      <c r="Q557" t="s">
        <v>23</v>
      </c>
      <c r="R557" s="8">
        <f t="shared" si="51"/>
        <v>104.36296296296297</v>
      </c>
      <c r="S557" t="str">
        <f t="shared" si="52"/>
        <v>music</v>
      </c>
      <c r="T557" t="str">
        <f t="shared" si="53"/>
        <v>rock</v>
      </c>
    </row>
    <row r="558" spans="1:20" x14ac:dyDescent="0.3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6">
        <f t="shared" si="48"/>
        <v>239.75</v>
      </c>
      <c r="G558" t="s">
        <v>20</v>
      </c>
      <c r="H558">
        <v>122</v>
      </c>
      <c r="I558" t="s">
        <v>21</v>
      </c>
      <c r="J558" t="s">
        <v>22</v>
      </c>
      <c r="K558">
        <v>1315285200</v>
      </c>
      <c r="L558" s="11">
        <f t="shared" si="49"/>
        <v>40792.208333333336</v>
      </c>
      <c r="M558">
        <v>1315890000</v>
      </c>
      <c r="N558" s="11">
        <f t="shared" si="50"/>
        <v>40799.208333333336</v>
      </c>
      <c r="O558" t="b">
        <v>0</v>
      </c>
      <c r="P558" t="b">
        <v>1</v>
      </c>
      <c r="Q558" t="s">
        <v>206</v>
      </c>
      <c r="R558" s="8">
        <f t="shared" si="51"/>
        <v>102.18852459016394</v>
      </c>
      <c r="S558" t="str">
        <f t="shared" si="52"/>
        <v>publishing</v>
      </c>
      <c r="T558" t="str">
        <f t="shared" si="53"/>
        <v>translations</v>
      </c>
    </row>
    <row r="559" spans="1:20" x14ac:dyDescent="0.3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6">
        <f t="shared" si="48"/>
        <v>199.33333333333334</v>
      </c>
      <c r="G559" t="s">
        <v>20</v>
      </c>
      <c r="H559">
        <v>221</v>
      </c>
      <c r="I559" t="s">
        <v>21</v>
      </c>
      <c r="J559" t="s">
        <v>22</v>
      </c>
      <c r="K559">
        <v>1443762000</v>
      </c>
      <c r="L559" s="11">
        <f t="shared" si="49"/>
        <v>42279.208333333328</v>
      </c>
      <c r="M559">
        <v>1444021200</v>
      </c>
      <c r="N559" s="11">
        <f t="shared" si="50"/>
        <v>42282.208333333328</v>
      </c>
      <c r="O559" t="b">
        <v>0</v>
      </c>
      <c r="P559" t="b">
        <v>1</v>
      </c>
      <c r="Q559" t="s">
        <v>474</v>
      </c>
      <c r="R559" s="8">
        <f t="shared" si="51"/>
        <v>54.117647058823529</v>
      </c>
      <c r="S559" t="str">
        <f t="shared" si="52"/>
        <v>film &amp; video</v>
      </c>
      <c r="T559" t="str">
        <f t="shared" si="53"/>
        <v>science fiction</v>
      </c>
    </row>
    <row r="560" spans="1:20" x14ac:dyDescent="0.3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6">
        <f t="shared" si="48"/>
        <v>137.34482758620689</v>
      </c>
      <c r="G560" t="s">
        <v>20</v>
      </c>
      <c r="H560">
        <v>126</v>
      </c>
      <c r="I560" t="s">
        <v>21</v>
      </c>
      <c r="J560" t="s">
        <v>22</v>
      </c>
      <c r="K560">
        <v>1456293600</v>
      </c>
      <c r="L560" s="11">
        <f t="shared" si="49"/>
        <v>42424.25</v>
      </c>
      <c r="M560">
        <v>1460005200</v>
      </c>
      <c r="N560" s="11">
        <f t="shared" si="50"/>
        <v>42467.208333333328</v>
      </c>
      <c r="O560" t="b">
        <v>0</v>
      </c>
      <c r="P560" t="b">
        <v>0</v>
      </c>
      <c r="Q560" t="s">
        <v>33</v>
      </c>
      <c r="R560" s="8">
        <f t="shared" si="51"/>
        <v>63.222222222222221</v>
      </c>
      <c r="S560" t="str">
        <f t="shared" si="52"/>
        <v>theater</v>
      </c>
      <c r="T560" t="str">
        <f t="shared" si="53"/>
        <v>plays</v>
      </c>
    </row>
    <row r="561" spans="1:20" x14ac:dyDescent="0.3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6">
        <f t="shared" si="48"/>
        <v>100.9696106362773</v>
      </c>
      <c r="G561" t="s">
        <v>20</v>
      </c>
      <c r="H561">
        <v>1022</v>
      </c>
      <c r="I561" t="s">
        <v>21</v>
      </c>
      <c r="J561" t="s">
        <v>22</v>
      </c>
      <c r="K561">
        <v>1470114000</v>
      </c>
      <c r="L561" s="11">
        <f t="shared" si="49"/>
        <v>42584.208333333328</v>
      </c>
      <c r="M561">
        <v>1470718800</v>
      </c>
      <c r="N561" s="11">
        <f t="shared" si="50"/>
        <v>42591.208333333328</v>
      </c>
      <c r="O561" t="b">
        <v>0</v>
      </c>
      <c r="P561" t="b">
        <v>0</v>
      </c>
      <c r="Q561" t="s">
        <v>33</v>
      </c>
      <c r="R561" s="8">
        <f t="shared" si="51"/>
        <v>104.03228962818004</v>
      </c>
      <c r="S561" t="str">
        <f t="shared" si="52"/>
        <v>theater</v>
      </c>
      <c r="T561" t="str">
        <f t="shared" si="53"/>
        <v>plays</v>
      </c>
    </row>
    <row r="562" spans="1:20" x14ac:dyDescent="0.3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6">
        <f t="shared" si="48"/>
        <v>794.16</v>
      </c>
      <c r="G562" t="s">
        <v>20</v>
      </c>
      <c r="H562">
        <v>3177</v>
      </c>
      <c r="I562" t="s">
        <v>21</v>
      </c>
      <c r="J562" t="s">
        <v>22</v>
      </c>
      <c r="K562">
        <v>1321596000</v>
      </c>
      <c r="L562" s="11">
        <f t="shared" si="49"/>
        <v>40865.25</v>
      </c>
      <c r="M562">
        <v>1325052000</v>
      </c>
      <c r="N562" s="11">
        <f t="shared" si="50"/>
        <v>40905.25</v>
      </c>
      <c r="O562" t="b">
        <v>0</v>
      </c>
      <c r="P562" t="b">
        <v>0</v>
      </c>
      <c r="Q562" t="s">
        <v>71</v>
      </c>
      <c r="R562" s="8">
        <f t="shared" si="51"/>
        <v>49.994334277620396</v>
      </c>
      <c r="S562" t="str">
        <f t="shared" si="52"/>
        <v>film &amp; video</v>
      </c>
      <c r="T562" t="str">
        <f t="shared" si="53"/>
        <v>animation</v>
      </c>
    </row>
    <row r="563" spans="1:20" x14ac:dyDescent="0.3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6">
        <f t="shared" si="48"/>
        <v>369.7</v>
      </c>
      <c r="G563" t="s">
        <v>20</v>
      </c>
      <c r="H563">
        <v>198</v>
      </c>
      <c r="I563" t="s">
        <v>98</v>
      </c>
      <c r="J563" t="s">
        <v>99</v>
      </c>
      <c r="K563">
        <v>1318827600</v>
      </c>
      <c r="L563" s="11">
        <f t="shared" si="49"/>
        <v>40833.208333333336</v>
      </c>
      <c r="M563">
        <v>1319000400</v>
      </c>
      <c r="N563" s="11">
        <f t="shared" si="50"/>
        <v>40835.208333333336</v>
      </c>
      <c r="O563" t="b">
        <v>0</v>
      </c>
      <c r="P563" t="b">
        <v>0</v>
      </c>
      <c r="Q563" t="s">
        <v>33</v>
      </c>
      <c r="R563" s="8">
        <f t="shared" si="51"/>
        <v>56.015151515151516</v>
      </c>
      <c r="S563" t="str">
        <f t="shared" si="52"/>
        <v>theater</v>
      </c>
      <c r="T563" t="str">
        <f t="shared" si="53"/>
        <v>plays</v>
      </c>
    </row>
    <row r="564" spans="1:20" ht="31.2" x14ac:dyDescent="0.3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6">
        <f t="shared" si="48"/>
        <v>12.818181818181817</v>
      </c>
      <c r="G564" t="s">
        <v>14</v>
      </c>
      <c r="H564">
        <v>26</v>
      </c>
      <c r="I564" t="s">
        <v>98</v>
      </c>
      <c r="J564" t="s">
        <v>99</v>
      </c>
      <c r="K564">
        <v>1552366800</v>
      </c>
      <c r="L564" s="11">
        <f t="shared" si="49"/>
        <v>43536.208333333328</v>
      </c>
      <c r="M564">
        <v>1552539600</v>
      </c>
      <c r="N564" s="11">
        <f t="shared" si="50"/>
        <v>43538.208333333328</v>
      </c>
      <c r="O564" t="b">
        <v>0</v>
      </c>
      <c r="P564" t="b">
        <v>0</v>
      </c>
      <c r="Q564" t="s">
        <v>23</v>
      </c>
      <c r="R564" s="8">
        <f t="shared" si="51"/>
        <v>48.807692307692307</v>
      </c>
      <c r="S564" t="str">
        <f t="shared" si="52"/>
        <v>music</v>
      </c>
      <c r="T564" t="str">
        <f t="shared" si="53"/>
        <v>rock</v>
      </c>
    </row>
    <row r="565" spans="1:20" x14ac:dyDescent="0.3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6">
        <f t="shared" si="48"/>
        <v>138.02702702702703</v>
      </c>
      <c r="G565" t="s">
        <v>20</v>
      </c>
      <c r="H565">
        <v>85</v>
      </c>
      <c r="I565" t="s">
        <v>26</v>
      </c>
      <c r="J565" t="s">
        <v>27</v>
      </c>
      <c r="K565">
        <v>1542088800</v>
      </c>
      <c r="L565" s="11">
        <f t="shared" si="49"/>
        <v>43417.25</v>
      </c>
      <c r="M565">
        <v>1543816800</v>
      </c>
      <c r="N565" s="11">
        <f t="shared" si="50"/>
        <v>43437.25</v>
      </c>
      <c r="O565" t="b">
        <v>0</v>
      </c>
      <c r="P565" t="b">
        <v>0</v>
      </c>
      <c r="Q565" t="s">
        <v>42</v>
      </c>
      <c r="R565" s="8">
        <f t="shared" si="51"/>
        <v>60.082352941176474</v>
      </c>
      <c r="S565" t="str">
        <f t="shared" si="52"/>
        <v>film &amp; video</v>
      </c>
      <c r="T565" t="str">
        <f t="shared" si="53"/>
        <v>documentary</v>
      </c>
    </row>
    <row r="566" spans="1:20" x14ac:dyDescent="0.3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6">
        <f t="shared" si="48"/>
        <v>83.813278008298752</v>
      </c>
      <c r="G566" t="s">
        <v>14</v>
      </c>
      <c r="H566">
        <v>1790</v>
      </c>
      <c r="I566" t="s">
        <v>21</v>
      </c>
      <c r="J566" t="s">
        <v>22</v>
      </c>
      <c r="K566">
        <v>1426395600</v>
      </c>
      <c r="L566" s="11">
        <f t="shared" si="49"/>
        <v>42078.208333333328</v>
      </c>
      <c r="M566">
        <v>1427086800</v>
      </c>
      <c r="N566" s="11">
        <f t="shared" si="50"/>
        <v>42086.208333333328</v>
      </c>
      <c r="O566" t="b">
        <v>0</v>
      </c>
      <c r="P566" t="b">
        <v>0</v>
      </c>
      <c r="Q566" t="s">
        <v>33</v>
      </c>
      <c r="R566" s="8">
        <f t="shared" si="51"/>
        <v>78.990502793296088</v>
      </c>
      <c r="S566" t="str">
        <f t="shared" si="52"/>
        <v>theater</v>
      </c>
      <c r="T566" t="str">
        <f t="shared" si="53"/>
        <v>plays</v>
      </c>
    </row>
    <row r="567" spans="1:20" x14ac:dyDescent="0.3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6">
        <f t="shared" si="48"/>
        <v>204.60063224446787</v>
      </c>
      <c r="G567" t="s">
        <v>20</v>
      </c>
      <c r="H567">
        <v>3596</v>
      </c>
      <c r="I567" t="s">
        <v>21</v>
      </c>
      <c r="J567" t="s">
        <v>22</v>
      </c>
      <c r="K567">
        <v>1321336800</v>
      </c>
      <c r="L567" s="11">
        <f t="shared" si="49"/>
        <v>40862.25</v>
      </c>
      <c r="M567">
        <v>1323064800</v>
      </c>
      <c r="N567" s="11">
        <f t="shared" si="50"/>
        <v>40882.25</v>
      </c>
      <c r="O567" t="b">
        <v>0</v>
      </c>
      <c r="P567" t="b">
        <v>0</v>
      </c>
      <c r="Q567" t="s">
        <v>33</v>
      </c>
      <c r="R567" s="8">
        <f t="shared" si="51"/>
        <v>53.99499443826474</v>
      </c>
      <c r="S567" t="str">
        <f t="shared" si="52"/>
        <v>theater</v>
      </c>
      <c r="T567" t="str">
        <f t="shared" si="53"/>
        <v>plays</v>
      </c>
    </row>
    <row r="568" spans="1:20" x14ac:dyDescent="0.3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6">
        <f t="shared" si="48"/>
        <v>44.344086021505376</v>
      </c>
      <c r="G568" t="s">
        <v>14</v>
      </c>
      <c r="H568">
        <v>37</v>
      </c>
      <c r="I568" t="s">
        <v>21</v>
      </c>
      <c r="J568" t="s">
        <v>22</v>
      </c>
      <c r="K568">
        <v>1456293600</v>
      </c>
      <c r="L568" s="11">
        <f t="shared" si="49"/>
        <v>42424.25</v>
      </c>
      <c r="M568">
        <v>1458277200</v>
      </c>
      <c r="N568" s="11">
        <f t="shared" si="50"/>
        <v>42447.208333333328</v>
      </c>
      <c r="O568" t="b">
        <v>0</v>
      </c>
      <c r="P568" t="b">
        <v>1</v>
      </c>
      <c r="Q568" t="s">
        <v>50</v>
      </c>
      <c r="R568" s="8">
        <f t="shared" si="51"/>
        <v>111.45945945945945</v>
      </c>
      <c r="S568" t="str">
        <f t="shared" si="52"/>
        <v>music</v>
      </c>
      <c r="T568" t="str">
        <f t="shared" si="53"/>
        <v>electric music</v>
      </c>
    </row>
    <row r="569" spans="1:20" ht="31.2" x14ac:dyDescent="0.3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6">
        <f t="shared" si="48"/>
        <v>218.60294117647058</v>
      </c>
      <c r="G569" t="s">
        <v>20</v>
      </c>
      <c r="H569">
        <v>244</v>
      </c>
      <c r="I569" t="s">
        <v>21</v>
      </c>
      <c r="J569" t="s">
        <v>22</v>
      </c>
      <c r="K569">
        <v>1404968400</v>
      </c>
      <c r="L569" s="11">
        <f t="shared" si="49"/>
        <v>41830.208333333336</v>
      </c>
      <c r="M569">
        <v>1405141200</v>
      </c>
      <c r="N569" s="11">
        <f t="shared" si="50"/>
        <v>41832.208333333336</v>
      </c>
      <c r="O569" t="b">
        <v>0</v>
      </c>
      <c r="P569" t="b">
        <v>0</v>
      </c>
      <c r="Q569" t="s">
        <v>23</v>
      </c>
      <c r="R569" s="8">
        <f t="shared" si="51"/>
        <v>60.922131147540981</v>
      </c>
      <c r="S569" t="str">
        <f t="shared" si="52"/>
        <v>music</v>
      </c>
      <c r="T569" t="str">
        <f t="shared" si="53"/>
        <v>rock</v>
      </c>
    </row>
    <row r="570" spans="1:20" x14ac:dyDescent="0.3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6">
        <f t="shared" si="48"/>
        <v>186.03314917127071</v>
      </c>
      <c r="G570" t="s">
        <v>20</v>
      </c>
      <c r="H570">
        <v>5180</v>
      </c>
      <c r="I570" t="s">
        <v>21</v>
      </c>
      <c r="J570" t="s">
        <v>22</v>
      </c>
      <c r="K570">
        <v>1279170000</v>
      </c>
      <c r="L570" s="11">
        <f t="shared" si="49"/>
        <v>40374.208333333336</v>
      </c>
      <c r="M570">
        <v>1283058000</v>
      </c>
      <c r="N570" s="11">
        <f t="shared" si="50"/>
        <v>40419.208333333336</v>
      </c>
      <c r="O570" t="b">
        <v>0</v>
      </c>
      <c r="P570" t="b">
        <v>0</v>
      </c>
      <c r="Q570" t="s">
        <v>33</v>
      </c>
      <c r="R570" s="8">
        <f t="shared" si="51"/>
        <v>26.0015444015444</v>
      </c>
      <c r="S570" t="str">
        <f t="shared" si="52"/>
        <v>theater</v>
      </c>
      <c r="T570" t="str">
        <f t="shared" si="53"/>
        <v>plays</v>
      </c>
    </row>
    <row r="571" spans="1:20" x14ac:dyDescent="0.3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6">
        <f t="shared" si="48"/>
        <v>237.33830845771143</v>
      </c>
      <c r="G571" t="s">
        <v>20</v>
      </c>
      <c r="H571">
        <v>589</v>
      </c>
      <c r="I571" t="s">
        <v>107</v>
      </c>
      <c r="J571" t="s">
        <v>108</v>
      </c>
      <c r="K571">
        <v>1294725600</v>
      </c>
      <c r="L571" s="11">
        <f t="shared" si="49"/>
        <v>40554.25</v>
      </c>
      <c r="M571">
        <v>1295762400</v>
      </c>
      <c r="N571" s="11">
        <f t="shared" si="50"/>
        <v>40566.25</v>
      </c>
      <c r="O571" t="b">
        <v>0</v>
      </c>
      <c r="P571" t="b">
        <v>0</v>
      </c>
      <c r="Q571" t="s">
        <v>71</v>
      </c>
      <c r="R571" s="8">
        <f t="shared" si="51"/>
        <v>80.993208828522924</v>
      </c>
      <c r="S571" t="str">
        <f t="shared" si="52"/>
        <v>film &amp; video</v>
      </c>
      <c r="T571" t="str">
        <f t="shared" si="53"/>
        <v>animation</v>
      </c>
    </row>
    <row r="572" spans="1:20" x14ac:dyDescent="0.3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6">
        <f t="shared" si="48"/>
        <v>305.65384615384613</v>
      </c>
      <c r="G572" t="s">
        <v>20</v>
      </c>
      <c r="H572">
        <v>2725</v>
      </c>
      <c r="I572" t="s">
        <v>21</v>
      </c>
      <c r="J572" t="s">
        <v>22</v>
      </c>
      <c r="K572">
        <v>1419055200</v>
      </c>
      <c r="L572" s="11">
        <f t="shared" si="49"/>
        <v>41993.25</v>
      </c>
      <c r="M572">
        <v>1419573600</v>
      </c>
      <c r="N572" s="11">
        <f t="shared" si="50"/>
        <v>41999.25</v>
      </c>
      <c r="O572" t="b">
        <v>0</v>
      </c>
      <c r="P572" t="b">
        <v>1</v>
      </c>
      <c r="Q572" t="s">
        <v>23</v>
      </c>
      <c r="R572" s="8">
        <f t="shared" si="51"/>
        <v>34.995963302752294</v>
      </c>
      <c r="S572" t="str">
        <f t="shared" si="52"/>
        <v>music</v>
      </c>
      <c r="T572" t="str">
        <f t="shared" si="53"/>
        <v>rock</v>
      </c>
    </row>
    <row r="573" spans="1:20" x14ac:dyDescent="0.3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6">
        <f t="shared" si="48"/>
        <v>94.142857142857139</v>
      </c>
      <c r="G573" t="s">
        <v>14</v>
      </c>
      <c r="H573">
        <v>35</v>
      </c>
      <c r="I573" t="s">
        <v>107</v>
      </c>
      <c r="J573" t="s">
        <v>108</v>
      </c>
      <c r="K573">
        <v>1434690000</v>
      </c>
      <c r="L573" s="11">
        <f t="shared" si="49"/>
        <v>42174.208333333328</v>
      </c>
      <c r="M573">
        <v>1438750800</v>
      </c>
      <c r="N573" s="11">
        <f t="shared" si="50"/>
        <v>42221.208333333328</v>
      </c>
      <c r="O573" t="b">
        <v>0</v>
      </c>
      <c r="P573" t="b">
        <v>0</v>
      </c>
      <c r="Q573" t="s">
        <v>100</v>
      </c>
      <c r="R573" s="8">
        <f t="shared" si="51"/>
        <v>94.142857142857139</v>
      </c>
      <c r="S573" t="str">
        <f t="shared" si="52"/>
        <v>film &amp; video</v>
      </c>
      <c r="T573" t="str">
        <f t="shared" si="53"/>
        <v>shorts</v>
      </c>
    </row>
    <row r="574" spans="1:20" x14ac:dyDescent="0.3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6">
        <f t="shared" si="48"/>
        <v>54.400000000000006</v>
      </c>
      <c r="G574" t="s">
        <v>74</v>
      </c>
      <c r="H574">
        <v>94</v>
      </c>
      <c r="I574" t="s">
        <v>21</v>
      </c>
      <c r="J574" t="s">
        <v>22</v>
      </c>
      <c r="K574">
        <v>1443416400</v>
      </c>
      <c r="L574" s="11">
        <f t="shared" si="49"/>
        <v>42275.208333333328</v>
      </c>
      <c r="M574">
        <v>1444798800</v>
      </c>
      <c r="N574" s="11">
        <f t="shared" si="50"/>
        <v>42291.208333333328</v>
      </c>
      <c r="O574" t="b">
        <v>0</v>
      </c>
      <c r="P574" t="b">
        <v>1</v>
      </c>
      <c r="Q574" t="s">
        <v>23</v>
      </c>
      <c r="R574" s="8">
        <f t="shared" si="51"/>
        <v>52.085106382978722</v>
      </c>
      <c r="S574" t="str">
        <f t="shared" si="52"/>
        <v>music</v>
      </c>
      <c r="T574" t="str">
        <f t="shared" si="53"/>
        <v>rock</v>
      </c>
    </row>
    <row r="575" spans="1:20" x14ac:dyDescent="0.3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6">
        <f t="shared" si="48"/>
        <v>111.88059701492537</v>
      </c>
      <c r="G575" t="s">
        <v>20</v>
      </c>
      <c r="H575">
        <v>300</v>
      </c>
      <c r="I575" t="s">
        <v>21</v>
      </c>
      <c r="J575" t="s">
        <v>22</v>
      </c>
      <c r="K575">
        <v>1399006800</v>
      </c>
      <c r="L575" s="11">
        <f t="shared" si="49"/>
        <v>41761.208333333336</v>
      </c>
      <c r="M575">
        <v>1399179600</v>
      </c>
      <c r="N575" s="11">
        <f t="shared" si="50"/>
        <v>41763.208333333336</v>
      </c>
      <c r="O575" t="b">
        <v>0</v>
      </c>
      <c r="P575" t="b">
        <v>0</v>
      </c>
      <c r="Q575" t="s">
        <v>1029</v>
      </c>
      <c r="R575" s="8">
        <f t="shared" si="51"/>
        <v>24.986666666666668</v>
      </c>
      <c r="S575" t="str">
        <f t="shared" si="52"/>
        <v>journalism</v>
      </c>
      <c r="T575" t="str">
        <f t="shared" si="53"/>
        <v>audio</v>
      </c>
    </row>
    <row r="576" spans="1:20" x14ac:dyDescent="0.3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6">
        <f t="shared" si="48"/>
        <v>369.14814814814815</v>
      </c>
      <c r="G576" t="s">
        <v>20</v>
      </c>
      <c r="H576">
        <v>144</v>
      </c>
      <c r="I576" t="s">
        <v>21</v>
      </c>
      <c r="J576" t="s">
        <v>22</v>
      </c>
      <c r="K576">
        <v>1575698400</v>
      </c>
      <c r="L576" s="11">
        <f t="shared" si="49"/>
        <v>43806.25</v>
      </c>
      <c r="M576">
        <v>1576562400</v>
      </c>
      <c r="N576" s="11">
        <f t="shared" si="50"/>
        <v>43816.25</v>
      </c>
      <c r="O576" t="b">
        <v>0</v>
      </c>
      <c r="P576" t="b">
        <v>1</v>
      </c>
      <c r="Q576" t="s">
        <v>17</v>
      </c>
      <c r="R576" s="8">
        <f t="shared" si="51"/>
        <v>69.215277777777771</v>
      </c>
      <c r="S576" t="str">
        <f t="shared" si="52"/>
        <v>food</v>
      </c>
      <c r="T576" t="str">
        <f t="shared" si="53"/>
        <v>food trucks</v>
      </c>
    </row>
    <row r="577" spans="1:20" x14ac:dyDescent="0.3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6">
        <f t="shared" si="48"/>
        <v>62.930372148859547</v>
      </c>
      <c r="G577" t="s">
        <v>14</v>
      </c>
      <c r="H577">
        <v>558</v>
      </c>
      <c r="I577" t="s">
        <v>21</v>
      </c>
      <c r="J577" t="s">
        <v>22</v>
      </c>
      <c r="K577">
        <v>1400562000</v>
      </c>
      <c r="L577" s="11">
        <f t="shared" si="49"/>
        <v>41779.208333333336</v>
      </c>
      <c r="M577">
        <v>1400821200</v>
      </c>
      <c r="N577" s="11">
        <f t="shared" si="50"/>
        <v>41782.208333333336</v>
      </c>
      <c r="O577" t="b">
        <v>0</v>
      </c>
      <c r="P577" t="b">
        <v>1</v>
      </c>
      <c r="Q577" t="s">
        <v>33</v>
      </c>
      <c r="R577" s="8">
        <f t="shared" si="51"/>
        <v>93.944444444444443</v>
      </c>
      <c r="S577" t="str">
        <f t="shared" si="52"/>
        <v>theater</v>
      </c>
      <c r="T577" t="str">
        <f t="shared" si="53"/>
        <v>plays</v>
      </c>
    </row>
    <row r="578" spans="1:20" ht="31.2" x14ac:dyDescent="0.3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6">
        <f t="shared" ref="F578:F641" si="54">100*(IF(E578=0,0,E578/D578))</f>
        <v>64.927835051546396</v>
      </c>
      <c r="G578" t="s">
        <v>14</v>
      </c>
      <c r="H578">
        <v>64</v>
      </c>
      <c r="I578" t="s">
        <v>21</v>
      </c>
      <c r="J578" t="s">
        <v>22</v>
      </c>
      <c r="K578">
        <v>1509512400</v>
      </c>
      <c r="L578" s="11">
        <f t="shared" si="49"/>
        <v>43040.208333333328</v>
      </c>
      <c r="M578">
        <v>1510984800</v>
      </c>
      <c r="N578" s="11">
        <f t="shared" si="50"/>
        <v>43057.25</v>
      </c>
      <c r="O578" t="b">
        <v>0</v>
      </c>
      <c r="P578" t="b">
        <v>0</v>
      </c>
      <c r="Q578" t="s">
        <v>33</v>
      </c>
      <c r="R578" s="8">
        <f t="shared" si="51"/>
        <v>98.40625</v>
      </c>
      <c r="S578" t="str">
        <f t="shared" si="52"/>
        <v>theater</v>
      </c>
      <c r="T578" t="str">
        <f t="shared" si="53"/>
        <v>plays</v>
      </c>
    </row>
    <row r="579" spans="1:20" x14ac:dyDescent="0.3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6">
        <f t="shared" si="54"/>
        <v>18.853658536585368</v>
      </c>
      <c r="G579" t="s">
        <v>74</v>
      </c>
      <c r="H579">
        <v>37</v>
      </c>
      <c r="I579" t="s">
        <v>21</v>
      </c>
      <c r="J579" t="s">
        <v>22</v>
      </c>
      <c r="K579">
        <v>1299823200</v>
      </c>
      <c r="L579" s="11">
        <f t="shared" ref="L579:L642" si="55">(((K579/60)/60)/24)+DATE(1970,1,1)</f>
        <v>40613.25</v>
      </c>
      <c r="M579">
        <v>1302066000</v>
      </c>
      <c r="N579" s="11">
        <f t="shared" ref="N579:N642" si="56">(((M579/60)/60)/24)+DATE(1970,1,1)</f>
        <v>40639.208333333336</v>
      </c>
      <c r="O579" t="b">
        <v>0</v>
      </c>
      <c r="P579" t="b">
        <v>0</v>
      </c>
      <c r="Q579" t="s">
        <v>159</v>
      </c>
      <c r="R579" s="8">
        <f t="shared" ref="R579:R642" si="57">IFERROR(E579/H579,0)</f>
        <v>41.783783783783782</v>
      </c>
      <c r="S579" t="str">
        <f t="shared" ref="S579:S642" si="58">LEFT(Q579,SEARCH("/",Q579)-1)</f>
        <v>music</v>
      </c>
      <c r="T579" t="str">
        <f t="shared" ref="T579:T642" si="59">RIGHT(Q579,LEN(Q579)-SEARCH("/",Q579))</f>
        <v>jazz</v>
      </c>
    </row>
    <row r="580" spans="1:20" x14ac:dyDescent="0.3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6">
        <f t="shared" si="54"/>
        <v>16.754404145077721</v>
      </c>
      <c r="G580" t="s">
        <v>14</v>
      </c>
      <c r="H580">
        <v>245</v>
      </c>
      <c r="I580" t="s">
        <v>21</v>
      </c>
      <c r="J580" t="s">
        <v>22</v>
      </c>
      <c r="K580">
        <v>1322719200</v>
      </c>
      <c r="L580" s="11">
        <f t="shared" si="55"/>
        <v>40878.25</v>
      </c>
      <c r="M580">
        <v>1322978400</v>
      </c>
      <c r="N580" s="11">
        <f t="shared" si="56"/>
        <v>40881.25</v>
      </c>
      <c r="O580" t="b">
        <v>0</v>
      </c>
      <c r="P580" t="b">
        <v>0</v>
      </c>
      <c r="Q580" t="s">
        <v>474</v>
      </c>
      <c r="R580" s="8">
        <f t="shared" si="57"/>
        <v>65.991836734693877</v>
      </c>
      <c r="S580" t="str">
        <f t="shared" si="58"/>
        <v>film &amp; video</v>
      </c>
      <c r="T580" t="str">
        <f t="shared" si="59"/>
        <v>science fiction</v>
      </c>
    </row>
    <row r="581" spans="1:20" x14ac:dyDescent="0.3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6">
        <f t="shared" si="54"/>
        <v>101.11290322580646</v>
      </c>
      <c r="G581" t="s">
        <v>20</v>
      </c>
      <c r="H581">
        <v>87</v>
      </c>
      <c r="I581" t="s">
        <v>21</v>
      </c>
      <c r="J581" t="s">
        <v>22</v>
      </c>
      <c r="K581">
        <v>1312693200</v>
      </c>
      <c r="L581" s="11">
        <f t="shared" si="55"/>
        <v>40762.208333333336</v>
      </c>
      <c r="M581">
        <v>1313730000</v>
      </c>
      <c r="N581" s="11">
        <f t="shared" si="56"/>
        <v>40774.208333333336</v>
      </c>
      <c r="O581" t="b">
        <v>0</v>
      </c>
      <c r="P581" t="b">
        <v>0</v>
      </c>
      <c r="Q581" t="s">
        <v>159</v>
      </c>
      <c r="R581" s="8">
        <f t="shared" si="57"/>
        <v>72.05747126436782</v>
      </c>
      <c r="S581" t="str">
        <f t="shared" si="58"/>
        <v>music</v>
      </c>
      <c r="T581" t="str">
        <f t="shared" si="59"/>
        <v>jazz</v>
      </c>
    </row>
    <row r="582" spans="1:20" x14ac:dyDescent="0.3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6">
        <f t="shared" si="54"/>
        <v>341.5022831050228</v>
      </c>
      <c r="G582" t="s">
        <v>20</v>
      </c>
      <c r="H582">
        <v>3116</v>
      </c>
      <c r="I582" t="s">
        <v>21</v>
      </c>
      <c r="J582" t="s">
        <v>22</v>
      </c>
      <c r="K582">
        <v>1393394400</v>
      </c>
      <c r="L582" s="11">
        <f t="shared" si="55"/>
        <v>41696.25</v>
      </c>
      <c r="M582">
        <v>1394085600</v>
      </c>
      <c r="N582" s="11">
        <f t="shared" si="56"/>
        <v>41704.25</v>
      </c>
      <c r="O582" t="b">
        <v>0</v>
      </c>
      <c r="P582" t="b">
        <v>0</v>
      </c>
      <c r="Q582" t="s">
        <v>33</v>
      </c>
      <c r="R582" s="8">
        <f t="shared" si="57"/>
        <v>48.003209242618745</v>
      </c>
      <c r="S582" t="str">
        <f t="shared" si="58"/>
        <v>theater</v>
      </c>
      <c r="T582" t="str">
        <f t="shared" si="59"/>
        <v>plays</v>
      </c>
    </row>
    <row r="583" spans="1:20" x14ac:dyDescent="0.3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6">
        <f t="shared" si="54"/>
        <v>64.016666666666666</v>
      </c>
      <c r="G583" t="s">
        <v>14</v>
      </c>
      <c r="H583">
        <v>71</v>
      </c>
      <c r="I583" t="s">
        <v>21</v>
      </c>
      <c r="J583" t="s">
        <v>22</v>
      </c>
      <c r="K583">
        <v>1304053200</v>
      </c>
      <c r="L583" s="11">
        <f t="shared" si="55"/>
        <v>40662.208333333336</v>
      </c>
      <c r="M583">
        <v>1305349200</v>
      </c>
      <c r="N583" s="11">
        <f t="shared" si="56"/>
        <v>40677.208333333336</v>
      </c>
      <c r="O583" t="b">
        <v>0</v>
      </c>
      <c r="P583" t="b">
        <v>0</v>
      </c>
      <c r="Q583" t="s">
        <v>28</v>
      </c>
      <c r="R583" s="8">
        <f t="shared" si="57"/>
        <v>54.098591549295776</v>
      </c>
      <c r="S583" t="str">
        <f t="shared" si="58"/>
        <v>technology</v>
      </c>
      <c r="T583" t="str">
        <f t="shared" si="59"/>
        <v>web</v>
      </c>
    </row>
    <row r="584" spans="1:20" x14ac:dyDescent="0.3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6">
        <f t="shared" si="54"/>
        <v>52.080459770114942</v>
      </c>
      <c r="G584" t="s">
        <v>14</v>
      </c>
      <c r="H584">
        <v>42</v>
      </c>
      <c r="I584" t="s">
        <v>21</v>
      </c>
      <c r="J584" t="s">
        <v>22</v>
      </c>
      <c r="K584">
        <v>1433912400</v>
      </c>
      <c r="L584" s="11">
        <f t="shared" si="55"/>
        <v>42165.208333333328</v>
      </c>
      <c r="M584">
        <v>1434344400</v>
      </c>
      <c r="N584" s="11">
        <f t="shared" si="56"/>
        <v>42170.208333333328</v>
      </c>
      <c r="O584" t="b">
        <v>0</v>
      </c>
      <c r="P584" t="b">
        <v>1</v>
      </c>
      <c r="Q584" t="s">
        <v>89</v>
      </c>
      <c r="R584" s="8">
        <f t="shared" si="57"/>
        <v>107.88095238095238</v>
      </c>
      <c r="S584" t="str">
        <f t="shared" si="58"/>
        <v>games</v>
      </c>
      <c r="T584" t="str">
        <f t="shared" si="59"/>
        <v>video games</v>
      </c>
    </row>
    <row r="585" spans="1:20" ht="31.2" x14ac:dyDescent="0.3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6">
        <f t="shared" si="54"/>
        <v>322.40211640211641</v>
      </c>
      <c r="G585" t="s">
        <v>20</v>
      </c>
      <c r="H585">
        <v>909</v>
      </c>
      <c r="I585" t="s">
        <v>21</v>
      </c>
      <c r="J585" t="s">
        <v>22</v>
      </c>
      <c r="K585">
        <v>1329717600</v>
      </c>
      <c r="L585" s="11">
        <f t="shared" si="55"/>
        <v>40959.25</v>
      </c>
      <c r="M585">
        <v>1331186400</v>
      </c>
      <c r="N585" s="11">
        <f t="shared" si="56"/>
        <v>40976.25</v>
      </c>
      <c r="O585" t="b">
        <v>0</v>
      </c>
      <c r="P585" t="b">
        <v>0</v>
      </c>
      <c r="Q585" t="s">
        <v>42</v>
      </c>
      <c r="R585" s="8">
        <f t="shared" si="57"/>
        <v>67.034103410341032</v>
      </c>
      <c r="S585" t="str">
        <f t="shared" si="58"/>
        <v>film &amp; video</v>
      </c>
      <c r="T585" t="str">
        <f t="shared" si="59"/>
        <v>documentary</v>
      </c>
    </row>
    <row r="586" spans="1:20" ht="31.2" x14ac:dyDescent="0.3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6">
        <f t="shared" si="54"/>
        <v>119.50810185185186</v>
      </c>
      <c r="G586" t="s">
        <v>20</v>
      </c>
      <c r="H586">
        <v>1613</v>
      </c>
      <c r="I586" t="s">
        <v>21</v>
      </c>
      <c r="J586" t="s">
        <v>22</v>
      </c>
      <c r="K586">
        <v>1335330000</v>
      </c>
      <c r="L586" s="11">
        <f t="shared" si="55"/>
        <v>41024.208333333336</v>
      </c>
      <c r="M586">
        <v>1336539600</v>
      </c>
      <c r="N586" s="11">
        <f t="shared" si="56"/>
        <v>41038.208333333336</v>
      </c>
      <c r="O586" t="b">
        <v>0</v>
      </c>
      <c r="P586" t="b">
        <v>0</v>
      </c>
      <c r="Q586" t="s">
        <v>28</v>
      </c>
      <c r="R586" s="8">
        <f t="shared" si="57"/>
        <v>64.01425914445133</v>
      </c>
      <c r="S586" t="str">
        <f t="shared" si="58"/>
        <v>technology</v>
      </c>
      <c r="T586" t="str">
        <f t="shared" si="59"/>
        <v>web</v>
      </c>
    </row>
    <row r="587" spans="1:20" x14ac:dyDescent="0.3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6">
        <f t="shared" si="54"/>
        <v>146.79775280898878</v>
      </c>
      <c r="G587" t="s">
        <v>20</v>
      </c>
      <c r="H587">
        <v>136</v>
      </c>
      <c r="I587" t="s">
        <v>21</v>
      </c>
      <c r="J587" t="s">
        <v>22</v>
      </c>
      <c r="K587">
        <v>1268888400</v>
      </c>
      <c r="L587" s="11">
        <f t="shared" si="55"/>
        <v>40255.208333333336</v>
      </c>
      <c r="M587">
        <v>1269752400</v>
      </c>
      <c r="N587" s="11">
        <f t="shared" si="56"/>
        <v>40265.208333333336</v>
      </c>
      <c r="O587" t="b">
        <v>0</v>
      </c>
      <c r="P587" t="b">
        <v>0</v>
      </c>
      <c r="Q587" t="s">
        <v>206</v>
      </c>
      <c r="R587" s="8">
        <f t="shared" si="57"/>
        <v>96.066176470588232</v>
      </c>
      <c r="S587" t="str">
        <f t="shared" si="58"/>
        <v>publishing</v>
      </c>
      <c r="T587" t="str">
        <f t="shared" si="59"/>
        <v>translations</v>
      </c>
    </row>
    <row r="588" spans="1:20" ht="31.2" x14ac:dyDescent="0.3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6">
        <f t="shared" si="54"/>
        <v>950.57142857142856</v>
      </c>
      <c r="G588" t="s">
        <v>20</v>
      </c>
      <c r="H588">
        <v>130</v>
      </c>
      <c r="I588" t="s">
        <v>21</v>
      </c>
      <c r="J588" t="s">
        <v>22</v>
      </c>
      <c r="K588">
        <v>1289973600</v>
      </c>
      <c r="L588" s="11">
        <f t="shared" si="55"/>
        <v>40499.25</v>
      </c>
      <c r="M588">
        <v>1291615200</v>
      </c>
      <c r="N588" s="11">
        <f t="shared" si="56"/>
        <v>40518.25</v>
      </c>
      <c r="O588" t="b">
        <v>0</v>
      </c>
      <c r="P588" t="b">
        <v>0</v>
      </c>
      <c r="Q588" t="s">
        <v>23</v>
      </c>
      <c r="R588" s="8">
        <f t="shared" si="57"/>
        <v>51.184615384615384</v>
      </c>
      <c r="S588" t="str">
        <f t="shared" si="58"/>
        <v>music</v>
      </c>
      <c r="T588" t="str">
        <f t="shared" si="59"/>
        <v>rock</v>
      </c>
    </row>
    <row r="589" spans="1:20" x14ac:dyDescent="0.3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6">
        <f t="shared" si="54"/>
        <v>72.893617021276597</v>
      </c>
      <c r="G589" t="s">
        <v>14</v>
      </c>
      <c r="H589">
        <v>156</v>
      </c>
      <c r="I589" t="s">
        <v>15</v>
      </c>
      <c r="J589" t="s">
        <v>16</v>
      </c>
      <c r="K589">
        <v>1547877600</v>
      </c>
      <c r="L589" s="11">
        <f t="shared" si="55"/>
        <v>43484.25</v>
      </c>
      <c r="M589">
        <v>1552366800</v>
      </c>
      <c r="N589" s="11">
        <f t="shared" si="56"/>
        <v>43536.208333333328</v>
      </c>
      <c r="O589" t="b">
        <v>0</v>
      </c>
      <c r="P589" t="b">
        <v>1</v>
      </c>
      <c r="Q589" t="s">
        <v>17</v>
      </c>
      <c r="R589" s="8">
        <f t="shared" si="57"/>
        <v>43.92307692307692</v>
      </c>
      <c r="S589" t="str">
        <f t="shared" si="58"/>
        <v>food</v>
      </c>
      <c r="T589" t="str">
        <f t="shared" si="59"/>
        <v>food trucks</v>
      </c>
    </row>
    <row r="590" spans="1:20" x14ac:dyDescent="0.3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6">
        <f t="shared" si="54"/>
        <v>79.008248730964468</v>
      </c>
      <c r="G590" t="s">
        <v>14</v>
      </c>
      <c r="H590">
        <v>1368</v>
      </c>
      <c r="I590" t="s">
        <v>40</v>
      </c>
      <c r="J590" t="s">
        <v>41</v>
      </c>
      <c r="K590">
        <v>1269493200</v>
      </c>
      <c r="L590" s="11">
        <f t="shared" si="55"/>
        <v>40262.208333333336</v>
      </c>
      <c r="M590">
        <v>1272171600</v>
      </c>
      <c r="N590" s="11">
        <f t="shared" si="56"/>
        <v>40293.208333333336</v>
      </c>
      <c r="O590" t="b">
        <v>0</v>
      </c>
      <c r="P590" t="b">
        <v>0</v>
      </c>
      <c r="Q590" t="s">
        <v>33</v>
      </c>
      <c r="R590" s="8">
        <f t="shared" si="57"/>
        <v>91.021198830409361</v>
      </c>
      <c r="S590" t="str">
        <f t="shared" si="58"/>
        <v>theater</v>
      </c>
      <c r="T590" t="str">
        <f t="shared" si="59"/>
        <v>plays</v>
      </c>
    </row>
    <row r="591" spans="1:20" x14ac:dyDescent="0.3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6">
        <f t="shared" si="54"/>
        <v>64.721518987341781</v>
      </c>
      <c r="G591" t="s">
        <v>14</v>
      </c>
      <c r="H591">
        <v>102</v>
      </c>
      <c r="I591" t="s">
        <v>21</v>
      </c>
      <c r="J591" t="s">
        <v>22</v>
      </c>
      <c r="K591">
        <v>1436072400</v>
      </c>
      <c r="L591" s="11">
        <f t="shared" si="55"/>
        <v>42190.208333333328</v>
      </c>
      <c r="M591">
        <v>1436677200</v>
      </c>
      <c r="N591" s="11">
        <f t="shared" si="56"/>
        <v>42197.208333333328</v>
      </c>
      <c r="O591" t="b">
        <v>0</v>
      </c>
      <c r="P591" t="b">
        <v>0</v>
      </c>
      <c r="Q591" t="s">
        <v>42</v>
      </c>
      <c r="R591" s="8">
        <f t="shared" si="57"/>
        <v>50.127450980392155</v>
      </c>
      <c r="S591" t="str">
        <f t="shared" si="58"/>
        <v>film &amp; video</v>
      </c>
      <c r="T591" t="str">
        <f t="shared" si="59"/>
        <v>documentary</v>
      </c>
    </row>
    <row r="592" spans="1:20" ht="31.2" x14ac:dyDescent="0.3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6">
        <f t="shared" si="54"/>
        <v>82.028169014084511</v>
      </c>
      <c r="G592" t="s">
        <v>14</v>
      </c>
      <c r="H592">
        <v>86</v>
      </c>
      <c r="I592" t="s">
        <v>26</v>
      </c>
      <c r="J592" t="s">
        <v>27</v>
      </c>
      <c r="K592">
        <v>1419141600</v>
      </c>
      <c r="L592" s="11">
        <f t="shared" si="55"/>
        <v>41994.25</v>
      </c>
      <c r="M592">
        <v>1420092000</v>
      </c>
      <c r="N592" s="11">
        <f t="shared" si="56"/>
        <v>42005.25</v>
      </c>
      <c r="O592" t="b">
        <v>0</v>
      </c>
      <c r="P592" t="b">
        <v>0</v>
      </c>
      <c r="Q592" t="s">
        <v>133</v>
      </c>
      <c r="R592" s="8">
        <f t="shared" si="57"/>
        <v>67.720930232558146</v>
      </c>
      <c r="S592" t="str">
        <f t="shared" si="58"/>
        <v>publishing</v>
      </c>
      <c r="T592" t="str">
        <f t="shared" si="59"/>
        <v>radio &amp; podcasts</v>
      </c>
    </row>
    <row r="593" spans="1:20" x14ac:dyDescent="0.3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6">
        <f t="shared" si="54"/>
        <v>1037.6666666666667</v>
      </c>
      <c r="G593" t="s">
        <v>20</v>
      </c>
      <c r="H593">
        <v>102</v>
      </c>
      <c r="I593" t="s">
        <v>21</v>
      </c>
      <c r="J593" t="s">
        <v>22</v>
      </c>
      <c r="K593">
        <v>1279083600</v>
      </c>
      <c r="L593" s="11">
        <f t="shared" si="55"/>
        <v>40373.208333333336</v>
      </c>
      <c r="M593">
        <v>1279947600</v>
      </c>
      <c r="N593" s="11">
        <f t="shared" si="56"/>
        <v>40383.208333333336</v>
      </c>
      <c r="O593" t="b">
        <v>0</v>
      </c>
      <c r="P593" t="b">
        <v>0</v>
      </c>
      <c r="Q593" t="s">
        <v>89</v>
      </c>
      <c r="R593" s="8">
        <f t="shared" si="57"/>
        <v>61.03921568627451</v>
      </c>
      <c r="S593" t="str">
        <f t="shared" si="58"/>
        <v>games</v>
      </c>
      <c r="T593" t="str">
        <f t="shared" si="59"/>
        <v>video games</v>
      </c>
    </row>
    <row r="594" spans="1:20" ht="31.2" x14ac:dyDescent="0.3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6">
        <f t="shared" si="54"/>
        <v>12.910076530612244</v>
      </c>
      <c r="G594" t="s">
        <v>14</v>
      </c>
      <c r="H594">
        <v>253</v>
      </c>
      <c r="I594" t="s">
        <v>21</v>
      </c>
      <c r="J594" t="s">
        <v>22</v>
      </c>
      <c r="K594">
        <v>1401426000</v>
      </c>
      <c r="L594" s="11">
        <f t="shared" si="55"/>
        <v>41789.208333333336</v>
      </c>
      <c r="M594">
        <v>1402203600</v>
      </c>
      <c r="N594" s="11">
        <f t="shared" si="56"/>
        <v>41798.208333333336</v>
      </c>
      <c r="O594" t="b">
        <v>0</v>
      </c>
      <c r="P594" t="b">
        <v>0</v>
      </c>
      <c r="Q594" t="s">
        <v>33</v>
      </c>
      <c r="R594" s="8">
        <f t="shared" si="57"/>
        <v>80.011857707509876</v>
      </c>
      <c r="S594" t="str">
        <f t="shared" si="58"/>
        <v>theater</v>
      </c>
      <c r="T594" t="str">
        <f t="shared" si="59"/>
        <v>plays</v>
      </c>
    </row>
    <row r="595" spans="1:20" ht="31.2" x14ac:dyDescent="0.3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6">
        <f t="shared" si="54"/>
        <v>154.84210526315789</v>
      </c>
      <c r="G595" t="s">
        <v>20</v>
      </c>
      <c r="H595">
        <v>4006</v>
      </c>
      <c r="I595" t="s">
        <v>21</v>
      </c>
      <c r="J595" t="s">
        <v>22</v>
      </c>
      <c r="K595">
        <v>1395810000</v>
      </c>
      <c r="L595" s="11">
        <f t="shared" si="55"/>
        <v>41724.208333333336</v>
      </c>
      <c r="M595">
        <v>1396933200</v>
      </c>
      <c r="N595" s="11">
        <f t="shared" si="56"/>
        <v>41737.208333333336</v>
      </c>
      <c r="O595" t="b">
        <v>0</v>
      </c>
      <c r="P595" t="b">
        <v>0</v>
      </c>
      <c r="Q595" t="s">
        <v>71</v>
      </c>
      <c r="R595" s="8">
        <f t="shared" si="57"/>
        <v>47.001497753369947</v>
      </c>
      <c r="S595" t="str">
        <f t="shared" si="58"/>
        <v>film &amp; video</v>
      </c>
      <c r="T595" t="str">
        <f t="shared" si="59"/>
        <v>animation</v>
      </c>
    </row>
    <row r="596" spans="1:20" ht="31.2" x14ac:dyDescent="0.3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6">
        <f t="shared" si="54"/>
        <v>7.0991735537190088</v>
      </c>
      <c r="G596" t="s">
        <v>14</v>
      </c>
      <c r="H596">
        <v>157</v>
      </c>
      <c r="I596" t="s">
        <v>21</v>
      </c>
      <c r="J596" t="s">
        <v>22</v>
      </c>
      <c r="K596">
        <v>1467003600</v>
      </c>
      <c r="L596" s="11">
        <f t="shared" si="55"/>
        <v>42548.208333333328</v>
      </c>
      <c r="M596">
        <v>1467262800</v>
      </c>
      <c r="N596" s="11">
        <f t="shared" si="56"/>
        <v>42551.208333333328</v>
      </c>
      <c r="O596" t="b">
        <v>0</v>
      </c>
      <c r="P596" t="b">
        <v>1</v>
      </c>
      <c r="Q596" t="s">
        <v>33</v>
      </c>
      <c r="R596" s="8">
        <f t="shared" si="57"/>
        <v>71.127388535031841</v>
      </c>
      <c r="S596" t="str">
        <f t="shared" si="58"/>
        <v>theater</v>
      </c>
      <c r="T596" t="str">
        <f t="shared" si="59"/>
        <v>plays</v>
      </c>
    </row>
    <row r="597" spans="1:20" ht="31.2" x14ac:dyDescent="0.3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6">
        <f t="shared" si="54"/>
        <v>208.52773826458036</v>
      </c>
      <c r="G597" t="s">
        <v>20</v>
      </c>
      <c r="H597">
        <v>1629</v>
      </c>
      <c r="I597" t="s">
        <v>21</v>
      </c>
      <c r="J597" t="s">
        <v>22</v>
      </c>
      <c r="K597">
        <v>1268715600</v>
      </c>
      <c r="L597" s="11">
        <f t="shared" si="55"/>
        <v>40253.208333333336</v>
      </c>
      <c r="M597">
        <v>1270530000</v>
      </c>
      <c r="N597" s="11">
        <f t="shared" si="56"/>
        <v>40274.208333333336</v>
      </c>
      <c r="O597" t="b">
        <v>0</v>
      </c>
      <c r="P597" t="b">
        <v>1</v>
      </c>
      <c r="Q597" t="s">
        <v>33</v>
      </c>
      <c r="R597" s="8">
        <f t="shared" si="57"/>
        <v>89.99079189686924</v>
      </c>
      <c r="S597" t="str">
        <f t="shared" si="58"/>
        <v>theater</v>
      </c>
      <c r="T597" t="str">
        <f t="shared" si="59"/>
        <v>plays</v>
      </c>
    </row>
    <row r="598" spans="1:20" x14ac:dyDescent="0.3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6">
        <f t="shared" si="54"/>
        <v>99.683544303797461</v>
      </c>
      <c r="G598" t="s">
        <v>14</v>
      </c>
      <c r="H598">
        <v>183</v>
      </c>
      <c r="I598" t="s">
        <v>21</v>
      </c>
      <c r="J598" t="s">
        <v>22</v>
      </c>
      <c r="K598">
        <v>1457157600</v>
      </c>
      <c r="L598" s="11">
        <f t="shared" si="55"/>
        <v>42434.25</v>
      </c>
      <c r="M598">
        <v>1457762400</v>
      </c>
      <c r="N598" s="11">
        <f t="shared" si="56"/>
        <v>42441.25</v>
      </c>
      <c r="O598" t="b">
        <v>0</v>
      </c>
      <c r="P598" t="b">
        <v>1</v>
      </c>
      <c r="Q598" t="s">
        <v>53</v>
      </c>
      <c r="R598" s="8">
        <f t="shared" si="57"/>
        <v>43.032786885245905</v>
      </c>
      <c r="S598" t="str">
        <f t="shared" si="58"/>
        <v>film &amp; video</v>
      </c>
      <c r="T598" t="str">
        <f t="shared" si="59"/>
        <v>drama</v>
      </c>
    </row>
    <row r="599" spans="1:20" x14ac:dyDescent="0.3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6">
        <f t="shared" si="54"/>
        <v>201.59756097560978</v>
      </c>
      <c r="G599" t="s">
        <v>20</v>
      </c>
      <c r="H599">
        <v>2188</v>
      </c>
      <c r="I599" t="s">
        <v>21</v>
      </c>
      <c r="J599" t="s">
        <v>22</v>
      </c>
      <c r="K599">
        <v>1573970400</v>
      </c>
      <c r="L599" s="11">
        <f t="shared" si="55"/>
        <v>43786.25</v>
      </c>
      <c r="M599">
        <v>1575525600</v>
      </c>
      <c r="N599" s="11">
        <f t="shared" si="56"/>
        <v>43804.25</v>
      </c>
      <c r="O599" t="b">
        <v>0</v>
      </c>
      <c r="P599" t="b">
        <v>0</v>
      </c>
      <c r="Q599" t="s">
        <v>33</v>
      </c>
      <c r="R599" s="8">
        <f t="shared" si="57"/>
        <v>67.997714808043881</v>
      </c>
      <c r="S599" t="str">
        <f t="shared" si="58"/>
        <v>theater</v>
      </c>
      <c r="T599" t="str">
        <f t="shared" si="59"/>
        <v>plays</v>
      </c>
    </row>
    <row r="600" spans="1:20" x14ac:dyDescent="0.3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6">
        <f t="shared" si="54"/>
        <v>162.09032258064516</v>
      </c>
      <c r="G600" t="s">
        <v>20</v>
      </c>
      <c r="H600">
        <v>2409</v>
      </c>
      <c r="I600" t="s">
        <v>107</v>
      </c>
      <c r="J600" t="s">
        <v>108</v>
      </c>
      <c r="K600">
        <v>1276578000</v>
      </c>
      <c r="L600" s="11">
        <f t="shared" si="55"/>
        <v>40344.208333333336</v>
      </c>
      <c r="M600">
        <v>1279083600</v>
      </c>
      <c r="N600" s="11">
        <f t="shared" si="56"/>
        <v>40373.208333333336</v>
      </c>
      <c r="O600" t="b">
        <v>0</v>
      </c>
      <c r="P600" t="b">
        <v>0</v>
      </c>
      <c r="Q600" t="s">
        <v>23</v>
      </c>
      <c r="R600" s="8">
        <f t="shared" si="57"/>
        <v>73.004566210045667</v>
      </c>
      <c r="S600" t="str">
        <f t="shared" si="58"/>
        <v>music</v>
      </c>
      <c r="T600" t="str">
        <f t="shared" si="59"/>
        <v>rock</v>
      </c>
    </row>
    <row r="601" spans="1:20" ht="31.2" x14ac:dyDescent="0.3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6">
        <f t="shared" si="54"/>
        <v>3.6436208125445471</v>
      </c>
      <c r="G601" t="s">
        <v>14</v>
      </c>
      <c r="H601">
        <v>82</v>
      </c>
      <c r="I601" t="s">
        <v>36</v>
      </c>
      <c r="J601" t="s">
        <v>37</v>
      </c>
      <c r="K601">
        <v>1423720800</v>
      </c>
      <c r="L601" s="11">
        <f t="shared" si="55"/>
        <v>42047.25</v>
      </c>
      <c r="M601">
        <v>1424412000</v>
      </c>
      <c r="N601" s="11">
        <f t="shared" si="56"/>
        <v>42055.25</v>
      </c>
      <c r="O601" t="b">
        <v>0</v>
      </c>
      <c r="P601" t="b">
        <v>0</v>
      </c>
      <c r="Q601" t="s">
        <v>42</v>
      </c>
      <c r="R601" s="8">
        <f t="shared" si="57"/>
        <v>62.341463414634148</v>
      </c>
      <c r="S601" t="str">
        <f t="shared" si="58"/>
        <v>film &amp; video</v>
      </c>
      <c r="T601" t="str">
        <f t="shared" si="59"/>
        <v>documentary</v>
      </c>
    </row>
    <row r="602" spans="1:20" x14ac:dyDescent="0.3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6">
        <f t="shared" si="54"/>
        <v>5</v>
      </c>
      <c r="G602" t="s">
        <v>14</v>
      </c>
      <c r="H602">
        <v>1</v>
      </c>
      <c r="I602" t="s">
        <v>40</v>
      </c>
      <c r="J602" t="s">
        <v>41</v>
      </c>
      <c r="K602">
        <v>1375160400</v>
      </c>
      <c r="L602" s="11">
        <f t="shared" si="55"/>
        <v>41485.208333333336</v>
      </c>
      <c r="M602">
        <v>1376197200</v>
      </c>
      <c r="N602" s="11">
        <f t="shared" si="56"/>
        <v>41497.208333333336</v>
      </c>
      <c r="O602" t="b">
        <v>0</v>
      </c>
      <c r="P602" t="b">
        <v>0</v>
      </c>
      <c r="Q602" t="s">
        <v>17</v>
      </c>
      <c r="R602" s="8">
        <f t="shared" si="57"/>
        <v>5</v>
      </c>
      <c r="S602" t="str">
        <f t="shared" si="58"/>
        <v>food</v>
      </c>
      <c r="T602" t="str">
        <f t="shared" si="59"/>
        <v>food trucks</v>
      </c>
    </row>
    <row r="603" spans="1:20" x14ac:dyDescent="0.3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6">
        <f t="shared" si="54"/>
        <v>206.63492063492063</v>
      </c>
      <c r="G603" t="s">
        <v>20</v>
      </c>
      <c r="H603">
        <v>194</v>
      </c>
      <c r="I603" t="s">
        <v>21</v>
      </c>
      <c r="J603" t="s">
        <v>22</v>
      </c>
      <c r="K603">
        <v>1401426000</v>
      </c>
      <c r="L603" s="11">
        <f t="shared" si="55"/>
        <v>41789.208333333336</v>
      </c>
      <c r="M603">
        <v>1402894800</v>
      </c>
      <c r="N603" s="11">
        <f t="shared" si="56"/>
        <v>41806.208333333336</v>
      </c>
      <c r="O603" t="b">
        <v>1</v>
      </c>
      <c r="P603" t="b">
        <v>0</v>
      </c>
      <c r="Q603" t="s">
        <v>65</v>
      </c>
      <c r="R603" s="8">
        <f t="shared" si="57"/>
        <v>67.103092783505161</v>
      </c>
      <c r="S603" t="str">
        <f t="shared" si="58"/>
        <v>technology</v>
      </c>
      <c r="T603" t="str">
        <f t="shared" si="59"/>
        <v>wearables</v>
      </c>
    </row>
    <row r="604" spans="1:20" ht="31.2" x14ac:dyDescent="0.3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6">
        <f t="shared" si="54"/>
        <v>128.23628691983123</v>
      </c>
      <c r="G604" t="s">
        <v>20</v>
      </c>
      <c r="H604">
        <v>1140</v>
      </c>
      <c r="I604" t="s">
        <v>21</v>
      </c>
      <c r="J604" t="s">
        <v>22</v>
      </c>
      <c r="K604">
        <v>1433480400</v>
      </c>
      <c r="L604" s="11">
        <f t="shared" si="55"/>
        <v>42160.208333333328</v>
      </c>
      <c r="M604">
        <v>1434430800</v>
      </c>
      <c r="N604" s="11">
        <f t="shared" si="56"/>
        <v>42171.208333333328</v>
      </c>
      <c r="O604" t="b">
        <v>0</v>
      </c>
      <c r="P604" t="b">
        <v>0</v>
      </c>
      <c r="Q604" t="s">
        <v>33</v>
      </c>
      <c r="R604" s="8">
        <f t="shared" si="57"/>
        <v>79.978947368421046</v>
      </c>
      <c r="S604" t="str">
        <f t="shared" si="58"/>
        <v>theater</v>
      </c>
      <c r="T604" t="str">
        <f t="shared" si="59"/>
        <v>plays</v>
      </c>
    </row>
    <row r="605" spans="1:20" x14ac:dyDescent="0.3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6">
        <f t="shared" si="54"/>
        <v>119.66037735849055</v>
      </c>
      <c r="G605" t="s">
        <v>20</v>
      </c>
      <c r="H605">
        <v>102</v>
      </c>
      <c r="I605" t="s">
        <v>21</v>
      </c>
      <c r="J605" t="s">
        <v>22</v>
      </c>
      <c r="K605">
        <v>1555563600</v>
      </c>
      <c r="L605" s="11">
        <f t="shared" si="55"/>
        <v>43573.208333333328</v>
      </c>
      <c r="M605">
        <v>1557896400</v>
      </c>
      <c r="N605" s="11">
        <f t="shared" si="56"/>
        <v>43600.208333333328</v>
      </c>
      <c r="O605" t="b">
        <v>0</v>
      </c>
      <c r="P605" t="b">
        <v>0</v>
      </c>
      <c r="Q605" t="s">
        <v>33</v>
      </c>
      <c r="R605" s="8">
        <f t="shared" si="57"/>
        <v>62.176470588235297</v>
      </c>
      <c r="S605" t="str">
        <f t="shared" si="58"/>
        <v>theater</v>
      </c>
      <c r="T605" t="str">
        <f t="shared" si="59"/>
        <v>plays</v>
      </c>
    </row>
    <row r="606" spans="1:20" x14ac:dyDescent="0.3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6">
        <f t="shared" si="54"/>
        <v>170.73055242390078</v>
      </c>
      <c r="G606" t="s">
        <v>20</v>
      </c>
      <c r="H606">
        <v>2857</v>
      </c>
      <c r="I606" t="s">
        <v>21</v>
      </c>
      <c r="J606" t="s">
        <v>22</v>
      </c>
      <c r="K606">
        <v>1295676000</v>
      </c>
      <c r="L606" s="11">
        <f t="shared" si="55"/>
        <v>40565.25</v>
      </c>
      <c r="M606">
        <v>1297490400</v>
      </c>
      <c r="N606" s="11">
        <f t="shared" si="56"/>
        <v>40586.25</v>
      </c>
      <c r="O606" t="b">
        <v>0</v>
      </c>
      <c r="P606" t="b">
        <v>0</v>
      </c>
      <c r="Q606" t="s">
        <v>33</v>
      </c>
      <c r="R606" s="8">
        <f t="shared" si="57"/>
        <v>53.005950297514879</v>
      </c>
      <c r="S606" t="str">
        <f t="shared" si="58"/>
        <v>theater</v>
      </c>
      <c r="T606" t="str">
        <f t="shared" si="59"/>
        <v>plays</v>
      </c>
    </row>
    <row r="607" spans="1:20" x14ac:dyDescent="0.3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6">
        <f t="shared" si="54"/>
        <v>187.21212121212122</v>
      </c>
      <c r="G607" t="s">
        <v>20</v>
      </c>
      <c r="H607">
        <v>107</v>
      </c>
      <c r="I607" t="s">
        <v>21</v>
      </c>
      <c r="J607" t="s">
        <v>22</v>
      </c>
      <c r="K607">
        <v>1443848400</v>
      </c>
      <c r="L607" s="11">
        <f t="shared" si="55"/>
        <v>42280.208333333328</v>
      </c>
      <c r="M607">
        <v>1447394400</v>
      </c>
      <c r="N607" s="11">
        <f t="shared" si="56"/>
        <v>42321.25</v>
      </c>
      <c r="O607" t="b">
        <v>0</v>
      </c>
      <c r="P607" t="b">
        <v>0</v>
      </c>
      <c r="Q607" t="s">
        <v>68</v>
      </c>
      <c r="R607" s="8">
        <f t="shared" si="57"/>
        <v>57.738317757009348</v>
      </c>
      <c r="S607" t="str">
        <f t="shared" si="58"/>
        <v>publishing</v>
      </c>
      <c r="T607" t="str">
        <f t="shared" si="59"/>
        <v>nonfiction</v>
      </c>
    </row>
    <row r="608" spans="1:20" x14ac:dyDescent="0.3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6">
        <f t="shared" si="54"/>
        <v>188.38235294117646</v>
      </c>
      <c r="G608" t="s">
        <v>20</v>
      </c>
      <c r="H608">
        <v>160</v>
      </c>
      <c r="I608" t="s">
        <v>40</v>
      </c>
      <c r="J608" t="s">
        <v>41</v>
      </c>
      <c r="K608">
        <v>1457330400</v>
      </c>
      <c r="L608" s="11">
        <f t="shared" si="55"/>
        <v>42436.25</v>
      </c>
      <c r="M608">
        <v>1458277200</v>
      </c>
      <c r="N608" s="11">
        <f t="shared" si="56"/>
        <v>42447.208333333328</v>
      </c>
      <c r="O608" t="b">
        <v>0</v>
      </c>
      <c r="P608" t="b">
        <v>0</v>
      </c>
      <c r="Q608" t="s">
        <v>23</v>
      </c>
      <c r="R608" s="8">
        <f t="shared" si="57"/>
        <v>40.03125</v>
      </c>
      <c r="S608" t="str">
        <f t="shared" si="58"/>
        <v>music</v>
      </c>
      <c r="T608" t="str">
        <f t="shared" si="59"/>
        <v>rock</v>
      </c>
    </row>
    <row r="609" spans="1:20" x14ac:dyDescent="0.3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6">
        <f t="shared" si="54"/>
        <v>131.29869186046511</v>
      </c>
      <c r="G609" t="s">
        <v>20</v>
      </c>
      <c r="H609">
        <v>2230</v>
      </c>
      <c r="I609" t="s">
        <v>21</v>
      </c>
      <c r="J609" t="s">
        <v>22</v>
      </c>
      <c r="K609">
        <v>1395550800</v>
      </c>
      <c r="L609" s="11">
        <f t="shared" si="55"/>
        <v>41721.208333333336</v>
      </c>
      <c r="M609">
        <v>1395723600</v>
      </c>
      <c r="N609" s="11">
        <f t="shared" si="56"/>
        <v>41723.208333333336</v>
      </c>
      <c r="O609" t="b">
        <v>0</v>
      </c>
      <c r="P609" t="b">
        <v>0</v>
      </c>
      <c r="Q609" t="s">
        <v>17</v>
      </c>
      <c r="R609" s="8">
        <f t="shared" si="57"/>
        <v>81.016591928251117</v>
      </c>
      <c r="S609" t="str">
        <f t="shared" si="58"/>
        <v>food</v>
      </c>
      <c r="T609" t="str">
        <f t="shared" si="59"/>
        <v>food trucks</v>
      </c>
    </row>
    <row r="610" spans="1:20" x14ac:dyDescent="0.3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6">
        <f t="shared" si="54"/>
        <v>283.97435897435901</v>
      </c>
      <c r="G610" t="s">
        <v>20</v>
      </c>
      <c r="H610">
        <v>316</v>
      </c>
      <c r="I610" t="s">
        <v>21</v>
      </c>
      <c r="J610" t="s">
        <v>22</v>
      </c>
      <c r="K610">
        <v>1551852000</v>
      </c>
      <c r="L610" s="11">
        <f t="shared" si="55"/>
        <v>43530.25</v>
      </c>
      <c r="M610">
        <v>1552197600</v>
      </c>
      <c r="N610" s="11">
        <f t="shared" si="56"/>
        <v>43534.25</v>
      </c>
      <c r="O610" t="b">
        <v>0</v>
      </c>
      <c r="P610" t="b">
        <v>1</v>
      </c>
      <c r="Q610" t="s">
        <v>159</v>
      </c>
      <c r="R610" s="8">
        <f t="shared" si="57"/>
        <v>35.047468354430379</v>
      </c>
      <c r="S610" t="str">
        <f t="shared" si="58"/>
        <v>music</v>
      </c>
      <c r="T610" t="str">
        <f t="shared" si="59"/>
        <v>jazz</v>
      </c>
    </row>
    <row r="611" spans="1:20" x14ac:dyDescent="0.3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6">
        <f t="shared" si="54"/>
        <v>120.41999999999999</v>
      </c>
      <c r="G611" t="s">
        <v>20</v>
      </c>
      <c r="H611">
        <v>117</v>
      </c>
      <c r="I611" t="s">
        <v>21</v>
      </c>
      <c r="J611" t="s">
        <v>22</v>
      </c>
      <c r="K611">
        <v>1547618400</v>
      </c>
      <c r="L611" s="11">
        <f t="shared" si="55"/>
        <v>43481.25</v>
      </c>
      <c r="M611">
        <v>1549087200</v>
      </c>
      <c r="N611" s="11">
        <f t="shared" si="56"/>
        <v>43498.25</v>
      </c>
      <c r="O611" t="b">
        <v>0</v>
      </c>
      <c r="P611" t="b">
        <v>0</v>
      </c>
      <c r="Q611" t="s">
        <v>474</v>
      </c>
      <c r="R611" s="8">
        <f t="shared" si="57"/>
        <v>102.92307692307692</v>
      </c>
      <c r="S611" t="str">
        <f t="shared" si="58"/>
        <v>film &amp; video</v>
      </c>
      <c r="T611" t="str">
        <f t="shared" si="59"/>
        <v>science fiction</v>
      </c>
    </row>
    <row r="612" spans="1:20" ht="31.2" x14ac:dyDescent="0.3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6">
        <f t="shared" si="54"/>
        <v>419.0560747663551</v>
      </c>
      <c r="G612" t="s">
        <v>20</v>
      </c>
      <c r="H612">
        <v>6406</v>
      </c>
      <c r="I612" t="s">
        <v>21</v>
      </c>
      <c r="J612" t="s">
        <v>22</v>
      </c>
      <c r="K612">
        <v>1355637600</v>
      </c>
      <c r="L612" s="11">
        <f t="shared" si="55"/>
        <v>41259.25</v>
      </c>
      <c r="M612">
        <v>1356847200</v>
      </c>
      <c r="N612" s="11">
        <f t="shared" si="56"/>
        <v>41273.25</v>
      </c>
      <c r="O612" t="b">
        <v>0</v>
      </c>
      <c r="P612" t="b">
        <v>0</v>
      </c>
      <c r="Q612" t="s">
        <v>33</v>
      </c>
      <c r="R612" s="8">
        <f t="shared" si="57"/>
        <v>27.998126756166094</v>
      </c>
      <c r="S612" t="str">
        <f t="shared" si="58"/>
        <v>theater</v>
      </c>
      <c r="T612" t="str">
        <f t="shared" si="59"/>
        <v>plays</v>
      </c>
    </row>
    <row r="613" spans="1:20" x14ac:dyDescent="0.3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6">
        <f t="shared" si="54"/>
        <v>13.853658536585368</v>
      </c>
      <c r="G613" t="s">
        <v>74</v>
      </c>
      <c r="H613">
        <v>15</v>
      </c>
      <c r="I613" t="s">
        <v>21</v>
      </c>
      <c r="J613" t="s">
        <v>22</v>
      </c>
      <c r="K613">
        <v>1374728400</v>
      </c>
      <c r="L613" s="11">
        <f t="shared" si="55"/>
        <v>41480.208333333336</v>
      </c>
      <c r="M613">
        <v>1375765200</v>
      </c>
      <c r="N613" s="11">
        <f t="shared" si="56"/>
        <v>41492.208333333336</v>
      </c>
      <c r="O613" t="b">
        <v>0</v>
      </c>
      <c r="P613" t="b">
        <v>0</v>
      </c>
      <c r="Q613" t="s">
        <v>33</v>
      </c>
      <c r="R613" s="8">
        <f t="shared" si="57"/>
        <v>75.733333333333334</v>
      </c>
      <c r="S613" t="str">
        <f t="shared" si="58"/>
        <v>theater</v>
      </c>
      <c r="T613" t="str">
        <f t="shared" si="59"/>
        <v>plays</v>
      </c>
    </row>
    <row r="614" spans="1:20" x14ac:dyDescent="0.3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6">
        <f t="shared" si="54"/>
        <v>139.43548387096774</v>
      </c>
      <c r="G614" t="s">
        <v>20</v>
      </c>
      <c r="H614">
        <v>192</v>
      </c>
      <c r="I614" t="s">
        <v>21</v>
      </c>
      <c r="J614" t="s">
        <v>22</v>
      </c>
      <c r="K614">
        <v>1287810000</v>
      </c>
      <c r="L614" s="11">
        <f t="shared" si="55"/>
        <v>40474.208333333336</v>
      </c>
      <c r="M614">
        <v>1289800800</v>
      </c>
      <c r="N614" s="11">
        <f t="shared" si="56"/>
        <v>40497.25</v>
      </c>
      <c r="O614" t="b">
        <v>0</v>
      </c>
      <c r="P614" t="b">
        <v>0</v>
      </c>
      <c r="Q614" t="s">
        <v>50</v>
      </c>
      <c r="R614" s="8">
        <f t="shared" si="57"/>
        <v>45.026041666666664</v>
      </c>
      <c r="S614" t="str">
        <f t="shared" si="58"/>
        <v>music</v>
      </c>
      <c r="T614" t="str">
        <f t="shared" si="59"/>
        <v>electric music</v>
      </c>
    </row>
    <row r="615" spans="1:20" ht="31.2" x14ac:dyDescent="0.3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6">
        <f t="shared" si="54"/>
        <v>174</v>
      </c>
      <c r="G615" t="s">
        <v>20</v>
      </c>
      <c r="H615">
        <v>26</v>
      </c>
      <c r="I615" t="s">
        <v>15</v>
      </c>
      <c r="J615" t="s">
        <v>16</v>
      </c>
      <c r="K615">
        <v>1503723600</v>
      </c>
      <c r="L615" s="11">
        <f t="shared" si="55"/>
        <v>42973.208333333328</v>
      </c>
      <c r="M615">
        <v>1504501200</v>
      </c>
      <c r="N615" s="11">
        <f t="shared" si="56"/>
        <v>42982.208333333328</v>
      </c>
      <c r="O615" t="b">
        <v>0</v>
      </c>
      <c r="P615" t="b">
        <v>0</v>
      </c>
      <c r="Q615" t="s">
        <v>33</v>
      </c>
      <c r="R615" s="8">
        <f t="shared" si="57"/>
        <v>73.615384615384613</v>
      </c>
      <c r="S615" t="str">
        <f t="shared" si="58"/>
        <v>theater</v>
      </c>
      <c r="T615" t="str">
        <f t="shared" si="59"/>
        <v>plays</v>
      </c>
    </row>
    <row r="616" spans="1:20" ht="31.2" x14ac:dyDescent="0.3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6">
        <f t="shared" si="54"/>
        <v>155.49056603773585</v>
      </c>
      <c r="G616" t="s">
        <v>20</v>
      </c>
      <c r="H616">
        <v>723</v>
      </c>
      <c r="I616" t="s">
        <v>21</v>
      </c>
      <c r="J616" t="s">
        <v>22</v>
      </c>
      <c r="K616">
        <v>1484114400</v>
      </c>
      <c r="L616" s="11">
        <f t="shared" si="55"/>
        <v>42746.25</v>
      </c>
      <c r="M616">
        <v>1485669600</v>
      </c>
      <c r="N616" s="11">
        <f t="shared" si="56"/>
        <v>42764.25</v>
      </c>
      <c r="O616" t="b">
        <v>0</v>
      </c>
      <c r="P616" t="b">
        <v>0</v>
      </c>
      <c r="Q616" t="s">
        <v>33</v>
      </c>
      <c r="R616" s="8">
        <f t="shared" si="57"/>
        <v>56.991701244813278</v>
      </c>
      <c r="S616" t="str">
        <f t="shared" si="58"/>
        <v>theater</v>
      </c>
      <c r="T616" t="str">
        <f t="shared" si="59"/>
        <v>plays</v>
      </c>
    </row>
    <row r="617" spans="1:20" x14ac:dyDescent="0.3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6">
        <f t="shared" si="54"/>
        <v>170.44705882352943</v>
      </c>
      <c r="G617" t="s">
        <v>20</v>
      </c>
      <c r="H617">
        <v>170</v>
      </c>
      <c r="I617" t="s">
        <v>107</v>
      </c>
      <c r="J617" t="s">
        <v>108</v>
      </c>
      <c r="K617">
        <v>1461906000</v>
      </c>
      <c r="L617" s="11">
        <f t="shared" si="55"/>
        <v>42489.208333333328</v>
      </c>
      <c r="M617">
        <v>1462770000</v>
      </c>
      <c r="N617" s="11">
        <f t="shared" si="56"/>
        <v>42499.208333333328</v>
      </c>
      <c r="O617" t="b">
        <v>0</v>
      </c>
      <c r="P617" t="b">
        <v>0</v>
      </c>
      <c r="Q617" t="s">
        <v>33</v>
      </c>
      <c r="R617" s="8">
        <f t="shared" si="57"/>
        <v>85.223529411764702</v>
      </c>
      <c r="S617" t="str">
        <f t="shared" si="58"/>
        <v>theater</v>
      </c>
      <c r="T617" t="str">
        <f t="shared" si="59"/>
        <v>plays</v>
      </c>
    </row>
    <row r="618" spans="1:20" x14ac:dyDescent="0.3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6">
        <f t="shared" si="54"/>
        <v>189.515625</v>
      </c>
      <c r="G618" t="s">
        <v>20</v>
      </c>
      <c r="H618">
        <v>238</v>
      </c>
      <c r="I618" t="s">
        <v>40</v>
      </c>
      <c r="J618" t="s">
        <v>41</v>
      </c>
      <c r="K618">
        <v>1379653200</v>
      </c>
      <c r="L618" s="11">
        <f t="shared" si="55"/>
        <v>41537.208333333336</v>
      </c>
      <c r="M618">
        <v>1379739600</v>
      </c>
      <c r="N618" s="11">
        <f t="shared" si="56"/>
        <v>41538.208333333336</v>
      </c>
      <c r="O618" t="b">
        <v>0</v>
      </c>
      <c r="P618" t="b">
        <v>1</v>
      </c>
      <c r="Q618" t="s">
        <v>60</v>
      </c>
      <c r="R618" s="8">
        <f t="shared" si="57"/>
        <v>50.962184873949582</v>
      </c>
      <c r="S618" t="str">
        <f t="shared" si="58"/>
        <v>music</v>
      </c>
      <c r="T618" t="str">
        <f t="shared" si="59"/>
        <v>indie rock</v>
      </c>
    </row>
    <row r="619" spans="1:20" x14ac:dyDescent="0.3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6">
        <f t="shared" si="54"/>
        <v>249.71428571428572</v>
      </c>
      <c r="G619" t="s">
        <v>20</v>
      </c>
      <c r="H619">
        <v>55</v>
      </c>
      <c r="I619" t="s">
        <v>21</v>
      </c>
      <c r="J619" t="s">
        <v>22</v>
      </c>
      <c r="K619">
        <v>1401858000</v>
      </c>
      <c r="L619" s="11">
        <f t="shared" si="55"/>
        <v>41794.208333333336</v>
      </c>
      <c r="M619">
        <v>1402722000</v>
      </c>
      <c r="N619" s="11">
        <f t="shared" si="56"/>
        <v>41804.208333333336</v>
      </c>
      <c r="O619" t="b">
        <v>0</v>
      </c>
      <c r="P619" t="b">
        <v>0</v>
      </c>
      <c r="Q619" t="s">
        <v>33</v>
      </c>
      <c r="R619" s="8">
        <f t="shared" si="57"/>
        <v>63.563636363636363</v>
      </c>
      <c r="S619" t="str">
        <f t="shared" si="58"/>
        <v>theater</v>
      </c>
      <c r="T619" t="str">
        <f t="shared" si="59"/>
        <v>plays</v>
      </c>
    </row>
    <row r="620" spans="1:20" x14ac:dyDescent="0.3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6">
        <f t="shared" si="54"/>
        <v>48.860523665659613</v>
      </c>
      <c r="G620" t="s">
        <v>14</v>
      </c>
      <c r="H620">
        <v>1198</v>
      </c>
      <c r="I620" t="s">
        <v>21</v>
      </c>
      <c r="J620" t="s">
        <v>22</v>
      </c>
      <c r="K620">
        <v>1367470800</v>
      </c>
      <c r="L620" s="11">
        <f t="shared" si="55"/>
        <v>41396.208333333336</v>
      </c>
      <c r="M620">
        <v>1369285200</v>
      </c>
      <c r="N620" s="11">
        <f t="shared" si="56"/>
        <v>41417.208333333336</v>
      </c>
      <c r="O620" t="b">
        <v>0</v>
      </c>
      <c r="P620" t="b">
        <v>0</v>
      </c>
      <c r="Q620" t="s">
        <v>68</v>
      </c>
      <c r="R620" s="8">
        <f t="shared" si="57"/>
        <v>80.999165275459092</v>
      </c>
      <c r="S620" t="str">
        <f t="shared" si="58"/>
        <v>publishing</v>
      </c>
      <c r="T620" t="str">
        <f t="shared" si="59"/>
        <v>nonfiction</v>
      </c>
    </row>
    <row r="621" spans="1:20" x14ac:dyDescent="0.3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6">
        <f t="shared" si="54"/>
        <v>28.461970393057683</v>
      </c>
      <c r="G621" t="s">
        <v>14</v>
      </c>
      <c r="H621">
        <v>648</v>
      </c>
      <c r="I621" t="s">
        <v>21</v>
      </c>
      <c r="J621" t="s">
        <v>22</v>
      </c>
      <c r="K621">
        <v>1304658000</v>
      </c>
      <c r="L621" s="11">
        <f t="shared" si="55"/>
        <v>40669.208333333336</v>
      </c>
      <c r="M621">
        <v>1304744400</v>
      </c>
      <c r="N621" s="11">
        <f t="shared" si="56"/>
        <v>40670.208333333336</v>
      </c>
      <c r="O621" t="b">
        <v>1</v>
      </c>
      <c r="P621" t="b">
        <v>1</v>
      </c>
      <c r="Q621" t="s">
        <v>33</v>
      </c>
      <c r="R621" s="8">
        <f t="shared" si="57"/>
        <v>86.044753086419746</v>
      </c>
      <c r="S621" t="str">
        <f t="shared" si="58"/>
        <v>theater</v>
      </c>
      <c r="T621" t="str">
        <f t="shared" si="59"/>
        <v>plays</v>
      </c>
    </row>
    <row r="622" spans="1:20" x14ac:dyDescent="0.3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6">
        <f t="shared" si="54"/>
        <v>268.02325581395348</v>
      </c>
      <c r="G622" t="s">
        <v>20</v>
      </c>
      <c r="H622">
        <v>128</v>
      </c>
      <c r="I622" t="s">
        <v>26</v>
      </c>
      <c r="J622" t="s">
        <v>27</v>
      </c>
      <c r="K622">
        <v>1467954000</v>
      </c>
      <c r="L622" s="11">
        <f t="shared" si="55"/>
        <v>42559.208333333328</v>
      </c>
      <c r="M622">
        <v>1468299600</v>
      </c>
      <c r="N622" s="11">
        <f t="shared" si="56"/>
        <v>42563.208333333328</v>
      </c>
      <c r="O622" t="b">
        <v>0</v>
      </c>
      <c r="P622" t="b">
        <v>0</v>
      </c>
      <c r="Q622" t="s">
        <v>122</v>
      </c>
      <c r="R622" s="8">
        <f t="shared" si="57"/>
        <v>90.0390625</v>
      </c>
      <c r="S622" t="str">
        <f t="shared" si="58"/>
        <v>photography</v>
      </c>
      <c r="T622" t="str">
        <f t="shared" si="59"/>
        <v>photography books</v>
      </c>
    </row>
    <row r="623" spans="1:20" x14ac:dyDescent="0.3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6">
        <f t="shared" si="54"/>
        <v>619.80078125</v>
      </c>
      <c r="G623" t="s">
        <v>20</v>
      </c>
      <c r="H623">
        <v>2144</v>
      </c>
      <c r="I623" t="s">
        <v>21</v>
      </c>
      <c r="J623" t="s">
        <v>22</v>
      </c>
      <c r="K623">
        <v>1473742800</v>
      </c>
      <c r="L623" s="11">
        <f t="shared" si="55"/>
        <v>42626.208333333328</v>
      </c>
      <c r="M623">
        <v>1474174800</v>
      </c>
      <c r="N623" s="11">
        <f t="shared" si="56"/>
        <v>42631.208333333328</v>
      </c>
      <c r="O623" t="b">
        <v>0</v>
      </c>
      <c r="P623" t="b">
        <v>0</v>
      </c>
      <c r="Q623" t="s">
        <v>33</v>
      </c>
      <c r="R623" s="8">
        <f t="shared" si="57"/>
        <v>74.006063432835816</v>
      </c>
      <c r="S623" t="str">
        <f t="shared" si="58"/>
        <v>theater</v>
      </c>
      <c r="T623" t="str">
        <f t="shared" si="59"/>
        <v>plays</v>
      </c>
    </row>
    <row r="624" spans="1:20" x14ac:dyDescent="0.3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6">
        <f t="shared" si="54"/>
        <v>3.1301587301587301</v>
      </c>
      <c r="G624" t="s">
        <v>14</v>
      </c>
      <c r="H624">
        <v>64</v>
      </c>
      <c r="I624" t="s">
        <v>21</v>
      </c>
      <c r="J624" t="s">
        <v>22</v>
      </c>
      <c r="K624">
        <v>1523768400</v>
      </c>
      <c r="L624" s="11">
        <f t="shared" si="55"/>
        <v>43205.208333333328</v>
      </c>
      <c r="M624">
        <v>1526014800</v>
      </c>
      <c r="N624" s="11">
        <f t="shared" si="56"/>
        <v>43231.208333333328</v>
      </c>
      <c r="O624" t="b">
        <v>0</v>
      </c>
      <c r="P624" t="b">
        <v>0</v>
      </c>
      <c r="Q624" t="s">
        <v>60</v>
      </c>
      <c r="R624" s="8">
        <f t="shared" si="57"/>
        <v>92.4375</v>
      </c>
      <c r="S624" t="str">
        <f t="shared" si="58"/>
        <v>music</v>
      </c>
      <c r="T624" t="str">
        <f t="shared" si="59"/>
        <v>indie rock</v>
      </c>
    </row>
    <row r="625" spans="1:20" x14ac:dyDescent="0.3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6">
        <f t="shared" si="54"/>
        <v>159.92152704135739</v>
      </c>
      <c r="G625" t="s">
        <v>20</v>
      </c>
      <c r="H625">
        <v>2693</v>
      </c>
      <c r="I625" t="s">
        <v>40</v>
      </c>
      <c r="J625" t="s">
        <v>41</v>
      </c>
      <c r="K625">
        <v>1437022800</v>
      </c>
      <c r="L625" s="11">
        <f t="shared" si="55"/>
        <v>42201.208333333328</v>
      </c>
      <c r="M625">
        <v>1437454800</v>
      </c>
      <c r="N625" s="11">
        <f t="shared" si="56"/>
        <v>42206.208333333328</v>
      </c>
      <c r="O625" t="b">
        <v>0</v>
      </c>
      <c r="P625" t="b">
        <v>0</v>
      </c>
      <c r="Q625" t="s">
        <v>33</v>
      </c>
      <c r="R625" s="8">
        <f t="shared" si="57"/>
        <v>55.999257333828446</v>
      </c>
      <c r="S625" t="str">
        <f t="shared" si="58"/>
        <v>theater</v>
      </c>
      <c r="T625" t="str">
        <f t="shared" si="59"/>
        <v>plays</v>
      </c>
    </row>
    <row r="626" spans="1:20" x14ac:dyDescent="0.3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6">
        <f t="shared" si="54"/>
        <v>279.39215686274508</v>
      </c>
      <c r="G626" t="s">
        <v>20</v>
      </c>
      <c r="H626">
        <v>432</v>
      </c>
      <c r="I626" t="s">
        <v>21</v>
      </c>
      <c r="J626" t="s">
        <v>22</v>
      </c>
      <c r="K626">
        <v>1422165600</v>
      </c>
      <c r="L626" s="11">
        <f t="shared" si="55"/>
        <v>42029.25</v>
      </c>
      <c r="M626">
        <v>1422684000</v>
      </c>
      <c r="N626" s="11">
        <f t="shared" si="56"/>
        <v>42035.25</v>
      </c>
      <c r="O626" t="b">
        <v>0</v>
      </c>
      <c r="P626" t="b">
        <v>0</v>
      </c>
      <c r="Q626" t="s">
        <v>122</v>
      </c>
      <c r="R626" s="8">
        <f t="shared" si="57"/>
        <v>32.983796296296298</v>
      </c>
      <c r="S626" t="str">
        <f t="shared" si="58"/>
        <v>photography</v>
      </c>
      <c r="T626" t="str">
        <f t="shared" si="59"/>
        <v>photography books</v>
      </c>
    </row>
    <row r="627" spans="1:20" ht="31.2" x14ac:dyDescent="0.3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6">
        <f t="shared" si="54"/>
        <v>77.373333333333335</v>
      </c>
      <c r="G627" t="s">
        <v>14</v>
      </c>
      <c r="H627">
        <v>62</v>
      </c>
      <c r="I627" t="s">
        <v>21</v>
      </c>
      <c r="J627" t="s">
        <v>22</v>
      </c>
      <c r="K627">
        <v>1580104800</v>
      </c>
      <c r="L627" s="11">
        <f t="shared" si="55"/>
        <v>43857.25</v>
      </c>
      <c r="M627">
        <v>1581314400</v>
      </c>
      <c r="N627" s="11">
        <f t="shared" si="56"/>
        <v>43871.25</v>
      </c>
      <c r="O627" t="b">
        <v>0</v>
      </c>
      <c r="P627" t="b">
        <v>0</v>
      </c>
      <c r="Q627" t="s">
        <v>33</v>
      </c>
      <c r="R627" s="8">
        <f t="shared" si="57"/>
        <v>93.596774193548384</v>
      </c>
      <c r="S627" t="str">
        <f t="shared" si="58"/>
        <v>theater</v>
      </c>
      <c r="T627" t="str">
        <f t="shared" si="59"/>
        <v>plays</v>
      </c>
    </row>
    <row r="628" spans="1:20" ht="31.2" x14ac:dyDescent="0.3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6">
        <f t="shared" si="54"/>
        <v>206.32812500000003</v>
      </c>
      <c r="G628" t="s">
        <v>20</v>
      </c>
      <c r="H628">
        <v>189</v>
      </c>
      <c r="I628" t="s">
        <v>21</v>
      </c>
      <c r="J628" t="s">
        <v>22</v>
      </c>
      <c r="K628">
        <v>1285650000</v>
      </c>
      <c r="L628" s="11">
        <f t="shared" si="55"/>
        <v>40449.208333333336</v>
      </c>
      <c r="M628">
        <v>1286427600</v>
      </c>
      <c r="N628" s="11">
        <f t="shared" si="56"/>
        <v>40458.208333333336</v>
      </c>
      <c r="O628" t="b">
        <v>0</v>
      </c>
      <c r="P628" t="b">
        <v>1</v>
      </c>
      <c r="Q628" t="s">
        <v>33</v>
      </c>
      <c r="R628" s="8">
        <f t="shared" si="57"/>
        <v>69.867724867724874</v>
      </c>
      <c r="S628" t="str">
        <f t="shared" si="58"/>
        <v>theater</v>
      </c>
      <c r="T628" t="str">
        <f t="shared" si="59"/>
        <v>plays</v>
      </c>
    </row>
    <row r="629" spans="1:20" x14ac:dyDescent="0.3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6">
        <f t="shared" si="54"/>
        <v>694.25</v>
      </c>
      <c r="G629" t="s">
        <v>20</v>
      </c>
      <c r="H629">
        <v>154</v>
      </c>
      <c r="I629" t="s">
        <v>40</v>
      </c>
      <c r="J629" t="s">
        <v>41</v>
      </c>
      <c r="K629">
        <v>1276664400</v>
      </c>
      <c r="L629" s="11">
        <f t="shared" si="55"/>
        <v>40345.208333333336</v>
      </c>
      <c r="M629">
        <v>1278738000</v>
      </c>
      <c r="N629" s="11">
        <f t="shared" si="56"/>
        <v>40369.208333333336</v>
      </c>
      <c r="O629" t="b">
        <v>1</v>
      </c>
      <c r="P629" t="b">
        <v>0</v>
      </c>
      <c r="Q629" t="s">
        <v>17</v>
      </c>
      <c r="R629" s="8">
        <f t="shared" si="57"/>
        <v>72.129870129870127</v>
      </c>
      <c r="S629" t="str">
        <f t="shared" si="58"/>
        <v>food</v>
      </c>
      <c r="T629" t="str">
        <f t="shared" si="59"/>
        <v>food trucks</v>
      </c>
    </row>
    <row r="630" spans="1:20" x14ac:dyDescent="0.3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6">
        <f t="shared" si="54"/>
        <v>151.78947368421052</v>
      </c>
      <c r="G630" t="s">
        <v>20</v>
      </c>
      <c r="H630">
        <v>96</v>
      </c>
      <c r="I630" t="s">
        <v>21</v>
      </c>
      <c r="J630" t="s">
        <v>22</v>
      </c>
      <c r="K630">
        <v>1286168400</v>
      </c>
      <c r="L630" s="11">
        <f t="shared" si="55"/>
        <v>40455.208333333336</v>
      </c>
      <c r="M630">
        <v>1286427600</v>
      </c>
      <c r="N630" s="11">
        <f t="shared" si="56"/>
        <v>40458.208333333336</v>
      </c>
      <c r="O630" t="b">
        <v>0</v>
      </c>
      <c r="P630" t="b">
        <v>0</v>
      </c>
      <c r="Q630" t="s">
        <v>60</v>
      </c>
      <c r="R630" s="8">
        <f t="shared" si="57"/>
        <v>30.041666666666668</v>
      </c>
      <c r="S630" t="str">
        <f t="shared" si="58"/>
        <v>music</v>
      </c>
      <c r="T630" t="str">
        <f t="shared" si="59"/>
        <v>indie rock</v>
      </c>
    </row>
    <row r="631" spans="1:20" x14ac:dyDescent="0.3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6">
        <f t="shared" si="54"/>
        <v>64.58207217694995</v>
      </c>
      <c r="G631" t="s">
        <v>14</v>
      </c>
      <c r="H631">
        <v>750</v>
      </c>
      <c r="I631" t="s">
        <v>21</v>
      </c>
      <c r="J631" t="s">
        <v>22</v>
      </c>
      <c r="K631">
        <v>1467781200</v>
      </c>
      <c r="L631" s="11">
        <f t="shared" si="55"/>
        <v>42557.208333333328</v>
      </c>
      <c r="M631">
        <v>1467954000</v>
      </c>
      <c r="N631" s="11">
        <f t="shared" si="56"/>
        <v>42559.208333333328</v>
      </c>
      <c r="O631" t="b">
        <v>0</v>
      </c>
      <c r="P631" t="b">
        <v>1</v>
      </c>
      <c r="Q631" t="s">
        <v>33</v>
      </c>
      <c r="R631" s="8">
        <f t="shared" si="57"/>
        <v>73.968000000000004</v>
      </c>
      <c r="S631" t="str">
        <f t="shared" si="58"/>
        <v>theater</v>
      </c>
      <c r="T631" t="str">
        <f t="shared" si="59"/>
        <v>plays</v>
      </c>
    </row>
    <row r="632" spans="1:20" x14ac:dyDescent="0.3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6">
        <f t="shared" si="54"/>
        <v>62.873684210526314</v>
      </c>
      <c r="G632" t="s">
        <v>74</v>
      </c>
      <c r="H632">
        <v>87</v>
      </c>
      <c r="I632" t="s">
        <v>21</v>
      </c>
      <c r="J632" t="s">
        <v>22</v>
      </c>
      <c r="K632">
        <v>1556686800</v>
      </c>
      <c r="L632" s="11">
        <f t="shared" si="55"/>
        <v>43586.208333333328</v>
      </c>
      <c r="M632">
        <v>1557637200</v>
      </c>
      <c r="N632" s="11">
        <f t="shared" si="56"/>
        <v>43597.208333333328</v>
      </c>
      <c r="O632" t="b">
        <v>0</v>
      </c>
      <c r="P632" t="b">
        <v>1</v>
      </c>
      <c r="Q632" t="s">
        <v>33</v>
      </c>
      <c r="R632" s="8">
        <f t="shared" si="57"/>
        <v>68.65517241379311</v>
      </c>
      <c r="S632" t="str">
        <f t="shared" si="58"/>
        <v>theater</v>
      </c>
      <c r="T632" t="str">
        <f t="shared" si="59"/>
        <v>plays</v>
      </c>
    </row>
    <row r="633" spans="1:20" x14ac:dyDescent="0.3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6">
        <f t="shared" si="54"/>
        <v>310.39864864864865</v>
      </c>
      <c r="G633" t="s">
        <v>20</v>
      </c>
      <c r="H633">
        <v>3063</v>
      </c>
      <c r="I633" t="s">
        <v>21</v>
      </c>
      <c r="J633" t="s">
        <v>22</v>
      </c>
      <c r="K633">
        <v>1553576400</v>
      </c>
      <c r="L633" s="11">
        <f t="shared" si="55"/>
        <v>43550.208333333328</v>
      </c>
      <c r="M633">
        <v>1553922000</v>
      </c>
      <c r="N633" s="11">
        <f t="shared" si="56"/>
        <v>43554.208333333328</v>
      </c>
      <c r="O633" t="b">
        <v>0</v>
      </c>
      <c r="P633" t="b">
        <v>0</v>
      </c>
      <c r="Q633" t="s">
        <v>33</v>
      </c>
      <c r="R633" s="8">
        <f t="shared" si="57"/>
        <v>59.992164544564154</v>
      </c>
      <c r="S633" t="str">
        <f t="shared" si="58"/>
        <v>theater</v>
      </c>
      <c r="T633" t="str">
        <f t="shared" si="59"/>
        <v>plays</v>
      </c>
    </row>
    <row r="634" spans="1:20" x14ac:dyDescent="0.3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6">
        <f t="shared" si="54"/>
        <v>42.859916782246884</v>
      </c>
      <c r="G634" t="s">
        <v>47</v>
      </c>
      <c r="H634">
        <v>278</v>
      </c>
      <c r="I634" t="s">
        <v>21</v>
      </c>
      <c r="J634" t="s">
        <v>22</v>
      </c>
      <c r="K634">
        <v>1414904400</v>
      </c>
      <c r="L634" s="11">
        <f t="shared" si="55"/>
        <v>41945.208333333336</v>
      </c>
      <c r="M634">
        <v>1416463200</v>
      </c>
      <c r="N634" s="11">
        <f t="shared" si="56"/>
        <v>41963.25</v>
      </c>
      <c r="O634" t="b">
        <v>0</v>
      </c>
      <c r="P634" t="b">
        <v>0</v>
      </c>
      <c r="Q634" t="s">
        <v>33</v>
      </c>
      <c r="R634" s="8">
        <f t="shared" si="57"/>
        <v>111.15827338129496</v>
      </c>
      <c r="S634" t="str">
        <f t="shared" si="58"/>
        <v>theater</v>
      </c>
      <c r="T634" t="str">
        <f t="shared" si="59"/>
        <v>plays</v>
      </c>
    </row>
    <row r="635" spans="1:20" ht="31.2" x14ac:dyDescent="0.3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6">
        <f t="shared" si="54"/>
        <v>83.119402985074629</v>
      </c>
      <c r="G635" t="s">
        <v>14</v>
      </c>
      <c r="H635">
        <v>105</v>
      </c>
      <c r="I635" t="s">
        <v>21</v>
      </c>
      <c r="J635" t="s">
        <v>22</v>
      </c>
      <c r="K635">
        <v>1446876000</v>
      </c>
      <c r="L635" s="11">
        <f t="shared" si="55"/>
        <v>42315.25</v>
      </c>
      <c r="M635">
        <v>1447221600</v>
      </c>
      <c r="N635" s="11">
        <f t="shared" si="56"/>
        <v>42319.25</v>
      </c>
      <c r="O635" t="b">
        <v>0</v>
      </c>
      <c r="P635" t="b">
        <v>0</v>
      </c>
      <c r="Q635" t="s">
        <v>71</v>
      </c>
      <c r="R635" s="8">
        <f t="shared" si="57"/>
        <v>53.038095238095238</v>
      </c>
      <c r="S635" t="str">
        <f t="shared" si="58"/>
        <v>film &amp; video</v>
      </c>
      <c r="T635" t="str">
        <f t="shared" si="59"/>
        <v>animation</v>
      </c>
    </row>
    <row r="636" spans="1:20" x14ac:dyDescent="0.3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6">
        <f t="shared" si="54"/>
        <v>78.531302876480552</v>
      </c>
      <c r="G636" t="s">
        <v>74</v>
      </c>
      <c r="H636">
        <v>1658</v>
      </c>
      <c r="I636" t="s">
        <v>21</v>
      </c>
      <c r="J636" t="s">
        <v>22</v>
      </c>
      <c r="K636">
        <v>1490418000</v>
      </c>
      <c r="L636" s="11">
        <f t="shared" si="55"/>
        <v>42819.208333333328</v>
      </c>
      <c r="M636">
        <v>1491627600</v>
      </c>
      <c r="N636" s="11">
        <f t="shared" si="56"/>
        <v>42833.208333333328</v>
      </c>
      <c r="O636" t="b">
        <v>0</v>
      </c>
      <c r="P636" t="b">
        <v>0</v>
      </c>
      <c r="Q636" t="s">
        <v>269</v>
      </c>
      <c r="R636" s="8">
        <f t="shared" si="57"/>
        <v>55.985524728588658</v>
      </c>
      <c r="S636" t="str">
        <f t="shared" si="58"/>
        <v>film &amp; video</v>
      </c>
      <c r="T636" t="str">
        <f t="shared" si="59"/>
        <v>television</v>
      </c>
    </row>
    <row r="637" spans="1:20" x14ac:dyDescent="0.3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6">
        <f t="shared" si="54"/>
        <v>114.09352517985612</v>
      </c>
      <c r="G637" t="s">
        <v>20</v>
      </c>
      <c r="H637">
        <v>2266</v>
      </c>
      <c r="I637" t="s">
        <v>21</v>
      </c>
      <c r="J637" t="s">
        <v>22</v>
      </c>
      <c r="K637">
        <v>1360389600</v>
      </c>
      <c r="L637" s="11">
        <f t="shared" si="55"/>
        <v>41314.25</v>
      </c>
      <c r="M637">
        <v>1363150800</v>
      </c>
      <c r="N637" s="11">
        <f t="shared" si="56"/>
        <v>41346.208333333336</v>
      </c>
      <c r="O637" t="b">
        <v>0</v>
      </c>
      <c r="P637" t="b">
        <v>0</v>
      </c>
      <c r="Q637" t="s">
        <v>269</v>
      </c>
      <c r="R637" s="8">
        <f t="shared" si="57"/>
        <v>69.986760812003524</v>
      </c>
      <c r="S637" t="str">
        <f t="shared" si="58"/>
        <v>film &amp; video</v>
      </c>
      <c r="T637" t="str">
        <f t="shared" si="59"/>
        <v>television</v>
      </c>
    </row>
    <row r="638" spans="1:20" x14ac:dyDescent="0.3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6">
        <f t="shared" si="54"/>
        <v>64.537683358624179</v>
      </c>
      <c r="G638" t="s">
        <v>14</v>
      </c>
      <c r="H638">
        <v>2604</v>
      </c>
      <c r="I638" t="s">
        <v>36</v>
      </c>
      <c r="J638" t="s">
        <v>37</v>
      </c>
      <c r="K638">
        <v>1326866400</v>
      </c>
      <c r="L638" s="11">
        <f t="shared" si="55"/>
        <v>40926.25</v>
      </c>
      <c r="M638">
        <v>1330754400</v>
      </c>
      <c r="N638" s="11">
        <f t="shared" si="56"/>
        <v>40971.25</v>
      </c>
      <c r="O638" t="b">
        <v>0</v>
      </c>
      <c r="P638" t="b">
        <v>1</v>
      </c>
      <c r="Q638" t="s">
        <v>71</v>
      </c>
      <c r="R638" s="8">
        <f t="shared" si="57"/>
        <v>48.998079877112133</v>
      </c>
      <c r="S638" t="str">
        <f t="shared" si="58"/>
        <v>film &amp; video</v>
      </c>
      <c r="T638" t="str">
        <f t="shared" si="59"/>
        <v>animation</v>
      </c>
    </row>
    <row r="639" spans="1:20" x14ac:dyDescent="0.3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6">
        <f t="shared" si="54"/>
        <v>79.411764705882348</v>
      </c>
      <c r="G639" t="s">
        <v>14</v>
      </c>
      <c r="H639">
        <v>65</v>
      </c>
      <c r="I639" t="s">
        <v>21</v>
      </c>
      <c r="J639" t="s">
        <v>22</v>
      </c>
      <c r="K639">
        <v>1479103200</v>
      </c>
      <c r="L639" s="11">
        <f t="shared" si="55"/>
        <v>42688.25</v>
      </c>
      <c r="M639">
        <v>1479794400</v>
      </c>
      <c r="N639" s="11">
        <f t="shared" si="56"/>
        <v>42696.25</v>
      </c>
      <c r="O639" t="b">
        <v>0</v>
      </c>
      <c r="P639" t="b">
        <v>0</v>
      </c>
      <c r="Q639" t="s">
        <v>33</v>
      </c>
      <c r="R639" s="8">
        <f t="shared" si="57"/>
        <v>103.84615384615384</v>
      </c>
      <c r="S639" t="str">
        <f t="shared" si="58"/>
        <v>theater</v>
      </c>
      <c r="T639" t="str">
        <f t="shared" si="59"/>
        <v>plays</v>
      </c>
    </row>
    <row r="640" spans="1:20" x14ac:dyDescent="0.3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6">
        <f t="shared" si="54"/>
        <v>11.419117647058824</v>
      </c>
      <c r="G640" t="s">
        <v>14</v>
      </c>
      <c r="H640">
        <v>94</v>
      </c>
      <c r="I640" t="s">
        <v>21</v>
      </c>
      <c r="J640" t="s">
        <v>22</v>
      </c>
      <c r="K640">
        <v>1280206800</v>
      </c>
      <c r="L640" s="11">
        <f t="shared" si="55"/>
        <v>40386.208333333336</v>
      </c>
      <c r="M640">
        <v>1281243600</v>
      </c>
      <c r="N640" s="11">
        <f t="shared" si="56"/>
        <v>40398.208333333336</v>
      </c>
      <c r="O640" t="b">
        <v>0</v>
      </c>
      <c r="P640" t="b">
        <v>1</v>
      </c>
      <c r="Q640" t="s">
        <v>33</v>
      </c>
      <c r="R640" s="8">
        <f t="shared" si="57"/>
        <v>99.127659574468083</v>
      </c>
      <c r="S640" t="str">
        <f t="shared" si="58"/>
        <v>theater</v>
      </c>
      <c r="T640" t="str">
        <f t="shared" si="59"/>
        <v>plays</v>
      </c>
    </row>
    <row r="641" spans="1:20" x14ac:dyDescent="0.3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6">
        <f t="shared" si="54"/>
        <v>56.186046511627907</v>
      </c>
      <c r="G641" t="s">
        <v>47</v>
      </c>
      <c r="H641">
        <v>45</v>
      </c>
      <c r="I641" t="s">
        <v>21</v>
      </c>
      <c r="J641" t="s">
        <v>22</v>
      </c>
      <c r="K641">
        <v>1532754000</v>
      </c>
      <c r="L641" s="11">
        <f t="shared" si="55"/>
        <v>43309.208333333328</v>
      </c>
      <c r="M641">
        <v>1532754000</v>
      </c>
      <c r="N641" s="11">
        <f t="shared" si="56"/>
        <v>43309.208333333328</v>
      </c>
      <c r="O641" t="b">
        <v>0</v>
      </c>
      <c r="P641" t="b">
        <v>1</v>
      </c>
      <c r="Q641" t="s">
        <v>53</v>
      </c>
      <c r="R641" s="8">
        <f t="shared" si="57"/>
        <v>107.37777777777778</v>
      </c>
      <c r="S641" t="str">
        <f t="shared" si="58"/>
        <v>film &amp; video</v>
      </c>
      <c r="T641" t="str">
        <f t="shared" si="59"/>
        <v>drama</v>
      </c>
    </row>
    <row r="642" spans="1:20" x14ac:dyDescent="0.3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6">
        <f t="shared" ref="F642:F705" si="60">100*(IF(E642=0,0,E642/D642))</f>
        <v>16.501669449081803</v>
      </c>
      <c r="G642" t="s">
        <v>14</v>
      </c>
      <c r="H642">
        <v>257</v>
      </c>
      <c r="I642" t="s">
        <v>21</v>
      </c>
      <c r="J642" t="s">
        <v>22</v>
      </c>
      <c r="K642">
        <v>1453096800</v>
      </c>
      <c r="L642" s="11">
        <f t="shared" si="55"/>
        <v>42387.25</v>
      </c>
      <c r="M642">
        <v>1453356000</v>
      </c>
      <c r="N642" s="11">
        <f t="shared" si="56"/>
        <v>42390.25</v>
      </c>
      <c r="O642" t="b">
        <v>0</v>
      </c>
      <c r="P642" t="b">
        <v>0</v>
      </c>
      <c r="Q642" t="s">
        <v>33</v>
      </c>
      <c r="R642" s="8">
        <f t="shared" si="57"/>
        <v>76.922178988326849</v>
      </c>
      <c r="S642" t="str">
        <f t="shared" si="58"/>
        <v>theater</v>
      </c>
      <c r="T642" t="str">
        <f t="shared" si="59"/>
        <v>plays</v>
      </c>
    </row>
    <row r="643" spans="1:20" ht="31.2" x14ac:dyDescent="0.3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6">
        <f t="shared" si="60"/>
        <v>119.96808510638297</v>
      </c>
      <c r="G643" t="s">
        <v>20</v>
      </c>
      <c r="H643">
        <v>194</v>
      </c>
      <c r="I643" t="s">
        <v>98</v>
      </c>
      <c r="J643" t="s">
        <v>99</v>
      </c>
      <c r="K643">
        <v>1487570400</v>
      </c>
      <c r="L643" s="11">
        <f t="shared" ref="L643:L706" si="61">(((K643/60)/60)/24)+DATE(1970,1,1)</f>
        <v>42786.25</v>
      </c>
      <c r="M643">
        <v>1489986000</v>
      </c>
      <c r="N643" s="11">
        <f t="shared" ref="N643:N706" si="62">(((M643/60)/60)/24)+DATE(1970,1,1)</f>
        <v>42814.208333333328</v>
      </c>
      <c r="O643" t="b">
        <v>0</v>
      </c>
      <c r="P643" t="b">
        <v>0</v>
      </c>
      <c r="Q643" t="s">
        <v>33</v>
      </c>
      <c r="R643" s="8">
        <f t="shared" ref="R643:R706" si="63">IFERROR(E643/H643,0)</f>
        <v>58.128865979381445</v>
      </c>
      <c r="S643" t="str">
        <f t="shared" ref="S643:S706" si="64">LEFT(Q643,SEARCH("/",Q643)-1)</f>
        <v>theater</v>
      </c>
      <c r="T643" t="str">
        <f t="shared" ref="T643:T706" si="65">RIGHT(Q643,LEN(Q643)-SEARCH("/",Q643))</f>
        <v>plays</v>
      </c>
    </row>
    <row r="644" spans="1:20" x14ac:dyDescent="0.3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6">
        <f t="shared" si="60"/>
        <v>145.45652173913044</v>
      </c>
      <c r="G644" t="s">
        <v>20</v>
      </c>
      <c r="H644">
        <v>129</v>
      </c>
      <c r="I644" t="s">
        <v>15</v>
      </c>
      <c r="J644" t="s">
        <v>16</v>
      </c>
      <c r="K644">
        <v>1545026400</v>
      </c>
      <c r="L644" s="11">
        <f t="shared" si="61"/>
        <v>43451.25</v>
      </c>
      <c r="M644">
        <v>1545804000</v>
      </c>
      <c r="N644" s="11">
        <f t="shared" si="62"/>
        <v>43460.25</v>
      </c>
      <c r="O644" t="b">
        <v>0</v>
      </c>
      <c r="P644" t="b">
        <v>0</v>
      </c>
      <c r="Q644" t="s">
        <v>65</v>
      </c>
      <c r="R644" s="8">
        <f t="shared" si="63"/>
        <v>103.73643410852713</v>
      </c>
      <c r="S644" t="str">
        <f t="shared" si="64"/>
        <v>technology</v>
      </c>
      <c r="T644" t="str">
        <f t="shared" si="65"/>
        <v>wearables</v>
      </c>
    </row>
    <row r="645" spans="1:20" x14ac:dyDescent="0.3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6">
        <f t="shared" si="60"/>
        <v>221.38255033557047</v>
      </c>
      <c r="G645" t="s">
        <v>20</v>
      </c>
      <c r="H645">
        <v>375</v>
      </c>
      <c r="I645" t="s">
        <v>21</v>
      </c>
      <c r="J645" t="s">
        <v>22</v>
      </c>
      <c r="K645">
        <v>1488348000</v>
      </c>
      <c r="L645" s="11">
        <f t="shared" si="61"/>
        <v>42795.25</v>
      </c>
      <c r="M645">
        <v>1489899600</v>
      </c>
      <c r="N645" s="11">
        <f t="shared" si="62"/>
        <v>42813.208333333328</v>
      </c>
      <c r="O645" t="b">
        <v>0</v>
      </c>
      <c r="P645" t="b">
        <v>0</v>
      </c>
      <c r="Q645" t="s">
        <v>33</v>
      </c>
      <c r="R645" s="8">
        <f t="shared" si="63"/>
        <v>87.962666666666664</v>
      </c>
      <c r="S645" t="str">
        <f t="shared" si="64"/>
        <v>theater</v>
      </c>
      <c r="T645" t="str">
        <f t="shared" si="65"/>
        <v>plays</v>
      </c>
    </row>
    <row r="646" spans="1:20" x14ac:dyDescent="0.3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6">
        <f t="shared" si="60"/>
        <v>48.396694214876035</v>
      </c>
      <c r="G646" t="s">
        <v>14</v>
      </c>
      <c r="H646">
        <v>2928</v>
      </c>
      <c r="I646" t="s">
        <v>15</v>
      </c>
      <c r="J646" t="s">
        <v>16</v>
      </c>
      <c r="K646">
        <v>1545112800</v>
      </c>
      <c r="L646" s="11">
        <f t="shared" si="61"/>
        <v>43452.25</v>
      </c>
      <c r="M646">
        <v>1546495200</v>
      </c>
      <c r="N646" s="11">
        <f t="shared" si="62"/>
        <v>43468.25</v>
      </c>
      <c r="O646" t="b">
        <v>0</v>
      </c>
      <c r="P646" t="b">
        <v>0</v>
      </c>
      <c r="Q646" t="s">
        <v>33</v>
      </c>
      <c r="R646" s="8">
        <f t="shared" si="63"/>
        <v>28</v>
      </c>
      <c r="S646" t="str">
        <f t="shared" si="64"/>
        <v>theater</v>
      </c>
      <c r="T646" t="str">
        <f t="shared" si="65"/>
        <v>plays</v>
      </c>
    </row>
    <row r="647" spans="1:20" x14ac:dyDescent="0.3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6">
        <f t="shared" si="60"/>
        <v>92.911504424778755</v>
      </c>
      <c r="G647" t="s">
        <v>14</v>
      </c>
      <c r="H647">
        <v>4697</v>
      </c>
      <c r="I647" t="s">
        <v>21</v>
      </c>
      <c r="J647" t="s">
        <v>22</v>
      </c>
      <c r="K647">
        <v>1537938000</v>
      </c>
      <c r="L647" s="11">
        <f t="shared" si="61"/>
        <v>43369.208333333328</v>
      </c>
      <c r="M647">
        <v>1539752400</v>
      </c>
      <c r="N647" s="11">
        <f t="shared" si="62"/>
        <v>43390.208333333328</v>
      </c>
      <c r="O647" t="b">
        <v>0</v>
      </c>
      <c r="P647" t="b">
        <v>1</v>
      </c>
      <c r="Q647" t="s">
        <v>23</v>
      </c>
      <c r="R647" s="8">
        <f t="shared" si="63"/>
        <v>37.999361294443261</v>
      </c>
      <c r="S647" t="str">
        <f t="shared" si="64"/>
        <v>music</v>
      </c>
      <c r="T647" t="str">
        <f t="shared" si="65"/>
        <v>rock</v>
      </c>
    </row>
    <row r="648" spans="1:20" x14ac:dyDescent="0.3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6">
        <f t="shared" si="60"/>
        <v>88.599797365754824</v>
      </c>
      <c r="G648" t="s">
        <v>14</v>
      </c>
      <c r="H648">
        <v>2915</v>
      </c>
      <c r="I648" t="s">
        <v>21</v>
      </c>
      <c r="J648" t="s">
        <v>22</v>
      </c>
      <c r="K648">
        <v>1363150800</v>
      </c>
      <c r="L648" s="11">
        <f t="shared" si="61"/>
        <v>41346.208333333336</v>
      </c>
      <c r="M648">
        <v>1364101200</v>
      </c>
      <c r="N648" s="11">
        <f t="shared" si="62"/>
        <v>41357.208333333336</v>
      </c>
      <c r="O648" t="b">
        <v>0</v>
      </c>
      <c r="P648" t="b">
        <v>0</v>
      </c>
      <c r="Q648" t="s">
        <v>89</v>
      </c>
      <c r="R648" s="8">
        <f t="shared" si="63"/>
        <v>29.999313893653515</v>
      </c>
      <c r="S648" t="str">
        <f t="shared" si="64"/>
        <v>games</v>
      </c>
      <c r="T648" t="str">
        <f t="shared" si="65"/>
        <v>video games</v>
      </c>
    </row>
    <row r="649" spans="1:20" x14ac:dyDescent="0.3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6">
        <f t="shared" si="60"/>
        <v>41.4</v>
      </c>
      <c r="G649" t="s">
        <v>14</v>
      </c>
      <c r="H649">
        <v>18</v>
      </c>
      <c r="I649" t="s">
        <v>21</v>
      </c>
      <c r="J649" t="s">
        <v>22</v>
      </c>
      <c r="K649">
        <v>1523250000</v>
      </c>
      <c r="L649" s="11">
        <f t="shared" si="61"/>
        <v>43199.208333333328</v>
      </c>
      <c r="M649">
        <v>1525323600</v>
      </c>
      <c r="N649" s="11">
        <f t="shared" si="62"/>
        <v>43223.208333333328</v>
      </c>
      <c r="O649" t="b">
        <v>0</v>
      </c>
      <c r="P649" t="b">
        <v>0</v>
      </c>
      <c r="Q649" t="s">
        <v>206</v>
      </c>
      <c r="R649" s="8">
        <f t="shared" si="63"/>
        <v>103.5</v>
      </c>
      <c r="S649" t="str">
        <f t="shared" si="64"/>
        <v>publishing</v>
      </c>
      <c r="T649" t="str">
        <f t="shared" si="65"/>
        <v>translations</v>
      </c>
    </row>
    <row r="650" spans="1:20" x14ac:dyDescent="0.3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6">
        <f t="shared" si="60"/>
        <v>63.056795131845846</v>
      </c>
      <c r="G650" t="s">
        <v>74</v>
      </c>
      <c r="H650">
        <v>723</v>
      </c>
      <c r="I650" t="s">
        <v>21</v>
      </c>
      <c r="J650" t="s">
        <v>22</v>
      </c>
      <c r="K650">
        <v>1499317200</v>
      </c>
      <c r="L650" s="11">
        <f t="shared" si="61"/>
        <v>42922.208333333328</v>
      </c>
      <c r="M650">
        <v>1500872400</v>
      </c>
      <c r="N650" s="11">
        <f t="shared" si="62"/>
        <v>42940.208333333328</v>
      </c>
      <c r="O650" t="b">
        <v>1</v>
      </c>
      <c r="P650" t="b">
        <v>0</v>
      </c>
      <c r="Q650" t="s">
        <v>17</v>
      </c>
      <c r="R650" s="8">
        <f t="shared" si="63"/>
        <v>85.994467496542185</v>
      </c>
      <c r="S650" t="str">
        <f t="shared" si="64"/>
        <v>food</v>
      </c>
      <c r="T650" t="str">
        <f t="shared" si="65"/>
        <v>food trucks</v>
      </c>
    </row>
    <row r="651" spans="1:20" x14ac:dyDescent="0.3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6">
        <f t="shared" si="60"/>
        <v>48.482333607230892</v>
      </c>
      <c r="G651" t="s">
        <v>14</v>
      </c>
      <c r="H651">
        <v>602</v>
      </c>
      <c r="I651" t="s">
        <v>98</v>
      </c>
      <c r="J651" t="s">
        <v>99</v>
      </c>
      <c r="K651">
        <v>1287550800</v>
      </c>
      <c r="L651" s="11">
        <f t="shared" si="61"/>
        <v>40471.208333333336</v>
      </c>
      <c r="M651">
        <v>1288501200</v>
      </c>
      <c r="N651" s="11">
        <f t="shared" si="62"/>
        <v>40482.208333333336</v>
      </c>
      <c r="O651" t="b">
        <v>1</v>
      </c>
      <c r="P651" t="b">
        <v>1</v>
      </c>
      <c r="Q651" t="s">
        <v>33</v>
      </c>
      <c r="R651" s="8">
        <f t="shared" si="63"/>
        <v>98.011627906976742</v>
      </c>
      <c r="S651" t="str">
        <f t="shared" si="64"/>
        <v>theater</v>
      </c>
      <c r="T651" t="str">
        <f t="shared" si="65"/>
        <v>plays</v>
      </c>
    </row>
    <row r="652" spans="1:20" x14ac:dyDescent="0.3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6">
        <f t="shared" si="60"/>
        <v>2</v>
      </c>
      <c r="G652" t="s">
        <v>14</v>
      </c>
      <c r="H652">
        <v>1</v>
      </c>
      <c r="I652" t="s">
        <v>21</v>
      </c>
      <c r="J652" t="s">
        <v>22</v>
      </c>
      <c r="K652">
        <v>1404795600</v>
      </c>
      <c r="L652" s="11">
        <f t="shared" si="61"/>
        <v>41828.208333333336</v>
      </c>
      <c r="M652">
        <v>1407128400</v>
      </c>
      <c r="N652" s="11">
        <f t="shared" si="62"/>
        <v>41855.208333333336</v>
      </c>
      <c r="O652" t="b">
        <v>0</v>
      </c>
      <c r="P652" t="b">
        <v>0</v>
      </c>
      <c r="Q652" t="s">
        <v>159</v>
      </c>
      <c r="R652" s="8">
        <f t="shared" si="63"/>
        <v>2</v>
      </c>
      <c r="S652" t="str">
        <f t="shared" si="64"/>
        <v>music</v>
      </c>
      <c r="T652" t="str">
        <f t="shared" si="65"/>
        <v>jazz</v>
      </c>
    </row>
    <row r="653" spans="1:20" x14ac:dyDescent="0.3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6">
        <f t="shared" si="60"/>
        <v>88.47941026944585</v>
      </c>
      <c r="G653" t="s">
        <v>14</v>
      </c>
      <c r="H653">
        <v>3868</v>
      </c>
      <c r="I653" t="s">
        <v>107</v>
      </c>
      <c r="J653" t="s">
        <v>108</v>
      </c>
      <c r="K653">
        <v>1393048800</v>
      </c>
      <c r="L653" s="11">
        <f t="shared" si="61"/>
        <v>41692.25</v>
      </c>
      <c r="M653">
        <v>1394344800</v>
      </c>
      <c r="N653" s="11">
        <f t="shared" si="62"/>
        <v>41707.25</v>
      </c>
      <c r="O653" t="b">
        <v>0</v>
      </c>
      <c r="P653" t="b">
        <v>0</v>
      </c>
      <c r="Q653" t="s">
        <v>100</v>
      </c>
      <c r="R653" s="8">
        <f t="shared" si="63"/>
        <v>44.994570837642193</v>
      </c>
      <c r="S653" t="str">
        <f t="shared" si="64"/>
        <v>film &amp; video</v>
      </c>
      <c r="T653" t="str">
        <f t="shared" si="65"/>
        <v>shorts</v>
      </c>
    </row>
    <row r="654" spans="1:20" x14ac:dyDescent="0.3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6">
        <f t="shared" si="60"/>
        <v>126.84</v>
      </c>
      <c r="G654" t="s">
        <v>20</v>
      </c>
      <c r="H654">
        <v>409</v>
      </c>
      <c r="I654" t="s">
        <v>21</v>
      </c>
      <c r="J654" t="s">
        <v>22</v>
      </c>
      <c r="K654">
        <v>1470373200</v>
      </c>
      <c r="L654" s="11">
        <f t="shared" si="61"/>
        <v>42587.208333333328</v>
      </c>
      <c r="M654">
        <v>1474088400</v>
      </c>
      <c r="N654" s="11">
        <f t="shared" si="62"/>
        <v>42630.208333333328</v>
      </c>
      <c r="O654" t="b">
        <v>0</v>
      </c>
      <c r="P654" t="b">
        <v>0</v>
      </c>
      <c r="Q654" t="s">
        <v>28</v>
      </c>
      <c r="R654" s="8">
        <f t="shared" si="63"/>
        <v>31.012224938875306</v>
      </c>
      <c r="S654" t="str">
        <f t="shared" si="64"/>
        <v>technology</v>
      </c>
      <c r="T654" t="str">
        <f t="shared" si="65"/>
        <v>web</v>
      </c>
    </row>
    <row r="655" spans="1:20" ht="31.2" x14ac:dyDescent="0.3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6">
        <f t="shared" si="60"/>
        <v>2338.833333333333</v>
      </c>
      <c r="G655" t="s">
        <v>20</v>
      </c>
      <c r="H655">
        <v>234</v>
      </c>
      <c r="I655" t="s">
        <v>21</v>
      </c>
      <c r="J655" t="s">
        <v>22</v>
      </c>
      <c r="K655">
        <v>1460091600</v>
      </c>
      <c r="L655" s="11">
        <f t="shared" si="61"/>
        <v>42468.208333333328</v>
      </c>
      <c r="M655">
        <v>1460264400</v>
      </c>
      <c r="N655" s="11">
        <f t="shared" si="62"/>
        <v>42470.208333333328</v>
      </c>
      <c r="O655" t="b">
        <v>0</v>
      </c>
      <c r="P655" t="b">
        <v>0</v>
      </c>
      <c r="Q655" t="s">
        <v>28</v>
      </c>
      <c r="R655" s="8">
        <f t="shared" si="63"/>
        <v>59.970085470085472</v>
      </c>
      <c r="S655" t="str">
        <f t="shared" si="64"/>
        <v>technology</v>
      </c>
      <c r="T655" t="str">
        <f t="shared" si="65"/>
        <v>web</v>
      </c>
    </row>
    <row r="656" spans="1:20" x14ac:dyDescent="0.3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6">
        <f t="shared" si="60"/>
        <v>508.38857142857148</v>
      </c>
      <c r="G656" t="s">
        <v>20</v>
      </c>
      <c r="H656">
        <v>3016</v>
      </c>
      <c r="I656" t="s">
        <v>21</v>
      </c>
      <c r="J656" t="s">
        <v>22</v>
      </c>
      <c r="K656">
        <v>1440392400</v>
      </c>
      <c r="L656" s="11">
        <f t="shared" si="61"/>
        <v>42240.208333333328</v>
      </c>
      <c r="M656">
        <v>1440824400</v>
      </c>
      <c r="N656" s="11">
        <f t="shared" si="62"/>
        <v>42245.208333333328</v>
      </c>
      <c r="O656" t="b">
        <v>0</v>
      </c>
      <c r="P656" t="b">
        <v>0</v>
      </c>
      <c r="Q656" t="s">
        <v>148</v>
      </c>
      <c r="R656" s="8">
        <f t="shared" si="63"/>
        <v>58.9973474801061</v>
      </c>
      <c r="S656" t="str">
        <f t="shared" si="64"/>
        <v>music</v>
      </c>
      <c r="T656" t="str">
        <f t="shared" si="65"/>
        <v>metal</v>
      </c>
    </row>
    <row r="657" spans="1:20" x14ac:dyDescent="0.3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6">
        <f t="shared" si="60"/>
        <v>191.47826086956522</v>
      </c>
      <c r="G657" t="s">
        <v>20</v>
      </c>
      <c r="H657">
        <v>264</v>
      </c>
      <c r="I657" t="s">
        <v>21</v>
      </c>
      <c r="J657" t="s">
        <v>22</v>
      </c>
      <c r="K657">
        <v>1488434400</v>
      </c>
      <c r="L657" s="11">
        <f t="shared" si="61"/>
        <v>42796.25</v>
      </c>
      <c r="M657">
        <v>1489554000</v>
      </c>
      <c r="N657" s="11">
        <f t="shared" si="62"/>
        <v>42809.208333333328</v>
      </c>
      <c r="O657" t="b">
        <v>1</v>
      </c>
      <c r="P657" t="b">
        <v>0</v>
      </c>
      <c r="Q657" t="s">
        <v>122</v>
      </c>
      <c r="R657" s="8">
        <f t="shared" si="63"/>
        <v>50.045454545454547</v>
      </c>
      <c r="S657" t="str">
        <f t="shared" si="64"/>
        <v>photography</v>
      </c>
      <c r="T657" t="str">
        <f t="shared" si="65"/>
        <v>photography books</v>
      </c>
    </row>
    <row r="658" spans="1:20" ht="31.2" x14ac:dyDescent="0.3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6">
        <f t="shared" si="60"/>
        <v>42.127533783783782</v>
      </c>
      <c r="G658" t="s">
        <v>14</v>
      </c>
      <c r="H658">
        <v>504</v>
      </c>
      <c r="I658" t="s">
        <v>26</v>
      </c>
      <c r="J658" t="s">
        <v>27</v>
      </c>
      <c r="K658">
        <v>1514440800</v>
      </c>
      <c r="L658" s="11">
        <f t="shared" si="61"/>
        <v>43097.25</v>
      </c>
      <c r="M658">
        <v>1514872800</v>
      </c>
      <c r="N658" s="11">
        <f t="shared" si="62"/>
        <v>43102.25</v>
      </c>
      <c r="O658" t="b">
        <v>0</v>
      </c>
      <c r="P658" t="b">
        <v>0</v>
      </c>
      <c r="Q658" t="s">
        <v>17</v>
      </c>
      <c r="R658" s="8">
        <f t="shared" si="63"/>
        <v>98.966269841269835</v>
      </c>
      <c r="S658" t="str">
        <f t="shared" si="64"/>
        <v>food</v>
      </c>
      <c r="T658" t="str">
        <f t="shared" si="65"/>
        <v>food trucks</v>
      </c>
    </row>
    <row r="659" spans="1:20" x14ac:dyDescent="0.3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6">
        <f t="shared" si="60"/>
        <v>8.24</v>
      </c>
      <c r="G659" t="s">
        <v>14</v>
      </c>
      <c r="H659">
        <v>14</v>
      </c>
      <c r="I659" t="s">
        <v>21</v>
      </c>
      <c r="J659" t="s">
        <v>22</v>
      </c>
      <c r="K659">
        <v>1514354400</v>
      </c>
      <c r="L659" s="11">
        <f t="shared" si="61"/>
        <v>43096.25</v>
      </c>
      <c r="M659">
        <v>1515736800</v>
      </c>
      <c r="N659" s="11">
        <f t="shared" si="62"/>
        <v>43112.25</v>
      </c>
      <c r="O659" t="b">
        <v>0</v>
      </c>
      <c r="P659" t="b">
        <v>0</v>
      </c>
      <c r="Q659" t="s">
        <v>474</v>
      </c>
      <c r="R659" s="8">
        <f t="shared" si="63"/>
        <v>58.857142857142854</v>
      </c>
      <c r="S659" t="str">
        <f t="shared" si="64"/>
        <v>film &amp; video</v>
      </c>
      <c r="T659" t="str">
        <f t="shared" si="65"/>
        <v>science fiction</v>
      </c>
    </row>
    <row r="660" spans="1:20" x14ac:dyDescent="0.3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6">
        <f t="shared" si="60"/>
        <v>60.064638783269963</v>
      </c>
      <c r="G660" t="s">
        <v>74</v>
      </c>
      <c r="H660">
        <v>390</v>
      </c>
      <c r="I660" t="s">
        <v>21</v>
      </c>
      <c r="J660" t="s">
        <v>22</v>
      </c>
      <c r="K660">
        <v>1440910800</v>
      </c>
      <c r="L660" s="11">
        <f t="shared" si="61"/>
        <v>42246.208333333328</v>
      </c>
      <c r="M660">
        <v>1442898000</v>
      </c>
      <c r="N660" s="11">
        <f t="shared" si="62"/>
        <v>42269.208333333328</v>
      </c>
      <c r="O660" t="b">
        <v>0</v>
      </c>
      <c r="P660" t="b">
        <v>0</v>
      </c>
      <c r="Q660" t="s">
        <v>23</v>
      </c>
      <c r="R660" s="8">
        <f t="shared" si="63"/>
        <v>81.010256410256417</v>
      </c>
      <c r="S660" t="str">
        <f t="shared" si="64"/>
        <v>music</v>
      </c>
      <c r="T660" t="str">
        <f t="shared" si="65"/>
        <v>rock</v>
      </c>
    </row>
    <row r="661" spans="1:20" x14ac:dyDescent="0.3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6">
        <f t="shared" si="60"/>
        <v>47.232808616404313</v>
      </c>
      <c r="G661" t="s">
        <v>14</v>
      </c>
      <c r="H661">
        <v>750</v>
      </c>
      <c r="I661" t="s">
        <v>40</v>
      </c>
      <c r="J661" t="s">
        <v>41</v>
      </c>
      <c r="K661">
        <v>1296108000</v>
      </c>
      <c r="L661" s="11">
        <f t="shared" si="61"/>
        <v>40570.25</v>
      </c>
      <c r="M661">
        <v>1296194400</v>
      </c>
      <c r="N661" s="11">
        <f t="shared" si="62"/>
        <v>40571.25</v>
      </c>
      <c r="O661" t="b">
        <v>0</v>
      </c>
      <c r="P661" t="b">
        <v>0</v>
      </c>
      <c r="Q661" t="s">
        <v>42</v>
      </c>
      <c r="R661" s="8">
        <f t="shared" si="63"/>
        <v>76.013333333333335</v>
      </c>
      <c r="S661" t="str">
        <f t="shared" si="64"/>
        <v>film &amp; video</v>
      </c>
      <c r="T661" t="str">
        <f t="shared" si="65"/>
        <v>documentary</v>
      </c>
    </row>
    <row r="662" spans="1:20" x14ac:dyDescent="0.3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6">
        <f t="shared" si="60"/>
        <v>81.736263736263737</v>
      </c>
      <c r="G662" t="s">
        <v>14</v>
      </c>
      <c r="H662">
        <v>77</v>
      </c>
      <c r="I662" t="s">
        <v>21</v>
      </c>
      <c r="J662" t="s">
        <v>22</v>
      </c>
      <c r="K662">
        <v>1440133200</v>
      </c>
      <c r="L662" s="11">
        <f t="shared" si="61"/>
        <v>42237.208333333328</v>
      </c>
      <c r="M662">
        <v>1440910800</v>
      </c>
      <c r="N662" s="11">
        <f t="shared" si="62"/>
        <v>42246.208333333328</v>
      </c>
      <c r="O662" t="b">
        <v>1</v>
      </c>
      <c r="P662" t="b">
        <v>0</v>
      </c>
      <c r="Q662" t="s">
        <v>33</v>
      </c>
      <c r="R662" s="8">
        <f t="shared" si="63"/>
        <v>96.597402597402592</v>
      </c>
      <c r="S662" t="str">
        <f t="shared" si="64"/>
        <v>theater</v>
      </c>
      <c r="T662" t="str">
        <f t="shared" si="65"/>
        <v>plays</v>
      </c>
    </row>
    <row r="663" spans="1:20" x14ac:dyDescent="0.3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6">
        <f t="shared" si="60"/>
        <v>54.187265917603</v>
      </c>
      <c r="G663" t="s">
        <v>14</v>
      </c>
      <c r="H663">
        <v>752</v>
      </c>
      <c r="I663" t="s">
        <v>36</v>
      </c>
      <c r="J663" t="s">
        <v>37</v>
      </c>
      <c r="K663">
        <v>1332910800</v>
      </c>
      <c r="L663" s="11">
        <f t="shared" si="61"/>
        <v>40996.208333333336</v>
      </c>
      <c r="M663">
        <v>1335502800</v>
      </c>
      <c r="N663" s="11">
        <f t="shared" si="62"/>
        <v>41026.208333333336</v>
      </c>
      <c r="O663" t="b">
        <v>0</v>
      </c>
      <c r="P663" t="b">
        <v>0</v>
      </c>
      <c r="Q663" t="s">
        <v>159</v>
      </c>
      <c r="R663" s="8">
        <f t="shared" si="63"/>
        <v>76.957446808510639</v>
      </c>
      <c r="S663" t="str">
        <f t="shared" si="64"/>
        <v>music</v>
      </c>
      <c r="T663" t="str">
        <f t="shared" si="65"/>
        <v>jazz</v>
      </c>
    </row>
    <row r="664" spans="1:20" x14ac:dyDescent="0.3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6">
        <f t="shared" si="60"/>
        <v>97.868131868131869</v>
      </c>
      <c r="G664" t="s">
        <v>14</v>
      </c>
      <c r="H664">
        <v>131</v>
      </c>
      <c r="I664" t="s">
        <v>21</v>
      </c>
      <c r="J664" t="s">
        <v>22</v>
      </c>
      <c r="K664">
        <v>1544335200</v>
      </c>
      <c r="L664" s="11">
        <f t="shared" si="61"/>
        <v>43443.25</v>
      </c>
      <c r="M664">
        <v>1544680800</v>
      </c>
      <c r="N664" s="11">
        <f t="shared" si="62"/>
        <v>43447.25</v>
      </c>
      <c r="O664" t="b">
        <v>0</v>
      </c>
      <c r="P664" t="b">
        <v>0</v>
      </c>
      <c r="Q664" t="s">
        <v>33</v>
      </c>
      <c r="R664" s="8">
        <f t="shared" si="63"/>
        <v>67.984732824427482</v>
      </c>
      <c r="S664" t="str">
        <f t="shared" si="64"/>
        <v>theater</v>
      </c>
      <c r="T664" t="str">
        <f t="shared" si="65"/>
        <v>plays</v>
      </c>
    </row>
    <row r="665" spans="1:20" x14ac:dyDescent="0.3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6">
        <f t="shared" si="60"/>
        <v>77.239999999999995</v>
      </c>
      <c r="G665" t="s">
        <v>14</v>
      </c>
      <c r="H665">
        <v>87</v>
      </c>
      <c r="I665" t="s">
        <v>21</v>
      </c>
      <c r="J665" t="s">
        <v>22</v>
      </c>
      <c r="K665">
        <v>1286427600</v>
      </c>
      <c r="L665" s="11">
        <f t="shared" si="61"/>
        <v>40458.208333333336</v>
      </c>
      <c r="M665">
        <v>1288414800</v>
      </c>
      <c r="N665" s="11">
        <f t="shared" si="62"/>
        <v>40481.208333333336</v>
      </c>
      <c r="O665" t="b">
        <v>0</v>
      </c>
      <c r="P665" t="b">
        <v>0</v>
      </c>
      <c r="Q665" t="s">
        <v>33</v>
      </c>
      <c r="R665" s="8">
        <f t="shared" si="63"/>
        <v>88.781609195402297</v>
      </c>
      <c r="S665" t="str">
        <f t="shared" si="64"/>
        <v>theater</v>
      </c>
      <c r="T665" t="str">
        <f t="shared" si="65"/>
        <v>plays</v>
      </c>
    </row>
    <row r="666" spans="1:20" x14ac:dyDescent="0.3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6">
        <f t="shared" si="60"/>
        <v>33.464735516372798</v>
      </c>
      <c r="G666" t="s">
        <v>14</v>
      </c>
      <c r="H666">
        <v>1063</v>
      </c>
      <c r="I666" t="s">
        <v>21</v>
      </c>
      <c r="J666" t="s">
        <v>22</v>
      </c>
      <c r="K666">
        <v>1329717600</v>
      </c>
      <c r="L666" s="11">
        <f t="shared" si="61"/>
        <v>40959.25</v>
      </c>
      <c r="M666">
        <v>1330581600</v>
      </c>
      <c r="N666" s="11">
        <f t="shared" si="62"/>
        <v>40969.25</v>
      </c>
      <c r="O666" t="b">
        <v>0</v>
      </c>
      <c r="P666" t="b">
        <v>0</v>
      </c>
      <c r="Q666" t="s">
        <v>159</v>
      </c>
      <c r="R666" s="8">
        <f t="shared" si="63"/>
        <v>24.99623706491063</v>
      </c>
      <c r="S666" t="str">
        <f t="shared" si="64"/>
        <v>music</v>
      </c>
      <c r="T666" t="str">
        <f t="shared" si="65"/>
        <v>jazz</v>
      </c>
    </row>
    <row r="667" spans="1:20" x14ac:dyDescent="0.3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6">
        <f t="shared" si="60"/>
        <v>239.58823529411765</v>
      </c>
      <c r="G667" t="s">
        <v>20</v>
      </c>
      <c r="H667">
        <v>272</v>
      </c>
      <c r="I667" t="s">
        <v>21</v>
      </c>
      <c r="J667" t="s">
        <v>22</v>
      </c>
      <c r="K667">
        <v>1310187600</v>
      </c>
      <c r="L667" s="11">
        <f t="shared" si="61"/>
        <v>40733.208333333336</v>
      </c>
      <c r="M667">
        <v>1311397200</v>
      </c>
      <c r="N667" s="11">
        <f t="shared" si="62"/>
        <v>40747.208333333336</v>
      </c>
      <c r="O667" t="b">
        <v>0</v>
      </c>
      <c r="P667" t="b">
        <v>1</v>
      </c>
      <c r="Q667" t="s">
        <v>42</v>
      </c>
      <c r="R667" s="8">
        <f t="shared" si="63"/>
        <v>44.922794117647058</v>
      </c>
      <c r="S667" t="str">
        <f t="shared" si="64"/>
        <v>film &amp; video</v>
      </c>
      <c r="T667" t="str">
        <f t="shared" si="65"/>
        <v>documentary</v>
      </c>
    </row>
    <row r="668" spans="1:20" x14ac:dyDescent="0.3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6">
        <f t="shared" si="60"/>
        <v>64.032258064516128</v>
      </c>
      <c r="G668" t="s">
        <v>74</v>
      </c>
      <c r="H668">
        <v>25</v>
      </c>
      <c r="I668" t="s">
        <v>21</v>
      </c>
      <c r="J668" t="s">
        <v>22</v>
      </c>
      <c r="K668">
        <v>1377838800</v>
      </c>
      <c r="L668" s="11">
        <f t="shared" si="61"/>
        <v>41516.208333333336</v>
      </c>
      <c r="M668">
        <v>1378357200</v>
      </c>
      <c r="N668" s="11">
        <f t="shared" si="62"/>
        <v>41522.208333333336</v>
      </c>
      <c r="O668" t="b">
        <v>0</v>
      </c>
      <c r="P668" t="b">
        <v>1</v>
      </c>
      <c r="Q668" t="s">
        <v>33</v>
      </c>
      <c r="R668" s="8">
        <f t="shared" si="63"/>
        <v>79.400000000000006</v>
      </c>
      <c r="S668" t="str">
        <f t="shared" si="64"/>
        <v>theater</v>
      </c>
      <c r="T668" t="str">
        <f t="shared" si="65"/>
        <v>plays</v>
      </c>
    </row>
    <row r="669" spans="1:20" ht="31.2" x14ac:dyDescent="0.3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6">
        <f t="shared" si="60"/>
        <v>176.15942028985506</v>
      </c>
      <c r="G669" t="s">
        <v>20</v>
      </c>
      <c r="H669">
        <v>419</v>
      </c>
      <c r="I669" t="s">
        <v>21</v>
      </c>
      <c r="J669" t="s">
        <v>22</v>
      </c>
      <c r="K669">
        <v>1410325200</v>
      </c>
      <c r="L669" s="11">
        <f t="shared" si="61"/>
        <v>41892.208333333336</v>
      </c>
      <c r="M669">
        <v>1411102800</v>
      </c>
      <c r="N669" s="11">
        <f t="shared" si="62"/>
        <v>41901.208333333336</v>
      </c>
      <c r="O669" t="b">
        <v>0</v>
      </c>
      <c r="P669" t="b">
        <v>0</v>
      </c>
      <c r="Q669" t="s">
        <v>1029</v>
      </c>
      <c r="R669" s="8">
        <f t="shared" si="63"/>
        <v>29.009546539379475</v>
      </c>
      <c r="S669" t="str">
        <f t="shared" si="64"/>
        <v>journalism</v>
      </c>
      <c r="T669" t="str">
        <f t="shared" si="65"/>
        <v>audio</v>
      </c>
    </row>
    <row r="670" spans="1:20" ht="31.2" x14ac:dyDescent="0.3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6">
        <f t="shared" si="60"/>
        <v>20.33818181818182</v>
      </c>
      <c r="G670" t="s">
        <v>14</v>
      </c>
      <c r="H670">
        <v>76</v>
      </c>
      <c r="I670" t="s">
        <v>21</v>
      </c>
      <c r="J670" t="s">
        <v>22</v>
      </c>
      <c r="K670">
        <v>1343797200</v>
      </c>
      <c r="L670" s="11">
        <f t="shared" si="61"/>
        <v>41122.208333333336</v>
      </c>
      <c r="M670">
        <v>1344834000</v>
      </c>
      <c r="N670" s="11">
        <f t="shared" si="62"/>
        <v>41134.208333333336</v>
      </c>
      <c r="O670" t="b">
        <v>0</v>
      </c>
      <c r="P670" t="b">
        <v>0</v>
      </c>
      <c r="Q670" t="s">
        <v>33</v>
      </c>
      <c r="R670" s="8">
        <f t="shared" si="63"/>
        <v>73.59210526315789</v>
      </c>
      <c r="S670" t="str">
        <f t="shared" si="64"/>
        <v>theater</v>
      </c>
      <c r="T670" t="str">
        <f t="shared" si="65"/>
        <v>plays</v>
      </c>
    </row>
    <row r="671" spans="1:20" x14ac:dyDescent="0.3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6">
        <f t="shared" si="60"/>
        <v>358.64754098360658</v>
      </c>
      <c r="G671" t="s">
        <v>20</v>
      </c>
      <c r="H671">
        <v>1621</v>
      </c>
      <c r="I671" t="s">
        <v>107</v>
      </c>
      <c r="J671" t="s">
        <v>108</v>
      </c>
      <c r="K671">
        <v>1498453200</v>
      </c>
      <c r="L671" s="11">
        <f t="shared" si="61"/>
        <v>42912.208333333328</v>
      </c>
      <c r="M671">
        <v>1499230800</v>
      </c>
      <c r="N671" s="11">
        <f t="shared" si="62"/>
        <v>42921.208333333328</v>
      </c>
      <c r="O671" t="b">
        <v>0</v>
      </c>
      <c r="P671" t="b">
        <v>0</v>
      </c>
      <c r="Q671" t="s">
        <v>33</v>
      </c>
      <c r="R671" s="8">
        <f t="shared" si="63"/>
        <v>107.97038864898211</v>
      </c>
      <c r="S671" t="str">
        <f t="shared" si="64"/>
        <v>theater</v>
      </c>
      <c r="T671" t="str">
        <f t="shared" si="65"/>
        <v>plays</v>
      </c>
    </row>
    <row r="672" spans="1:20" ht="31.2" x14ac:dyDescent="0.3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6">
        <f t="shared" si="60"/>
        <v>468.85802469135803</v>
      </c>
      <c r="G672" t="s">
        <v>20</v>
      </c>
      <c r="H672">
        <v>1101</v>
      </c>
      <c r="I672" t="s">
        <v>21</v>
      </c>
      <c r="J672" t="s">
        <v>22</v>
      </c>
      <c r="K672">
        <v>1456380000</v>
      </c>
      <c r="L672" s="11">
        <f t="shared" si="61"/>
        <v>42425.25</v>
      </c>
      <c r="M672">
        <v>1457416800</v>
      </c>
      <c r="N672" s="11">
        <f t="shared" si="62"/>
        <v>42437.25</v>
      </c>
      <c r="O672" t="b">
        <v>0</v>
      </c>
      <c r="P672" t="b">
        <v>0</v>
      </c>
      <c r="Q672" t="s">
        <v>60</v>
      </c>
      <c r="R672" s="8">
        <f t="shared" si="63"/>
        <v>68.987284287011803</v>
      </c>
      <c r="S672" t="str">
        <f t="shared" si="64"/>
        <v>music</v>
      </c>
      <c r="T672" t="str">
        <f t="shared" si="65"/>
        <v>indie rock</v>
      </c>
    </row>
    <row r="673" spans="1:20" ht="31.2" x14ac:dyDescent="0.3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6">
        <f t="shared" si="60"/>
        <v>122.05635245901641</v>
      </c>
      <c r="G673" t="s">
        <v>20</v>
      </c>
      <c r="H673">
        <v>1073</v>
      </c>
      <c r="I673" t="s">
        <v>21</v>
      </c>
      <c r="J673" t="s">
        <v>22</v>
      </c>
      <c r="K673">
        <v>1280552400</v>
      </c>
      <c r="L673" s="11">
        <f t="shared" si="61"/>
        <v>40390.208333333336</v>
      </c>
      <c r="M673">
        <v>1280898000</v>
      </c>
      <c r="N673" s="11">
        <f t="shared" si="62"/>
        <v>40394.208333333336</v>
      </c>
      <c r="O673" t="b">
        <v>0</v>
      </c>
      <c r="P673" t="b">
        <v>1</v>
      </c>
      <c r="Q673" t="s">
        <v>33</v>
      </c>
      <c r="R673" s="8">
        <f t="shared" si="63"/>
        <v>111.02236719478098</v>
      </c>
      <c r="S673" t="str">
        <f t="shared" si="64"/>
        <v>theater</v>
      </c>
      <c r="T673" t="str">
        <f t="shared" si="65"/>
        <v>plays</v>
      </c>
    </row>
    <row r="674" spans="1:20" x14ac:dyDescent="0.3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6">
        <f t="shared" si="60"/>
        <v>55.931783729156137</v>
      </c>
      <c r="G674" t="s">
        <v>14</v>
      </c>
      <c r="H674">
        <v>4428</v>
      </c>
      <c r="I674" t="s">
        <v>26</v>
      </c>
      <c r="J674" t="s">
        <v>27</v>
      </c>
      <c r="K674">
        <v>1521608400</v>
      </c>
      <c r="L674" s="11">
        <f t="shared" si="61"/>
        <v>43180.208333333328</v>
      </c>
      <c r="M674">
        <v>1522472400</v>
      </c>
      <c r="N674" s="11">
        <f t="shared" si="62"/>
        <v>43190.208333333328</v>
      </c>
      <c r="O674" t="b">
        <v>0</v>
      </c>
      <c r="P674" t="b">
        <v>0</v>
      </c>
      <c r="Q674" t="s">
        <v>33</v>
      </c>
      <c r="R674" s="8">
        <f t="shared" si="63"/>
        <v>24.997515808491418</v>
      </c>
      <c r="S674" t="str">
        <f t="shared" si="64"/>
        <v>theater</v>
      </c>
      <c r="T674" t="str">
        <f t="shared" si="65"/>
        <v>plays</v>
      </c>
    </row>
    <row r="675" spans="1:20" x14ac:dyDescent="0.3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6">
        <f t="shared" si="60"/>
        <v>43.660714285714285</v>
      </c>
      <c r="G675" t="s">
        <v>14</v>
      </c>
      <c r="H675">
        <v>58</v>
      </c>
      <c r="I675" t="s">
        <v>107</v>
      </c>
      <c r="J675" t="s">
        <v>108</v>
      </c>
      <c r="K675">
        <v>1460696400</v>
      </c>
      <c r="L675" s="11">
        <f t="shared" si="61"/>
        <v>42475.208333333328</v>
      </c>
      <c r="M675">
        <v>1462510800</v>
      </c>
      <c r="N675" s="11">
        <f t="shared" si="62"/>
        <v>42496.208333333328</v>
      </c>
      <c r="O675" t="b">
        <v>0</v>
      </c>
      <c r="P675" t="b">
        <v>0</v>
      </c>
      <c r="Q675" t="s">
        <v>60</v>
      </c>
      <c r="R675" s="8">
        <f t="shared" si="63"/>
        <v>42.155172413793103</v>
      </c>
      <c r="S675" t="str">
        <f t="shared" si="64"/>
        <v>music</v>
      </c>
      <c r="T675" t="str">
        <f t="shared" si="65"/>
        <v>indie rock</v>
      </c>
    </row>
    <row r="676" spans="1:20" x14ac:dyDescent="0.3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6">
        <f t="shared" si="60"/>
        <v>33.53837141183363</v>
      </c>
      <c r="G676" t="s">
        <v>74</v>
      </c>
      <c r="H676">
        <v>1218</v>
      </c>
      <c r="I676" t="s">
        <v>21</v>
      </c>
      <c r="J676" t="s">
        <v>22</v>
      </c>
      <c r="K676">
        <v>1313730000</v>
      </c>
      <c r="L676" s="11">
        <f t="shared" si="61"/>
        <v>40774.208333333336</v>
      </c>
      <c r="M676">
        <v>1317790800</v>
      </c>
      <c r="N676" s="11">
        <f t="shared" si="62"/>
        <v>40821.208333333336</v>
      </c>
      <c r="O676" t="b">
        <v>0</v>
      </c>
      <c r="P676" t="b">
        <v>0</v>
      </c>
      <c r="Q676" t="s">
        <v>122</v>
      </c>
      <c r="R676" s="8">
        <f t="shared" si="63"/>
        <v>47.003284072249592</v>
      </c>
      <c r="S676" t="str">
        <f t="shared" si="64"/>
        <v>photography</v>
      </c>
      <c r="T676" t="str">
        <f t="shared" si="65"/>
        <v>photography books</v>
      </c>
    </row>
    <row r="677" spans="1:20" x14ac:dyDescent="0.3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6">
        <f t="shared" si="60"/>
        <v>122.97938144329896</v>
      </c>
      <c r="G677" t="s">
        <v>20</v>
      </c>
      <c r="H677">
        <v>331</v>
      </c>
      <c r="I677" t="s">
        <v>21</v>
      </c>
      <c r="J677" t="s">
        <v>22</v>
      </c>
      <c r="K677">
        <v>1568178000</v>
      </c>
      <c r="L677" s="11">
        <f t="shared" si="61"/>
        <v>43719.208333333328</v>
      </c>
      <c r="M677">
        <v>1568782800</v>
      </c>
      <c r="N677" s="11">
        <f t="shared" si="62"/>
        <v>43726.208333333328</v>
      </c>
      <c r="O677" t="b">
        <v>0</v>
      </c>
      <c r="P677" t="b">
        <v>0</v>
      </c>
      <c r="Q677" t="s">
        <v>1029</v>
      </c>
      <c r="R677" s="8">
        <f t="shared" si="63"/>
        <v>36.0392749244713</v>
      </c>
      <c r="S677" t="str">
        <f t="shared" si="64"/>
        <v>journalism</v>
      </c>
      <c r="T677" t="str">
        <f t="shared" si="65"/>
        <v>audio</v>
      </c>
    </row>
    <row r="678" spans="1:20" x14ac:dyDescent="0.3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6">
        <f t="shared" si="60"/>
        <v>189.74959871589084</v>
      </c>
      <c r="G678" t="s">
        <v>20</v>
      </c>
      <c r="H678">
        <v>1170</v>
      </c>
      <c r="I678" t="s">
        <v>21</v>
      </c>
      <c r="J678" t="s">
        <v>22</v>
      </c>
      <c r="K678">
        <v>1348635600</v>
      </c>
      <c r="L678" s="11">
        <f t="shared" si="61"/>
        <v>41178.208333333336</v>
      </c>
      <c r="M678">
        <v>1349413200</v>
      </c>
      <c r="N678" s="11">
        <f t="shared" si="62"/>
        <v>41187.208333333336</v>
      </c>
      <c r="O678" t="b">
        <v>0</v>
      </c>
      <c r="P678" t="b">
        <v>0</v>
      </c>
      <c r="Q678" t="s">
        <v>122</v>
      </c>
      <c r="R678" s="8">
        <f t="shared" si="63"/>
        <v>101.03760683760684</v>
      </c>
      <c r="S678" t="str">
        <f t="shared" si="64"/>
        <v>photography</v>
      </c>
      <c r="T678" t="str">
        <f t="shared" si="65"/>
        <v>photography books</v>
      </c>
    </row>
    <row r="679" spans="1:20" x14ac:dyDescent="0.3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6">
        <f t="shared" si="60"/>
        <v>83.622641509433961</v>
      </c>
      <c r="G679" t="s">
        <v>14</v>
      </c>
      <c r="H679">
        <v>111</v>
      </c>
      <c r="I679" t="s">
        <v>21</v>
      </c>
      <c r="J679" t="s">
        <v>22</v>
      </c>
      <c r="K679">
        <v>1468126800</v>
      </c>
      <c r="L679" s="11">
        <f t="shared" si="61"/>
        <v>42561.208333333328</v>
      </c>
      <c r="M679">
        <v>1472446800</v>
      </c>
      <c r="N679" s="11">
        <f t="shared" si="62"/>
        <v>42611.208333333328</v>
      </c>
      <c r="O679" t="b">
        <v>0</v>
      </c>
      <c r="P679" t="b">
        <v>0</v>
      </c>
      <c r="Q679" t="s">
        <v>119</v>
      </c>
      <c r="R679" s="8">
        <f t="shared" si="63"/>
        <v>39.927927927927925</v>
      </c>
      <c r="S679" t="str">
        <f t="shared" si="64"/>
        <v>publishing</v>
      </c>
      <c r="T679" t="str">
        <f t="shared" si="65"/>
        <v>fiction</v>
      </c>
    </row>
    <row r="680" spans="1:20" x14ac:dyDescent="0.3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6">
        <f t="shared" si="60"/>
        <v>17.968844221105527</v>
      </c>
      <c r="G680" t="s">
        <v>74</v>
      </c>
      <c r="H680">
        <v>215</v>
      </c>
      <c r="I680" t="s">
        <v>21</v>
      </c>
      <c r="J680" t="s">
        <v>22</v>
      </c>
      <c r="K680">
        <v>1547877600</v>
      </c>
      <c r="L680" s="11">
        <f t="shared" si="61"/>
        <v>43484.25</v>
      </c>
      <c r="M680">
        <v>1548050400</v>
      </c>
      <c r="N680" s="11">
        <f t="shared" si="62"/>
        <v>43486.25</v>
      </c>
      <c r="O680" t="b">
        <v>0</v>
      </c>
      <c r="P680" t="b">
        <v>0</v>
      </c>
      <c r="Q680" t="s">
        <v>53</v>
      </c>
      <c r="R680" s="8">
        <f t="shared" si="63"/>
        <v>83.158139534883716</v>
      </c>
      <c r="S680" t="str">
        <f t="shared" si="64"/>
        <v>film &amp; video</v>
      </c>
      <c r="T680" t="str">
        <f t="shared" si="65"/>
        <v>drama</v>
      </c>
    </row>
    <row r="681" spans="1:20" x14ac:dyDescent="0.3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6">
        <f t="shared" si="60"/>
        <v>1036.5</v>
      </c>
      <c r="G681" t="s">
        <v>20</v>
      </c>
      <c r="H681">
        <v>363</v>
      </c>
      <c r="I681" t="s">
        <v>21</v>
      </c>
      <c r="J681" t="s">
        <v>22</v>
      </c>
      <c r="K681">
        <v>1571374800</v>
      </c>
      <c r="L681" s="11">
        <f t="shared" si="61"/>
        <v>43756.208333333328</v>
      </c>
      <c r="M681">
        <v>1571806800</v>
      </c>
      <c r="N681" s="11">
        <f t="shared" si="62"/>
        <v>43761.208333333328</v>
      </c>
      <c r="O681" t="b">
        <v>0</v>
      </c>
      <c r="P681" t="b">
        <v>1</v>
      </c>
      <c r="Q681" t="s">
        <v>17</v>
      </c>
      <c r="R681" s="8">
        <f t="shared" si="63"/>
        <v>39.97520661157025</v>
      </c>
      <c r="S681" t="str">
        <f t="shared" si="64"/>
        <v>food</v>
      </c>
      <c r="T681" t="str">
        <f t="shared" si="65"/>
        <v>food trucks</v>
      </c>
    </row>
    <row r="682" spans="1:20" ht="31.2" x14ac:dyDescent="0.3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6">
        <f t="shared" si="60"/>
        <v>97.405219780219781</v>
      </c>
      <c r="G682" t="s">
        <v>14</v>
      </c>
      <c r="H682">
        <v>2955</v>
      </c>
      <c r="I682" t="s">
        <v>21</v>
      </c>
      <c r="J682" t="s">
        <v>22</v>
      </c>
      <c r="K682">
        <v>1576303200</v>
      </c>
      <c r="L682" s="11">
        <f t="shared" si="61"/>
        <v>43813.25</v>
      </c>
      <c r="M682">
        <v>1576476000</v>
      </c>
      <c r="N682" s="11">
        <f t="shared" si="62"/>
        <v>43815.25</v>
      </c>
      <c r="O682" t="b">
        <v>0</v>
      </c>
      <c r="P682" t="b">
        <v>1</v>
      </c>
      <c r="Q682" t="s">
        <v>292</v>
      </c>
      <c r="R682" s="8">
        <f t="shared" si="63"/>
        <v>47.993908629441627</v>
      </c>
      <c r="S682" t="str">
        <f t="shared" si="64"/>
        <v>games</v>
      </c>
      <c r="T682" t="str">
        <f t="shared" si="65"/>
        <v>mobile games</v>
      </c>
    </row>
    <row r="683" spans="1:20" ht="31.2" x14ac:dyDescent="0.3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6">
        <f t="shared" si="60"/>
        <v>86.386203150461711</v>
      </c>
      <c r="G683" t="s">
        <v>14</v>
      </c>
      <c r="H683">
        <v>1657</v>
      </c>
      <c r="I683" t="s">
        <v>21</v>
      </c>
      <c r="J683" t="s">
        <v>22</v>
      </c>
      <c r="K683">
        <v>1324447200</v>
      </c>
      <c r="L683" s="11">
        <f t="shared" si="61"/>
        <v>40898.25</v>
      </c>
      <c r="M683">
        <v>1324965600</v>
      </c>
      <c r="N683" s="11">
        <f t="shared" si="62"/>
        <v>40904.25</v>
      </c>
      <c r="O683" t="b">
        <v>0</v>
      </c>
      <c r="P683" t="b">
        <v>0</v>
      </c>
      <c r="Q683" t="s">
        <v>33</v>
      </c>
      <c r="R683" s="8">
        <f t="shared" si="63"/>
        <v>95.978877489438744</v>
      </c>
      <c r="S683" t="str">
        <f t="shared" si="64"/>
        <v>theater</v>
      </c>
      <c r="T683" t="str">
        <f t="shared" si="65"/>
        <v>plays</v>
      </c>
    </row>
    <row r="684" spans="1:20" x14ac:dyDescent="0.3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6">
        <f t="shared" si="60"/>
        <v>150.16666666666666</v>
      </c>
      <c r="G684" t="s">
        <v>20</v>
      </c>
      <c r="H684">
        <v>103</v>
      </c>
      <c r="I684" t="s">
        <v>21</v>
      </c>
      <c r="J684" t="s">
        <v>22</v>
      </c>
      <c r="K684">
        <v>1386741600</v>
      </c>
      <c r="L684" s="11">
        <f t="shared" si="61"/>
        <v>41619.25</v>
      </c>
      <c r="M684">
        <v>1387519200</v>
      </c>
      <c r="N684" s="11">
        <f t="shared" si="62"/>
        <v>41628.25</v>
      </c>
      <c r="O684" t="b">
        <v>0</v>
      </c>
      <c r="P684" t="b">
        <v>0</v>
      </c>
      <c r="Q684" t="s">
        <v>33</v>
      </c>
      <c r="R684" s="8">
        <f t="shared" si="63"/>
        <v>78.728155339805824</v>
      </c>
      <c r="S684" t="str">
        <f t="shared" si="64"/>
        <v>theater</v>
      </c>
      <c r="T684" t="str">
        <f t="shared" si="65"/>
        <v>plays</v>
      </c>
    </row>
    <row r="685" spans="1:20" x14ac:dyDescent="0.3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6">
        <f t="shared" si="60"/>
        <v>358.43478260869563</v>
      </c>
      <c r="G685" t="s">
        <v>20</v>
      </c>
      <c r="H685">
        <v>147</v>
      </c>
      <c r="I685" t="s">
        <v>21</v>
      </c>
      <c r="J685" t="s">
        <v>22</v>
      </c>
      <c r="K685">
        <v>1537074000</v>
      </c>
      <c r="L685" s="11">
        <f t="shared" si="61"/>
        <v>43359.208333333328</v>
      </c>
      <c r="M685">
        <v>1537246800</v>
      </c>
      <c r="N685" s="11">
        <f t="shared" si="62"/>
        <v>43361.208333333328</v>
      </c>
      <c r="O685" t="b">
        <v>0</v>
      </c>
      <c r="P685" t="b">
        <v>0</v>
      </c>
      <c r="Q685" t="s">
        <v>33</v>
      </c>
      <c r="R685" s="8">
        <f t="shared" si="63"/>
        <v>56.081632653061227</v>
      </c>
      <c r="S685" t="str">
        <f t="shared" si="64"/>
        <v>theater</v>
      </c>
      <c r="T685" t="str">
        <f t="shared" si="65"/>
        <v>plays</v>
      </c>
    </row>
    <row r="686" spans="1:20" x14ac:dyDescent="0.3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6">
        <f t="shared" si="60"/>
        <v>542.85714285714289</v>
      </c>
      <c r="G686" t="s">
        <v>20</v>
      </c>
      <c r="H686">
        <v>110</v>
      </c>
      <c r="I686" t="s">
        <v>15</v>
      </c>
      <c r="J686" t="s">
        <v>16</v>
      </c>
      <c r="K686">
        <v>1277787600</v>
      </c>
      <c r="L686" s="11">
        <f t="shared" si="61"/>
        <v>40358.208333333336</v>
      </c>
      <c r="M686">
        <v>1279515600</v>
      </c>
      <c r="N686" s="11">
        <f t="shared" si="62"/>
        <v>40378.208333333336</v>
      </c>
      <c r="O686" t="b">
        <v>0</v>
      </c>
      <c r="P686" t="b">
        <v>0</v>
      </c>
      <c r="Q686" t="s">
        <v>68</v>
      </c>
      <c r="R686" s="8">
        <f t="shared" si="63"/>
        <v>69.090909090909093</v>
      </c>
      <c r="S686" t="str">
        <f t="shared" si="64"/>
        <v>publishing</v>
      </c>
      <c r="T686" t="str">
        <f t="shared" si="65"/>
        <v>nonfiction</v>
      </c>
    </row>
    <row r="687" spans="1:20" x14ac:dyDescent="0.3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6">
        <f t="shared" si="60"/>
        <v>67.500714285714281</v>
      </c>
      <c r="G687" t="s">
        <v>14</v>
      </c>
      <c r="H687">
        <v>926</v>
      </c>
      <c r="I687" t="s">
        <v>15</v>
      </c>
      <c r="J687" t="s">
        <v>16</v>
      </c>
      <c r="K687">
        <v>1440306000</v>
      </c>
      <c r="L687" s="11">
        <f t="shared" si="61"/>
        <v>42239.208333333328</v>
      </c>
      <c r="M687">
        <v>1442379600</v>
      </c>
      <c r="N687" s="11">
        <f t="shared" si="62"/>
        <v>42263.208333333328</v>
      </c>
      <c r="O687" t="b">
        <v>0</v>
      </c>
      <c r="P687" t="b">
        <v>0</v>
      </c>
      <c r="Q687" t="s">
        <v>33</v>
      </c>
      <c r="R687" s="8">
        <f t="shared" si="63"/>
        <v>102.05291576673866</v>
      </c>
      <c r="S687" t="str">
        <f t="shared" si="64"/>
        <v>theater</v>
      </c>
      <c r="T687" t="str">
        <f t="shared" si="65"/>
        <v>plays</v>
      </c>
    </row>
    <row r="688" spans="1:20" x14ac:dyDescent="0.3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6">
        <f t="shared" si="60"/>
        <v>191.74666666666667</v>
      </c>
      <c r="G688" t="s">
        <v>20</v>
      </c>
      <c r="H688">
        <v>134</v>
      </c>
      <c r="I688" t="s">
        <v>21</v>
      </c>
      <c r="J688" t="s">
        <v>22</v>
      </c>
      <c r="K688">
        <v>1522126800</v>
      </c>
      <c r="L688" s="11">
        <f t="shared" si="61"/>
        <v>43186.208333333328</v>
      </c>
      <c r="M688">
        <v>1523077200</v>
      </c>
      <c r="N688" s="11">
        <f t="shared" si="62"/>
        <v>43197.208333333328</v>
      </c>
      <c r="O688" t="b">
        <v>0</v>
      </c>
      <c r="P688" t="b">
        <v>0</v>
      </c>
      <c r="Q688" t="s">
        <v>65</v>
      </c>
      <c r="R688" s="8">
        <f t="shared" si="63"/>
        <v>107.32089552238806</v>
      </c>
      <c r="S688" t="str">
        <f t="shared" si="64"/>
        <v>technology</v>
      </c>
      <c r="T688" t="str">
        <f t="shared" si="65"/>
        <v>wearables</v>
      </c>
    </row>
    <row r="689" spans="1:20" x14ac:dyDescent="0.3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6">
        <f t="shared" si="60"/>
        <v>932</v>
      </c>
      <c r="G689" t="s">
        <v>20</v>
      </c>
      <c r="H689">
        <v>269</v>
      </c>
      <c r="I689" t="s">
        <v>21</v>
      </c>
      <c r="J689" t="s">
        <v>22</v>
      </c>
      <c r="K689">
        <v>1489298400</v>
      </c>
      <c r="L689" s="11">
        <f t="shared" si="61"/>
        <v>42806.25</v>
      </c>
      <c r="M689">
        <v>1489554000</v>
      </c>
      <c r="N689" s="11">
        <f t="shared" si="62"/>
        <v>42809.208333333328</v>
      </c>
      <c r="O689" t="b">
        <v>0</v>
      </c>
      <c r="P689" t="b">
        <v>0</v>
      </c>
      <c r="Q689" t="s">
        <v>33</v>
      </c>
      <c r="R689" s="8">
        <f t="shared" si="63"/>
        <v>51.970260223048328</v>
      </c>
      <c r="S689" t="str">
        <f t="shared" si="64"/>
        <v>theater</v>
      </c>
      <c r="T689" t="str">
        <f t="shared" si="65"/>
        <v>plays</v>
      </c>
    </row>
    <row r="690" spans="1:20" x14ac:dyDescent="0.3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6">
        <f t="shared" si="60"/>
        <v>429.27586206896552</v>
      </c>
      <c r="G690" t="s">
        <v>20</v>
      </c>
      <c r="H690">
        <v>175</v>
      </c>
      <c r="I690" t="s">
        <v>21</v>
      </c>
      <c r="J690" t="s">
        <v>22</v>
      </c>
      <c r="K690">
        <v>1547100000</v>
      </c>
      <c r="L690" s="11">
        <f t="shared" si="61"/>
        <v>43475.25</v>
      </c>
      <c r="M690">
        <v>1548482400</v>
      </c>
      <c r="N690" s="11">
        <f t="shared" si="62"/>
        <v>43491.25</v>
      </c>
      <c r="O690" t="b">
        <v>0</v>
      </c>
      <c r="P690" t="b">
        <v>1</v>
      </c>
      <c r="Q690" t="s">
        <v>269</v>
      </c>
      <c r="R690" s="8">
        <f t="shared" si="63"/>
        <v>71.137142857142862</v>
      </c>
      <c r="S690" t="str">
        <f t="shared" si="64"/>
        <v>film &amp; video</v>
      </c>
      <c r="T690" t="str">
        <f t="shared" si="65"/>
        <v>television</v>
      </c>
    </row>
    <row r="691" spans="1:20" x14ac:dyDescent="0.3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6">
        <f t="shared" si="60"/>
        <v>100.65753424657535</v>
      </c>
      <c r="G691" t="s">
        <v>20</v>
      </c>
      <c r="H691">
        <v>69</v>
      </c>
      <c r="I691" t="s">
        <v>21</v>
      </c>
      <c r="J691" t="s">
        <v>22</v>
      </c>
      <c r="K691">
        <v>1383022800</v>
      </c>
      <c r="L691" s="11">
        <f t="shared" si="61"/>
        <v>41576.208333333336</v>
      </c>
      <c r="M691">
        <v>1384063200</v>
      </c>
      <c r="N691" s="11">
        <f t="shared" si="62"/>
        <v>41588.25</v>
      </c>
      <c r="O691" t="b">
        <v>0</v>
      </c>
      <c r="P691" t="b">
        <v>0</v>
      </c>
      <c r="Q691" t="s">
        <v>28</v>
      </c>
      <c r="R691" s="8">
        <f t="shared" si="63"/>
        <v>106.49275362318841</v>
      </c>
      <c r="S691" t="str">
        <f t="shared" si="64"/>
        <v>technology</v>
      </c>
      <c r="T691" t="str">
        <f t="shared" si="65"/>
        <v>web</v>
      </c>
    </row>
    <row r="692" spans="1:20" x14ac:dyDescent="0.3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6">
        <f t="shared" si="60"/>
        <v>226.61111111111109</v>
      </c>
      <c r="G692" t="s">
        <v>20</v>
      </c>
      <c r="H692">
        <v>190</v>
      </c>
      <c r="I692" t="s">
        <v>21</v>
      </c>
      <c r="J692" t="s">
        <v>22</v>
      </c>
      <c r="K692">
        <v>1322373600</v>
      </c>
      <c r="L692" s="11">
        <f t="shared" si="61"/>
        <v>40874.25</v>
      </c>
      <c r="M692">
        <v>1322892000</v>
      </c>
      <c r="N692" s="11">
        <f t="shared" si="62"/>
        <v>40880.25</v>
      </c>
      <c r="O692" t="b">
        <v>0</v>
      </c>
      <c r="P692" t="b">
        <v>1</v>
      </c>
      <c r="Q692" t="s">
        <v>42</v>
      </c>
      <c r="R692" s="8">
        <f t="shared" si="63"/>
        <v>42.93684210526316</v>
      </c>
      <c r="S692" t="str">
        <f t="shared" si="64"/>
        <v>film &amp; video</v>
      </c>
      <c r="T692" t="str">
        <f t="shared" si="65"/>
        <v>documentary</v>
      </c>
    </row>
    <row r="693" spans="1:20" x14ac:dyDescent="0.3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6">
        <f t="shared" si="60"/>
        <v>142.38</v>
      </c>
      <c r="G693" t="s">
        <v>20</v>
      </c>
      <c r="H693">
        <v>237</v>
      </c>
      <c r="I693" t="s">
        <v>21</v>
      </c>
      <c r="J693" t="s">
        <v>22</v>
      </c>
      <c r="K693">
        <v>1349240400</v>
      </c>
      <c r="L693" s="11">
        <f t="shared" si="61"/>
        <v>41185.208333333336</v>
      </c>
      <c r="M693">
        <v>1350709200</v>
      </c>
      <c r="N693" s="11">
        <f t="shared" si="62"/>
        <v>41202.208333333336</v>
      </c>
      <c r="O693" t="b">
        <v>1</v>
      </c>
      <c r="P693" t="b">
        <v>1</v>
      </c>
      <c r="Q693" t="s">
        <v>42</v>
      </c>
      <c r="R693" s="8">
        <f t="shared" si="63"/>
        <v>30.037974683544302</v>
      </c>
      <c r="S693" t="str">
        <f t="shared" si="64"/>
        <v>film &amp; video</v>
      </c>
      <c r="T693" t="str">
        <f t="shared" si="65"/>
        <v>documentary</v>
      </c>
    </row>
    <row r="694" spans="1:20" ht="31.2" x14ac:dyDescent="0.3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6">
        <f t="shared" si="60"/>
        <v>90.633333333333326</v>
      </c>
      <c r="G694" t="s">
        <v>14</v>
      </c>
      <c r="H694">
        <v>77</v>
      </c>
      <c r="I694" t="s">
        <v>40</v>
      </c>
      <c r="J694" t="s">
        <v>41</v>
      </c>
      <c r="K694">
        <v>1562648400</v>
      </c>
      <c r="L694" s="11">
        <f t="shared" si="61"/>
        <v>43655.208333333328</v>
      </c>
      <c r="M694">
        <v>1564203600</v>
      </c>
      <c r="N694" s="11">
        <f t="shared" si="62"/>
        <v>43673.208333333328</v>
      </c>
      <c r="O694" t="b">
        <v>0</v>
      </c>
      <c r="P694" t="b">
        <v>0</v>
      </c>
      <c r="Q694" t="s">
        <v>23</v>
      </c>
      <c r="R694" s="8">
        <f t="shared" si="63"/>
        <v>70.623376623376629</v>
      </c>
      <c r="S694" t="str">
        <f t="shared" si="64"/>
        <v>music</v>
      </c>
      <c r="T694" t="str">
        <f t="shared" si="65"/>
        <v>rock</v>
      </c>
    </row>
    <row r="695" spans="1:20" ht="31.2" x14ac:dyDescent="0.3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6">
        <f t="shared" si="60"/>
        <v>63.966740576496676</v>
      </c>
      <c r="G695" t="s">
        <v>14</v>
      </c>
      <c r="H695">
        <v>1748</v>
      </c>
      <c r="I695" t="s">
        <v>21</v>
      </c>
      <c r="J695" t="s">
        <v>22</v>
      </c>
      <c r="K695">
        <v>1508216400</v>
      </c>
      <c r="L695" s="11">
        <f t="shared" si="61"/>
        <v>43025.208333333328</v>
      </c>
      <c r="M695">
        <v>1509685200</v>
      </c>
      <c r="N695" s="11">
        <f t="shared" si="62"/>
        <v>43042.208333333328</v>
      </c>
      <c r="O695" t="b">
        <v>0</v>
      </c>
      <c r="P695" t="b">
        <v>0</v>
      </c>
      <c r="Q695" t="s">
        <v>33</v>
      </c>
      <c r="R695" s="8">
        <f t="shared" si="63"/>
        <v>66.016018306636155</v>
      </c>
      <c r="S695" t="str">
        <f t="shared" si="64"/>
        <v>theater</v>
      </c>
      <c r="T695" t="str">
        <f t="shared" si="65"/>
        <v>plays</v>
      </c>
    </row>
    <row r="696" spans="1:20" x14ac:dyDescent="0.3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6">
        <f t="shared" si="60"/>
        <v>84.131868131868131</v>
      </c>
      <c r="G696" t="s">
        <v>14</v>
      </c>
      <c r="H696">
        <v>79</v>
      </c>
      <c r="I696" t="s">
        <v>21</v>
      </c>
      <c r="J696" t="s">
        <v>22</v>
      </c>
      <c r="K696">
        <v>1511762400</v>
      </c>
      <c r="L696" s="11">
        <f t="shared" si="61"/>
        <v>43066.25</v>
      </c>
      <c r="M696">
        <v>1514959200</v>
      </c>
      <c r="N696" s="11">
        <f t="shared" si="62"/>
        <v>43103.25</v>
      </c>
      <c r="O696" t="b">
        <v>0</v>
      </c>
      <c r="P696" t="b">
        <v>0</v>
      </c>
      <c r="Q696" t="s">
        <v>33</v>
      </c>
      <c r="R696" s="8">
        <f t="shared" si="63"/>
        <v>96.911392405063296</v>
      </c>
      <c r="S696" t="str">
        <f t="shared" si="64"/>
        <v>theater</v>
      </c>
      <c r="T696" t="str">
        <f t="shared" si="65"/>
        <v>plays</v>
      </c>
    </row>
    <row r="697" spans="1:20" x14ac:dyDescent="0.3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6">
        <f t="shared" si="60"/>
        <v>133.93478260869566</v>
      </c>
      <c r="G697" t="s">
        <v>20</v>
      </c>
      <c r="H697">
        <v>196</v>
      </c>
      <c r="I697" t="s">
        <v>107</v>
      </c>
      <c r="J697" t="s">
        <v>108</v>
      </c>
      <c r="K697">
        <v>1447480800</v>
      </c>
      <c r="L697" s="11">
        <f t="shared" si="61"/>
        <v>42322.25</v>
      </c>
      <c r="M697">
        <v>1448863200</v>
      </c>
      <c r="N697" s="11">
        <f t="shared" si="62"/>
        <v>42338.25</v>
      </c>
      <c r="O697" t="b">
        <v>1</v>
      </c>
      <c r="P697" t="b">
        <v>0</v>
      </c>
      <c r="Q697" t="s">
        <v>23</v>
      </c>
      <c r="R697" s="8">
        <f t="shared" si="63"/>
        <v>62.867346938775512</v>
      </c>
      <c r="S697" t="str">
        <f t="shared" si="64"/>
        <v>music</v>
      </c>
      <c r="T697" t="str">
        <f t="shared" si="65"/>
        <v>rock</v>
      </c>
    </row>
    <row r="698" spans="1:20" x14ac:dyDescent="0.3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6">
        <f t="shared" si="60"/>
        <v>59.042047531992694</v>
      </c>
      <c r="G698" t="s">
        <v>14</v>
      </c>
      <c r="H698">
        <v>889</v>
      </c>
      <c r="I698" t="s">
        <v>21</v>
      </c>
      <c r="J698" t="s">
        <v>22</v>
      </c>
      <c r="K698">
        <v>1429506000</v>
      </c>
      <c r="L698" s="11">
        <f t="shared" si="61"/>
        <v>42114.208333333328</v>
      </c>
      <c r="M698">
        <v>1429592400</v>
      </c>
      <c r="N698" s="11">
        <f t="shared" si="62"/>
        <v>42115.208333333328</v>
      </c>
      <c r="O698" t="b">
        <v>0</v>
      </c>
      <c r="P698" t="b">
        <v>1</v>
      </c>
      <c r="Q698" t="s">
        <v>33</v>
      </c>
      <c r="R698" s="8">
        <f t="shared" si="63"/>
        <v>108.98537682789652</v>
      </c>
      <c r="S698" t="str">
        <f t="shared" si="64"/>
        <v>theater</v>
      </c>
      <c r="T698" t="str">
        <f t="shared" si="65"/>
        <v>plays</v>
      </c>
    </row>
    <row r="699" spans="1:20" ht="31.2" x14ac:dyDescent="0.3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6">
        <f t="shared" si="60"/>
        <v>152.80062063615205</v>
      </c>
      <c r="G699" t="s">
        <v>20</v>
      </c>
      <c r="H699">
        <v>7295</v>
      </c>
      <c r="I699" t="s">
        <v>21</v>
      </c>
      <c r="J699" t="s">
        <v>22</v>
      </c>
      <c r="K699">
        <v>1522472400</v>
      </c>
      <c r="L699" s="11">
        <f t="shared" si="61"/>
        <v>43190.208333333328</v>
      </c>
      <c r="M699">
        <v>1522645200</v>
      </c>
      <c r="N699" s="11">
        <f t="shared" si="62"/>
        <v>43192.208333333328</v>
      </c>
      <c r="O699" t="b">
        <v>0</v>
      </c>
      <c r="P699" t="b">
        <v>0</v>
      </c>
      <c r="Q699" t="s">
        <v>50</v>
      </c>
      <c r="R699" s="8">
        <f t="shared" si="63"/>
        <v>26.999314599040439</v>
      </c>
      <c r="S699" t="str">
        <f t="shared" si="64"/>
        <v>music</v>
      </c>
      <c r="T699" t="str">
        <f t="shared" si="65"/>
        <v>electric music</v>
      </c>
    </row>
    <row r="700" spans="1:20" x14ac:dyDescent="0.3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6">
        <f t="shared" si="60"/>
        <v>446.69121140142522</v>
      </c>
      <c r="G700" t="s">
        <v>20</v>
      </c>
      <c r="H700">
        <v>2893</v>
      </c>
      <c r="I700" t="s">
        <v>15</v>
      </c>
      <c r="J700" t="s">
        <v>16</v>
      </c>
      <c r="K700">
        <v>1322114400</v>
      </c>
      <c r="L700" s="11">
        <f t="shared" si="61"/>
        <v>40871.25</v>
      </c>
      <c r="M700">
        <v>1323324000</v>
      </c>
      <c r="N700" s="11">
        <f t="shared" si="62"/>
        <v>40885.25</v>
      </c>
      <c r="O700" t="b">
        <v>0</v>
      </c>
      <c r="P700" t="b">
        <v>0</v>
      </c>
      <c r="Q700" t="s">
        <v>65</v>
      </c>
      <c r="R700" s="8">
        <f t="shared" si="63"/>
        <v>65.004147943311438</v>
      </c>
      <c r="S700" t="str">
        <f t="shared" si="64"/>
        <v>technology</v>
      </c>
      <c r="T700" t="str">
        <f t="shared" si="65"/>
        <v>wearables</v>
      </c>
    </row>
    <row r="701" spans="1:20" x14ac:dyDescent="0.3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6">
        <f t="shared" si="60"/>
        <v>84.391891891891888</v>
      </c>
      <c r="G701" t="s">
        <v>14</v>
      </c>
      <c r="H701">
        <v>56</v>
      </c>
      <c r="I701" t="s">
        <v>21</v>
      </c>
      <c r="J701" t="s">
        <v>22</v>
      </c>
      <c r="K701">
        <v>1561438800</v>
      </c>
      <c r="L701" s="11">
        <f t="shared" si="61"/>
        <v>43641.208333333328</v>
      </c>
      <c r="M701">
        <v>1561525200</v>
      </c>
      <c r="N701" s="11">
        <f t="shared" si="62"/>
        <v>43642.208333333328</v>
      </c>
      <c r="O701" t="b">
        <v>0</v>
      </c>
      <c r="P701" t="b">
        <v>0</v>
      </c>
      <c r="Q701" t="s">
        <v>53</v>
      </c>
      <c r="R701" s="8">
        <f t="shared" si="63"/>
        <v>111.51785714285714</v>
      </c>
      <c r="S701" t="str">
        <f t="shared" si="64"/>
        <v>film &amp; video</v>
      </c>
      <c r="T701" t="str">
        <f t="shared" si="65"/>
        <v>drama</v>
      </c>
    </row>
    <row r="702" spans="1:20" ht="31.2" x14ac:dyDescent="0.3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6">
        <f t="shared" si="60"/>
        <v>3</v>
      </c>
      <c r="G702" t="s">
        <v>14</v>
      </c>
      <c r="H702">
        <v>1</v>
      </c>
      <c r="I702" t="s">
        <v>21</v>
      </c>
      <c r="J702" t="s">
        <v>22</v>
      </c>
      <c r="K702">
        <v>1264399200</v>
      </c>
      <c r="L702" s="11">
        <f t="shared" si="61"/>
        <v>40203.25</v>
      </c>
      <c r="M702">
        <v>1265695200</v>
      </c>
      <c r="N702" s="11">
        <f t="shared" si="62"/>
        <v>40218.25</v>
      </c>
      <c r="O702" t="b">
        <v>0</v>
      </c>
      <c r="P702" t="b">
        <v>0</v>
      </c>
      <c r="Q702" t="s">
        <v>65</v>
      </c>
      <c r="R702" s="8">
        <f t="shared" si="63"/>
        <v>3</v>
      </c>
      <c r="S702" t="str">
        <f t="shared" si="64"/>
        <v>technology</v>
      </c>
      <c r="T702" t="str">
        <f t="shared" si="65"/>
        <v>wearables</v>
      </c>
    </row>
    <row r="703" spans="1:20" ht="31.2" x14ac:dyDescent="0.3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6">
        <f t="shared" si="60"/>
        <v>175.02692307692308</v>
      </c>
      <c r="G703" t="s">
        <v>20</v>
      </c>
      <c r="H703">
        <v>820</v>
      </c>
      <c r="I703" t="s">
        <v>21</v>
      </c>
      <c r="J703" t="s">
        <v>22</v>
      </c>
      <c r="K703">
        <v>1301202000</v>
      </c>
      <c r="L703" s="11">
        <f t="shared" si="61"/>
        <v>40629.208333333336</v>
      </c>
      <c r="M703">
        <v>1301806800</v>
      </c>
      <c r="N703" s="11">
        <f t="shared" si="62"/>
        <v>40636.208333333336</v>
      </c>
      <c r="O703" t="b">
        <v>1</v>
      </c>
      <c r="P703" t="b">
        <v>0</v>
      </c>
      <c r="Q703" t="s">
        <v>33</v>
      </c>
      <c r="R703" s="8">
        <f t="shared" si="63"/>
        <v>110.99268292682927</v>
      </c>
      <c r="S703" t="str">
        <f t="shared" si="64"/>
        <v>theater</v>
      </c>
      <c r="T703" t="str">
        <f t="shared" si="65"/>
        <v>plays</v>
      </c>
    </row>
    <row r="704" spans="1:20" ht="31.2" x14ac:dyDescent="0.3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6">
        <f t="shared" si="60"/>
        <v>54.137931034482754</v>
      </c>
      <c r="G704" t="s">
        <v>14</v>
      </c>
      <c r="H704">
        <v>83</v>
      </c>
      <c r="I704" t="s">
        <v>21</v>
      </c>
      <c r="J704" t="s">
        <v>22</v>
      </c>
      <c r="K704">
        <v>1374469200</v>
      </c>
      <c r="L704" s="11">
        <f t="shared" si="61"/>
        <v>41477.208333333336</v>
      </c>
      <c r="M704">
        <v>1374901200</v>
      </c>
      <c r="N704" s="11">
        <f t="shared" si="62"/>
        <v>41482.208333333336</v>
      </c>
      <c r="O704" t="b">
        <v>0</v>
      </c>
      <c r="P704" t="b">
        <v>0</v>
      </c>
      <c r="Q704" t="s">
        <v>65</v>
      </c>
      <c r="R704" s="8">
        <f t="shared" si="63"/>
        <v>56.746987951807228</v>
      </c>
      <c r="S704" t="str">
        <f t="shared" si="64"/>
        <v>technology</v>
      </c>
      <c r="T704" t="str">
        <f t="shared" si="65"/>
        <v>wearables</v>
      </c>
    </row>
    <row r="705" spans="1:20" x14ac:dyDescent="0.3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6">
        <f t="shared" si="60"/>
        <v>311.87381703470032</v>
      </c>
      <c r="G705" t="s">
        <v>20</v>
      </c>
      <c r="H705">
        <v>2038</v>
      </c>
      <c r="I705" t="s">
        <v>21</v>
      </c>
      <c r="J705" t="s">
        <v>22</v>
      </c>
      <c r="K705">
        <v>1334984400</v>
      </c>
      <c r="L705" s="11">
        <f t="shared" si="61"/>
        <v>41020.208333333336</v>
      </c>
      <c r="M705">
        <v>1336453200</v>
      </c>
      <c r="N705" s="11">
        <f t="shared" si="62"/>
        <v>41037.208333333336</v>
      </c>
      <c r="O705" t="b">
        <v>1</v>
      </c>
      <c r="P705" t="b">
        <v>1</v>
      </c>
      <c r="Q705" t="s">
        <v>206</v>
      </c>
      <c r="R705" s="8">
        <f t="shared" si="63"/>
        <v>97.020608439646708</v>
      </c>
      <c r="S705" t="str">
        <f t="shared" si="64"/>
        <v>publishing</v>
      </c>
      <c r="T705" t="str">
        <f t="shared" si="65"/>
        <v>translations</v>
      </c>
    </row>
    <row r="706" spans="1:20" ht="31.2" x14ac:dyDescent="0.3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6">
        <f t="shared" ref="F706:F769" si="66">100*(IF(E706=0,0,E706/D706))</f>
        <v>122.78160919540231</v>
      </c>
      <c r="G706" t="s">
        <v>20</v>
      </c>
      <c r="H706">
        <v>116</v>
      </c>
      <c r="I706" t="s">
        <v>21</v>
      </c>
      <c r="J706" t="s">
        <v>22</v>
      </c>
      <c r="K706">
        <v>1467608400</v>
      </c>
      <c r="L706" s="11">
        <f t="shared" si="61"/>
        <v>42555.208333333328</v>
      </c>
      <c r="M706">
        <v>1468904400</v>
      </c>
      <c r="N706" s="11">
        <f t="shared" si="62"/>
        <v>42570.208333333328</v>
      </c>
      <c r="O706" t="b">
        <v>0</v>
      </c>
      <c r="P706" t="b">
        <v>0</v>
      </c>
      <c r="Q706" t="s">
        <v>71</v>
      </c>
      <c r="R706" s="8">
        <f t="shared" si="63"/>
        <v>92.08620689655173</v>
      </c>
      <c r="S706" t="str">
        <f t="shared" si="64"/>
        <v>film &amp; video</v>
      </c>
      <c r="T706" t="str">
        <f t="shared" si="65"/>
        <v>animation</v>
      </c>
    </row>
    <row r="707" spans="1:20" x14ac:dyDescent="0.3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6">
        <f t="shared" si="66"/>
        <v>99.026517383618156</v>
      </c>
      <c r="G707" t="s">
        <v>14</v>
      </c>
      <c r="H707">
        <v>2025</v>
      </c>
      <c r="I707" t="s">
        <v>40</v>
      </c>
      <c r="J707" t="s">
        <v>41</v>
      </c>
      <c r="K707">
        <v>1386741600</v>
      </c>
      <c r="L707" s="11">
        <f t="shared" ref="L707:L770" si="67">(((K707/60)/60)/24)+DATE(1970,1,1)</f>
        <v>41619.25</v>
      </c>
      <c r="M707">
        <v>1387087200</v>
      </c>
      <c r="N707" s="11">
        <f t="shared" ref="N707:N770" si="68">(((M707/60)/60)/24)+DATE(1970,1,1)</f>
        <v>41623.25</v>
      </c>
      <c r="O707" t="b">
        <v>0</v>
      </c>
      <c r="P707" t="b">
        <v>0</v>
      </c>
      <c r="Q707" t="s">
        <v>68</v>
      </c>
      <c r="R707" s="8">
        <f t="shared" ref="R707:R770" si="69">IFERROR(E707/H707,0)</f>
        <v>82.986666666666665</v>
      </c>
      <c r="S707" t="str">
        <f t="shared" ref="S707:S770" si="70">LEFT(Q707,SEARCH("/",Q707)-1)</f>
        <v>publishing</v>
      </c>
      <c r="T707" t="str">
        <f t="shared" ref="T707:T770" si="71">RIGHT(Q707,LEN(Q707)-SEARCH("/",Q707))</f>
        <v>nonfiction</v>
      </c>
    </row>
    <row r="708" spans="1:20" ht="31.2" x14ac:dyDescent="0.3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6">
        <f t="shared" si="66"/>
        <v>127.84686346863469</v>
      </c>
      <c r="G708" t="s">
        <v>20</v>
      </c>
      <c r="H708">
        <v>1345</v>
      </c>
      <c r="I708" t="s">
        <v>26</v>
      </c>
      <c r="J708" t="s">
        <v>27</v>
      </c>
      <c r="K708">
        <v>1546754400</v>
      </c>
      <c r="L708" s="11">
        <f t="shared" si="67"/>
        <v>43471.25</v>
      </c>
      <c r="M708">
        <v>1547445600</v>
      </c>
      <c r="N708" s="11">
        <f t="shared" si="68"/>
        <v>43479.25</v>
      </c>
      <c r="O708" t="b">
        <v>0</v>
      </c>
      <c r="P708" t="b">
        <v>1</v>
      </c>
      <c r="Q708" t="s">
        <v>28</v>
      </c>
      <c r="R708" s="8">
        <f t="shared" si="69"/>
        <v>103.03791821561339</v>
      </c>
      <c r="S708" t="str">
        <f t="shared" si="70"/>
        <v>technology</v>
      </c>
      <c r="T708" t="str">
        <f t="shared" si="71"/>
        <v>web</v>
      </c>
    </row>
    <row r="709" spans="1:20" ht="31.2" x14ac:dyDescent="0.3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6">
        <f t="shared" si="66"/>
        <v>158.61643835616439</v>
      </c>
      <c r="G709" t="s">
        <v>20</v>
      </c>
      <c r="H709">
        <v>168</v>
      </c>
      <c r="I709" t="s">
        <v>21</v>
      </c>
      <c r="J709" t="s">
        <v>22</v>
      </c>
      <c r="K709">
        <v>1544248800</v>
      </c>
      <c r="L709" s="11">
        <f t="shared" si="67"/>
        <v>43442.25</v>
      </c>
      <c r="M709">
        <v>1547359200</v>
      </c>
      <c r="N709" s="11">
        <f t="shared" si="68"/>
        <v>43478.25</v>
      </c>
      <c r="O709" t="b">
        <v>0</v>
      </c>
      <c r="P709" t="b">
        <v>0</v>
      </c>
      <c r="Q709" t="s">
        <v>53</v>
      </c>
      <c r="R709" s="8">
        <f t="shared" si="69"/>
        <v>68.922619047619051</v>
      </c>
      <c r="S709" t="str">
        <f t="shared" si="70"/>
        <v>film &amp; video</v>
      </c>
      <c r="T709" t="str">
        <f t="shared" si="71"/>
        <v>drama</v>
      </c>
    </row>
    <row r="710" spans="1:20" x14ac:dyDescent="0.3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6">
        <f t="shared" si="66"/>
        <v>707.05882352941171</v>
      </c>
      <c r="G710" t="s">
        <v>20</v>
      </c>
      <c r="H710">
        <v>137</v>
      </c>
      <c r="I710" t="s">
        <v>98</v>
      </c>
      <c r="J710" t="s">
        <v>99</v>
      </c>
      <c r="K710">
        <v>1495429200</v>
      </c>
      <c r="L710" s="11">
        <f t="shared" si="67"/>
        <v>42877.208333333328</v>
      </c>
      <c r="M710">
        <v>1496293200</v>
      </c>
      <c r="N710" s="11">
        <f t="shared" si="68"/>
        <v>42887.208333333328</v>
      </c>
      <c r="O710" t="b">
        <v>0</v>
      </c>
      <c r="P710" t="b">
        <v>0</v>
      </c>
      <c r="Q710" t="s">
        <v>33</v>
      </c>
      <c r="R710" s="8">
        <f t="shared" si="69"/>
        <v>87.737226277372258</v>
      </c>
      <c r="S710" t="str">
        <f t="shared" si="70"/>
        <v>theater</v>
      </c>
      <c r="T710" t="str">
        <f t="shared" si="71"/>
        <v>plays</v>
      </c>
    </row>
    <row r="711" spans="1:20" x14ac:dyDescent="0.3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6">
        <f t="shared" si="66"/>
        <v>142.38775510204081</v>
      </c>
      <c r="G711" t="s">
        <v>20</v>
      </c>
      <c r="H711">
        <v>186</v>
      </c>
      <c r="I711" t="s">
        <v>107</v>
      </c>
      <c r="J711" t="s">
        <v>108</v>
      </c>
      <c r="K711">
        <v>1334811600</v>
      </c>
      <c r="L711" s="11">
        <f t="shared" si="67"/>
        <v>41018.208333333336</v>
      </c>
      <c r="M711">
        <v>1335416400</v>
      </c>
      <c r="N711" s="11">
        <f t="shared" si="68"/>
        <v>41025.208333333336</v>
      </c>
      <c r="O711" t="b">
        <v>0</v>
      </c>
      <c r="P711" t="b">
        <v>0</v>
      </c>
      <c r="Q711" t="s">
        <v>33</v>
      </c>
      <c r="R711" s="8">
        <f t="shared" si="69"/>
        <v>75.021505376344081</v>
      </c>
      <c r="S711" t="str">
        <f t="shared" si="70"/>
        <v>theater</v>
      </c>
      <c r="T711" t="str">
        <f t="shared" si="71"/>
        <v>plays</v>
      </c>
    </row>
    <row r="712" spans="1:20" ht="31.2" x14ac:dyDescent="0.3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6">
        <f t="shared" si="66"/>
        <v>147.86046511627907</v>
      </c>
      <c r="G712" t="s">
        <v>20</v>
      </c>
      <c r="H712">
        <v>125</v>
      </c>
      <c r="I712" t="s">
        <v>21</v>
      </c>
      <c r="J712" t="s">
        <v>22</v>
      </c>
      <c r="K712">
        <v>1531544400</v>
      </c>
      <c r="L712" s="11">
        <f t="shared" si="67"/>
        <v>43295.208333333328</v>
      </c>
      <c r="M712">
        <v>1532149200</v>
      </c>
      <c r="N712" s="11">
        <f t="shared" si="68"/>
        <v>43302.208333333328</v>
      </c>
      <c r="O712" t="b">
        <v>0</v>
      </c>
      <c r="P712" t="b">
        <v>1</v>
      </c>
      <c r="Q712" t="s">
        <v>33</v>
      </c>
      <c r="R712" s="8">
        <f t="shared" si="69"/>
        <v>50.863999999999997</v>
      </c>
      <c r="S712" t="str">
        <f t="shared" si="70"/>
        <v>theater</v>
      </c>
      <c r="T712" t="str">
        <f t="shared" si="71"/>
        <v>plays</v>
      </c>
    </row>
    <row r="713" spans="1:20" ht="31.2" x14ac:dyDescent="0.3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6">
        <f t="shared" si="66"/>
        <v>20.322580645161288</v>
      </c>
      <c r="G713" t="s">
        <v>14</v>
      </c>
      <c r="H713">
        <v>14</v>
      </c>
      <c r="I713" t="s">
        <v>107</v>
      </c>
      <c r="J713" t="s">
        <v>108</v>
      </c>
      <c r="K713">
        <v>1453615200</v>
      </c>
      <c r="L713" s="11">
        <f t="shared" si="67"/>
        <v>42393.25</v>
      </c>
      <c r="M713">
        <v>1453788000</v>
      </c>
      <c r="N713" s="11">
        <f t="shared" si="68"/>
        <v>42395.25</v>
      </c>
      <c r="O713" t="b">
        <v>1</v>
      </c>
      <c r="P713" t="b">
        <v>1</v>
      </c>
      <c r="Q713" t="s">
        <v>33</v>
      </c>
      <c r="R713" s="8">
        <f t="shared" si="69"/>
        <v>90</v>
      </c>
      <c r="S713" t="str">
        <f t="shared" si="70"/>
        <v>theater</v>
      </c>
      <c r="T713" t="str">
        <f t="shared" si="71"/>
        <v>plays</v>
      </c>
    </row>
    <row r="714" spans="1:20" ht="31.2" x14ac:dyDescent="0.3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6">
        <f t="shared" si="66"/>
        <v>1840.625</v>
      </c>
      <c r="G714" t="s">
        <v>20</v>
      </c>
      <c r="H714">
        <v>202</v>
      </c>
      <c r="I714" t="s">
        <v>21</v>
      </c>
      <c r="J714" t="s">
        <v>22</v>
      </c>
      <c r="K714">
        <v>1467954000</v>
      </c>
      <c r="L714" s="11">
        <f t="shared" si="67"/>
        <v>42559.208333333328</v>
      </c>
      <c r="M714">
        <v>1471496400</v>
      </c>
      <c r="N714" s="11">
        <f t="shared" si="68"/>
        <v>42600.208333333328</v>
      </c>
      <c r="O714" t="b">
        <v>0</v>
      </c>
      <c r="P714" t="b">
        <v>0</v>
      </c>
      <c r="Q714" t="s">
        <v>33</v>
      </c>
      <c r="R714" s="8">
        <f t="shared" si="69"/>
        <v>72.896039603960389</v>
      </c>
      <c r="S714" t="str">
        <f t="shared" si="70"/>
        <v>theater</v>
      </c>
      <c r="T714" t="str">
        <f t="shared" si="71"/>
        <v>plays</v>
      </c>
    </row>
    <row r="715" spans="1:20" x14ac:dyDescent="0.3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6">
        <f t="shared" si="66"/>
        <v>161.94202898550725</v>
      </c>
      <c r="G715" t="s">
        <v>20</v>
      </c>
      <c r="H715">
        <v>103</v>
      </c>
      <c r="I715" t="s">
        <v>21</v>
      </c>
      <c r="J715" t="s">
        <v>22</v>
      </c>
      <c r="K715">
        <v>1471842000</v>
      </c>
      <c r="L715" s="11">
        <f t="shared" si="67"/>
        <v>42604.208333333328</v>
      </c>
      <c r="M715">
        <v>1472878800</v>
      </c>
      <c r="N715" s="11">
        <f t="shared" si="68"/>
        <v>42616.208333333328</v>
      </c>
      <c r="O715" t="b">
        <v>0</v>
      </c>
      <c r="P715" t="b">
        <v>0</v>
      </c>
      <c r="Q715" t="s">
        <v>133</v>
      </c>
      <c r="R715" s="8">
        <f t="shared" si="69"/>
        <v>108.48543689320388</v>
      </c>
      <c r="S715" t="str">
        <f t="shared" si="70"/>
        <v>publishing</v>
      </c>
      <c r="T715" t="str">
        <f t="shared" si="71"/>
        <v>radio &amp; podcasts</v>
      </c>
    </row>
    <row r="716" spans="1:20" x14ac:dyDescent="0.3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6">
        <f t="shared" si="66"/>
        <v>472.82077922077923</v>
      </c>
      <c r="G716" t="s">
        <v>20</v>
      </c>
      <c r="H716">
        <v>1785</v>
      </c>
      <c r="I716" t="s">
        <v>21</v>
      </c>
      <c r="J716" t="s">
        <v>22</v>
      </c>
      <c r="K716">
        <v>1408424400</v>
      </c>
      <c r="L716" s="11">
        <f t="shared" si="67"/>
        <v>41870.208333333336</v>
      </c>
      <c r="M716">
        <v>1408510800</v>
      </c>
      <c r="N716" s="11">
        <f t="shared" si="68"/>
        <v>41871.208333333336</v>
      </c>
      <c r="O716" t="b">
        <v>0</v>
      </c>
      <c r="P716" t="b">
        <v>0</v>
      </c>
      <c r="Q716" t="s">
        <v>23</v>
      </c>
      <c r="R716" s="8">
        <f t="shared" si="69"/>
        <v>101.98095238095237</v>
      </c>
      <c r="S716" t="str">
        <f t="shared" si="70"/>
        <v>music</v>
      </c>
      <c r="T716" t="str">
        <f t="shared" si="71"/>
        <v>rock</v>
      </c>
    </row>
    <row r="717" spans="1:20" x14ac:dyDescent="0.3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6">
        <f t="shared" si="66"/>
        <v>24.466101694915253</v>
      </c>
      <c r="G717" t="s">
        <v>14</v>
      </c>
      <c r="H717">
        <v>656</v>
      </c>
      <c r="I717" t="s">
        <v>21</v>
      </c>
      <c r="J717" t="s">
        <v>22</v>
      </c>
      <c r="K717">
        <v>1281157200</v>
      </c>
      <c r="L717" s="11">
        <f t="shared" si="67"/>
        <v>40397.208333333336</v>
      </c>
      <c r="M717">
        <v>1281589200</v>
      </c>
      <c r="N717" s="11">
        <f t="shared" si="68"/>
        <v>40402.208333333336</v>
      </c>
      <c r="O717" t="b">
        <v>0</v>
      </c>
      <c r="P717" t="b">
        <v>0</v>
      </c>
      <c r="Q717" t="s">
        <v>292</v>
      </c>
      <c r="R717" s="8">
        <f t="shared" si="69"/>
        <v>44.009146341463413</v>
      </c>
      <c r="S717" t="str">
        <f t="shared" si="70"/>
        <v>games</v>
      </c>
      <c r="T717" t="str">
        <f t="shared" si="71"/>
        <v>mobile games</v>
      </c>
    </row>
    <row r="718" spans="1:20" x14ac:dyDescent="0.3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6">
        <f t="shared" si="66"/>
        <v>517.65</v>
      </c>
      <c r="G718" t="s">
        <v>20</v>
      </c>
      <c r="H718">
        <v>157</v>
      </c>
      <c r="I718" t="s">
        <v>21</v>
      </c>
      <c r="J718" t="s">
        <v>22</v>
      </c>
      <c r="K718">
        <v>1373432400</v>
      </c>
      <c r="L718" s="11">
        <f t="shared" si="67"/>
        <v>41465.208333333336</v>
      </c>
      <c r="M718">
        <v>1375851600</v>
      </c>
      <c r="N718" s="11">
        <f t="shared" si="68"/>
        <v>41493.208333333336</v>
      </c>
      <c r="O718" t="b">
        <v>0</v>
      </c>
      <c r="P718" t="b">
        <v>1</v>
      </c>
      <c r="Q718" t="s">
        <v>33</v>
      </c>
      <c r="R718" s="8">
        <f t="shared" si="69"/>
        <v>65.942675159235662</v>
      </c>
      <c r="S718" t="str">
        <f t="shared" si="70"/>
        <v>theater</v>
      </c>
      <c r="T718" t="str">
        <f t="shared" si="71"/>
        <v>plays</v>
      </c>
    </row>
    <row r="719" spans="1:20" ht="31.2" x14ac:dyDescent="0.3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6">
        <f t="shared" si="66"/>
        <v>247.64285714285714</v>
      </c>
      <c r="G719" t="s">
        <v>20</v>
      </c>
      <c r="H719">
        <v>555</v>
      </c>
      <c r="I719" t="s">
        <v>21</v>
      </c>
      <c r="J719" t="s">
        <v>22</v>
      </c>
      <c r="K719">
        <v>1313989200</v>
      </c>
      <c r="L719" s="11">
        <f t="shared" si="67"/>
        <v>40777.208333333336</v>
      </c>
      <c r="M719">
        <v>1315803600</v>
      </c>
      <c r="N719" s="11">
        <f t="shared" si="68"/>
        <v>40798.208333333336</v>
      </c>
      <c r="O719" t="b">
        <v>0</v>
      </c>
      <c r="P719" t="b">
        <v>0</v>
      </c>
      <c r="Q719" t="s">
        <v>42</v>
      </c>
      <c r="R719" s="8">
        <f t="shared" si="69"/>
        <v>24.987387387387386</v>
      </c>
      <c r="S719" t="str">
        <f t="shared" si="70"/>
        <v>film &amp; video</v>
      </c>
      <c r="T719" t="str">
        <f t="shared" si="71"/>
        <v>documentary</v>
      </c>
    </row>
    <row r="720" spans="1:20" x14ac:dyDescent="0.3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6">
        <f t="shared" si="66"/>
        <v>100.20481927710843</v>
      </c>
      <c r="G720" t="s">
        <v>20</v>
      </c>
      <c r="H720">
        <v>297</v>
      </c>
      <c r="I720" t="s">
        <v>21</v>
      </c>
      <c r="J720" t="s">
        <v>22</v>
      </c>
      <c r="K720">
        <v>1371445200</v>
      </c>
      <c r="L720" s="11">
        <f t="shared" si="67"/>
        <v>41442.208333333336</v>
      </c>
      <c r="M720">
        <v>1373691600</v>
      </c>
      <c r="N720" s="11">
        <f t="shared" si="68"/>
        <v>41468.208333333336</v>
      </c>
      <c r="O720" t="b">
        <v>0</v>
      </c>
      <c r="P720" t="b">
        <v>0</v>
      </c>
      <c r="Q720" t="s">
        <v>65</v>
      </c>
      <c r="R720" s="8">
        <f t="shared" si="69"/>
        <v>28.003367003367003</v>
      </c>
      <c r="S720" t="str">
        <f t="shared" si="70"/>
        <v>technology</v>
      </c>
      <c r="T720" t="str">
        <f t="shared" si="71"/>
        <v>wearables</v>
      </c>
    </row>
    <row r="721" spans="1:20" x14ac:dyDescent="0.3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6">
        <f t="shared" si="66"/>
        <v>153</v>
      </c>
      <c r="G721" t="s">
        <v>20</v>
      </c>
      <c r="H721">
        <v>123</v>
      </c>
      <c r="I721" t="s">
        <v>21</v>
      </c>
      <c r="J721" t="s">
        <v>22</v>
      </c>
      <c r="K721">
        <v>1338267600</v>
      </c>
      <c r="L721" s="11">
        <f t="shared" si="67"/>
        <v>41058.208333333336</v>
      </c>
      <c r="M721">
        <v>1339218000</v>
      </c>
      <c r="N721" s="11">
        <f t="shared" si="68"/>
        <v>41069.208333333336</v>
      </c>
      <c r="O721" t="b">
        <v>0</v>
      </c>
      <c r="P721" t="b">
        <v>0</v>
      </c>
      <c r="Q721" t="s">
        <v>119</v>
      </c>
      <c r="R721" s="8">
        <f t="shared" si="69"/>
        <v>85.829268292682926</v>
      </c>
      <c r="S721" t="str">
        <f t="shared" si="70"/>
        <v>publishing</v>
      </c>
      <c r="T721" t="str">
        <f t="shared" si="71"/>
        <v>fiction</v>
      </c>
    </row>
    <row r="722" spans="1:20" ht="31.2" x14ac:dyDescent="0.3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6">
        <f t="shared" si="66"/>
        <v>37.091954022988503</v>
      </c>
      <c r="G722" t="s">
        <v>74</v>
      </c>
      <c r="H722">
        <v>38</v>
      </c>
      <c r="I722" t="s">
        <v>36</v>
      </c>
      <c r="J722" t="s">
        <v>37</v>
      </c>
      <c r="K722">
        <v>1519192800</v>
      </c>
      <c r="L722" s="11">
        <f t="shared" si="67"/>
        <v>43152.25</v>
      </c>
      <c r="M722">
        <v>1520402400</v>
      </c>
      <c r="N722" s="11">
        <f t="shared" si="68"/>
        <v>43166.25</v>
      </c>
      <c r="O722" t="b">
        <v>0</v>
      </c>
      <c r="P722" t="b">
        <v>1</v>
      </c>
      <c r="Q722" t="s">
        <v>33</v>
      </c>
      <c r="R722" s="8">
        <f t="shared" si="69"/>
        <v>84.921052631578945</v>
      </c>
      <c r="S722" t="str">
        <f t="shared" si="70"/>
        <v>theater</v>
      </c>
      <c r="T722" t="str">
        <f t="shared" si="71"/>
        <v>plays</v>
      </c>
    </row>
    <row r="723" spans="1:20" x14ac:dyDescent="0.3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6">
        <f t="shared" si="66"/>
        <v>4.392394822006473</v>
      </c>
      <c r="G723" t="s">
        <v>74</v>
      </c>
      <c r="H723">
        <v>60</v>
      </c>
      <c r="I723" t="s">
        <v>21</v>
      </c>
      <c r="J723" t="s">
        <v>22</v>
      </c>
      <c r="K723">
        <v>1522818000</v>
      </c>
      <c r="L723" s="11">
        <f t="shared" si="67"/>
        <v>43194.208333333328</v>
      </c>
      <c r="M723">
        <v>1523336400</v>
      </c>
      <c r="N723" s="11">
        <f t="shared" si="68"/>
        <v>43200.208333333328</v>
      </c>
      <c r="O723" t="b">
        <v>0</v>
      </c>
      <c r="P723" t="b">
        <v>0</v>
      </c>
      <c r="Q723" t="s">
        <v>23</v>
      </c>
      <c r="R723" s="8">
        <f t="shared" si="69"/>
        <v>90.483333333333334</v>
      </c>
      <c r="S723" t="str">
        <f t="shared" si="70"/>
        <v>music</v>
      </c>
      <c r="T723" t="str">
        <f t="shared" si="71"/>
        <v>rock</v>
      </c>
    </row>
    <row r="724" spans="1:20" x14ac:dyDescent="0.3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6">
        <f t="shared" si="66"/>
        <v>156.50721649484535</v>
      </c>
      <c r="G724" t="s">
        <v>20</v>
      </c>
      <c r="H724">
        <v>3036</v>
      </c>
      <c r="I724" t="s">
        <v>21</v>
      </c>
      <c r="J724" t="s">
        <v>22</v>
      </c>
      <c r="K724">
        <v>1509948000</v>
      </c>
      <c r="L724" s="11">
        <f t="shared" si="67"/>
        <v>43045.25</v>
      </c>
      <c r="M724">
        <v>1512280800</v>
      </c>
      <c r="N724" s="11">
        <f t="shared" si="68"/>
        <v>43072.25</v>
      </c>
      <c r="O724" t="b">
        <v>0</v>
      </c>
      <c r="P724" t="b">
        <v>0</v>
      </c>
      <c r="Q724" t="s">
        <v>42</v>
      </c>
      <c r="R724" s="8">
        <f t="shared" si="69"/>
        <v>25.00197628458498</v>
      </c>
      <c r="S724" t="str">
        <f t="shared" si="70"/>
        <v>film &amp; video</v>
      </c>
      <c r="T724" t="str">
        <f t="shared" si="71"/>
        <v>documentary</v>
      </c>
    </row>
    <row r="725" spans="1:20" x14ac:dyDescent="0.3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6">
        <f t="shared" si="66"/>
        <v>270.40816326530609</v>
      </c>
      <c r="G725" t="s">
        <v>20</v>
      </c>
      <c r="H725">
        <v>144</v>
      </c>
      <c r="I725" t="s">
        <v>26</v>
      </c>
      <c r="J725" t="s">
        <v>27</v>
      </c>
      <c r="K725">
        <v>1456898400</v>
      </c>
      <c r="L725" s="11">
        <f t="shared" si="67"/>
        <v>42431.25</v>
      </c>
      <c r="M725">
        <v>1458709200</v>
      </c>
      <c r="N725" s="11">
        <f t="shared" si="68"/>
        <v>42452.208333333328</v>
      </c>
      <c r="O725" t="b">
        <v>0</v>
      </c>
      <c r="P725" t="b">
        <v>0</v>
      </c>
      <c r="Q725" t="s">
        <v>33</v>
      </c>
      <c r="R725" s="8">
        <f t="shared" si="69"/>
        <v>92.013888888888886</v>
      </c>
      <c r="S725" t="str">
        <f t="shared" si="70"/>
        <v>theater</v>
      </c>
      <c r="T725" t="str">
        <f t="shared" si="71"/>
        <v>plays</v>
      </c>
    </row>
    <row r="726" spans="1:20" ht="31.2" x14ac:dyDescent="0.3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6">
        <f t="shared" si="66"/>
        <v>134.05952380952382</v>
      </c>
      <c r="G726" t="s">
        <v>20</v>
      </c>
      <c r="H726">
        <v>121</v>
      </c>
      <c r="I726" t="s">
        <v>40</v>
      </c>
      <c r="J726" t="s">
        <v>41</v>
      </c>
      <c r="K726">
        <v>1413954000</v>
      </c>
      <c r="L726" s="11">
        <f t="shared" si="67"/>
        <v>41934.208333333336</v>
      </c>
      <c r="M726">
        <v>1414126800</v>
      </c>
      <c r="N726" s="11">
        <f t="shared" si="68"/>
        <v>41936.208333333336</v>
      </c>
      <c r="O726" t="b">
        <v>0</v>
      </c>
      <c r="P726" t="b">
        <v>1</v>
      </c>
      <c r="Q726" t="s">
        <v>33</v>
      </c>
      <c r="R726" s="8">
        <f t="shared" si="69"/>
        <v>93.066115702479337</v>
      </c>
      <c r="S726" t="str">
        <f t="shared" si="70"/>
        <v>theater</v>
      </c>
      <c r="T726" t="str">
        <f t="shared" si="71"/>
        <v>plays</v>
      </c>
    </row>
    <row r="727" spans="1:20" x14ac:dyDescent="0.3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6">
        <f t="shared" si="66"/>
        <v>50.398033126293996</v>
      </c>
      <c r="G727" t="s">
        <v>14</v>
      </c>
      <c r="H727">
        <v>1596</v>
      </c>
      <c r="I727" t="s">
        <v>21</v>
      </c>
      <c r="J727" t="s">
        <v>22</v>
      </c>
      <c r="K727">
        <v>1416031200</v>
      </c>
      <c r="L727" s="11">
        <f t="shared" si="67"/>
        <v>41958.25</v>
      </c>
      <c r="M727">
        <v>1416204000</v>
      </c>
      <c r="N727" s="11">
        <f t="shared" si="68"/>
        <v>41960.25</v>
      </c>
      <c r="O727" t="b">
        <v>0</v>
      </c>
      <c r="P727" t="b">
        <v>0</v>
      </c>
      <c r="Q727" t="s">
        <v>292</v>
      </c>
      <c r="R727" s="8">
        <f t="shared" si="69"/>
        <v>61.008145363408524</v>
      </c>
      <c r="S727" t="str">
        <f t="shared" si="70"/>
        <v>games</v>
      </c>
      <c r="T727" t="str">
        <f t="shared" si="71"/>
        <v>mobile games</v>
      </c>
    </row>
    <row r="728" spans="1:20" ht="31.2" x14ac:dyDescent="0.3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6">
        <f t="shared" si="66"/>
        <v>88.815837937384899</v>
      </c>
      <c r="G728" t="s">
        <v>74</v>
      </c>
      <c r="H728">
        <v>524</v>
      </c>
      <c r="I728" t="s">
        <v>21</v>
      </c>
      <c r="J728" t="s">
        <v>22</v>
      </c>
      <c r="K728">
        <v>1287982800</v>
      </c>
      <c r="L728" s="11">
        <f t="shared" si="67"/>
        <v>40476.208333333336</v>
      </c>
      <c r="M728">
        <v>1288501200</v>
      </c>
      <c r="N728" s="11">
        <f t="shared" si="68"/>
        <v>40482.208333333336</v>
      </c>
      <c r="O728" t="b">
        <v>0</v>
      </c>
      <c r="P728" t="b">
        <v>1</v>
      </c>
      <c r="Q728" t="s">
        <v>33</v>
      </c>
      <c r="R728" s="8">
        <f t="shared" si="69"/>
        <v>92.036259541984734</v>
      </c>
      <c r="S728" t="str">
        <f t="shared" si="70"/>
        <v>theater</v>
      </c>
      <c r="T728" t="str">
        <f t="shared" si="71"/>
        <v>plays</v>
      </c>
    </row>
    <row r="729" spans="1:20" x14ac:dyDescent="0.3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6">
        <f t="shared" si="66"/>
        <v>165</v>
      </c>
      <c r="G729" t="s">
        <v>20</v>
      </c>
      <c r="H729">
        <v>181</v>
      </c>
      <c r="I729" t="s">
        <v>21</v>
      </c>
      <c r="J729" t="s">
        <v>22</v>
      </c>
      <c r="K729">
        <v>1547964000</v>
      </c>
      <c r="L729" s="11">
        <f t="shared" si="67"/>
        <v>43485.25</v>
      </c>
      <c r="M729">
        <v>1552971600</v>
      </c>
      <c r="N729" s="11">
        <f t="shared" si="68"/>
        <v>43543.208333333328</v>
      </c>
      <c r="O729" t="b">
        <v>0</v>
      </c>
      <c r="P729" t="b">
        <v>0</v>
      </c>
      <c r="Q729" t="s">
        <v>28</v>
      </c>
      <c r="R729" s="8">
        <f t="shared" si="69"/>
        <v>81.132596685082873</v>
      </c>
      <c r="S729" t="str">
        <f t="shared" si="70"/>
        <v>technology</v>
      </c>
      <c r="T729" t="str">
        <f t="shared" si="71"/>
        <v>web</v>
      </c>
    </row>
    <row r="730" spans="1:20" ht="31.2" x14ac:dyDescent="0.3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6">
        <f t="shared" si="66"/>
        <v>17.5</v>
      </c>
      <c r="G730" t="s">
        <v>14</v>
      </c>
      <c r="H730">
        <v>10</v>
      </c>
      <c r="I730" t="s">
        <v>21</v>
      </c>
      <c r="J730" t="s">
        <v>22</v>
      </c>
      <c r="K730">
        <v>1464152400</v>
      </c>
      <c r="L730" s="11">
        <f t="shared" si="67"/>
        <v>42515.208333333328</v>
      </c>
      <c r="M730">
        <v>1465102800</v>
      </c>
      <c r="N730" s="11">
        <f t="shared" si="68"/>
        <v>42526.208333333328</v>
      </c>
      <c r="O730" t="b">
        <v>0</v>
      </c>
      <c r="P730" t="b">
        <v>0</v>
      </c>
      <c r="Q730" t="s">
        <v>33</v>
      </c>
      <c r="R730" s="8">
        <f t="shared" si="69"/>
        <v>73.5</v>
      </c>
      <c r="S730" t="str">
        <f t="shared" si="70"/>
        <v>theater</v>
      </c>
      <c r="T730" t="str">
        <f t="shared" si="71"/>
        <v>plays</v>
      </c>
    </row>
    <row r="731" spans="1:20" ht="31.2" x14ac:dyDescent="0.3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6">
        <f t="shared" si="66"/>
        <v>185.66071428571428</v>
      </c>
      <c r="G731" t="s">
        <v>20</v>
      </c>
      <c r="H731">
        <v>122</v>
      </c>
      <c r="I731" t="s">
        <v>21</v>
      </c>
      <c r="J731" t="s">
        <v>22</v>
      </c>
      <c r="K731">
        <v>1359957600</v>
      </c>
      <c r="L731" s="11">
        <f t="shared" si="67"/>
        <v>41309.25</v>
      </c>
      <c r="M731">
        <v>1360130400</v>
      </c>
      <c r="N731" s="11">
        <f t="shared" si="68"/>
        <v>41311.25</v>
      </c>
      <c r="O731" t="b">
        <v>0</v>
      </c>
      <c r="P731" t="b">
        <v>0</v>
      </c>
      <c r="Q731" t="s">
        <v>53</v>
      </c>
      <c r="R731" s="8">
        <f t="shared" si="69"/>
        <v>85.221311475409834</v>
      </c>
      <c r="S731" t="str">
        <f t="shared" si="70"/>
        <v>film &amp; video</v>
      </c>
      <c r="T731" t="str">
        <f t="shared" si="71"/>
        <v>drama</v>
      </c>
    </row>
    <row r="732" spans="1:20" x14ac:dyDescent="0.3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6">
        <f t="shared" si="66"/>
        <v>412.6631944444444</v>
      </c>
      <c r="G732" t="s">
        <v>20</v>
      </c>
      <c r="H732">
        <v>1071</v>
      </c>
      <c r="I732" t="s">
        <v>15</v>
      </c>
      <c r="J732" t="s">
        <v>16</v>
      </c>
      <c r="K732">
        <v>1432357200</v>
      </c>
      <c r="L732" s="11">
        <f t="shared" si="67"/>
        <v>42147.208333333328</v>
      </c>
      <c r="M732">
        <v>1432875600</v>
      </c>
      <c r="N732" s="11">
        <f t="shared" si="68"/>
        <v>42153.208333333328</v>
      </c>
      <c r="O732" t="b">
        <v>0</v>
      </c>
      <c r="P732" t="b">
        <v>0</v>
      </c>
      <c r="Q732" t="s">
        <v>65</v>
      </c>
      <c r="R732" s="8">
        <f t="shared" si="69"/>
        <v>110.96825396825396</v>
      </c>
      <c r="S732" t="str">
        <f t="shared" si="70"/>
        <v>technology</v>
      </c>
      <c r="T732" t="str">
        <f t="shared" si="71"/>
        <v>wearables</v>
      </c>
    </row>
    <row r="733" spans="1:20" x14ac:dyDescent="0.3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6">
        <f t="shared" si="66"/>
        <v>90.25</v>
      </c>
      <c r="G733" t="s">
        <v>74</v>
      </c>
      <c r="H733">
        <v>219</v>
      </c>
      <c r="I733" t="s">
        <v>21</v>
      </c>
      <c r="J733" t="s">
        <v>22</v>
      </c>
      <c r="K733">
        <v>1500786000</v>
      </c>
      <c r="L733" s="11">
        <f t="shared" si="67"/>
        <v>42939.208333333328</v>
      </c>
      <c r="M733">
        <v>1500872400</v>
      </c>
      <c r="N733" s="11">
        <f t="shared" si="68"/>
        <v>42940.208333333328</v>
      </c>
      <c r="O733" t="b">
        <v>0</v>
      </c>
      <c r="P733" t="b">
        <v>0</v>
      </c>
      <c r="Q733" t="s">
        <v>28</v>
      </c>
      <c r="R733" s="8">
        <f t="shared" si="69"/>
        <v>32.968036529680369</v>
      </c>
      <c r="S733" t="str">
        <f t="shared" si="70"/>
        <v>technology</v>
      </c>
      <c r="T733" t="str">
        <f t="shared" si="71"/>
        <v>web</v>
      </c>
    </row>
    <row r="734" spans="1:20" x14ac:dyDescent="0.3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6">
        <f t="shared" si="66"/>
        <v>91.984615384615381</v>
      </c>
      <c r="G734" t="s">
        <v>14</v>
      </c>
      <c r="H734">
        <v>1121</v>
      </c>
      <c r="I734" t="s">
        <v>21</v>
      </c>
      <c r="J734" t="s">
        <v>22</v>
      </c>
      <c r="K734">
        <v>1490158800</v>
      </c>
      <c r="L734" s="11">
        <f t="shared" si="67"/>
        <v>42816.208333333328</v>
      </c>
      <c r="M734">
        <v>1492146000</v>
      </c>
      <c r="N734" s="11">
        <f t="shared" si="68"/>
        <v>42839.208333333328</v>
      </c>
      <c r="O734" t="b">
        <v>0</v>
      </c>
      <c r="P734" t="b">
        <v>1</v>
      </c>
      <c r="Q734" t="s">
        <v>23</v>
      </c>
      <c r="R734" s="8">
        <f t="shared" si="69"/>
        <v>96.005352363960753</v>
      </c>
      <c r="S734" t="str">
        <f t="shared" si="70"/>
        <v>music</v>
      </c>
      <c r="T734" t="str">
        <f t="shared" si="71"/>
        <v>rock</v>
      </c>
    </row>
    <row r="735" spans="1:20" x14ac:dyDescent="0.3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6">
        <f t="shared" si="66"/>
        <v>527.00632911392404</v>
      </c>
      <c r="G735" t="s">
        <v>20</v>
      </c>
      <c r="H735">
        <v>980</v>
      </c>
      <c r="I735" t="s">
        <v>21</v>
      </c>
      <c r="J735" t="s">
        <v>22</v>
      </c>
      <c r="K735">
        <v>1406178000</v>
      </c>
      <c r="L735" s="11">
        <f t="shared" si="67"/>
        <v>41844.208333333336</v>
      </c>
      <c r="M735">
        <v>1407301200</v>
      </c>
      <c r="N735" s="11">
        <f t="shared" si="68"/>
        <v>41857.208333333336</v>
      </c>
      <c r="O735" t="b">
        <v>0</v>
      </c>
      <c r="P735" t="b">
        <v>0</v>
      </c>
      <c r="Q735" t="s">
        <v>148</v>
      </c>
      <c r="R735" s="8">
        <f t="shared" si="69"/>
        <v>84.96632653061225</v>
      </c>
      <c r="S735" t="str">
        <f t="shared" si="70"/>
        <v>music</v>
      </c>
      <c r="T735" t="str">
        <f t="shared" si="71"/>
        <v>metal</v>
      </c>
    </row>
    <row r="736" spans="1:20" x14ac:dyDescent="0.3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6">
        <f t="shared" si="66"/>
        <v>319.14285714285711</v>
      </c>
      <c r="G736" t="s">
        <v>20</v>
      </c>
      <c r="H736">
        <v>536</v>
      </c>
      <c r="I736" t="s">
        <v>21</v>
      </c>
      <c r="J736" t="s">
        <v>22</v>
      </c>
      <c r="K736">
        <v>1485583200</v>
      </c>
      <c r="L736" s="11">
        <f t="shared" si="67"/>
        <v>42763.25</v>
      </c>
      <c r="M736">
        <v>1486620000</v>
      </c>
      <c r="N736" s="11">
        <f t="shared" si="68"/>
        <v>42775.25</v>
      </c>
      <c r="O736" t="b">
        <v>0</v>
      </c>
      <c r="P736" t="b">
        <v>1</v>
      </c>
      <c r="Q736" t="s">
        <v>33</v>
      </c>
      <c r="R736" s="8">
        <f t="shared" si="69"/>
        <v>25.007462686567163</v>
      </c>
      <c r="S736" t="str">
        <f t="shared" si="70"/>
        <v>theater</v>
      </c>
      <c r="T736" t="str">
        <f t="shared" si="71"/>
        <v>plays</v>
      </c>
    </row>
    <row r="737" spans="1:20" ht="31.2" x14ac:dyDescent="0.3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6">
        <f t="shared" si="66"/>
        <v>354.18867924528303</v>
      </c>
      <c r="G737" t="s">
        <v>20</v>
      </c>
      <c r="H737">
        <v>1991</v>
      </c>
      <c r="I737" t="s">
        <v>21</v>
      </c>
      <c r="J737" t="s">
        <v>22</v>
      </c>
      <c r="K737">
        <v>1459314000</v>
      </c>
      <c r="L737" s="11">
        <f t="shared" si="67"/>
        <v>42459.208333333328</v>
      </c>
      <c r="M737">
        <v>1459918800</v>
      </c>
      <c r="N737" s="11">
        <f t="shared" si="68"/>
        <v>42466.208333333328</v>
      </c>
      <c r="O737" t="b">
        <v>0</v>
      </c>
      <c r="P737" t="b">
        <v>0</v>
      </c>
      <c r="Q737" t="s">
        <v>122</v>
      </c>
      <c r="R737" s="8">
        <f t="shared" si="69"/>
        <v>65.998995479658461</v>
      </c>
      <c r="S737" t="str">
        <f t="shared" si="70"/>
        <v>photography</v>
      </c>
      <c r="T737" t="str">
        <f t="shared" si="71"/>
        <v>photography books</v>
      </c>
    </row>
    <row r="738" spans="1:20" x14ac:dyDescent="0.3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6">
        <f t="shared" si="66"/>
        <v>32.896103896103895</v>
      </c>
      <c r="G738" t="s">
        <v>74</v>
      </c>
      <c r="H738">
        <v>29</v>
      </c>
      <c r="I738" t="s">
        <v>21</v>
      </c>
      <c r="J738" t="s">
        <v>22</v>
      </c>
      <c r="K738">
        <v>1424412000</v>
      </c>
      <c r="L738" s="11">
        <f t="shared" si="67"/>
        <v>42055.25</v>
      </c>
      <c r="M738">
        <v>1424757600</v>
      </c>
      <c r="N738" s="11">
        <f t="shared" si="68"/>
        <v>42059.25</v>
      </c>
      <c r="O738" t="b">
        <v>0</v>
      </c>
      <c r="P738" t="b">
        <v>0</v>
      </c>
      <c r="Q738" t="s">
        <v>68</v>
      </c>
      <c r="R738" s="8">
        <f t="shared" si="69"/>
        <v>87.34482758620689</v>
      </c>
      <c r="S738" t="str">
        <f t="shared" si="70"/>
        <v>publishing</v>
      </c>
      <c r="T738" t="str">
        <f t="shared" si="71"/>
        <v>nonfiction</v>
      </c>
    </row>
    <row r="739" spans="1:20" ht="31.2" x14ac:dyDescent="0.3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6">
        <f t="shared" si="66"/>
        <v>135.8918918918919</v>
      </c>
      <c r="G739" t="s">
        <v>20</v>
      </c>
      <c r="H739">
        <v>180</v>
      </c>
      <c r="I739" t="s">
        <v>21</v>
      </c>
      <c r="J739" t="s">
        <v>22</v>
      </c>
      <c r="K739">
        <v>1478844000</v>
      </c>
      <c r="L739" s="11">
        <f t="shared" si="67"/>
        <v>42685.25</v>
      </c>
      <c r="M739">
        <v>1479880800</v>
      </c>
      <c r="N739" s="11">
        <f t="shared" si="68"/>
        <v>42697.25</v>
      </c>
      <c r="O739" t="b">
        <v>0</v>
      </c>
      <c r="P739" t="b">
        <v>0</v>
      </c>
      <c r="Q739" t="s">
        <v>60</v>
      </c>
      <c r="R739" s="8">
        <f t="shared" si="69"/>
        <v>27.933333333333334</v>
      </c>
      <c r="S739" t="str">
        <f t="shared" si="70"/>
        <v>music</v>
      </c>
      <c r="T739" t="str">
        <f t="shared" si="71"/>
        <v>indie rock</v>
      </c>
    </row>
    <row r="740" spans="1:20" ht="31.2" x14ac:dyDescent="0.3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6">
        <f t="shared" si="66"/>
        <v>2.0843373493975905</v>
      </c>
      <c r="G740" t="s">
        <v>14</v>
      </c>
      <c r="H740">
        <v>15</v>
      </c>
      <c r="I740" t="s">
        <v>21</v>
      </c>
      <c r="J740" t="s">
        <v>22</v>
      </c>
      <c r="K740">
        <v>1416117600</v>
      </c>
      <c r="L740" s="11">
        <f t="shared" si="67"/>
        <v>41959.25</v>
      </c>
      <c r="M740">
        <v>1418018400</v>
      </c>
      <c r="N740" s="11">
        <f t="shared" si="68"/>
        <v>41981.25</v>
      </c>
      <c r="O740" t="b">
        <v>0</v>
      </c>
      <c r="P740" t="b">
        <v>1</v>
      </c>
      <c r="Q740" t="s">
        <v>33</v>
      </c>
      <c r="R740" s="8">
        <f t="shared" si="69"/>
        <v>103.8</v>
      </c>
      <c r="S740" t="str">
        <f t="shared" si="70"/>
        <v>theater</v>
      </c>
      <c r="T740" t="str">
        <f t="shared" si="71"/>
        <v>plays</v>
      </c>
    </row>
    <row r="741" spans="1:20" x14ac:dyDescent="0.3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6">
        <f t="shared" si="66"/>
        <v>61</v>
      </c>
      <c r="G741" t="s">
        <v>14</v>
      </c>
      <c r="H741">
        <v>191</v>
      </c>
      <c r="I741" t="s">
        <v>21</v>
      </c>
      <c r="J741" t="s">
        <v>22</v>
      </c>
      <c r="K741">
        <v>1340946000</v>
      </c>
      <c r="L741" s="11">
        <f t="shared" si="67"/>
        <v>41089.208333333336</v>
      </c>
      <c r="M741">
        <v>1341032400</v>
      </c>
      <c r="N741" s="11">
        <f t="shared" si="68"/>
        <v>41090.208333333336</v>
      </c>
      <c r="O741" t="b">
        <v>0</v>
      </c>
      <c r="P741" t="b">
        <v>0</v>
      </c>
      <c r="Q741" t="s">
        <v>60</v>
      </c>
      <c r="R741" s="8">
        <f t="shared" si="69"/>
        <v>31.937172774869111</v>
      </c>
      <c r="S741" t="str">
        <f t="shared" si="70"/>
        <v>music</v>
      </c>
      <c r="T741" t="str">
        <f t="shared" si="71"/>
        <v>indie rock</v>
      </c>
    </row>
    <row r="742" spans="1:20" ht="31.2" x14ac:dyDescent="0.3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6">
        <f t="shared" si="66"/>
        <v>30.037735849056602</v>
      </c>
      <c r="G742" t="s">
        <v>14</v>
      </c>
      <c r="H742">
        <v>16</v>
      </c>
      <c r="I742" t="s">
        <v>21</v>
      </c>
      <c r="J742" t="s">
        <v>22</v>
      </c>
      <c r="K742">
        <v>1486101600</v>
      </c>
      <c r="L742" s="11">
        <f t="shared" si="67"/>
        <v>42769.25</v>
      </c>
      <c r="M742">
        <v>1486360800</v>
      </c>
      <c r="N742" s="11">
        <f t="shared" si="68"/>
        <v>42772.25</v>
      </c>
      <c r="O742" t="b">
        <v>0</v>
      </c>
      <c r="P742" t="b">
        <v>0</v>
      </c>
      <c r="Q742" t="s">
        <v>33</v>
      </c>
      <c r="R742" s="8">
        <f t="shared" si="69"/>
        <v>99.5</v>
      </c>
      <c r="S742" t="str">
        <f t="shared" si="70"/>
        <v>theater</v>
      </c>
      <c r="T742" t="str">
        <f t="shared" si="71"/>
        <v>plays</v>
      </c>
    </row>
    <row r="743" spans="1:20" x14ac:dyDescent="0.3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6">
        <f t="shared" si="66"/>
        <v>1179.1666666666665</v>
      </c>
      <c r="G743" t="s">
        <v>20</v>
      </c>
      <c r="H743">
        <v>130</v>
      </c>
      <c r="I743" t="s">
        <v>21</v>
      </c>
      <c r="J743" t="s">
        <v>22</v>
      </c>
      <c r="K743">
        <v>1274590800</v>
      </c>
      <c r="L743" s="11">
        <f t="shared" si="67"/>
        <v>40321.208333333336</v>
      </c>
      <c r="M743">
        <v>1274677200</v>
      </c>
      <c r="N743" s="11">
        <f t="shared" si="68"/>
        <v>40322.208333333336</v>
      </c>
      <c r="O743" t="b">
        <v>0</v>
      </c>
      <c r="P743" t="b">
        <v>0</v>
      </c>
      <c r="Q743" t="s">
        <v>33</v>
      </c>
      <c r="R743" s="8">
        <f t="shared" si="69"/>
        <v>108.84615384615384</v>
      </c>
      <c r="S743" t="str">
        <f t="shared" si="70"/>
        <v>theater</v>
      </c>
      <c r="T743" t="str">
        <f t="shared" si="71"/>
        <v>plays</v>
      </c>
    </row>
    <row r="744" spans="1:20" x14ac:dyDescent="0.3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6">
        <f t="shared" si="66"/>
        <v>1126.0833333333335</v>
      </c>
      <c r="G744" t="s">
        <v>20</v>
      </c>
      <c r="H744">
        <v>122</v>
      </c>
      <c r="I744" t="s">
        <v>21</v>
      </c>
      <c r="J744" t="s">
        <v>22</v>
      </c>
      <c r="K744">
        <v>1263880800</v>
      </c>
      <c r="L744" s="11">
        <f t="shared" si="67"/>
        <v>40197.25</v>
      </c>
      <c r="M744">
        <v>1267509600</v>
      </c>
      <c r="N744" s="11">
        <f t="shared" si="68"/>
        <v>40239.25</v>
      </c>
      <c r="O744" t="b">
        <v>0</v>
      </c>
      <c r="P744" t="b">
        <v>0</v>
      </c>
      <c r="Q744" t="s">
        <v>50</v>
      </c>
      <c r="R744" s="8">
        <f t="shared" si="69"/>
        <v>110.76229508196721</v>
      </c>
      <c r="S744" t="str">
        <f t="shared" si="70"/>
        <v>music</v>
      </c>
      <c r="T744" t="str">
        <f t="shared" si="71"/>
        <v>electric music</v>
      </c>
    </row>
    <row r="745" spans="1:20" ht="31.2" x14ac:dyDescent="0.3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6">
        <f t="shared" si="66"/>
        <v>12.923076923076923</v>
      </c>
      <c r="G745" t="s">
        <v>14</v>
      </c>
      <c r="H745">
        <v>17</v>
      </c>
      <c r="I745" t="s">
        <v>21</v>
      </c>
      <c r="J745" t="s">
        <v>22</v>
      </c>
      <c r="K745">
        <v>1445403600</v>
      </c>
      <c r="L745" s="11">
        <f t="shared" si="67"/>
        <v>42298.208333333328</v>
      </c>
      <c r="M745">
        <v>1445922000</v>
      </c>
      <c r="N745" s="11">
        <f t="shared" si="68"/>
        <v>42304.208333333328</v>
      </c>
      <c r="O745" t="b">
        <v>0</v>
      </c>
      <c r="P745" t="b">
        <v>1</v>
      </c>
      <c r="Q745" t="s">
        <v>33</v>
      </c>
      <c r="R745" s="8">
        <f t="shared" si="69"/>
        <v>29.647058823529413</v>
      </c>
      <c r="S745" t="str">
        <f t="shared" si="70"/>
        <v>theater</v>
      </c>
      <c r="T745" t="str">
        <f t="shared" si="71"/>
        <v>plays</v>
      </c>
    </row>
    <row r="746" spans="1:20" x14ac:dyDescent="0.3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6">
        <f t="shared" si="66"/>
        <v>712</v>
      </c>
      <c r="G746" t="s">
        <v>20</v>
      </c>
      <c r="H746">
        <v>140</v>
      </c>
      <c r="I746" t="s">
        <v>21</v>
      </c>
      <c r="J746" t="s">
        <v>22</v>
      </c>
      <c r="K746">
        <v>1533877200</v>
      </c>
      <c r="L746" s="11">
        <f t="shared" si="67"/>
        <v>43322.208333333328</v>
      </c>
      <c r="M746">
        <v>1534050000</v>
      </c>
      <c r="N746" s="11">
        <f t="shared" si="68"/>
        <v>43324.208333333328</v>
      </c>
      <c r="O746" t="b">
        <v>0</v>
      </c>
      <c r="P746" t="b">
        <v>1</v>
      </c>
      <c r="Q746" t="s">
        <v>33</v>
      </c>
      <c r="R746" s="8">
        <f t="shared" si="69"/>
        <v>101.71428571428571</v>
      </c>
      <c r="S746" t="str">
        <f t="shared" si="70"/>
        <v>theater</v>
      </c>
      <c r="T746" t="str">
        <f t="shared" si="71"/>
        <v>plays</v>
      </c>
    </row>
    <row r="747" spans="1:20" ht="31.2" x14ac:dyDescent="0.3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6">
        <f t="shared" si="66"/>
        <v>30.304347826086957</v>
      </c>
      <c r="G747" t="s">
        <v>14</v>
      </c>
      <c r="H747">
        <v>34</v>
      </c>
      <c r="I747" t="s">
        <v>21</v>
      </c>
      <c r="J747" t="s">
        <v>22</v>
      </c>
      <c r="K747">
        <v>1275195600</v>
      </c>
      <c r="L747" s="11">
        <f t="shared" si="67"/>
        <v>40328.208333333336</v>
      </c>
      <c r="M747">
        <v>1277528400</v>
      </c>
      <c r="N747" s="11">
        <f t="shared" si="68"/>
        <v>40355.208333333336</v>
      </c>
      <c r="O747" t="b">
        <v>0</v>
      </c>
      <c r="P747" t="b">
        <v>0</v>
      </c>
      <c r="Q747" t="s">
        <v>65</v>
      </c>
      <c r="R747" s="8">
        <f t="shared" si="69"/>
        <v>61.5</v>
      </c>
      <c r="S747" t="str">
        <f t="shared" si="70"/>
        <v>technology</v>
      </c>
      <c r="T747" t="str">
        <f t="shared" si="71"/>
        <v>wearables</v>
      </c>
    </row>
    <row r="748" spans="1:20" x14ac:dyDescent="0.3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6">
        <f t="shared" si="66"/>
        <v>212.50896057347671</v>
      </c>
      <c r="G748" t="s">
        <v>20</v>
      </c>
      <c r="H748">
        <v>3388</v>
      </c>
      <c r="I748" t="s">
        <v>21</v>
      </c>
      <c r="J748" t="s">
        <v>22</v>
      </c>
      <c r="K748">
        <v>1318136400</v>
      </c>
      <c r="L748" s="11">
        <f t="shared" si="67"/>
        <v>40825.208333333336</v>
      </c>
      <c r="M748">
        <v>1318568400</v>
      </c>
      <c r="N748" s="11">
        <f t="shared" si="68"/>
        <v>40830.208333333336</v>
      </c>
      <c r="O748" t="b">
        <v>0</v>
      </c>
      <c r="P748" t="b">
        <v>0</v>
      </c>
      <c r="Q748" t="s">
        <v>28</v>
      </c>
      <c r="R748" s="8">
        <f t="shared" si="69"/>
        <v>35</v>
      </c>
      <c r="S748" t="str">
        <f t="shared" si="70"/>
        <v>technology</v>
      </c>
      <c r="T748" t="str">
        <f t="shared" si="71"/>
        <v>web</v>
      </c>
    </row>
    <row r="749" spans="1:20" x14ac:dyDescent="0.3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6">
        <f t="shared" si="66"/>
        <v>228.85714285714286</v>
      </c>
      <c r="G749" t="s">
        <v>20</v>
      </c>
      <c r="H749">
        <v>280</v>
      </c>
      <c r="I749" t="s">
        <v>21</v>
      </c>
      <c r="J749" t="s">
        <v>22</v>
      </c>
      <c r="K749">
        <v>1283403600</v>
      </c>
      <c r="L749" s="11">
        <f t="shared" si="67"/>
        <v>40423.208333333336</v>
      </c>
      <c r="M749">
        <v>1284354000</v>
      </c>
      <c r="N749" s="11">
        <f t="shared" si="68"/>
        <v>40434.208333333336</v>
      </c>
      <c r="O749" t="b">
        <v>0</v>
      </c>
      <c r="P749" t="b">
        <v>0</v>
      </c>
      <c r="Q749" t="s">
        <v>33</v>
      </c>
      <c r="R749" s="8">
        <f t="shared" si="69"/>
        <v>40.049999999999997</v>
      </c>
      <c r="S749" t="str">
        <f t="shared" si="70"/>
        <v>theater</v>
      </c>
      <c r="T749" t="str">
        <f t="shared" si="71"/>
        <v>plays</v>
      </c>
    </row>
    <row r="750" spans="1:20" x14ac:dyDescent="0.3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6">
        <f t="shared" si="66"/>
        <v>34.959979476654695</v>
      </c>
      <c r="G750" t="s">
        <v>74</v>
      </c>
      <c r="H750">
        <v>614</v>
      </c>
      <c r="I750" t="s">
        <v>21</v>
      </c>
      <c r="J750" t="s">
        <v>22</v>
      </c>
      <c r="K750">
        <v>1267423200</v>
      </c>
      <c r="L750" s="11">
        <f t="shared" si="67"/>
        <v>40238.25</v>
      </c>
      <c r="M750">
        <v>1269579600</v>
      </c>
      <c r="N750" s="11">
        <f t="shared" si="68"/>
        <v>40263.208333333336</v>
      </c>
      <c r="O750" t="b">
        <v>0</v>
      </c>
      <c r="P750" t="b">
        <v>1</v>
      </c>
      <c r="Q750" t="s">
        <v>71</v>
      </c>
      <c r="R750" s="8">
        <f t="shared" si="69"/>
        <v>110.97231270358306</v>
      </c>
      <c r="S750" t="str">
        <f t="shared" si="70"/>
        <v>film &amp; video</v>
      </c>
      <c r="T750" t="str">
        <f t="shared" si="71"/>
        <v>animation</v>
      </c>
    </row>
    <row r="751" spans="1:20" x14ac:dyDescent="0.3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6">
        <f t="shared" si="66"/>
        <v>157.29069767441862</v>
      </c>
      <c r="G751" t="s">
        <v>20</v>
      </c>
      <c r="H751">
        <v>366</v>
      </c>
      <c r="I751" t="s">
        <v>107</v>
      </c>
      <c r="J751" t="s">
        <v>108</v>
      </c>
      <c r="K751">
        <v>1412744400</v>
      </c>
      <c r="L751" s="11">
        <f t="shared" si="67"/>
        <v>41920.208333333336</v>
      </c>
      <c r="M751">
        <v>1413781200</v>
      </c>
      <c r="N751" s="11">
        <f t="shared" si="68"/>
        <v>41932.208333333336</v>
      </c>
      <c r="O751" t="b">
        <v>0</v>
      </c>
      <c r="P751" t="b">
        <v>1</v>
      </c>
      <c r="Q751" t="s">
        <v>65</v>
      </c>
      <c r="R751" s="8">
        <f t="shared" si="69"/>
        <v>36.959016393442624</v>
      </c>
      <c r="S751" t="str">
        <f t="shared" si="70"/>
        <v>technology</v>
      </c>
      <c r="T751" t="str">
        <f t="shared" si="71"/>
        <v>wearables</v>
      </c>
    </row>
    <row r="752" spans="1:20" ht="31.2" x14ac:dyDescent="0.3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6">
        <f t="shared" si="66"/>
        <v>1</v>
      </c>
      <c r="G752" t="s">
        <v>14</v>
      </c>
      <c r="H752">
        <v>1</v>
      </c>
      <c r="I752" t="s">
        <v>40</v>
      </c>
      <c r="J752" t="s">
        <v>41</v>
      </c>
      <c r="K752">
        <v>1277960400</v>
      </c>
      <c r="L752" s="11">
        <f t="shared" si="67"/>
        <v>40360.208333333336</v>
      </c>
      <c r="M752">
        <v>1280120400</v>
      </c>
      <c r="N752" s="11">
        <f t="shared" si="68"/>
        <v>40385.208333333336</v>
      </c>
      <c r="O752" t="b">
        <v>0</v>
      </c>
      <c r="P752" t="b">
        <v>0</v>
      </c>
      <c r="Q752" t="s">
        <v>50</v>
      </c>
      <c r="R752" s="8">
        <f t="shared" si="69"/>
        <v>1</v>
      </c>
      <c r="S752" t="str">
        <f t="shared" si="70"/>
        <v>music</v>
      </c>
      <c r="T752" t="str">
        <f t="shared" si="71"/>
        <v>electric music</v>
      </c>
    </row>
    <row r="753" spans="1:20" x14ac:dyDescent="0.3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6">
        <f t="shared" si="66"/>
        <v>232.30555555555554</v>
      </c>
      <c r="G753" t="s">
        <v>20</v>
      </c>
      <c r="H753">
        <v>270</v>
      </c>
      <c r="I753" t="s">
        <v>21</v>
      </c>
      <c r="J753" t="s">
        <v>22</v>
      </c>
      <c r="K753">
        <v>1458190800</v>
      </c>
      <c r="L753" s="11">
        <f t="shared" si="67"/>
        <v>42446.208333333328</v>
      </c>
      <c r="M753">
        <v>1459486800</v>
      </c>
      <c r="N753" s="11">
        <f t="shared" si="68"/>
        <v>42461.208333333328</v>
      </c>
      <c r="O753" t="b">
        <v>1</v>
      </c>
      <c r="P753" t="b">
        <v>1</v>
      </c>
      <c r="Q753" t="s">
        <v>68</v>
      </c>
      <c r="R753" s="8">
        <f t="shared" si="69"/>
        <v>30.974074074074075</v>
      </c>
      <c r="S753" t="str">
        <f t="shared" si="70"/>
        <v>publishing</v>
      </c>
      <c r="T753" t="str">
        <f t="shared" si="71"/>
        <v>nonfiction</v>
      </c>
    </row>
    <row r="754" spans="1:20" x14ac:dyDescent="0.3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6">
        <f t="shared" si="66"/>
        <v>92.448275862068968</v>
      </c>
      <c r="G754" t="s">
        <v>74</v>
      </c>
      <c r="H754">
        <v>114</v>
      </c>
      <c r="I754" t="s">
        <v>21</v>
      </c>
      <c r="J754" t="s">
        <v>22</v>
      </c>
      <c r="K754">
        <v>1280984400</v>
      </c>
      <c r="L754" s="11">
        <f t="shared" si="67"/>
        <v>40395.208333333336</v>
      </c>
      <c r="M754">
        <v>1282539600</v>
      </c>
      <c r="N754" s="11">
        <f t="shared" si="68"/>
        <v>40413.208333333336</v>
      </c>
      <c r="O754" t="b">
        <v>0</v>
      </c>
      <c r="P754" t="b">
        <v>1</v>
      </c>
      <c r="Q754" t="s">
        <v>33</v>
      </c>
      <c r="R754" s="8">
        <f t="shared" si="69"/>
        <v>47.035087719298247</v>
      </c>
      <c r="S754" t="str">
        <f t="shared" si="70"/>
        <v>theater</v>
      </c>
      <c r="T754" t="str">
        <f t="shared" si="71"/>
        <v>plays</v>
      </c>
    </row>
    <row r="755" spans="1:20" x14ac:dyDescent="0.3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6">
        <f t="shared" si="66"/>
        <v>256.70212765957444</v>
      </c>
      <c r="G755" t="s">
        <v>20</v>
      </c>
      <c r="H755">
        <v>137</v>
      </c>
      <c r="I755" t="s">
        <v>21</v>
      </c>
      <c r="J755" t="s">
        <v>22</v>
      </c>
      <c r="K755">
        <v>1274590800</v>
      </c>
      <c r="L755" s="11">
        <f t="shared" si="67"/>
        <v>40321.208333333336</v>
      </c>
      <c r="M755">
        <v>1275886800</v>
      </c>
      <c r="N755" s="11">
        <f t="shared" si="68"/>
        <v>40336.208333333336</v>
      </c>
      <c r="O755" t="b">
        <v>0</v>
      </c>
      <c r="P755" t="b">
        <v>0</v>
      </c>
      <c r="Q755" t="s">
        <v>122</v>
      </c>
      <c r="R755" s="8">
        <f t="shared" si="69"/>
        <v>88.065693430656935</v>
      </c>
      <c r="S755" t="str">
        <f t="shared" si="70"/>
        <v>photography</v>
      </c>
      <c r="T755" t="str">
        <f t="shared" si="71"/>
        <v>photography books</v>
      </c>
    </row>
    <row r="756" spans="1:20" x14ac:dyDescent="0.3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6">
        <f t="shared" si="66"/>
        <v>168.47017045454547</v>
      </c>
      <c r="G756" t="s">
        <v>20</v>
      </c>
      <c r="H756">
        <v>3205</v>
      </c>
      <c r="I756" t="s">
        <v>21</v>
      </c>
      <c r="J756" t="s">
        <v>22</v>
      </c>
      <c r="K756">
        <v>1351400400</v>
      </c>
      <c r="L756" s="11">
        <f t="shared" si="67"/>
        <v>41210.208333333336</v>
      </c>
      <c r="M756">
        <v>1355983200</v>
      </c>
      <c r="N756" s="11">
        <f t="shared" si="68"/>
        <v>41263.25</v>
      </c>
      <c r="O756" t="b">
        <v>0</v>
      </c>
      <c r="P756" t="b">
        <v>0</v>
      </c>
      <c r="Q756" t="s">
        <v>33</v>
      </c>
      <c r="R756" s="8">
        <f t="shared" si="69"/>
        <v>37.005616224648989</v>
      </c>
      <c r="S756" t="str">
        <f t="shared" si="70"/>
        <v>theater</v>
      </c>
      <c r="T756" t="str">
        <f t="shared" si="71"/>
        <v>plays</v>
      </c>
    </row>
    <row r="757" spans="1:20" x14ac:dyDescent="0.3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6">
        <f t="shared" si="66"/>
        <v>166.57777777777778</v>
      </c>
      <c r="G757" t="s">
        <v>20</v>
      </c>
      <c r="H757">
        <v>288</v>
      </c>
      <c r="I757" t="s">
        <v>36</v>
      </c>
      <c r="J757" t="s">
        <v>37</v>
      </c>
      <c r="K757">
        <v>1514354400</v>
      </c>
      <c r="L757" s="11">
        <f t="shared" si="67"/>
        <v>43096.25</v>
      </c>
      <c r="M757">
        <v>1515391200</v>
      </c>
      <c r="N757" s="11">
        <f t="shared" si="68"/>
        <v>43108.25</v>
      </c>
      <c r="O757" t="b">
        <v>0</v>
      </c>
      <c r="P757" t="b">
        <v>1</v>
      </c>
      <c r="Q757" t="s">
        <v>33</v>
      </c>
      <c r="R757" s="8">
        <f t="shared" si="69"/>
        <v>26.027777777777779</v>
      </c>
      <c r="S757" t="str">
        <f t="shared" si="70"/>
        <v>theater</v>
      </c>
      <c r="T757" t="str">
        <f t="shared" si="71"/>
        <v>plays</v>
      </c>
    </row>
    <row r="758" spans="1:20" ht="31.2" x14ac:dyDescent="0.3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6">
        <f t="shared" si="66"/>
        <v>772.07692307692309</v>
      </c>
      <c r="G758" t="s">
        <v>20</v>
      </c>
      <c r="H758">
        <v>148</v>
      </c>
      <c r="I758" t="s">
        <v>21</v>
      </c>
      <c r="J758" t="s">
        <v>22</v>
      </c>
      <c r="K758">
        <v>1421733600</v>
      </c>
      <c r="L758" s="11">
        <f t="shared" si="67"/>
        <v>42024.25</v>
      </c>
      <c r="M758">
        <v>1422252000</v>
      </c>
      <c r="N758" s="11">
        <f t="shared" si="68"/>
        <v>42030.25</v>
      </c>
      <c r="O758" t="b">
        <v>0</v>
      </c>
      <c r="P758" t="b">
        <v>0</v>
      </c>
      <c r="Q758" t="s">
        <v>33</v>
      </c>
      <c r="R758" s="8">
        <f t="shared" si="69"/>
        <v>67.817567567567565</v>
      </c>
      <c r="S758" t="str">
        <f t="shared" si="70"/>
        <v>theater</v>
      </c>
      <c r="T758" t="str">
        <f t="shared" si="71"/>
        <v>plays</v>
      </c>
    </row>
    <row r="759" spans="1:20" x14ac:dyDescent="0.3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6">
        <f t="shared" si="66"/>
        <v>406.85714285714283</v>
      </c>
      <c r="G759" t="s">
        <v>20</v>
      </c>
      <c r="H759">
        <v>114</v>
      </c>
      <c r="I759" t="s">
        <v>21</v>
      </c>
      <c r="J759" t="s">
        <v>22</v>
      </c>
      <c r="K759">
        <v>1305176400</v>
      </c>
      <c r="L759" s="11">
        <f t="shared" si="67"/>
        <v>40675.208333333336</v>
      </c>
      <c r="M759">
        <v>1305522000</v>
      </c>
      <c r="N759" s="11">
        <f t="shared" si="68"/>
        <v>40679.208333333336</v>
      </c>
      <c r="O759" t="b">
        <v>0</v>
      </c>
      <c r="P759" t="b">
        <v>0</v>
      </c>
      <c r="Q759" t="s">
        <v>53</v>
      </c>
      <c r="R759" s="8">
        <f t="shared" si="69"/>
        <v>49.964912280701753</v>
      </c>
      <c r="S759" t="str">
        <f t="shared" si="70"/>
        <v>film &amp; video</v>
      </c>
      <c r="T759" t="str">
        <f t="shared" si="71"/>
        <v>drama</v>
      </c>
    </row>
    <row r="760" spans="1:20" x14ac:dyDescent="0.3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6">
        <f t="shared" si="66"/>
        <v>564.20608108108115</v>
      </c>
      <c r="G760" t="s">
        <v>20</v>
      </c>
      <c r="H760">
        <v>1518</v>
      </c>
      <c r="I760" t="s">
        <v>15</v>
      </c>
      <c r="J760" t="s">
        <v>16</v>
      </c>
      <c r="K760">
        <v>1414126800</v>
      </c>
      <c r="L760" s="11">
        <f t="shared" si="67"/>
        <v>41936.208333333336</v>
      </c>
      <c r="M760">
        <v>1414904400</v>
      </c>
      <c r="N760" s="11">
        <f t="shared" si="68"/>
        <v>41945.208333333336</v>
      </c>
      <c r="O760" t="b">
        <v>0</v>
      </c>
      <c r="P760" t="b">
        <v>0</v>
      </c>
      <c r="Q760" t="s">
        <v>23</v>
      </c>
      <c r="R760" s="8">
        <f t="shared" si="69"/>
        <v>110.01646903820817</v>
      </c>
      <c r="S760" t="str">
        <f t="shared" si="70"/>
        <v>music</v>
      </c>
      <c r="T760" t="str">
        <f t="shared" si="71"/>
        <v>rock</v>
      </c>
    </row>
    <row r="761" spans="1:20" ht="31.2" x14ac:dyDescent="0.3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6">
        <f t="shared" si="66"/>
        <v>68.426865671641792</v>
      </c>
      <c r="G761" t="s">
        <v>14</v>
      </c>
      <c r="H761">
        <v>1274</v>
      </c>
      <c r="I761" t="s">
        <v>21</v>
      </c>
      <c r="J761" t="s">
        <v>22</v>
      </c>
      <c r="K761">
        <v>1517810400</v>
      </c>
      <c r="L761" s="11">
        <f t="shared" si="67"/>
        <v>43136.25</v>
      </c>
      <c r="M761">
        <v>1520402400</v>
      </c>
      <c r="N761" s="11">
        <f t="shared" si="68"/>
        <v>43166.25</v>
      </c>
      <c r="O761" t="b">
        <v>0</v>
      </c>
      <c r="P761" t="b">
        <v>0</v>
      </c>
      <c r="Q761" t="s">
        <v>50</v>
      </c>
      <c r="R761" s="8">
        <f t="shared" si="69"/>
        <v>89.964678178963894</v>
      </c>
      <c r="S761" t="str">
        <f t="shared" si="70"/>
        <v>music</v>
      </c>
      <c r="T761" t="str">
        <f t="shared" si="71"/>
        <v>electric music</v>
      </c>
    </row>
    <row r="762" spans="1:20" x14ac:dyDescent="0.3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6">
        <f t="shared" si="66"/>
        <v>34.351966873706004</v>
      </c>
      <c r="G762" t="s">
        <v>14</v>
      </c>
      <c r="H762">
        <v>210</v>
      </c>
      <c r="I762" t="s">
        <v>107</v>
      </c>
      <c r="J762" t="s">
        <v>108</v>
      </c>
      <c r="K762">
        <v>1564635600</v>
      </c>
      <c r="L762" s="11">
        <f t="shared" si="67"/>
        <v>43678.208333333328</v>
      </c>
      <c r="M762">
        <v>1567141200</v>
      </c>
      <c r="N762" s="11">
        <f t="shared" si="68"/>
        <v>43707.208333333328</v>
      </c>
      <c r="O762" t="b">
        <v>0</v>
      </c>
      <c r="P762" t="b">
        <v>1</v>
      </c>
      <c r="Q762" t="s">
        <v>89</v>
      </c>
      <c r="R762" s="8">
        <f t="shared" si="69"/>
        <v>79.009523809523813</v>
      </c>
      <c r="S762" t="str">
        <f t="shared" si="70"/>
        <v>games</v>
      </c>
      <c r="T762" t="str">
        <f t="shared" si="71"/>
        <v>video games</v>
      </c>
    </row>
    <row r="763" spans="1:20" x14ac:dyDescent="0.3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6">
        <f t="shared" si="66"/>
        <v>655.4545454545455</v>
      </c>
      <c r="G763" t="s">
        <v>20</v>
      </c>
      <c r="H763">
        <v>166</v>
      </c>
      <c r="I763" t="s">
        <v>21</v>
      </c>
      <c r="J763" t="s">
        <v>22</v>
      </c>
      <c r="K763">
        <v>1500699600</v>
      </c>
      <c r="L763" s="11">
        <f t="shared" si="67"/>
        <v>42938.208333333328</v>
      </c>
      <c r="M763">
        <v>1501131600</v>
      </c>
      <c r="N763" s="11">
        <f t="shared" si="68"/>
        <v>42943.208333333328</v>
      </c>
      <c r="O763" t="b">
        <v>0</v>
      </c>
      <c r="P763" t="b">
        <v>0</v>
      </c>
      <c r="Q763" t="s">
        <v>23</v>
      </c>
      <c r="R763" s="8">
        <f t="shared" si="69"/>
        <v>86.867469879518069</v>
      </c>
      <c r="S763" t="str">
        <f t="shared" si="70"/>
        <v>music</v>
      </c>
      <c r="T763" t="str">
        <f t="shared" si="71"/>
        <v>rock</v>
      </c>
    </row>
    <row r="764" spans="1:20" x14ac:dyDescent="0.3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6">
        <f t="shared" si="66"/>
        <v>177.25714285714284</v>
      </c>
      <c r="G764" t="s">
        <v>20</v>
      </c>
      <c r="H764">
        <v>100</v>
      </c>
      <c r="I764" t="s">
        <v>26</v>
      </c>
      <c r="J764" t="s">
        <v>27</v>
      </c>
      <c r="K764">
        <v>1354082400</v>
      </c>
      <c r="L764" s="11">
        <f t="shared" si="67"/>
        <v>41241.25</v>
      </c>
      <c r="M764">
        <v>1355032800</v>
      </c>
      <c r="N764" s="11">
        <f t="shared" si="68"/>
        <v>41252.25</v>
      </c>
      <c r="O764" t="b">
        <v>0</v>
      </c>
      <c r="P764" t="b">
        <v>0</v>
      </c>
      <c r="Q764" t="s">
        <v>159</v>
      </c>
      <c r="R764" s="8">
        <f t="shared" si="69"/>
        <v>62.04</v>
      </c>
      <c r="S764" t="str">
        <f t="shared" si="70"/>
        <v>music</v>
      </c>
      <c r="T764" t="str">
        <f t="shared" si="71"/>
        <v>jazz</v>
      </c>
    </row>
    <row r="765" spans="1:20" x14ac:dyDescent="0.3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6">
        <f t="shared" si="66"/>
        <v>113.17857142857144</v>
      </c>
      <c r="G765" t="s">
        <v>20</v>
      </c>
      <c r="H765">
        <v>235</v>
      </c>
      <c r="I765" t="s">
        <v>21</v>
      </c>
      <c r="J765" t="s">
        <v>22</v>
      </c>
      <c r="K765">
        <v>1336453200</v>
      </c>
      <c r="L765" s="11">
        <f t="shared" si="67"/>
        <v>41037.208333333336</v>
      </c>
      <c r="M765">
        <v>1339477200</v>
      </c>
      <c r="N765" s="11">
        <f t="shared" si="68"/>
        <v>41072.208333333336</v>
      </c>
      <c r="O765" t="b">
        <v>0</v>
      </c>
      <c r="P765" t="b">
        <v>1</v>
      </c>
      <c r="Q765" t="s">
        <v>33</v>
      </c>
      <c r="R765" s="8">
        <f t="shared" si="69"/>
        <v>26.970212765957445</v>
      </c>
      <c r="S765" t="str">
        <f t="shared" si="70"/>
        <v>theater</v>
      </c>
      <c r="T765" t="str">
        <f t="shared" si="71"/>
        <v>plays</v>
      </c>
    </row>
    <row r="766" spans="1:20" ht="31.2" x14ac:dyDescent="0.3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6">
        <f t="shared" si="66"/>
        <v>728.18181818181824</v>
      </c>
      <c r="G766" t="s">
        <v>20</v>
      </c>
      <c r="H766">
        <v>148</v>
      </c>
      <c r="I766" t="s">
        <v>21</v>
      </c>
      <c r="J766" t="s">
        <v>22</v>
      </c>
      <c r="K766">
        <v>1305262800</v>
      </c>
      <c r="L766" s="11">
        <f t="shared" si="67"/>
        <v>40676.208333333336</v>
      </c>
      <c r="M766">
        <v>1305954000</v>
      </c>
      <c r="N766" s="11">
        <f t="shared" si="68"/>
        <v>40684.208333333336</v>
      </c>
      <c r="O766" t="b">
        <v>0</v>
      </c>
      <c r="P766" t="b">
        <v>0</v>
      </c>
      <c r="Q766" t="s">
        <v>23</v>
      </c>
      <c r="R766" s="8">
        <f t="shared" si="69"/>
        <v>54.121621621621621</v>
      </c>
      <c r="S766" t="str">
        <f t="shared" si="70"/>
        <v>music</v>
      </c>
      <c r="T766" t="str">
        <f t="shared" si="71"/>
        <v>rock</v>
      </c>
    </row>
    <row r="767" spans="1:20" x14ac:dyDescent="0.3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6">
        <f t="shared" si="66"/>
        <v>208.33333333333334</v>
      </c>
      <c r="G767" t="s">
        <v>20</v>
      </c>
      <c r="H767">
        <v>198</v>
      </c>
      <c r="I767" t="s">
        <v>21</v>
      </c>
      <c r="J767" t="s">
        <v>22</v>
      </c>
      <c r="K767">
        <v>1492232400</v>
      </c>
      <c r="L767" s="11">
        <f t="shared" si="67"/>
        <v>42840.208333333328</v>
      </c>
      <c r="M767">
        <v>1494392400</v>
      </c>
      <c r="N767" s="11">
        <f t="shared" si="68"/>
        <v>42865.208333333328</v>
      </c>
      <c r="O767" t="b">
        <v>1</v>
      </c>
      <c r="P767" t="b">
        <v>1</v>
      </c>
      <c r="Q767" t="s">
        <v>60</v>
      </c>
      <c r="R767" s="8">
        <f t="shared" si="69"/>
        <v>41.035353535353536</v>
      </c>
      <c r="S767" t="str">
        <f t="shared" si="70"/>
        <v>music</v>
      </c>
      <c r="T767" t="str">
        <f t="shared" si="71"/>
        <v>indie rock</v>
      </c>
    </row>
    <row r="768" spans="1:20" ht="31.2" x14ac:dyDescent="0.3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6">
        <f t="shared" si="66"/>
        <v>31.171232876712331</v>
      </c>
      <c r="G768" t="s">
        <v>14</v>
      </c>
      <c r="H768">
        <v>248</v>
      </c>
      <c r="I768" t="s">
        <v>26</v>
      </c>
      <c r="J768" t="s">
        <v>27</v>
      </c>
      <c r="K768">
        <v>1537333200</v>
      </c>
      <c r="L768" s="11">
        <f t="shared" si="67"/>
        <v>43362.208333333328</v>
      </c>
      <c r="M768">
        <v>1537419600</v>
      </c>
      <c r="N768" s="11">
        <f t="shared" si="68"/>
        <v>43363.208333333328</v>
      </c>
      <c r="O768" t="b">
        <v>0</v>
      </c>
      <c r="P768" t="b">
        <v>0</v>
      </c>
      <c r="Q768" t="s">
        <v>474</v>
      </c>
      <c r="R768" s="8">
        <f t="shared" si="69"/>
        <v>55.052419354838712</v>
      </c>
      <c r="S768" t="str">
        <f t="shared" si="70"/>
        <v>film &amp; video</v>
      </c>
      <c r="T768" t="str">
        <f t="shared" si="71"/>
        <v>science fiction</v>
      </c>
    </row>
    <row r="769" spans="1:20" x14ac:dyDescent="0.3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6">
        <f t="shared" si="66"/>
        <v>56.967078189300416</v>
      </c>
      <c r="G769" t="s">
        <v>14</v>
      </c>
      <c r="H769">
        <v>513</v>
      </c>
      <c r="I769" t="s">
        <v>21</v>
      </c>
      <c r="J769" t="s">
        <v>22</v>
      </c>
      <c r="K769">
        <v>1444107600</v>
      </c>
      <c r="L769" s="11">
        <f t="shared" si="67"/>
        <v>42283.208333333328</v>
      </c>
      <c r="M769">
        <v>1447999200</v>
      </c>
      <c r="N769" s="11">
        <f t="shared" si="68"/>
        <v>42328.25</v>
      </c>
      <c r="O769" t="b">
        <v>0</v>
      </c>
      <c r="P769" t="b">
        <v>0</v>
      </c>
      <c r="Q769" t="s">
        <v>206</v>
      </c>
      <c r="R769" s="8">
        <f t="shared" si="69"/>
        <v>107.93762183235867</v>
      </c>
      <c r="S769" t="str">
        <f t="shared" si="70"/>
        <v>publishing</v>
      </c>
      <c r="T769" t="str">
        <f t="shared" si="71"/>
        <v>translations</v>
      </c>
    </row>
    <row r="770" spans="1:20" x14ac:dyDescent="0.3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6">
        <f t="shared" ref="F770:F833" si="72">100*(IF(E770=0,0,E770/D770))</f>
        <v>231</v>
      </c>
      <c r="G770" t="s">
        <v>20</v>
      </c>
      <c r="H770">
        <v>150</v>
      </c>
      <c r="I770" t="s">
        <v>21</v>
      </c>
      <c r="J770" t="s">
        <v>22</v>
      </c>
      <c r="K770">
        <v>1386741600</v>
      </c>
      <c r="L770" s="11">
        <f t="shared" si="67"/>
        <v>41619.25</v>
      </c>
      <c r="M770">
        <v>1388037600</v>
      </c>
      <c r="N770" s="11">
        <f t="shared" si="68"/>
        <v>41634.25</v>
      </c>
      <c r="O770" t="b">
        <v>0</v>
      </c>
      <c r="P770" t="b">
        <v>0</v>
      </c>
      <c r="Q770" t="s">
        <v>33</v>
      </c>
      <c r="R770" s="8">
        <f t="shared" si="69"/>
        <v>73.92</v>
      </c>
      <c r="S770" t="str">
        <f t="shared" si="70"/>
        <v>theater</v>
      </c>
      <c r="T770" t="str">
        <f t="shared" si="71"/>
        <v>plays</v>
      </c>
    </row>
    <row r="771" spans="1:20" x14ac:dyDescent="0.3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6">
        <f t="shared" si="72"/>
        <v>86.867834394904463</v>
      </c>
      <c r="G771" t="s">
        <v>14</v>
      </c>
      <c r="H771">
        <v>3410</v>
      </c>
      <c r="I771" t="s">
        <v>21</v>
      </c>
      <c r="J771" t="s">
        <v>22</v>
      </c>
      <c r="K771">
        <v>1376542800</v>
      </c>
      <c r="L771" s="11">
        <f t="shared" ref="L771:L834" si="73">(((K771/60)/60)/24)+DATE(1970,1,1)</f>
        <v>41501.208333333336</v>
      </c>
      <c r="M771">
        <v>1378789200</v>
      </c>
      <c r="N771" s="11">
        <f t="shared" ref="N771:N834" si="74">(((M771/60)/60)/24)+DATE(1970,1,1)</f>
        <v>41527.208333333336</v>
      </c>
      <c r="O771" t="b">
        <v>0</v>
      </c>
      <c r="P771" t="b">
        <v>0</v>
      </c>
      <c r="Q771" t="s">
        <v>89</v>
      </c>
      <c r="R771" s="8">
        <f t="shared" ref="R771:R834" si="75">IFERROR(E771/H771,0)</f>
        <v>31.995894428152493</v>
      </c>
      <c r="S771" t="str">
        <f t="shared" ref="S771:S834" si="76">LEFT(Q771,SEARCH("/",Q771)-1)</f>
        <v>games</v>
      </c>
      <c r="T771" t="str">
        <f t="shared" ref="T771:T834" si="77">RIGHT(Q771,LEN(Q771)-SEARCH("/",Q771))</f>
        <v>video games</v>
      </c>
    </row>
    <row r="772" spans="1:20" ht="31.2" x14ac:dyDescent="0.3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6">
        <f t="shared" si="72"/>
        <v>270.74418604651163</v>
      </c>
      <c r="G772" t="s">
        <v>20</v>
      </c>
      <c r="H772">
        <v>216</v>
      </c>
      <c r="I772" t="s">
        <v>107</v>
      </c>
      <c r="J772" t="s">
        <v>108</v>
      </c>
      <c r="K772">
        <v>1397451600</v>
      </c>
      <c r="L772" s="11">
        <f t="shared" si="73"/>
        <v>41743.208333333336</v>
      </c>
      <c r="M772">
        <v>1398056400</v>
      </c>
      <c r="N772" s="11">
        <f t="shared" si="74"/>
        <v>41750.208333333336</v>
      </c>
      <c r="O772" t="b">
        <v>0</v>
      </c>
      <c r="P772" t="b">
        <v>1</v>
      </c>
      <c r="Q772" t="s">
        <v>33</v>
      </c>
      <c r="R772" s="8">
        <f t="shared" si="75"/>
        <v>53.898148148148145</v>
      </c>
      <c r="S772" t="str">
        <f t="shared" si="76"/>
        <v>theater</v>
      </c>
      <c r="T772" t="str">
        <f t="shared" si="77"/>
        <v>plays</v>
      </c>
    </row>
    <row r="773" spans="1:20" x14ac:dyDescent="0.3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6">
        <f t="shared" si="72"/>
        <v>49.446428571428569</v>
      </c>
      <c r="G773" t="s">
        <v>74</v>
      </c>
      <c r="H773">
        <v>26</v>
      </c>
      <c r="I773" t="s">
        <v>21</v>
      </c>
      <c r="J773" t="s">
        <v>22</v>
      </c>
      <c r="K773">
        <v>1548482400</v>
      </c>
      <c r="L773" s="11">
        <f t="shared" si="73"/>
        <v>43491.25</v>
      </c>
      <c r="M773">
        <v>1550815200</v>
      </c>
      <c r="N773" s="11">
        <f t="shared" si="74"/>
        <v>43518.25</v>
      </c>
      <c r="O773" t="b">
        <v>0</v>
      </c>
      <c r="P773" t="b">
        <v>0</v>
      </c>
      <c r="Q773" t="s">
        <v>33</v>
      </c>
      <c r="R773" s="8">
        <f t="shared" si="75"/>
        <v>106.5</v>
      </c>
      <c r="S773" t="str">
        <f t="shared" si="76"/>
        <v>theater</v>
      </c>
      <c r="T773" t="str">
        <f t="shared" si="77"/>
        <v>plays</v>
      </c>
    </row>
    <row r="774" spans="1:20" x14ac:dyDescent="0.3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6">
        <f t="shared" si="72"/>
        <v>113.3596256684492</v>
      </c>
      <c r="G774" t="s">
        <v>20</v>
      </c>
      <c r="H774">
        <v>5139</v>
      </c>
      <c r="I774" t="s">
        <v>21</v>
      </c>
      <c r="J774" t="s">
        <v>22</v>
      </c>
      <c r="K774">
        <v>1549692000</v>
      </c>
      <c r="L774" s="11">
        <f t="shared" si="73"/>
        <v>43505.25</v>
      </c>
      <c r="M774">
        <v>1550037600</v>
      </c>
      <c r="N774" s="11">
        <f t="shared" si="74"/>
        <v>43509.25</v>
      </c>
      <c r="O774" t="b">
        <v>0</v>
      </c>
      <c r="P774" t="b">
        <v>0</v>
      </c>
      <c r="Q774" t="s">
        <v>60</v>
      </c>
      <c r="R774" s="8">
        <f t="shared" si="75"/>
        <v>32.999805409612762</v>
      </c>
      <c r="S774" t="str">
        <f t="shared" si="76"/>
        <v>music</v>
      </c>
      <c r="T774" t="str">
        <f t="shared" si="77"/>
        <v>indie rock</v>
      </c>
    </row>
    <row r="775" spans="1:20" x14ac:dyDescent="0.3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6">
        <f t="shared" si="72"/>
        <v>190.55555555555554</v>
      </c>
      <c r="G775" t="s">
        <v>20</v>
      </c>
      <c r="H775">
        <v>2353</v>
      </c>
      <c r="I775" t="s">
        <v>21</v>
      </c>
      <c r="J775" t="s">
        <v>22</v>
      </c>
      <c r="K775">
        <v>1492059600</v>
      </c>
      <c r="L775" s="11">
        <f t="shared" si="73"/>
        <v>42838.208333333328</v>
      </c>
      <c r="M775">
        <v>1492923600</v>
      </c>
      <c r="N775" s="11">
        <f t="shared" si="74"/>
        <v>42848.208333333328</v>
      </c>
      <c r="O775" t="b">
        <v>0</v>
      </c>
      <c r="P775" t="b">
        <v>0</v>
      </c>
      <c r="Q775" t="s">
        <v>33</v>
      </c>
      <c r="R775" s="8">
        <f t="shared" si="75"/>
        <v>43.00254993625159</v>
      </c>
      <c r="S775" t="str">
        <f t="shared" si="76"/>
        <v>theater</v>
      </c>
      <c r="T775" t="str">
        <f t="shared" si="77"/>
        <v>plays</v>
      </c>
    </row>
    <row r="776" spans="1:20" x14ac:dyDescent="0.3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6">
        <f t="shared" si="72"/>
        <v>135.5</v>
      </c>
      <c r="G776" t="s">
        <v>20</v>
      </c>
      <c r="H776">
        <v>78</v>
      </c>
      <c r="I776" t="s">
        <v>107</v>
      </c>
      <c r="J776" t="s">
        <v>108</v>
      </c>
      <c r="K776">
        <v>1463979600</v>
      </c>
      <c r="L776" s="11">
        <f t="shared" si="73"/>
        <v>42513.208333333328</v>
      </c>
      <c r="M776">
        <v>1467522000</v>
      </c>
      <c r="N776" s="11">
        <f t="shared" si="74"/>
        <v>42554.208333333328</v>
      </c>
      <c r="O776" t="b">
        <v>0</v>
      </c>
      <c r="P776" t="b">
        <v>0</v>
      </c>
      <c r="Q776" t="s">
        <v>28</v>
      </c>
      <c r="R776" s="8">
        <f t="shared" si="75"/>
        <v>86.858974358974365</v>
      </c>
      <c r="S776" t="str">
        <f t="shared" si="76"/>
        <v>technology</v>
      </c>
      <c r="T776" t="str">
        <f t="shared" si="77"/>
        <v>web</v>
      </c>
    </row>
    <row r="777" spans="1:20" ht="31.2" x14ac:dyDescent="0.3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6">
        <f t="shared" si="72"/>
        <v>10.297872340425531</v>
      </c>
      <c r="G777" t="s">
        <v>14</v>
      </c>
      <c r="H777">
        <v>10</v>
      </c>
      <c r="I777" t="s">
        <v>21</v>
      </c>
      <c r="J777" t="s">
        <v>22</v>
      </c>
      <c r="K777">
        <v>1415253600</v>
      </c>
      <c r="L777" s="11">
        <f t="shared" si="73"/>
        <v>41949.25</v>
      </c>
      <c r="M777">
        <v>1416117600</v>
      </c>
      <c r="N777" s="11">
        <f t="shared" si="74"/>
        <v>41959.25</v>
      </c>
      <c r="O777" t="b">
        <v>0</v>
      </c>
      <c r="P777" t="b">
        <v>0</v>
      </c>
      <c r="Q777" t="s">
        <v>23</v>
      </c>
      <c r="R777" s="8">
        <f t="shared" si="75"/>
        <v>96.8</v>
      </c>
      <c r="S777" t="str">
        <f t="shared" si="76"/>
        <v>music</v>
      </c>
      <c r="T777" t="str">
        <f t="shared" si="77"/>
        <v>rock</v>
      </c>
    </row>
    <row r="778" spans="1:20" x14ac:dyDescent="0.3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6">
        <f t="shared" si="72"/>
        <v>65.544223826714799</v>
      </c>
      <c r="G778" t="s">
        <v>14</v>
      </c>
      <c r="H778">
        <v>2201</v>
      </c>
      <c r="I778" t="s">
        <v>21</v>
      </c>
      <c r="J778" t="s">
        <v>22</v>
      </c>
      <c r="K778">
        <v>1562216400</v>
      </c>
      <c r="L778" s="11">
        <f t="shared" si="73"/>
        <v>43650.208333333328</v>
      </c>
      <c r="M778">
        <v>1563771600</v>
      </c>
      <c r="N778" s="11">
        <f t="shared" si="74"/>
        <v>43668.208333333328</v>
      </c>
      <c r="O778" t="b">
        <v>0</v>
      </c>
      <c r="P778" t="b">
        <v>0</v>
      </c>
      <c r="Q778" t="s">
        <v>33</v>
      </c>
      <c r="R778" s="8">
        <f t="shared" si="75"/>
        <v>32.995456610631528</v>
      </c>
      <c r="S778" t="str">
        <f t="shared" si="76"/>
        <v>theater</v>
      </c>
      <c r="T778" t="str">
        <f t="shared" si="77"/>
        <v>plays</v>
      </c>
    </row>
    <row r="779" spans="1:20" x14ac:dyDescent="0.3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6">
        <f t="shared" si="72"/>
        <v>49.026652452025587</v>
      </c>
      <c r="G779" t="s">
        <v>14</v>
      </c>
      <c r="H779">
        <v>676</v>
      </c>
      <c r="I779" t="s">
        <v>21</v>
      </c>
      <c r="J779" t="s">
        <v>22</v>
      </c>
      <c r="K779">
        <v>1316754000</v>
      </c>
      <c r="L779" s="11">
        <f t="shared" si="73"/>
        <v>40809.208333333336</v>
      </c>
      <c r="M779">
        <v>1319259600</v>
      </c>
      <c r="N779" s="11">
        <f t="shared" si="74"/>
        <v>40838.208333333336</v>
      </c>
      <c r="O779" t="b">
        <v>0</v>
      </c>
      <c r="P779" t="b">
        <v>0</v>
      </c>
      <c r="Q779" t="s">
        <v>33</v>
      </c>
      <c r="R779" s="8">
        <f t="shared" si="75"/>
        <v>68.028106508875737</v>
      </c>
      <c r="S779" t="str">
        <f t="shared" si="76"/>
        <v>theater</v>
      </c>
      <c r="T779" t="str">
        <f t="shared" si="77"/>
        <v>plays</v>
      </c>
    </row>
    <row r="780" spans="1:20" x14ac:dyDescent="0.3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6">
        <f t="shared" si="72"/>
        <v>787.92307692307691</v>
      </c>
      <c r="G780" t="s">
        <v>20</v>
      </c>
      <c r="H780">
        <v>174</v>
      </c>
      <c r="I780" t="s">
        <v>98</v>
      </c>
      <c r="J780" t="s">
        <v>99</v>
      </c>
      <c r="K780">
        <v>1313211600</v>
      </c>
      <c r="L780" s="11">
        <f t="shared" si="73"/>
        <v>40768.208333333336</v>
      </c>
      <c r="M780">
        <v>1313643600</v>
      </c>
      <c r="N780" s="11">
        <f t="shared" si="74"/>
        <v>40773.208333333336</v>
      </c>
      <c r="O780" t="b">
        <v>0</v>
      </c>
      <c r="P780" t="b">
        <v>0</v>
      </c>
      <c r="Q780" t="s">
        <v>71</v>
      </c>
      <c r="R780" s="8">
        <f t="shared" si="75"/>
        <v>58.867816091954026</v>
      </c>
      <c r="S780" t="str">
        <f t="shared" si="76"/>
        <v>film &amp; video</v>
      </c>
      <c r="T780" t="str">
        <f t="shared" si="77"/>
        <v>animation</v>
      </c>
    </row>
    <row r="781" spans="1:20" x14ac:dyDescent="0.3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6">
        <f t="shared" si="72"/>
        <v>80.306347746090154</v>
      </c>
      <c r="G781" t="s">
        <v>14</v>
      </c>
      <c r="H781">
        <v>831</v>
      </c>
      <c r="I781" t="s">
        <v>21</v>
      </c>
      <c r="J781" t="s">
        <v>22</v>
      </c>
      <c r="K781">
        <v>1439528400</v>
      </c>
      <c r="L781" s="11">
        <f t="shared" si="73"/>
        <v>42230.208333333328</v>
      </c>
      <c r="M781">
        <v>1440306000</v>
      </c>
      <c r="N781" s="11">
        <f t="shared" si="74"/>
        <v>42239.208333333328</v>
      </c>
      <c r="O781" t="b">
        <v>0</v>
      </c>
      <c r="P781" t="b">
        <v>1</v>
      </c>
      <c r="Q781" t="s">
        <v>33</v>
      </c>
      <c r="R781" s="8">
        <f t="shared" si="75"/>
        <v>105.04572803850782</v>
      </c>
      <c r="S781" t="str">
        <f t="shared" si="76"/>
        <v>theater</v>
      </c>
      <c r="T781" t="str">
        <f t="shared" si="77"/>
        <v>plays</v>
      </c>
    </row>
    <row r="782" spans="1:20" ht="31.2" x14ac:dyDescent="0.3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6">
        <f t="shared" si="72"/>
        <v>106.29411764705883</v>
      </c>
      <c r="G782" t="s">
        <v>20</v>
      </c>
      <c r="H782">
        <v>164</v>
      </c>
      <c r="I782" t="s">
        <v>21</v>
      </c>
      <c r="J782" t="s">
        <v>22</v>
      </c>
      <c r="K782">
        <v>1469163600</v>
      </c>
      <c r="L782" s="11">
        <f t="shared" si="73"/>
        <v>42573.208333333328</v>
      </c>
      <c r="M782">
        <v>1470805200</v>
      </c>
      <c r="N782" s="11">
        <f t="shared" si="74"/>
        <v>42592.208333333328</v>
      </c>
      <c r="O782" t="b">
        <v>0</v>
      </c>
      <c r="P782" t="b">
        <v>1</v>
      </c>
      <c r="Q782" t="s">
        <v>53</v>
      </c>
      <c r="R782" s="8">
        <f t="shared" si="75"/>
        <v>33.054878048780488</v>
      </c>
      <c r="S782" t="str">
        <f t="shared" si="76"/>
        <v>film &amp; video</v>
      </c>
      <c r="T782" t="str">
        <f t="shared" si="77"/>
        <v>drama</v>
      </c>
    </row>
    <row r="783" spans="1:20" x14ac:dyDescent="0.3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6">
        <f t="shared" si="72"/>
        <v>50.735632183908038</v>
      </c>
      <c r="G783" t="s">
        <v>74</v>
      </c>
      <c r="H783">
        <v>56</v>
      </c>
      <c r="I783" t="s">
        <v>98</v>
      </c>
      <c r="J783" t="s">
        <v>99</v>
      </c>
      <c r="K783">
        <v>1288501200</v>
      </c>
      <c r="L783" s="11">
        <f t="shared" si="73"/>
        <v>40482.208333333336</v>
      </c>
      <c r="M783">
        <v>1292911200</v>
      </c>
      <c r="N783" s="11">
        <f t="shared" si="74"/>
        <v>40533.25</v>
      </c>
      <c r="O783" t="b">
        <v>0</v>
      </c>
      <c r="P783" t="b">
        <v>0</v>
      </c>
      <c r="Q783" t="s">
        <v>33</v>
      </c>
      <c r="R783" s="8">
        <f t="shared" si="75"/>
        <v>78.821428571428569</v>
      </c>
      <c r="S783" t="str">
        <f t="shared" si="76"/>
        <v>theater</v>
      </c>
      <c r="T783" t="str">
        <f t="shared" si="77"/>
        <v>plays</v>
      </c>
    </row>
    <row r="784" spans="1:20" x14ac:dyDescent="0.3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6">
        <f t="shared" si="72"/>
        <v>215.31372549019611</v>
      </c>
      <c r="G784" t="s">
        <v>20</v>
      </c>
      <c r="H784">
        <v>161</v>
      </c>
      <c r="I784" t="s">
        <v>21</v>
      </c>
      <c r="J784" t="s">
        <v>22</v>
      </c>
      <c r="K784">
        <v>1298959200</v>
      </c>
      <c r="L784" s="11">
        <f t="shared" si="73"/>
        <v>40603.25</v>
      </c>
      <c r="M784">
        <v>1301374800</v>
      </c>
      <c r="N784" s="11">
        <f t="shared" si="74"/>
        <v>40631.208333333336</v>
      </c>
      <c r="O784" t="b">
        <v>0</v>
      </c>
      <c r="P784" t="b">
        <v>1</v>
      </c>
      <c r="Q784" t="s">
        <v>71</v>
      </c>
      <c r="R784" s="8">
        <f t="shared" si="75"/>
        <v>68.204968944099377</v>
      </c>
      <c r="S784" t="str">
        <f t="shared" si="76"/>
        <v>film &amp; video</v>
      </c>
      <c r="T784" t="str">
        <f t="shared" si="77"/>
        <v>animation</v>
      </c>
    </row>
    <row r="785" spans="1:20" x14ac:dyDescent="0.3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6">
        <f t="shared" si="72"/>
        <v>141.22972972972974</v>
      </c>
      <c r="G785" t="s">
        <v>20</v>
      </c>
      <c r="H785">
        <v>138</v>
      </c>
      <c r="I785" t="s">
        <v>21</v>
      </c>
      <c r="J785" t="s">
        <v>22</v>
      </c>
      <c r="K785">
        <v>1387260000</v>
      </c>
      <c r="L785" s="11">
        <f t="shared" si="73"/>
        <v>41625.25</v>
      </c>
      <c r="M785">
        <v>1387864800</v>
      </c>
      <c r="N785" s="11">
        <f t="shared" si="74"/>
        <v>41632.25</v>
      </c>
      <c r="O785" t="b">
        <v>0</v>
      </c>
      <c r="P785" t="b">
        <v>0</v>
      </c>
      <c r="Q785" t="s">
        <v>23</v>
      </c>
      <c r="R785" s="8">
        <f t="shared" si="75"/>
        <v>75.731884057971016</v>
      </c>
      <c r="S785" t="str">
        <f t="shared" si="76"/>
        <v>music</v>
      </c>
      <c r="T785" t="str">
        <f t="shared" si="77"/>
        <v>rock</v>
      </c>
    </row>
    <row r="786" spans="1:20" x14ac:dyDescent="0.3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6">
        <f t="shared" si="72"/>
        <v>115.33745781777279</v>
      </c>
      <c r="G786" t="s">
        <v>20</v>
      </c>
      <c r="H786">
        <v>3308</v>
      </c>
      <c r="I786" t="s">
        <v>21</v>
      </c>
      <c r="J786" t="s">
        <v>22</v>
      </c>
      <c r="K786">
        <v>1457244000</v>
      </c>
      <c r="L786" s="11">
        <f t="shared" si="73"/>
        <v>42435.25</v>
      </c>
      <c r="M786">
        <v>1458190800</v>
      </c>
      <c r="N786" s="11">
        <f t="shared" si="74"/>
        <v>42446.208333333328</v>
      </c>
      <c r="O786" t="b">
        <v>0</v>
      </c>
      <c r="P786" t="b">
        <v>0</v>
      </c>
      <c r="Q786" t="s">
        <v>28</v>
      </c>
      <c r="R786" s="8">
        <f t="shared" si="75"/>
        <v>30.996070133010882</v>
      </c>
      <c r="S786" t="str">
        <f t="shared" si="76"/>
        <v>technology</v>
      </c>
      <c r="T786" t="str">
        <f t="shared" si="77"/>
        <v>web</v>
      </c>
    </row>
    <row r="787" spans="1:20" ht="31.2" x14ac:dyDescent="0.3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6">
        <f t="shared" si="72"/>
        <v>193.11940298507463</v>
      </c>
      <c r="G787" t="s">
        <v>20</v>
      </c>
      <c r="H787">
        <v>127</v>
      </c>
      <c r="I787" t="s">
        <v>26</v>
      </c>
      <c r="J787" t="s">
        <v>27</v>
      </c>
      <c r="K787">
        <v>1556341200</v>
      </c>
      <c r="L787" s="11">
        <f t="shared" si="73"/>
        <v>43582.208333333328</v>
      </c>
      <c r="M787">
        <v>1559278800</v>
      </c>
      <c r="N787" s="11">
        <f t="shared" si="74"/>
        <v>43616.208333333328</v>
      </c>
      <c r="O787" t="b">
        <v>0</v>
      </c>
      <c r="P787" t="b">
        <v>1</v>
      </c>
      <c r="Q787" t="s">
        <v>71</v>
      </c>
      <c r="R787" s="8">
        <f t="shared" si="75"/>
        <v>101.88188976377953</v>
      </c>
      <c r="S787" t="str">
        <f t="shared" si="76"/>
        <v>film &amp; video</v>
      </c>
      <c r="T787" t="str">
        <f t="shared" si="77"/>
        <v>animation</v>
      </c>
    </row>
    <row r="788" spans="1:20" x14ac:dyDescent="0.3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6">
        <f t="shared" si="72"/>
        <v>729.73333333333335</v>
      </c>
      <c r="G788" t="s">
        <v>20</v>
      </c>
      <c r="H788">
        <v>207</v>
      </c>
      <c r="I788" t="s">
        <v>107</v>
      </c>
      <c r="J788" t="s">
        <v>108</v>
      </c>
      <c r="K788">
        <v>1522126800</v>
      </c>
      <c r="L788" s="11">
        <f t="shared" si="73"/>
        <v>43186.208333333328</v>
      </c>
      <c r="M788">
        <v>1522731600</v>
      </c>
      <c r="N788" s="11">
        <f t="shared" si="74"/>
        <v>43193.208333333328</v>
      </c>
      <c r="O788" t="b">
        <v>0</v>
      </c>
      <c r="P788" t="b">
        <v>1</v>
      </c>
      <c r="Q788" t="s">
        <v>159</v>
      </c>
      <c r="R788" s="8">
        <f t="shared" si="75"/>
        <v>52.879227053140099</v>
      </c>
      <c r="S788" t="str">
        <f t="shared" si="76"/>
        <v>music</v>
      </c>
      <c r="T788" t="str">
        <f t="shared" si="77"/>
        <v>jazz</v>
      </c>
    </row>
    <row r="789" spans="1:20" x14ac:dyDescent="0.3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6">
        <f t="shared" si="72"/>
        <v>99.66339869281046</v>
      </c>
      <c r="G789" t="s">
        <v>14</v>
      </c>
      <c r="H789">
        <v>859</v>
      </c>
      <c r="I789" t="s">
        <v>15</v>
      </c>
      <c r="J789" t="s">
        <v>16</v>
      </c>
      <c r="K789">
        <v>1305954000</v>
      </c>
      <c r="L789" s="11">
        <f t="shared" si="73"/>
        <v>40684.208333333336</v>
      </c>
      <c r="M789">
        <v>1306731600</v>
      </c>
      <c r="N789" s="11">
        <f t="shared" si="74"/>
        <v>40693.208333333336</v>
      </c>
      <c r="O789" t="b">
        <v>0</v>
      </c>
      <c r="P789" t="b">
        <v>0</v>
      </c>
      <c r="Q789" t="s">
        <v>23</v>
      </c>
      <c r="R789" s="8">
        <f t="shared" si="75"/>
        <v>71.005820721769496</v>
      </c>
      <c r="S789" t="str">
        <f t="shared" si="76"/>
        <v>music</v>
      </c>
      <c r="T789" t="str">
        <f t="shared" si="77"/>
        <v>rock</v>
      </c>
    </row>
    <row r="790" spans="1:20" x14ac:dyDescent="0.3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6">
        <f t="shared" si="72"/>
        <v>88.166666666666671</v>
      </c>
      <c r="G790" t="s">
        <v>47</v>
      </c>
      <c r="H790">
        <v>31</v>
      </c>
      <c r="I790" t="s">
        <v>21</v>
      </c>
      <c r="J790" t="s">
        <v>22</v>
      </c>
      <c r="K790">
        <v>1350709200</v>
      </c>
      <c r="L790" s="11">
        <f t="shared" si="73"/>
        <v>41202.208333333336</v>
      </c>
      <c r="M790">
        <v>1352527200</v>
      </c>
      <c r="N790" s="11">
        <f t="shared" si="74"/>
        <v>41223.25</v>
      </c>
      <c r="O790" t="b">
        <v>0</v>
      </c>
      <c r="P790" t="b">
        <v>0</v>
      </c>
      <c r="Q790" t="s">
        <v>71</v>
      </c>
      <c r="R790" s="8">
        <f t="shared" si="75"/>
        <v>102.38709677419355</v>
      </c>
      <c r="S790" t="str">
        <f t="shared" si="76"/>
        <v>film &amp; video</v>
      </c>
      <c r="T790" t="str">
        <f t="shared" si="77"/>
        <v>animation</v>
      </c>
    </row>
    <row r="791" spans="1:20" x14ac:dyDescent="0.3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6">
        <f t="shared" si="72"/>
        <v>37.233333333333334</v>
      </c>
      <c r="G791" t="s">
        <v>14</v>
      </c>
      <c r="H791">
        <v>45</v>
      </c>
      <c r="I791" t="s">
        <v>21</v>
      </c>
      <c r="J791" t="s">
        <v>22</v>
      </c>
      <c r="K791">
        <v>1401166800</v>
      </c>
      <c r="L791" s="11">
        <f t="shared" si="73"/>
        <v>41786.208333333336</v>
      </c>
      <c r="M791">
        <v>1404363600</v>
      </c>
      <c r="N791" s="11">
        <f t="shared" si="74"/>
        <v>41823.208333333336</v>
      </c>
      <c r="O791" t="b">
        <v>0</v>
      </c>
      <c r="P791" t="b">
        <v>0</v>
      </c>
      <c r="Q791" t="s">
        <v>33</v>
      </c>
      <c r="R791" s="8">
        <f t="shared" si="75"/>
        <v>74.466666666666669</v>
      </c>
      <c r="S791" t="str">
        <f t="shared" si="76"/>
        <v>theater</v>
      </c>
      <c r="T791" t="str">
        <f t="shared" si="77"/>
        <v>plays</v>
      </c>
    </row>
    <row r="792" spans="1:20" x14ac:dyDescent="0.3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6">
        <f t="shared" si="72"/>
        <v>30.540075309306079</v>
      </c>
      <c r="G792" t="s">
        <v>74</v>
      </c>
      <c r="H792">
        <v>1113</v>
      </c>
      <c r="I792" t="s">
        <v>21</v>
      </c>
      <c r="J792" t="s">
        <v>22</v>
      </c>
      <c r="K792">
        <v>1266127200</v>
      </c>
      <c r="L792" s="11">
        <f t="shared" si="73"/>
        <v>40223.25</v>
      </c>
      <c r="M792">
        <v>1266645600</v>
      </c>
      <c r="N792" s="11">
        <f t="shared" si="74"/>
        <v>40229.25</v>
      </c>
      <c r="O792" t="b">
        <v>0</v>
      </c>
      <c r="P792" t="b">
        <v>0</v>
      </c>
      <c r="Q792" t="s">
        <v>33</v>
      </c>
      <c r="R792" s="8">
        <f t="shared" si="75"/>
        <v>51.009883198562441</v>
      </c>
      <c r="S792" t="str">
        <f t="shared" si="76"/>
        <v>theater</v>
      </c>
      <c r="T792" t="str">
        <f t="shared" si="77"/>
        <v>plays</v>
      </c>
    </row>
    <row r="793" spans="1:20" x14ac:dyDescent="0.3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6">
        <f t="shared" si="72"/>
        <v>25.714285714285712</v>
      </c>
      <c r="G793" t="s">
        <v>14</v>
      </c>
      <c r="H793">
        <v>6</v>
      </c>
      <c r="I793" t="s">
        <v>21</v>
      </c>
      <c r="J793" t="s">
        <v>22</v>
      </c>
      <c r="K793">
        <v>1481436000</v>
      </c>
      <c r="L793" s="11">
        <f t="shared" si="73"/>
        <v>42715.25</v>
      </c>
      <c r="M793">
        <v>1482818400</v>
      </c>
      <c r="N793" s="11">
        <f t="shared" si="74"/>
        <v>42731.25</v>
      </c>
      <c r="O793" t="b">
        <v>0</v>
      </c>
      <c r="P793" t="b">
        <v>0</v>
      </c>
      <c r="Q793" t="s">
        <v>17</v>
      </c>
      <c r="R793" s="8">
        <f t="shared" si="75"/>
        <v>90</v>
      </c>
      <c r="S793" t="str">
        <f t="shared" si="76"/>
        <v>food</v>
      </c>
      <c r="T793" t="str">
        <f t="shared" si="77"/>
        <v>food trucks</v>
      </c>
    </row>
    <row r="794" spans="1:20" x14ac:dyDescent="0.3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6">
        <f t="shared" si="72"/>
        <v>34</v>
      </c>
      <c r="G794" t="s">
        <v>14</v>
      </c>
      <c r="H794">
        <v>7</v>
      </c>
      <c r="I794" t="s">
        <v>21</v>
      </c>
      <c r="J794" t="s">
        <v>22</v>
      </c>
      <c r="K794">
        <v>1372222800</v>
      </c>
      <c r="L794" s="11">
        <f t="shared" si="73"/>
        <v>41451.208333333336</v>
      </c>
      <c r="M794">
        <v>1374642000</v>
      </c>
      <c r="N794" s="11">
        <f t="shared" si="74"/>
        <v>41479.208333333336</v>
      </c>
      <c r="O794" t="b">
        <v>0</v>
      </c>
      <c r="P794" t="b">
        <v>1</v>
      </c>
      <c r="Q794" t="s">
        <v>33</v>
      </c>
      <c r="R794" s="8">
        <f t="shared" si="75"/>
        <v>97.142857142857139</v>
      </c>
      <c r="S794" t="str">
        <f t="shared" si="76"/>
        <v>theater</v>
      </c>
      <c r="T794" t="str">
        <f t="shared" si="77"/>
        <v>plays</v>
      </c>
    </row>
    <row r="795" spans="1:20" x14ac:dyDescent="0.3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6">
        <f t="shared" si="72"/>
        <v>1185.909090909091</v>
      </c>
      <c r="G795" t="s">
        <v>20</v>
      </c>
      <c r="H795">
        <v>181</v>
      </c>
      <c r="I795" t="s">
        <v>98</v>
      </c>
      <c r="J795" t="s">
        <v>99</v>
      </c>
      <c r="K795">
        <v>1372136400</v>
      </c>
      <c r="L795" s="11">
        <f t="shared" si="73"/>
        <v>41450.208333333336</v>
      </c>
      <c r="M795">
        <v>1372482000</v>
      </c>
      <c r="N795" s="11">
        <f t="shared" si="74"/>
        <v>41454.208333333336</v>
      </c>
      <c r="O795" t="b">
        <v>0</v>
      </c>
      <c r="P795" t="b">
        <v>0</v>
      </c>
      <c r="Q795" t="s">
        <v>68</v>
      </c>
      <c r="R795" s="8">
        <f t="shared" si="75"/>
        <v>72.071823204419886</v>
      </c>
      <c r="S795" t="str">
        <f t="shared" si="76"/>
        <v>publishing</v>
      </c>
      <c r="T795" t="str">
        <f t="shared" si="77"/>
        <v>nonfiction</v>
      </c>
    </row>
    <row r="796" spans="1:20" x14ac:dyDescent="0.3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6">
        <f t="shared" si="72"/>
        <v>125.39393939393939</v>
      </c>
      <c r="G796" t="s">
        <v>20</v>
      </c>
      <c r="H796">
        <v>110</v>
      </c>
      <c r="I796" t="s">
        <v>21</v>
      </c>
      <c r="J796" t="s">
        <v>22</v>
      </c>
      <c r="K796">
        <v>1513922400</v>
      </c>
      <c r="L796" s="11">
        <f t="shared" si="73"/>
        <v>43091.25</v>
      </c>
      <c r="M796">
        <v>1514959200</v>
      </c>
      <c r="N796" s="11">
        <f t="shared" si="74"/>
        <v>43103.25</v>
      </c>
      <c r="O796" t="b">
        <v>0</v>
      </c>
      <c r="P796" t="b">
        <v>0</v>
      </c>
      <c r="Q796" t="s">
        <v>23</v>
      </c>
      <c r="R796" s="8">
        <f t="shared" si="75"/>
        <v>75.236363636363635</v>
      </c>
      <c r="S796" t="str">
        <f t="shared" si="76"/>
        <v>music</v>
      </c>
      <c r="T796" t="str">
        <f t="shared" si="77"/>
        <v>rock</v>
      </c>
    </row>
    <row r="797" spans="1:20" ht="31.2" x14ac:dyDescent="0.3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6">
        <f t="shared" si="72"/>
        <v>14.394366197183098</v>
      </c>
      <c r="G797" t="s">
        <v>14</v>
      </c>
      <c r="H797">
        <v>31</v>
      </c>
      <c r="I797" t="s">
        <v>21</v>
      </c>
      <c r="J797" t="s">
        <v>22</v>
      </c>
      <c r="K797">
        <v>1477976400</v>
      </c>
      <c r="L797" s="11">
        <f t="shared" si="73"/>
        <v>42675.208333333328</v>
      </c>
      <c r="M797">
        <v>1478235600</v>
      </c>
      <c r="N797" s="11">
        <f t="shared" si="74"/>
        <v>42678.208333333328</v>
      </c>
      <c r="O797" t="b">
        <v>0</v>
      </c>
      <c r="P797" t="b">
        <v>0</v>
      </c>
      <c r="Q797" t="s">
        <v>53</v>
      </c>
      <c r="R797" s="8">
        <f t="shared" si="75"/>
        <v>32.967741935483872</v>
      </c>
      <c r="S797" t="str">
        <f t="shared" si="76"/>
        <v>film &amp; video</v>
      </c>
      <c r="T797" t="str">
        <f t="shared" si="77"/>
        <v>drama</v>
      </c>
    </row>
    <row r="798" spans="1:20" x14ac:dyDescent="0.3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6">
        <f t="shared" si="72"/>
        <v>54.807692307692314</v>
      </c>
      <c r="G798" t="s">
        <v>14</v>
      </c>
      <c r="H798">
        <v>78</v>
      </c>
      <c r="I798" t="s">
        <v>21</v>
      </c>
      <c r="J798" t="s">
        <v>22</v>
      </c>
      <c r="K798">
        <v>1407474000</v>
      </c>
      <c r="L798" s="11">
        <f t="shared" si="73"/>
        <v>41859.208333333336</v>
      </c>
      <c r="M798">
        <v>1408078800</v>
      </c>
      <c r="N798" s="11">
        <f t="shared" si="74"/>
        <v>41866.208333333336</v>
      </c>
      <c r="O798" t="b">
        <v>0</v>
      </c>
      <c r="P798" t="b">
        <v>1</v>
      </c>
      <c r="Q798" t="s">
        <v>292</v>
      </c>
      <c r="R798" s="8">
        <f t="shared" si="75"/>
        <v>54.807692307692307</v>
      </c>
      <c r="S798" t="str">
        <f t="shared" si="76"/>
        <v>games</v>
      </c>
      <c r="T798" t="str">
        <f t="shared" si="77"/>
        <v>mobile games</v>
      </c>
    </row>
    <row r="799" spans="1:20" x14ac:dyDescent="0.3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6">
        <f t="shared" si="72"/>
        <v>109.63157894736841</v>
      </c>
      <c r="G799" t="s">
        <v>20</v>
      </c>
      <c r="H799">
        <v>185</v>
      </c>
      <c r="I799" t="s">
        <v>21</v>
      </c>
      <c r="J799" t="s">
        <v>22</v>
      </c>
      <c r="K799">
        <v>1546149600</v>
      </c>
      <c r="L799" s="11">
        <f t="shared" si="73"/>
        <v>43464.25</v>
      </c>
      <c r="M799">
        <v>1548136800</v>
      </c>
      <c r="N799" s="11">
        <f t="shared" si="74"/>
        <v>43487.25</v>
      </c>
      <c r="O799" t="b">
        <v>0</v>
      </c>
      <c r="P799" t="b">
        <v>0</v>
      </c>
      <c r="Q799" t="s">
        <v>28</v>
      </c>
      <c r="R799" s="8">
        <f t="shared" si="75"/>
        <v>45.037837837837834</v>
      </c>
      <c r="S799" t="str">
        <f t="shared" si="76"/>
        <v>technology</v>
      </c>
      <c r="T799" t="str">
        <f t="shared" si="77"/>
        <v>web</v>
      </c>
    </row>
    <row r="800" spans="1:20" x14ac:dyDescent="0.3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6">
        <f t="shared" si="72"/>
        <v>188.47058823529412</v>
      </c>
      <c r="G800" t="s">
        <v>20</v>
      </c>
      <c r="H800">
        <v>121</v>
      </c>
      <c r="I800" t="s">
        <v>21</v>
      </c>
      <c r="J800" t="s">
        <v>22</v>
      </c>
      <c r="K800">
        <v>1338440400</v>
      </c>
      <c r="L800" s="11">
        <f t="shared" si="73"/>
        <v>41060.208333333336</v>
      </c>
      <c r="M800">
        <v>1340859600</v>
      </c>
      <c r="N800" s="11">
        <f t="shared" si="74"/>
        <v>41088.208333333336</v>
      </c>
      <c r="O800" t="b">
        <v>0</v>
      </c>
      <c r="P800" t="b">
        <v>1</v>
      </c>
      <c r="Q800" t="s">
        <v>33</v>
      </c>
      <c r="R800" s="8">
        <f t="shared" si="75"/>
        <v>52.958677685950413</v>
      </c>
      <c r="S800" t="str">
        <f t="shared" si="76"/>
        <v>theater</v>
      </c>
      <c r="T800" t="str">
        <f t="shared" si="77"/>
        <v>plays</v>
      </c>
    </row>
    <row r="801" spans="1:20" x14ac:dyDescent="0.3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6">
        <f t="shared" si="72"/>
        <v>87.008284023668637</v>
      </c>
      <c r="G801" t="s">
        <v>14</v>
      </c>
      <c r="H801">
        <v>1225</v>
      </c>
      <c r="I801" t="s">
        <v>40</v>
      </c>
      <c r="J801" t="s">
        <v>41</v>
      </c>
      <c r="K801">
        <v>1454133600</v>
      </c>
      <c r="L801" s="11">
        <f t="shared" si="73"/>
        <v>42399.25</v>
      </c>
      <c r="M801">
        <v>1454479200</v>
      </c>
      <c r="N801" s="11">
        <f t="shared" si="74"/>
        <v>42403.25</v>
      </c>
      <c r="O801" t="b">
        <v>0</v>
      </c>
      <c r="P801" t="b">
        <v>0</v>
      </c>
      <c r="Q801" t="s">
        <v>33</v>
      </c>
      <c r="R801" s="8">
        <f t="shared" si="75"/>
        <v>60.017959183673469</v>
      </c>
      <c r="S801" t="str">
        <f t="shared" si="76"/>
        <v>theater</v>
      </c>
      <c r="T801" t="str">
        <f t="shared" si="77"/>
        <v>plays</v>
      </c>
    </row>
    <row r="802" spans="1:20" x14ac:dyDescent="0.3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6">
        <f t="shared" si="72"/>
        <v>1</v>
      </c>
      <c r="G802" t="s">
        <v>14</v>
      </c>
      <c r="H802">
        <v>1</v>
      </c>
      <c r="I802" t="s">
        <v>98</v>
      </c>
      <c r="J802" t="s">
        <v>99</v>
      </c>
      <c r="K802">
        <v>1434085200</v>
      </c>
      <c r="L802" s="11">
        <f t="shared" si="73"/>
        <v>42167.208333333328</v>
      </c>
      <c r="M802">
        <v>1434430800</v>
      </c>
      <c r="N802" s="11">
        <f t="shared" si="74"/>
        <v>42171.208333333328</v>
      </c>
      <c r="O802" t="b">
        <v>0</v>
      </c>
      <c r="P802" t="b">
        <v>0</v>
      </c>
      <c r="Q802" t="s">
        <v>23</v>
      </c>
      <c r="R802" s="8">
        <f t="shared" si="75"/>
        <v>1</v>
      </c>
      <c r="S802" t="str">
        <f t="shared" si="76"/>
        <v>music</v>
      </c>
      <c r="T802" t="str">
        <f t="shared" si="77"/>
        <v>rock</v>
      </c>
    </row>
    <row r="803" spans="1:20" x14ac:dyDescent="0.3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6">
        <f t="shared" si="72"/>
        <v>202.9130434782609</v>
      </c>
      <c r="G803" t="s">
        <v>20</v>
      </c>
      <c r="H803">
        <v>106</v>
      </c>
      <c r="I803" t="s">
        <v>21</v>
      </c>
      <c r="J803" t="s">
        <v>22</v>
      </c>
      <c r="K803">
        <v>1577772000</v>
      </c>
      <c r="L803" s="11">
        <f t="shared" si="73"/>
        <v>43830.25</v>
      </c>
      <c r="M803">
        <v>1579672800</v>
      </c>
      <c r="N803" s="11">
        <f t="shared" si="74"/>
        <v>43852.25</v>
      </c>
      <c r="O803" t="b">
        <v>0</v>
      </c>
      <c r="P803" t="b">
        <v>1</v>
      </c>
      <c r="Q803" t="s">
        <v>122</v>
      </c>
      <c r="R803" s="8">
        <f t="shared" si="75"/>
        <v>44.028301886792455</v>
      </c>
      <c r="S803" t="str">
        <f t="shared" si="76"/>
        <v>photography</v>
      </c>
      <c r="T803" t="str">
        <f t="shared" si="77"/>
        <v>photography books</v>
      </c>
    </row>
    <row r="804" spans="1:20" ht="31.2" x14ac:dyDescent="0.3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6">
        <f t="shared" si="72"/>
        <v>197.03225806451613</v>
      </c>
      <c r="G804" t="s">
        <v>20</v>
      </c>
      <c r="H804">
        <v>142</v>
      </c>
      <c r="I804" t="s">
        <v>21</v>
      </c>
      <c r="J804" t="s">
        <v>22</v>
      </c>
      <c r="K804">
        <v>1562216400</v>
      </c>
      <c r="L804" s="11">
        <f t="shared" si="73"/>
        <v>43650.208333333328</v>
      </c>
      <c r="M804">
        <v>1562389200</v>
      </c>
      <c r="N804" s="11">
        <f t="shared" si="74"/>
        <v>43652.208333333328</v>
      </c>
      <c r="O804" t="b">
        <v>0</v>
      </c>
      <c r="P804" t="b">
        <v>0</v>
      </c>
      <c r="Q804" t="s">
        <v>122</v>
      </c>
      <c r="R804" s="8">
        <f t="shared" si="75"/>
        <v>86.028169014084511</v>
      </c>
      <c r="S804" t="str">
        <f t="shared" si="76"/>
        <v>photography</v>
      </c>
      <c r="T804" t="str">
        <f t="shared" si="77"/>
        <v>photography books</v>
      </c>
    </row>
    <row r="805" spans="1:20" ht="31.2" x14ac:dyDescent="0.3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6">
        <f t="shared" si="72"/>
        <v>107</v>
      </c>
      <c r="G805" t="s">
        <v>20</v>
      </c>
      <c r="H805">
        <v>233</v>
      </c>
      <c r="I805" t="s">
        <v>21</v>
      </c>
      <c r="J805" t="s">
        <v>22</v>
      </c>
      <c r="K805">
        <v>1548568800</v>
      </c>
      <c r="L805" s="11">
        <f t="shared" si="73"/>
        <v>43492.25</v>
      </c>
      <c r="M805">
        <v>1551506400</v>
      </c>
      <c r="N805" s="11">
        <f t="shared" si="74"/>
        <v>43526.25</v>
      </c>
      <c r="O805" t="b">
        <v>0</v>
      </c>
      <c r="P805" t="b">
        <v>0</v>
      </c>
      <c r="Q805" t="s">
        <v>33</v>
      </c>
      <c r="R805" s="8">
        <f t="shared" si="75"/>
        <v>28.012875536480685</v>
      </c>
      <c r="S805" t="str">
        <f t="shared" si="76"/>
        <v>theater</v>
      </c>
      <c r="T805" t="str">
        <f t="shared" si="77"/>
        <v>plays</v>
      </c>
    </row>
    <row r="806" spans="1:20" x14ac:dyDescent="0.3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6">
        <f t="shared" si="72"/>
        <v>268.73076923076923</v>
      </c>
      <c r="G806" t="s">
        <v>20</v>
      </c>
      <c r="H806">
        <v>218</v>
      </c>
      <c r="I806" t="s">
        <v>21</v>
      </c>
      <c r="J806" t="s">
        <v>22</v>
      </c>
      <c r="K806">
        <v>1514872800</v>
      </c>
      <c r="L806" s="11">
        <f t="shared" si="73"/>
        <v>43102.25</v>
      </c>
      <c r="M806">
        <v>1516600800</v>
      </c>
      <c r="N806" s="11">
        <f t="shared" si="74"/>
        <v>43122.25</v>
      </c>
      <c r="O806" t="b">
        <v>0</v>
      </c>
      <c r="P806" t="b">
        <v>0</v>
      </c>
      <c r="Q806" t="s">
        <v>23</v>
      </c>
      <c r="R806" s="8">
        <f t="shared" si="75"/>
        <v>32.050458715596328</v>
      </c>
      <c r="S806" t="str">
        <f t="shared" si="76"/>
        <v>music</v>
      </c>
      <c r="T806" t="str">
        <f t="shared" si="77"/>
        <v>rock</v>
      </c>
    </row>
    <row r="807" spans="1:20" ht="31.2" x14ac:dyDescent="0.3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6">
        <f t="shared" si="72"/>
        <v>50.845360824742272</v>
      </c>
      <c r="G807" t="s">
        <v>14</v>
      </c>
      <c r="H807">
        <v>67</v>
      </c>
      <c r="I807" t="s">
        <v>26</v>
      </c>
      <c r="J807" t="s">
        <v>27</v>
      </c>
      <c r="K807">
        <v>1416031200</v>
      </c>
      <c r="L807" s="11">
        <f t="shared" si="73"/>
        <v>41958.25</v>
      </c>
      <c r="M807">
        <v>1420437600</v>
      </c>
      <c r="N807" s="11">
        <f t="shared" si="74"/>
        <v>42009.25</v>
      </c>
      <c r="O807" t="b">
        <v>0</v>
      </c>
      <c r="P807" t="b">
        <v>0</v>
      </c>
      <c r="Q807" t="s">
        <v>42</v>
      </c>
      <c r="R807" s="8">
        <f t="shared" si="75"/>
        <v>73.611940298507463</v>
      </c>
      <c r="S807" t="str">
        <f t="shared" si="76"/>
        <v>film &amp; video</v>
      </c>
      <c r="T807" t="str">
        <f t="shared" si="77"/>
        <v>documentary</v>
      </c>
    </row>
    <row r="808" spans="1:20" x14ac:dyDescent="0.3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6">
        <f t="shared" si="72"/>
        <v>1180.2857142857142</v>
      </c>
      <c r="G808" t="s">
        <v>20</v>
      </c>
      <c r="H808">
        <v>76</v>
      </c>
      <c r="I808" t="s">
        <v>21</v>
      </c>
      <c r="J808" t="s">
        <v>22</v>
      </c>
      <c r="K808">
        <v>1330927200</v>
      </c>
      <c r="L808" s="11">
        <f t="shared" si="73"/>
        <v>40973.25</v>
      </c>
      <c r="M808">
        <v>1332997200</v>
      </c>
      <c r="N808" s="11">
        <f t="shared" si="74"/>
        <v>40997.208333333336</v>
      </c>
      <c r="O808" t="b">
        <v>0</v>
      </c>
      <c r="P808" t="b">
        <v>1</v>
      </c>
      <c r="Q808" t="s">
        <v>53</v>
      </c>
      <c r="R808" s="8">
        <f t="shared" si="75"/>
        <v>108.71052631578948</v>
      </c>
      <c r="S808" t="str">
        <f t="shared" si="76"/>
        <v>film &amp; video</v>
      </c>
      <c r="T808" t="str">
        <f t="shared" si="77"/>
        <v>drama</v>
      </c>
    </row>
    <row r="809" spans="1:20" x14ac:dyDescent="0.3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6">
        <f t="shared" si="72"/>
        <v>264</v>
      </c>
      <c r="G809" t="s">
        <v>20</v>
      </c>
      <c r="H809">
        <v>43</v>
      </c>
      <c r="I809" t="s">
        <v>21</v>
      </c>
      <c r="J809" t="s">
        <v>22</v>
      </c>
      <c r="K809">
        <v>1571115600</v>
      </c>
      <c r="L809" s="11">
        <f t="shared" si="73"/>
        <v>43753.208333333328</v>
      </c>
      <c r="M809">
        <v>1574920800</v>
      </c>
      <c r="N809" s="11">
        <f t="shared" si="74"/>
        <v>43797.25</v>
      </c>
      <c r="O809" t="b">
        <v>0</v>
      </c>
      <c r="P809" t="b">
        <v>1</v>
      </c>
      <c r="Q809" t="s">
        <v>33</v>
      </c>
      <c r="R809" s="8">
        <f t="shared" si="75"/>
        <v>42.97674418604651</v>
      </c>
      <c r="S809" t="str">
        <f t="shared" si="76"/>
        <v>theater</v>
      </c>
      <c r="T809" t="str">
        <f t="shared" si="77"/>
        <v>plays</v>
      </c>
    </row>
    <row r="810" spans="1:20" x14ac:dyDescent="0.3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6">
        <f t="shared" si="72"/>
        <v>30.44230769230769</v>
      </c>
      <c r="G810" t="s">
        <v>14</v>
      </c>
      <c r="H810">
        <v>19</v>
      </c>
      <c r="I810" t="s">
        <v>21</v>
      </c>
      <c r="J810" t="s">
        <v>22</v>
      </c>
      <c r="K810">
        <v>1463461200</v>
      </c>
      <c r="L810" s="11">
        <f t="shared" si="73"/>
        <v>42507.208333333328</v>
      </c>
      <c r="M810">
        <v>1464930000</v>
      </c>
      <c r="N810" s="11">
        <f t="shared" si="74"/>
        <v>42524.208333333328</v>
      </c>
      <c r="O810" t="b">
        <v>0</v>
      </c>
      <c r="P810" t="b">
        <v>0</v>
      </c>
      <c r="Q810" t="s">
        <v>17</v>
      </c>
      <c r="R810" s="8">
        <f t="shared" si="75"/>
        <v>83.315789473684205</v>
      </c>
      <c r="S810" t="str">
        <f t="shared" si="76"/>
        <v>food</v>
      </c>
      <c r="T810" t="str">
        <f t="shared" si="77"/>
        <v>food trucks</v>
      </c>
    </row>
    <row r="811" spans="1:20" x14ac:dyDescent="0.3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6">
        <f t="shared" si="72"/>
        <v>62.880681818181813</v>
      </c>
      <c r="G811" t="s">
        <v>14</v>
      </c>
      <c r="H811">
        <v>2108</v>
      </c>
      <c r="I811" t="s">
        <v>98</v>
      </c>
      <c r="J811" t="s">
        <v>99</v>
      </c>
      <c r="K811">
        <v>1344920400</v>
      </c>
      <c r="L811" s="11">
        <f t="shared" si="73"/>
        <v>41135.208333333336</v>
      </c>
      <c r="M811">
        <v>1345006800</v>
      </c>
      <c r="N811" s="11">
        <f t="shared" si="74"/>
        <v>41136.208333333336</v>
      </c>
      <c r="O811" t="b">
        <v>0</v>
      </c>
      <c r="P811" t="b">
        <v>0</v>
      </c>
      <c r="Q811" t="s">
        <v>42</v>
      </c>
      <c r="R811" s="8">
        <f t="shared" si="75"/>
        <v>42</v>
      </c>
      <c r="S811" t="str">
        <f t="shared" si="76"/>
        <v>film &amp; video</v>
      </c>
      <c r="T811" t="str">
        <f t="shared" si="77"/>
        <v>documentary</v>
      </c>
    </row>
    <row r="812" spans="1:20" ht="31.2" x14ac:dyDescent="0.3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6">
        <f t="shared" si="72"/>
        <v>193.125</v>
      </c>
      <c r="G812" t="s">
        <v>20</v>
      </c>
      <c r="H812">
        <v>221</v>
      </c>
      <c r="I812" t="s">
        <v>21</v>
      </c>
      <c r="J812" t="s">
        <v>22</v>
      </c>
      <c r="K812">
        <v>1511848800</v>
      </c>
      <c r="L812" s="11">
        <f t="shared" si="73"/>
        <v>43067.25</v>
      </c>
      <c r="M812">
        <v>1512712800</v>
      </c>
      <c r="N812" s="11">
        <f t="shared" si="74"/>
        <v>43077.25</v>
      </c>
      <c r="O812" t="b">
        <v>0</v>
      </c>
      <c r="P812" t="b">
        <v>1</v>
      </c>
      <c r="Q812" t="s">
        <v>33</v>
      </c>
      <c r="R812" s="8">
        <f t="shared" si="75"/>
        <v>55.927601809954751</v>
      </c>
      <c r="S812" t="str">
        <f t="shared" si="76"/>
        <v>theater</v>
      </c>
      <c r="T812" t="str">
        <f t="shared" si="77"/>
        <v>plays</v>
      </c>
    </row>
    <row r="813" spans="1:20" x14ac:dyDescent="0.3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6">
        <f t="shared" si="72"/>
        <v>77.102702702702715</v>
      </c>
      <c r="G813" t="s">
        <v>14</v>
      </c>
      <c r="H813">
        <v>679</v>
      </c>
      <c r="I813" t="s">
        <v>21</v>
      </c>
      <c r="J813" t="s">
        <v>22</v>
      </c>
      <c r="K813">
        <v>1452319200</v>
      </c>
      <c r="L813" s="11">
        <f t="shared" si="73"/>
        <v>42378.25</v>
      </c>
      <c r="M813">
        <v>1452492000</v>
      </c>
      <c r="N813" s="11">
        <f t="shared" si="74"/>
        <v>42380.25</v>
      </c>
      <c r="O813" t="b">
        <v>0</v>
      </c>
      <c r="P813" t="b">
        <v>1</v>
      </c>
      <c r="Q813" t="s">
        <v>89</v>
      </c>
      <c r="R813" s="8">
        <f t="shared" si="75"/>
        <v>105.03681885125184</v>
      </c>
      <c r="S813" t="str">
        <f t="shared" si="76"/>
        <v>games</v>
      </c>
      <c r="T813" t="str">
        <f t="shared" si="77"/>
        <v>video games</v>
      </c>
    </row>
    <row r="814" spans="1:20" x14ac:dyDescent="0.3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6">
        <f t="shared" si="72"/>
        <v>225.52763819095478</v>
      </c>
      <c r="G814" t="s">
        <v>20</v>
      </c>
      <c r="H814">
        <v>2805</v>
      </c>
      <c r="I814" t="s">
        <v>15</v>
      </c>
      <c r="J814" t="s">
        <v>16</v>
      </c>
      <c r="K814">
        <v>1523854800</v>
      </c>
      <c r="L814" s="11">
        <f t="shared" si="73"/>
        <v>43206.208333333328</v>
      </c>
      <c r="M814">
        <v>1524286800</v>
      </c>
      <c r="N814" s="11">
        <f t="shared" si="74"/>
        <v>43211.208333333328</v>
      </c>
      <c r="O814" t="b">
        <v>0</v>
      </c>
      <c r="P814" t="b">
        <v>0</v>
      </c>
      <c r="Q814" t="s">
        <v>68</v>
      </c>
      <c r="R814" s="8">
        <f t="shared" si="75"/>
        <v>48</v>
      </c>
      <c r="S814" t="str">
        <f t="shared" si="76"/>
        <v>publishing</v>
      </c>
      <c r="T814" t="str">
        <f t="shared" si="77"/>
        <v>nonfiction</v>
      </c>
    </row>
    <row r="815" spans="1:20" x14ac:dyDescent="0.3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6">
        <f t="shared" si="72"/>
        <v>239.40625</v>
      </c>
      <c r="G815" t="s">
        <v>20</v>
      </c>
      <c r="H815">
        <v>68</v>
      </c>
      <c r="I815" t="s">
        <v>21</v>
      </c>
      <c r="J815" t="s">
        <v>22</v>
      </c>
      <c r="K815">
        <v>1346043600</v>
      </c>
      <c r="L815" s="11">
        <f t="shared" si="73"/>
        <v>41148.208333333336</v>
      </c>
      <c r="M815">
        <v>1346907600</v>
      </c>
      <c r="N815" s="11">
        <f t="shared" si="74"/>
        <v>41158.208333333336</v>
      </c>
      <c r="O815" t="b">
        <v>0</v>
      </c>
      <c r="P815" t="b">
        <v>0</v>
      </c>
      <c r="Q815" t="s">
        <v>89</v>
      </c>
      <c r="R815" s="8">
        <f t="shared" si="75"/>
        <v>112.66176470588235</v>
      </c>
      <c r="S815" t="str">
        <f t="shared" si="76"/>
        <v>games</v>
      </c>
      <c r="T815" t="str">
        <f t="shared" si="77"/>
        <v>video games</v>
      </c>
    </row>
    <row r="816" spans="1:20" x14ac:dyDescent="0.3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6">
        <f t="shared" si="72"/>
        <v>92.1875</v>
      </c>
      <c r="G816" t="s">
        <v>14</v>
      </c>
      <c r="H816">
        <v>36</v>
      </c>
      <c r="I816" t="s">
        <v>36</v>
      </c>
      <c r="J816" t="s">
        <v>37</v>
      </c>
      <c r="K816">
        <v>1464325200</v>
      </c>
      <c r="L816" s="11">
        <f t="shared" si="73"/>
        <v>42517.208333333328</v>
      </c>
      <c r="M816">
        <v>1464498000</v>
      </c>
      <c r="N816" s="11">
        <f t="shared" si="74"/>
        <v>42519.208333333328</v>
      </c>
      <c r="O816" t="b">
        <v>0</v>
      </c>
      <c r="P816" t="b">
        <v>1</v>
      </c>
      <c r="Q816" t="s">
        <v>23</v>
      </c>
      <c r="R816" s="8">
        <f t="shared" si="75"/>
        <v>81.944444444444443</v>
      </c>
      <c r="S816" t="str">
        <f t="shared" si="76"/>
        <v>music</v>
      </c>
      <c r="T816" t="str">
        <f t="shared" si="77"/>
        <v>rock</v>
      </c>
    </row>
    <row r="817" spans="1:20" ht="31.2" x14ac:dyDescent="0.3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6">
        <f t="shared" si="72"/>
        <v>130.23333333333335</v>
      </c>
      <c r="G817" t="s">
        <v>20</v>
      </c>
      <c r="H817">
        <v>183</v>
      </c>
      <c r="I817" t="s">
        <v>15</v>
      </c>
      <c r="J817" t="s">
        <v>16</v>
      </c>
      <c r="K817">
        <v>1511935200</v>
      </c>
      <c r="L817" s="11">
        <f t="shared" si="73"/>
        <v>43068.25</v>
      </c>
      <c r="M817">
        <v>1514181600</v>
      </c>
      <c r="N817" s="11">
        <f t="shared" si="74"/>
        <v>43094.25</v>
      </c>
      <c r="O817" t="b">
        <v>0</v>
      </c>
      <c r="P817" t="b">
        <v>0</v>
      </c>
      <c r="Q817" t="s">
        <v>23</v>
      </c>
      <c r="R817" s="8">
        <f t="shared" si="75"/>
        <v>64.049180327868854</v>
      </c>
      <c r="S817" t="str">
        <f t="shared" si="76"/>
        <v>music</v>
      </c>
      <c r="T817" t="str">
        <f t="shared" si="77"/>
        <v>rock</v>
      </c>
    </row>
    <row r="818" spans="1:20" ht="31.2" x14ac:dyDescent="0.3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6">
        <f t="shared" si="72"/>
        <v>615.21739130434787</v>
      </c>
      <c r="G818" t="s">
        <v>20</v>
      </c>
      <c r="H818">
        <v>133</v>
      </c>
      <c r="I818" t="s">
        <v>21</v>
      </c>
      <c r="J818" t="s">
        <v>22</v>
      </c>
      <c r="K818">
        <v>1392012000</v>
      </c>
      <c r="L818" s="11">
        <f t="shared" si="73"/>
        <v>41680.25</v>
      </c>
      <c r="M818">
        <v>1392184800</v>
      </c>
      <c r="N818" s="11">
        <f t="shared" si="74"/>
        <v>41682.25</v>
      </c>
      <c r="O818" t="b">
        <v>1</v>
      </c>
      <c r="P818" t="b">
        <v>1</v>
      </c>
      <c r="Q818" t="s">
        <v>33</v>
      </c>
      <c r="R818" s="8">
        <f t="shared" si="75"/>
        <v>106.39097744360902</v>
      </c>
      <c r="S818" t="str">
        <f t="shared" si="76"/>
        <v>theater</v>
      </c>
      <c r="T818" t="str">
        <f t="shared" si="77"/>
        <v>plays</v>
      </c>
    </row>
    <row r="819" spans="1:20" x14ac:dyDescent="0.3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6">
        <f t="shared" si="72"/>
        <v>368.79532163742692</v>
      </c>
      <c r="G819" t="s">
        <v>20</v>
      </c>
      <c r="H819">
        <v>2489</v>
      </c>
      <c r="I819" t="s">
        <v>107</v>
      </c>
      <c r="J819" t="s">
        <v>108</v>
      </c>
      <c r="K819">
        <v>1556946000</v>
      </c>
      <c r="L819" s="11">
        <f t="shared" si="73"/>
        <v>43589.208333333328</v>
      </c>
      <c r="M819">
        <v>1559365200</v>
      </c>
      <c r="N819" s="11">
        <f t="shared" si="74"/>
        <v>43617.208333333328</v>
      </c>
      <c r="O819" t="b">
        <v>0</v>
      </c>
      <c r="P819" t="b">
        <v>1</v>
      </c>
      <c r="Q819" t="s">
        <v>68</v>
      </c>
      <c r="R819" s="8">
        <f t="shared" si="75"/>
        <v>76.011249497790274</v>
      </c>
      <c r="S819" t="str">
        <f t="shared" si="76"/>
        <v>publishing</v>
      </c>
      <c r="T819" t="str">
        <f t="shared" si="77"/>
        <v>nonfiction</v>
      </c>
    </row>
    <row r="820" spans="1:20" x14ac:dyDescent="0.3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6">
        <f t="shared" si="72"/>
        <v>1094.8571428571429</v>
      </c>
      <c r="G820" t="s">
        <v>20</v>
      </c>
      <c r="H820">
        <v>69</v>
      </c>
      <c r="I820" t="s">
        <v>21</v>
      </c>
      <c r="J820" t="s">
        <v>22</v>
      </c>
      <c r="K820">
        <v>1548050400</v>
      </c>
      <c r="L820" s="11">
        <f t="shared" si="73"/>
        <v>43486.25</v>
      </c>
      <c r="M820">
        <v>1549173600</v>
      </c>
      <c r="N820" s="11">
        <f t="shared" si="74"/>
        <v>43499.25</v>
      </c>
      <c r="O820" t="b">
        <v>0</v>
      </c>
      <c r="P820" t="b">
        <v>1</v>
      </c>
      <c r="Q820" t="s">
        <v>33</v>
      </c>
      <c r="R820" s="8">
        <f t="shared" si="75"/>
        <v>111.07246376811594</v>
      </c>
      <c r="S820" t="str">
        <f t="shared" si="76"/>
        <v>theater</v>
      </c>
      <c r="T820" t="str">
        <f t="shared" si="77"/>
        <v>plays</v>
      </c>
    </row>
    <row r="821" spans="1:20" ht="31.2" x14ac:dyDescent="0.3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6">
        <f t="shared" si="72"/>
        <v>50.662921348314605</v>
      </c>
      <c r="G821" t="s">
        <v>14</v>
      </c>
      <c r="H821">
        <v>47</v>
      </c>
      <c r="I821" t="s">
        <v>21</v>
      </c>
      <c r="J821" t="s">
        <v>22</v>
      </c>
      <c r="K821">
        <v>1353736800</v>
      </c>
      <c r="L821" s="11">
        <f t="shared" si="73"/>
        <v>41237.25</v>
      </c>
      <c r="M821">
        <v>1355032800</v>
      </c>
      <c r="N821" s="11">
        <f t="shared" si="74"/>
        <v>41252.25</v>
      </c>
      <c r="O821" t="b">
        <v>1</v>
      </c>
      <c r="P821" t="b">
        <v>0</v>
      </c>
      <c r="Q821" t="s">
        <v>89</v>
      </c>
      <c r="R821" s="8">
        <f t="shared" si="75"/>
        <v>95.936170212765958</v>
      </c>
      <c r="S821" t="str">
        <f t="shared" si="76"/>
        <v>games</v>
      </c>
      <c r="T821" t="str">
        <f t="shared" si="77"/>
        <v>video games</v>
      </c>
    </row>
    <row r="822" spans="1:20" x14ac:dyDescent="0.3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6">
        <f t="shared" si="72"/>
        <v>800.6</v>
      </c>
      <c r="G822" t="s">
        <v>20</v>
      </c>
      <c r="H822">
        <v>279</v>
      </c>
      <c r="I822" t="s">
        <v>40</v>
      </c>
      <c r="J822" t="s">
        <v>41</v>
      </c>
      <c r="K822">
        <v>1532840400</v>
      </c>
      <c r="L822" s="11">
        <f t="shared" si="73"/>
        <v>43310.208333333328</v>
      </c>
      <c r="M822">
        <v>1533963600</v>
      </c>
      <c r="N822" s="11">
        <f t="shared" si="74"/>
        <v>43323.208333333328</v>
      </c>
      <c r="O822" t="b">
        <v>0</v>
      </c>
      <c r="P822" t="b">
        <v>1</v>
      </c>
      <c r="Q822" t="s">
        <v>23</v>
      </c>
      <c r="R822" s="8">
        <f t="shared" si="75"/>
        <v>43.043010752688176</v>
      </c>
      <c r="S822" t="str">
        <f t="shared" si="76"/>
        <v>music</v>
      </c>
      <c r="T822" t="str">
        <f t="shared" si="77"/>
        <v>rock</v>
      </c>
    </row>
    <row r="823" spans="1:20" x14ac:dyDescent="0.3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6">
        <f t="shared" si="72"/>
        <v>291.28571428571428</v>
      </c>
      <c r="G823" t="s">
        <v>20</v>
      </c>
      <c r="H823">
        <v>210</v>
      </c>
      <c r="I823" t="s">
        <v>21</v>
      </c>
      <c r="J823" t="s">
        <v>22</v>
      </c>
      <c r="K823">
        <v>1488261600</v>
      </c>
      <c r="L823" s="11">
        <f t="shared" si="73"/>
        <v>42794.25</v>
      </c>
      <c r="M823">
        <v>1489381200</v>
      </c>
      <c r="N823" s="11">
        <f t="shared" si="74"/>
        <v>42807.208333333328</v>
      </c>
      <c r="O823" t="b">
        <v>0</v>
      </c>
      <c r="P823" t="b">
        <v>0</v>
      </c>
      <c r="Q823" t="s">
        <v>42</v>
      </c>
      <c r="R823" s="8">
        <f t="shared" si="75"/>
        <v>67.966666666666669</v>
      </c>
      <c r="S823" t="str">
        <f t="shared" si="76"/>
        <v>film &amp; video</v>
      </c>
      <c r="T823" t="str">
        <f t="shared" si="77"/>
        <v>documentary</v>
      </c>
    </row>
    <row r="824" spans="1:20" x14ac:dyDescent="0.3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6">
        <f t="shared" si="72"/>
        <v>349.9666666666667</v>
      </c>
      <c r="G824" t="s">
        <v>20</v>
      </c>
      <c r="H824">
        <v>2100</v>
      </c>
      <c r="I824" t="s">
        <v>21</v>
      </c>
      <c r="J824" t="s">
        <v>22</v>
      </c>
      <c r="K824">
        <v>1393567200</v>
      </c>
      <c r="L824" s="11">
        <f t="shared" si="73"/>
        <v>41698.25</v>
      </c>
      <c r="M824">
        <v>1395032400</v>
      </c>
      <c r="N824" s="11">
        <f t="shared" si="74"/>
        <v>41715.208333333336</v>
      </c>
      <c r="O824" t="b">
        <v>0</v>
      </c>
      <c r="P824" t="b">
        <v>0</v>
      </c>
      <c r="Q824" t="s">
        <v>23</v>
      </c>
      <c r="R824" s="8">
        <f t="shared" si="75"/>
        <v>89.991428571428571</v>
      </c>
      <c r="S824" t="str">
        <f t="shared" si="76"/>
        <v>music</v>
      </c>
      <c r="T824" t="str">
        <f t="shared" si="77"/>
        <v>rock</v>
      </c>
    </row>
    <row r="825" spans="1:20" ht="31.2" x14ac:dyDescent="0.3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6">
        <f t="shared" si="72"/>
        <v>357.07317073170731</v>
      </c>
      <c r="G825" t="s">
        <v>20</v>
      </c>
      <c r="H825">
        <v>252</v>
      </c>
      <c r="I825" t="s">
        <v>21</v>
      </c>
      <c r="J825" t="s">
        <v>22</v>
      </c>
      <c r="K825">
        <v>1410325200</v>
      </c>
      <c r="L825" s="11">
        <f t="shared" si="73"/>
        <v>41892.208333333336</v>
      </c>
      <c r="M825">
        <v>1412485200</v>
      </c>
      <c r="N825" s="11">
        <f t="shared" si="74"/>
        <v>41917.208333333336</v>
      </c>
      <c r="O825" t="b">
        <v>1</v>
      </c>
      <c r="P825" t="b">
        <v>1</v>
      </c>
      <c r="Q825" t="s">
        <v>23</v>
      </c>
      <c r="R825" s="8">
        <f t="shared" si="75"/>
        <v>58.095238095238095</v>
      </c>
      <c r="S825" t="str">
        <f t="shared" si="76"/>
        <v>music</v>
      </c>
      <c r="T825" t="str">
        <f t="shared" si="77"/>
        <v>rock</v>
      </c>
    </row>
    <row r="826" spans="1:20" x14ac:dyDescent="0.3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6">
        <f t="shared" si="72"/>
        <v>126.48941176470588</v>
      </c>
      <c r="G826" t="s">
        <v>20</v>
      </c>
      <c r="H826">
        <v>1280</v>
      </c>
      <c r="I826" t="s">
        <v>21</v>
      </c>
      <c r="J826" t="s">
        <v>22</v>
      </c>
      <c r="K826">
        <v>1276923600</v>
      </c>
      <c r="L826" s="11">
        <f t="shared" si="73"/>
        <v>40348.208333333336</v>
      </c>
      <c r="M826">
        <v>1279688400</v>
      </c>
      <c r="N826" s="11">
        <f t="shared" si="74"/>
        <v>40380.208333333336</v>
      </c>
      <c r="O826" t="b">
        <v>0</v>
      </c>
      <c r="P826" t="b">
        <v>1</v>
      </c>
      <c r="Q826" t="s">
        <v>68</v>
      </c>
      <c r="R826" s="8">
        <f t="shared" si="75"/>
        <v>83.996875000000003</v>
      </c>
      <c r="S826" t="str">
        <f t="shared" si="76"/>
        <v>publishing</v>
      </c>
      <c r="T826" t="str">
        <f t="shared" si="77"/>
        <v>nonfiction</v>
      </c>
    </row>
    <row r="827" spans="1:20" x14ac:dyDescent="0.3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6">
        <f t="shared" si="72"/>
        <v>387.5</v>
      </c>
      <c r="G827" t="s">
        <v>20</v>
      </c>
      <c r="H827">
        <v>157</v>
      </c>
      <c r="I827" t="s">
        <v>40</v>
      </c>
      <c r="J827" t="s">
        <v>41</v>
      </c>
      <c r="K827">
        <v>1500958800</v>
      </c>
      <c r="L827" s="11">
        <f t="shared" si="73"/>
        <v>42941.208333333328</v>
      </c>
      <c r="M827">
        <v>1501995600</v>
      </c>
      <c r="N827" s="11">
        <f t="shared" si="74"/>
        <v>42953.208333333328</v>
      </c>
      <c r="O827" t="b">
        <v>0</v>
      </c>
      <c r="P827" t="b">
        <v>0</v>
      </c>
      <c r="Q827" t="s">
        <v>100</v>
      </c>
      <c r="R827" s="8">
        <f t="shared" si="75"/>
        <v>88.853503184713375</v>
      </c>
      <c r="S827" t="str">
        <f t="shared" si="76"/>
        <v>film &amp; video</v>
      </c>
      <c r="T827" t="str">
        <f t="shared" si="77"/>
        <v>shorts</v>
      </c>
    </row>
    <row r="828" spans="1:20" ht="31.2" x14ac:dyDescent="0.3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6">
        <f t="shared" si="72"/>
        <v>457.03571428571428</v>
      </c>
      <c r="G828" t="s">
        <v>20</v>
      </c>
      <c r="H828">
        <v>194</v>
      </c>
      <c r="I828" t="s">
        <v>21</v>
      </c>
      <c r="J828" t="s">
        <v>22</v>
      </c>
      <c r="K828">
        <v>1292220000</v>
      </c>
      <c r="L828" s="11">
        <f t="shared" si="73"/>
        <v>40525.25</v>
      </c>
      <c r="M828">
        <v>1294639200</v>
      </c>
      <c r="N828" s="11">
        <f t="shared" si="74"/>
        <v>40553.25</v>
      </c>
      <c r="O828" t="b">
        <v>0</v>
      </c>
      <c r="P828" t="b">
        <v>1</v>
      </c>
      <c r="Q828" t="s">
        <v>33</v>
      </c>
      <c r="R828" s="8">
        <f t="shared" si="75"/>
        <v>65.963917525773198</v>
      </c>
      <c r="S828" t="str">
        <f t="shared" si="76"/>
        <v>theater</v>
      </c>
      <c r="T828" t="str">
        <f t="shared" si="77"/>
        <v>plays</v>
      </c>
    </row>
    <row r="829" spans="1:20" ht="31.2" x14ac:dyDescent="0.3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6">
        <f t="shared" si="72"/>
        <v>266.69565217391306</v>
      </c>
      <c r="G829" t="s">
        <v>20</v>
      </c>
      <c r="H829">
        <v>82</v>
      </c>
      <c r="I829" t="s">
        <v>26</v>
      </c>
      <c r="J829" t="s">
        <v>27</v>
      </c>
      <c r="K829">
        <v>1304398800</v>
      </c>
      <c r="L829" s="11">
        <f t="shared" si="73"/>
        <v>40666.208333333336</v>
      </c>
      <c r="M829">
        <v>1305435600</v>
      </c>
      <c r="N829" s="11">
        <f t="shared" si="74"/>
        <v>40678.208333333336</v>
      </c>
      <c r="O829" t="b">
        <v>0</v>
      </c>
      <c r="P829" t="b">
        <v>1</v>
      </c>
      <c r="Q829" t="s">
        <v>53</v>
      </c>
      <c r="R829" s="8">
        <f t="shared" si="75"/>
        <v>74.804878048780495</v>
      </c>
      <c r="S829" t="str">
        <f t="shared" si="76"/>
        <v>film &amp; video</v>
      </c>
      <c r="T829" t="str">
        <f t="shared" si="77"/>
        <v>drama</v>
      </c>
    </row>
    <row r="830" spans="1:20" ht="31.2" x14ac:dyDescent="0.3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6">
        <f t="shared" si="72"/>
        <v>69</v>
      </c>
      <c r="G830" t="s">
        <v>14</v>
      </c>
      <c r="H830">
        <v>70</v>
      </c>
      <c r="I830" t="s">
        <v>21</v>
      </c>
      <c r="J830" t="s">
        <v>22</v>
      </c>
      <c r="K830">
        <v>1535432400</v>
      </c>
      <c r="L830" s="11">
        <f t="shared" si="73"/>
        <v>43340.208333333328</v>
      </c>
      <c r="M830">
        <v>1537592400</v>
      </c>
      <c r="N830" s="11">
        <f t="shared" si="74"/>
        <v>43365.208333333328</v>
      </c>
      <c r="O830" t="b">
        <v>0</v>
      </c>
      <c r="P830" t="b">
        <v>0</v>
      </c>
      <c r="Q830" t="s">
        <v>33</v>
      </c>
      <c r="R830" s="8">
        <f t="shared" si="75"/>
        <v>69.98571428571428</v>
      </c>
      <c r="S830" t="str">
        <f t="shared" si="76"/>
        <v>theater</v>
      </c>
      <c r="T830" t="str">
        <f t="shared" si="77"/>
        <v>plays</v>
      </c>
    </row>
    <row r="831" spans="1:20" x14ac:dyDescent="0.3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6">
        <f t="shared" si="72"/>
        <v>51.34375</v>
      </c>
      <c r="G831" t="s">
        <v>14</v>
      </c>
      <c r="H831">
        <v>154</v>
      </c>
      <c r="I831" t="s">
        <v>21</v>
      </c>
      <c r="J831" t="s">
        <v>22</v>
      </c>
      <c r="K831">
        <v>1433826000</v>
      </c>
      <c r="L831" s="11">
        <f t="shared" si="73"/>
        <v>42164.208333333328</v>
      </c>
      <c r="M831">
        <v>1435122000</v>
      </c>
      <c r="N831" s="11">
        <f t="shared" si="74"/>
        <v>42179.208333333328</v>
      </c>
      <c r="O831" t="b">
        <v>0</v>
      </c>
      <c r="P831" t="b">
        <v>0</v>
      </c>
      <c r="Q831" t="s">
        <v>33</v>
      </c>
      <c r="R831" s="8">
        <f t="shared" si="75"/>
        <v>32.006493506493506</v>
      </c>
      <c r="S831" t="str">
        <f t="shared" si="76"/>
        <v>theater</v>
      </c>
      <c r="T831" t="str">
        <f t="shared" si="77"/>
        <v>plays</v>
      </c>
    </row>
    <row r="832" spans="1:20" ht="31.2" x14ac:dyDescent="0.3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6">
        <f t="shared" si="72"/>
        <v>1.1710526315789473</v>
      </c>
      <c r="G832" t="s">
        <v>14</v>
      </c>
      <c r="H832">
        <v>22</v>
      </c>
      <c r="I832" t="s">
        <v>21</v>
      </c>
      <c r="J832" t="s">
        <v>22</v>
      </c>
      <c r="K832">
        <v>1514959200</v>
      </c>
      <c r="L832" s="11">
        <f t="shared" si="73"/>
        <v>43103.25</v>
      </c>
      <c r="M832">
        <v>1520056800</v>
      </c>
      <c r="N832" s="11">
        <f t="shared" si="74"/>
        <v>43162.25</v>
      </c>
      <c r="O832" t="b">
        <v>0</v>
      </c>
      <c r="P832" t="b">
        <v>0</v>
      </c>
      <c r="Q832" t="s">
        <v>33</v>
      </c>
      <c r="R832" s="8">
        <f t="shared" si="75"/>
        <v>64.727272727272734</v>
      </c>
      <c r="S832" t="str">
        <f t="shared" si="76"/>
        <v>theater</v>
      </c>
      <c r="T832" t="str">
        <f t="shared" si="77"/>
        <v>plays</v>
      </c>
    </row>
    <row r="833" spans="1:20" ht="31.2" x14ac:dyDescent="0.3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6">
        <f t="shared" si="72"/>
        <v>108.97734294541709</v>
      </c>
      <c r="G833" t="s">
        <v>20</v>
      </c>
      <c r="H833">
        <v>4233</v>
      </c>
      <c r="I833" t="s">
        <v>21</v>
      </c>
      <c r="J833" t="s">
        <v>22</v>
      </c>
      <c r="K833">
        <v>1332738000</v>
      </c>
      <c r="L833" s="11">
        <f t="shared" si="73"/>
        <v>40994.208333333336</v>
      </c>
      <c r="M833">
        <v>1335675600</v>
      </c>
      <c r="N833" s="11">
        <f t="shared" si="74"/>
        <v>41028.208333333336</v>
      </c>
      <c r="O833" t="b">
        <v>0</v>
      </c>
      <c r="P833" t="b">
        <v>0</v>
      </c>
      <c r="Q833" t="s">
        <v>122</v>
      </c>
      <c r="R833" s="8">
        <f t="shared" si="75"/>
        <v>24.998110087408456</v>
      </c>
      <c r="S833" t="str">
        <f t="shared" si="76"/>
        <v>photography</v>
      </c>
      <c r="T833" t="str">
        <f t="shared" si="77"/>
        <v>photography books</v>
      </c>
    </row>
    <row r="834" spans="1:20" x14ac:dyDescent="0.3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6">
        <f t="shared" ref="F834:F897" si="78">100*(IF(E834=0,0,E834/D834))</f>
        <v>315.17592592592592</v>
      </c>
      <c r="G834" t="s">
        <v>20</v>
      </c>
      <c r="H834">
        <v>1297</v>
      </c>
      <c r="I834" t="s">
        <v>36</v>
      </c>
      <c r="J834" t="s">
        <v>37</v>
      </c>
      <c r="K834">
        <v>1445490000</v>
      </c>
      <c r="L834" s="11">
        <f t="shared" si="73"/>
        <v>42299.208333333328</v>
      </c>
      <c r="M834">
        <v>1448431200</v>
      </c>
      <c r="N834" s="11">
        <f t="shared" si="74"/>
        <v>42333.25</v>
      </c>
      <c r="O834" t="b">
        <v>1</v>
      </c>
      <c r="P834" t="b">
        <v>0</v>
      </c>
      <c r="Q834" t="s">
        <v>206</v>
      </c>
      <c r="R834" s="8">
        <f t="shared" si="75"/>
        <v>104.97764070932922</v>
      </c>
      <c r="S834" t="str">
        <f t="shared" si="76"/>
        <v>publishing</v>
      </c>
      <c r="T834" t="str">
        <f t="shared" si="77"/>
        <v>translations</v>
      </c>
    </row>
    <row r="835" spans="1:20" x14ac:dyDescent="0.3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6">
        <f t="shared" si="78"/>
        <v>157.69117647058823</v>
      </c>
      <c r="G835" t="s">
        <v>20</v>
      </c>
      <c r="H835">
        <v>165</v>
      </c>
      <c r="I835" t="s">
        <v>36</v>
      </c>
      <c r="J835" t="s">
        <v>37</v>
      </c>
      <c r="K835">
        <v>1297663200</v>
      </c>
      <c r="L835" s="11">
        <f t="shared" ref="L835:L898" si="79">(((K835/60)/60)/24)+DATE(1970,1,1)</f>
        <v>40588.25</v>
      </c>
      <c r="M835">
        <v>1298613600</v>
      </c>
      <c r="N835" s="11">
        <f t="shared" ref="N835:N898" si="80">(((M835/60)/60)/24)+DATE(1970,1,1)</f>
        <v>40599.25</v>
      </c>
      <c r="O835" t="b">
        <v>0</v>
      </c>
      <c r="P835" t="b">
        <v>0</v>
      </c>
      <c r="Q835" t="s">
        <v>206</v>
      </c>
      <c r="R835" s="8">
        <f t="shared" ref="R835:R898" si="81">IFERROR(E835/H835,0)</f>
        <v>64.987878787878785</v>
      </c>
      <c r="S835" t="str">
        <f t="shared" ref="S835:S898" si="82">LEFT(Q835,SEARCH("/",Q835)-1)</f>
        <v>publishing</v>
      </c>
      <c r="T835" t="str">
        <f t="shared" ref="T835:T898" si="83">RIGHT(Q835,LEN(Q835)-SEARCH("/",Q835))</f>
        <v>translations</v>
      </c>
    </row>
    <row r="836" spans="1:20" x14ac:dyDescent="0.3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6">
        <f t="shared" si="78"/>
        <v>153.8082191780822</v>
      </c>
      <c r="G836" t="s">
        <v>20</v>
      </c>
      <c r="H836">
        <v>119</v>
      </c>
      <c r="I836" t="s">
        <v>21</v>
      </c>
      <c r="J836" t="s">
        <v>22</v>
      </c>
      <c r="K836">
        <v>1371963600</v>
      </c>
      <c r="L836" s="11">
        <f t="shared" si="79"/>
        <v>41448.208333333336</v>
      </c>
      <c r="M836">
        <v>1372482000</v>
      </c>
      <c r="N836" s="11">
        <f t="shared" si="80"/>
        <v>41454.208333333336</v>
      </c>
      <c r="O836" t="b">
        <v>0</v>
      </c>
      <c r="P836" t="b">
        <v>0</v>
      </c>
      <c r="Q836" t="s">
        <v>33</v>
      </c>
      <c r="R836" s="8">
        <f t="shared" si="81"/>
        <v>94.352941176470594</v>
      </c>
      <c r="S836" t="str">
        <f t="shared" si="82"/>
        <v>theater</v>
      </c>
      <c r="T836" t="str">
        <f t="shared" si="83"/>
        <v>plays</v>
      </c>
    </row>
    <row r="837" spans="1:20" x14ac:dyDescent="0.3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6">
        <f t="shared" si="78"/>
        <v>89.738979118329468</v>
      </c>
      <c r="G837" t="s">
        <v>14</v>
      </c>
      <c r="H837">
        <v>1758</v>
      </c>
      <c r="I837" t="s">
        <v>21</v>
      </c>
      <c r="J837" t="s">
        <v>22</v>
      </c>
      <c r="K837">
        <v>1425103200</v>
      </c>
      <c r="L837" s="11">
        <f t="shared" si="79"/>
        <v>42063.25</v>
      </c>
      <c r="M837">
        <v>1425621600</v>
      </c>
      <c r="N837" s="11">
        <f t="shared" si="80"/>
        <v>42069.25</v>
      </c>
      <c r="O837" t="b">
        <v>0</v>
      </c>
      <c r="P837" t="b">
        <v>0</v>
      </c>
      <c r="Q837" t="s">
        <v>28</v>
      </c>
      <c r="R837" s="8">
        <f t="shared" si="81"/>
        <v>44.001706484641637</v>
      </c>
      <c r="S837" t="str">
        <f t="shared" si="82"/>
        <v>technology</v>
      </c>
      <c r="T837" t="str">
        <f t="shared" si="83"/>
        <v>web</v>
      </c>
    </row>
    <row r="838" spans="1:20" x14ac:dyDescent="0.3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6">
        <f t="shared" si="78"/>
        <v>75.135802469135797</v>
      </c>
      <c r="G838" t="s">
        <v>14</v>
      </c>
      <c r="H838">
        <v>94</v>
      </c>
      <c r="I838" t="s">
        <v>21</v>
      </c>
      <c r="J838" t="s">
        <v>22</v>
      </c>
      <c r="K838">
        <v>1265349600</v>
      </c>
      <c r="L838" s="11">
        <f t="shared" si="79"/>
        <v>40214.25</v>
      </c>
      <c r="M838">
        <v>1266300000</v>
      </c>
      <c r="N838" s="11">
        <f t="shared" si="80"/>
        <v>40225.25</v>
      </c>
      <c r="O838" t="b">
        <v>0</v>
      </c>
      <c r="P838" t="b">
        <v>0</v>
      </c>
      <c r="Q838" t="s">
        <v>60</v>
      </c>
      <c r="R838" s="8">
        <f t="shared" si="81"/>
        <v>64.744680851063833</v>
      </c>
      <c r="S838" t="str">
        <f t="shared" si="82"/>
        <v>music</v>
      </c>
      <c r="T838" t="str">
        <f t="shared" si="83"/>
        <v>indie rock</v>
      </c>
    </row>
    <row r="839" spans="1:20" x14ac:dyDescent="0.3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6">
        <f t="shared" si="78"/>
        <v>852.88135593220341</v>
      </c>
      <c r="G839" t="s">
        <v>20</v>
      </c>
      <c r="H839">
        <v>1797</v>
      </c>
      <c r="I839" t="s">
        <v>21</v>
      </c>
      <c r="J839" t="s">
        <v>22</v>
      </c>
      <c r="K839">
        <v>1301202000</v>
      </c>
      <c r="L839" s="11">
        <f t="shared" si="79"/>
        <v>40629.208333333336</v>
      </c>
      <c r="M839">
        <v>1305867600</v>
      </c>
      <c r="N839" s="11">
        <f t="shared" si="80"/>
        <v>40683.208333333336</v>
      </c>
      <c r="O839" t="b">
        <v>0</v>
      </c>
      <c r="P839" t="b">
        <v>0</v>
      </c>
      <c r="Q839" t="s">
        <v>159</v>
      </c>
      <c r="R839" s="8">
        <f t="shared" si="81"/>
        <v>84.00667779632721</v>
      </c>
      <c r="S839" t="str">
        <f t="shared" si="82"/>
        <v>music</v>
      </c>
      <c r="T839" t="str">
        <f t="shared" si="83"/>
        <v>jazz</v>
      </c>
    </row>
    <row r="840" spans="1:20" x14ac:dyDescent="0.3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6">
        <f t="shared" si="78"/>
        <v>138.90625</v>
      </c>
      <c r="G840" t="s">
        <v>20</v>
      </c>
      <c r="H840">
        <v>261</v>
      </c>
      <c r="I840" t="s">
        <v>21</v>
      </c>
      <c r="J840" t="s">
        <v>22</v>
      </c>
      <c r="K840">
        <v>1538024400</v>
      </c>
      <c r="L840" s="11">
        <f t="shared" si="79"/>
        <v>43370.208333333328</v>
      </c>
      <c r="M840">
        <v>1538802000</v>
      </c>
      <c r="N840" s="11">
        <f t="shared" si="80"/>
        <v>43379.208333333328</v>
      </c>
      <c r="O840" t="b">
        <v>0</v>
      </c>
      <c r="P840" t="b">
        <v>0</v>
      </c>
      <c r="Q840" t="s">
        <v>33</v>
      </c>
      <c r="R840" s="8">
        <f t="shared" si="81"/>
        <v>34.061302681992338</v>
      </c>
      <c r="S840" t="str">
        <f t="shared" si="82"/>
        <v>theater</v>
      </c>
      <c r="T840" t="str">
        <f t="shared" si="83"/>
        <v>plays</v>
      </c>
    </row>
    <row r="841" spans="1:20" x14ac:dyDescent="0.3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6">
        <f t="shared" si="78"/>
        <v>190.18181818181819</v>
      </c>
      <c r="G841" t="s">
        <v>20</v>
      </c>
      <c r="H841">
        <v>157</v>
      </c>
      <c r="I841" t="s">
        <v>21</v>
      </c>
      <c r="J841" t="s">
        <v>22</v>
      </c>
      <c r="K841">
        <v>1395032400</v>
      </c>
      <c r="L841" s="11">
        <f t="shared" si="79"/>
        <v>41715.208333333336</v>
      </c>
      <c r="M841">
        <v>1398920400</v>
      </c>
      <c r="N841" s="11">
        <f t="shared" si="80"/>
        <v>41760.208333333336</v>
      </c>
      <c r="O841" t="b">
        <v>0</v>
      </c>
      <c r="P841" t="b">
        <v>1</v>
      </c>
      <c r="Q841" t="s">
        <v>42</v>
      </c>
      <c r="R841" s="8">
        <f t="shared" si="81"/>
        <v>93.273885350318466</v>
      </c>
      <c r="S841" t="str">
        <f t="shared" si="82"/>
        <v>film &amp; video</v>
      </c>
      <c r="T841" t="str">
        <f t="shared" si="83"/>
        <v>documentary</v>
      </c>
    </row>
    <row r="842" spans="1:20" x14ac:dyDescent="0.3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6">
        <f t="shared" si="78"/>
        <v>100.24333619948409</v>
      </c>
      <c r="G842" t="s">
        <v>20</v>
      </c>
      <c r="H842">
        <v>3533</v>
      </c>
      <c r="I842" t="s">
        <v>21</v>
      </c>
      <c r="J842" t="s">
        <v>22</v>
      </c>
      <c r="K842">
        <v>1405486800</v>
      </c>
      <c r="L842" s="11">
        <f t="shared" si="79"/>
        <v>41836.208333333336</v>
      </c>
      <c r="M842">
        <v>1405659600</v>
      </c>
      <c r="N842" s="11">
        <f t="shared" si="80"/>
        <v>41838.208333333336</v>
      </c>
      <c r="O842" t="b">
        <v>0</v>
      </c>
      <c r="P842" t="b">
        <v>1</v>
      </c>
      <c r="Q842" t="s">
        <v>33</v>
      </c>
      <c r="R842" s="8">
        <f t="shared" si="81"/>
        <v>32.998301726577978</v>
      </c>
      <c r="S842" t="str">
        <f t="shared" si="82"/>
        <v>theater</v>
      </c>
      <c r="T842" t="str">
        <f t="shared" si="83"/>
        <v>plays</v>
      </c>
    </row>
    <row r="843" spans="1:20" x14ac:dyDescent="0.3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6">
        <f t="shared" si="78"/>
        <v>142.75824175824175</v>
      </c>
      <c r="G843" t="s">
        <v>20</v>
      </c>
      <c r="H843">
        <v>155</v>
      </c>
      <c r="I843" t="s">
        <v>21</v>
      </c>
      <c r="J843" t="s">
        <v>22</v>
      </c>
      <c r="K843">
        <v>1455861600</v>
      </c>
      <c r="L843" s="11">
        <f t="shared" si="79"/>
        <v>42419.25</v>
      </c>
      <c r="M843">
        <v>1457244000</v>
      </c>
      <c r="N843" s="11">
        <f t="shared" si="80"/>
        <v>42435.25</v>
      </c>
      <c r="O843" t="b">
        <v>0</v>
      </c>
      <c r="P843" t="b">
        <v>0</v>
      </c>
      <c r="Q843" t="s">
        <v>28</v>
      </c>
      <c r="R843" s="8">
        <f t="shared" si="81"/>
        <v>83.812903225806451</v>
      </c>
      <c r="S843" t="str">
        <f t="shared" si="82"/>
        <v>technology</v>
      </c>
      <c r="T843" t="str">
        <f t="shared" si="83"/>
        <v>web</v>
      </c>
    </row>
    <row r="844" spans="1:20" ht="31.2" x14ac:dyDescent="0.3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6">
        <f t="shared" si="78"/>
        <v>563.13333333333333</v>
      </c>
      <c r="G844" t="s">
        <v>20</v>
      </c>
      <c r="H844">
        <v>132</v>
      </c>
      <c r="I844" t="s">
        <v>107</v>
      </c>
      <c r="J844" t="s">
        <v>108</v>
      </c>
      <c r="K844">
        <v>1529038800</v>
      </c>
      <c r="L844" s="11">
        <f t="shared" si="79"/>
        <v>43266.208333333328</v>
      </c>
      <c r="M844">
        <v>1529298000</v>
      </c>
      <c r="N844" s="11">
        <f t="shared" si="80"/>
        <v>43269.208333333328</v>
      </c>
      <c r="O844" t="b">
        <v>0</v>
      </c>
      <c r="P844" t="b">
        <v>0</v>
      </c>
      <c r="Q844" t="s">
        <v>65</v>
      </c>
      <c r="R844" s="8">
        <f t="shared" si="81"/>
        <v>63.992424242424242</v>
      </c>
      <c r="S844" t="str">
        <f t="shared" si="82"/>
        <v>technology</v>
      </c>
      <c r="T844" t="str">
        <f t="shared" si="83"/>
        <v>wearables</v>
      </c>
    </row>
    <row r="845" spans="1:20" ht="31.2" x14ac:dyDescent="0.3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6">
        <f t="shared" si="78"/>
        <v>30.715909090909086</v>
      </c>
      <c r="G845" t="s">
        <v>14</v>
      </c>
      <c r="H845">
        <v>33</v>
      </c>
      <c r="I845" t="s">
        <v>21</v>
      </c>
      <c r="J845" t="s">
        <v>22</v>
      </c>
      <c r="K845">
        <v>1535259600</v>
      </c>
      <c r="L845" s="11">
        <f t="shared" si="79"/>
        <v>43338.208333333328</v>
      </c>
      <c r="M845">
        <v>1535778000</v>
      </c>
      <c r="N845" s="11">
        <f t="shared" si="80"/>
        <v>43344.208333333328</v>
      </c>
      <c r="O845" t="b">
        <v>0</v>
      </c>
      <c r="P845" t="b">
        <v>0</v>
      </c>
      <c r="Q845" t="s">
        <v>122</v>
      </c>
      <c r="R845" s="8">
        <f t="shared" si="81"/>
        <v>81.909090909090907</v>
      </c>
      <c r="S845" t="str">
        <f t="shared" si="82"/>
        <v>photography</v>
      </c>
      <c r="T845" t="str">
        <f t="shared" si="83"/>
        <v>photography books</v>
      </c>
    </row>
    <row r="846" spans="1:20" x14ac:dyDescent="0.3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6">
        <f t="shared" si="78"/>
        <v>99.39772727272728</v>
      </c>
      <c r="G846" t="s">
        <v>74</v>
      </c>
      <c r="H846">
        <v>94</v>
      </c>
      <c r="I846" t="s">
        <v>21</v>
      </c>
      <c r="J846" t="s">
        <v>22</v>
      </c>
      <c r="K846">
        <v>1327212000</v>
      </c>
      <c r="L846" s="11">
        <f t="shared" si="79"/>
        <v>40930.25</v>
      </c>
      <c r="M846">
        <v>1327471200</v>
      </c>
      <c r="N846" s="11">
        <f t="shared" si="80"/>
        <v>40933.25</v>
      </c>
      <c r="O846" t="b">
        <v>0</v>
      </c>
      <c r="P846" t="b">
        <v>0</v>
      </c>
      <c r="Q846" t="s">
        <v>42</v>
      </c>
      <c r="R846" s="8">
        <f t="shared" si="81"/>
        <v>93.053191489361708</v>
      </c>
      <c r="S846" t="str">
        <f t="shared" si="82"/>
        <v>film &amp; video</v>
      </c>
      <c r="T846" t="str">
        <f t="shared" si="83"/>
        <v>documentary</v>
      </c>
    </row>
    <row r="847" spans="1:20" x14ac:dyDescent="0.3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6">
        <f t="shared" si="78"/>
        <v>197.54935622317598</v>
      </c>
      <c r="G847" t="s">
        <v>20</v>
      </c>
      <c r="H847">
        <v>1354</v>
      </c>
      <c r="I847" t="s">
        <v>40</v>
      </c>
      <c r="J847" t="s">
        <v>41</v>
      </c>
      <c r="K847">
        <v>1526360400</v>
      </c>
      <c r="L847" s="11">
        <f t="shared" si="79"/>
        <v>43235.208333333328</v>
      </c>
      <c r="M847">
        <v>1529557200</v>
      </c>
      <c r="N847" s="11">
        <f t="shared" si="80"/>
        <v>43272.208333333328</v>
      </c>
      <c r="O847" t="b">
        <v>0</v>
      </c>
      <c r="P847" t="b">
        <v>0</v>
      </c>
      <c r="Q847" t="s">
        <v>28</v>
      </c>
      <c r="R847" s="8">
        <f t="shared" si="81"/>
        <v>101.98449039881831</v>
      </c>
      <c r="S847" t="str">
        <f t="shared" si="82"/>
        <v>technology</v>
      </c>
      <c r="T847" t="str">
        <f t="shared" si="83"/>
        <v>web</v>
      </c>
    </row>
    <row r="848" spans="1:20" x14ac:dyDescent="0.3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6">
        <f t="shared" si="78"/>
        <v>508.5</v>
      </c>
      <c r="G848" t="s">
        <v>20</v>
      </c>
      <c r="H848">
        <v>48</v>
      </c>
      <c r="I848" t="s">
        <v>21</v>
      </c>
      <c r="J848" t="s">
        <v>22</v>
      </c>
      <c r="K848">
        <v>1532149200</v>
      </c>
      <c r="L848" s="11">
        <f t="shared" si="79"/>
        <v>43302.208333333328</v>
      </c>
      <c r="M848">
        <v>1535259600</v>
      </c>
      <c r="N848" s="11">
        <f t="shared" si="80"/>
        <v>43338.208333333328</v>
      </c>
      <c r="O848" t="b">
        <v>1</v>
      </c>
      <c r="P848" t="b">
        <v>1</v>
      </c>
      <c r="Q848" t="s">
        <v>28</v>
      </c>
      <c r="R848" s="8">
        <f t="shared" si="81"/>
        <v>105.9375</v>
      </c>
      <c r="S848" t="str">
        <f t="shared" si="82"/>
        <v>technology</v>
      </c>
      <c r="T848" t="str">
        <f t="shared" si="83"/>
        <v>web</v>
      </c>
    </row>
    <row r="849" spans="1:20" x14ac:dyDescent="0.3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6">
        <f t="shared" si="78"/>
        <v>237.74468085106383</v>
      </c>
      <c r="G849" t="s">
        <v>20</v>
      </c>
      <c r="H849">
        <v>110</v>
      </c>
      <c r="I849" t="s">
        <v>21</v>
      </c>
      <c r="J849" t="s">
        <v>22</v>
      </c>
      <c r="K849">
        <v>1515304800</v>
      </c>
      <c r="L849" s="11">
        <f t="shared" si="79"/>
        <v>43107.25</v>
      </c>
      <c r="M849">
        <v>1515564000</v>
      </c>
      <c r="N849" s="11">
        <f t="shared" si="80"/>
        <v>43110.25</v>
      </c>
      <c r="O849" t="b">
        <v>0</v>
      </c>
      <c r="P849" t="b">
        <v>0</v>
      </c>
      <c r="Q849" t="s">
        <v>17</v>
      </c>
      <c r="R849" s="8">
        <f t="shared" si="81"/>
        <v>101.58181818181818</v>
      </c>
      <c r="S849" t="str">
        <f t="shared" si="82"/>
        <v>food</v>
      </c>
      <c r="T849" t="str">
        <f t="shared" si="83"/>
        <v>food trucks</v>
      </c>
    </row>
    <row r="850" spans="1:20" x14ac:dyDescent="0.3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6">
        <f t="shared" si="78"/>
        <v>338.46875</v>
      </c>
      <c r="G850" t="s">
        <v>20</v>
      </c>
      <c r="H850">
        <v>172</v>
      </c>
      <c r="I850" t="s">
        <v>21</v>
      </c>
      <c r="J850" t="s">
        <v>22</v>
      </c>
      <c r="K850">
        <v>1276318800</v>
      </c>
      <c r="L850" s="11">
        <f t="shared" si="79"/>
        <v>40341.208333333336</v>
      </c>
      <c r="M850">
        <v>1277096400</v>
      </c>
      <c r="N850" s="11">
        <f t="shared" si="80"/>
        <v>40350.208333333336</v>
      </c>
      <c r="O850" t="b">
        <v>0</v>
      </c>
      <c r="P850" t="b">
        <v>0</v>
      </c>
      <c r="Q850" t="s">
        <v>53</v>
      </c>
      <c r="R850" s="8">
        <f t="shared" si="81"/>
        <v>62.970930232558139</v>
      </c>
      <c r="S850" t="str">
        <f t="shared" si="82"/>
        <v>film &amp; video</v>
      </c>
      <c r="T850" t="str">
        <f t="shared" si="83"/>
        <v>drama</v>
      </c>
    </row>
    <row r="851" spans="1:20" ht="31.2" x14ac:dyDescent="0.3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6">
        <f t="shared" si="78"/>
        <v>133.08955223880596</v>
      </c>
      <c r="G851" t="s">
        <v>20</v>
      </c>
      <c r="H851">
        <v>307</v>
      </c>
      <c r="I851" t="s">
        <v>21</v>
      </c>
      <c r="J851" t="s">
        <v>22</v>
      </c>
      <c r="K851">
        <v>1328767200</v>
      </c>
      <c r="L851" s="11">
        <f t="shared" si="79"/>
        <v>40948.25</v>
      </c>
      <c r="M851">
        <v>1329026400</v>
      </c>
      <c r="N851" s="11">
        <f t="shared" si="80"/>
        <v>40951.25</v>
      </c>
      <c r="O851" t="b">
        <v>0</v>
      </c>
      <c r="P851" t="b">
        <v>1</v>
      </c>
      <c r="Q851" t="s">
        <v>60</v>
      </c>
      <c r="R851" s="8">
        <f t="shared" si="81"/>
        <v>29.045602605863191</v>
      </c>
      <c r="S851" t="str">
        <f t="shared" si="82"/>
        <v>music</v>
      </c>
      <c r="T851" t="str">
        <f t="shared" si="83"/>
        <v>indie rock</v>
      </c>
    </row>
    <row r="852" spans="1:20" ht="31.2" x14ac:dyDescent="0.3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6">
        <f t="shared" si="78"/>
        <v>1</v>
      </c>
      <c r="G852" t="s">
        <v>14</v>
      </c>
      <c r="H852">
        <v>1</v>
      </c>
      <c r="I852" t="s">
        <v>21</v>
      </c>
      <c r="J852" t="s">
        <v>22</v>
      </c>
      <c r="K852">
        <v>1321682400</v>
      </c>
      <c r="L852" s="11">
        <f t="shared" si="79"/>
        <v>40866.25</v>
      </c>
      <c r="M852">
        <v>1322978400</v>
      </c>
      <c r="N852" s="11">
        <f t="shared" si="80"/>
        <v>40881.25</v>
      </c>
      <c r="O852" t="b">
        <v>1</v>
      </c>
      <c r="P852" t="b">
        <v>0</v>
      </c>
      <c r="Q852" t="s">
        <v>23</v>
      </c>
      <c r="R852" s="8">
        <f t="shared" si="81"/>
        <v>1</v>
      </c>
      <c r="S852" t="str">
        <f t="shared" si="82"/>
        <v>music</v>
      </c>
      <c r="T852" t="str">
        <f t="shared" si="83"/>
        <v>rock</v>
      </c>
    </row>
    <row r="853" spans="1:20" ht="31.2" x14ac:dyDescent="0.3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6">
        <f t="shared" si="78"/>
        <v>207.79999999999998</v>
      </c>
      <c r="G853" t="s">
        <v>20</v>
      </c>
      <c r="H853">
        <v>160</v>
      </c>
      <c r="I853" t="s">
        <v>21</v>
      </c>
      <c r="J853" t="s">
        <v>22</v>
      </c>
      <c r="K853">
        <v>1335934800</v>
      </c>
      <c r="L853" s="11">
        <f t="shared" si="79"/>
        <v>41031.208333333336</v>
      </c>
      <c r="M853">
        <v>1338786000</v>
      </c>
      <c r="N853" s="11">
        <f t="shared" si="80"/>
        <v>41064.208333333336</v>
      </c>
      <c r="O853" t="b">
        <v>0</v>
      </c>
      <c r="P853" t="b">
        <v>0</v>
      </c>
      <c r="Q853" t="s">
        <v>50</v>
      </c>
      <c r="R853" s="8">
        <f t="shared" si="81"/>
        <v>77.924999999999997</v>
      </c>
      <c r="S853" t="str">
        <f t="shared" si="82"/>
        <v>music</v>
      </c>
      <c r="T853" t="str">
        <f t="shared" si="83"/>
        <v>electric music</v>
      </c>
    </row>
    <row r="854" spans="1:20" ht="31.2" x14ac:dyDescent="0.3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6">
        <f t="shared" si="78"/>
        <v>51.122448979591837</v>
      </c>
      <c r="G854" t="s">
        <v>14</v>
      </c>
      <c r="H854">
        <v>31</v>
      </c>
      <c r="I854" t="s">
        <v>21</v>
      </c>
      <c r="J854" t="s">
        <v>22</v>
      </c>
      <c r="K854">
        <v>1310792400</v>
      </c>
      <c r="L854" s="11">
        <f t="shared" si="79"/>
        <v>40740.208333333336</v>
      </c>
      <c r="M854">
        <v>1311656400</v>
      </c>
      <c r="N854" s="11">
        <f t="shared" si="80"/>
        <v>40750.208333333336</v>
      </c>
      <c r="O854" t="b">
        <v>0</v>
      </c>
      <c r="P854" t="b">
        <v>1</v>
      </c>
      <c r="Q854" t="s">
        <v>89</v>
      </c>
      <c r="R854" s="8">
        <f t="shared" si="81"/>
        <v>80.806451612903231</v>
      </c>
      <c r="S854" t="str">
        <f t="shared" si="82"/>
        <v>games</v>
      </c>
      <c r="T854" t="str">
        <f t="shared" si="83"/>
        <v>video games</v>
      </c>
    </row>
    <row r="855" spans="1:20" x14ac:dyDescent="0.3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6">
        <f t="shared" si="78"/>
        <v>652.05847953216369</v>
      </c>
      <c r="G855" t="s">
        <v>20</v>
      </c>
      <c r="H855">
        <v>1467</v>
      </c>
      <c r="I855" t="s">
        <v>15</v>
      </c>
      <c r="J855" t="s">
        <v>16</v>
      </c>
      <c r="K855">
        <v>1308546000</v>
      </c>
      <c r="L855" s="11">
        <f t="shared" si="79"/>
        <v>40714.208333333336</v>
      </c>
      <c r="M855">
        <v>1308978000</v>
      </c>
      <c r="N855" s="11">
        <f t="shared" si="80"/>
        <v>40719.208333333336</v>
      </c>
      <c r="O855" t="b">
        <v>0</v>
      </c>
      <c r="P855" t="b">
        <v>1</v>
      </c>
      <c r="Q855" t="s">
        <v>60</v>
      </c>
      <c r="R855" s="8">
        <f t="shared" si="81"/>
        <v>76.006816632583508</v>
      </c>
      <c r="S855" t="str">
        <f t="shared" si="82"/>
        <v>music</v>
      </c>
      <c r="T855" t="str">
        <f t="shared" si="83"/>
        <v>indie rock</v>
      </c>
    </row>
    <row r="856" spans="1:20" ht="31.2" x14ac:dyDescent="0.3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6">
        <f t="shared" si="78"/>
        <v>113.63099415204678</v>
      </c>
      <c r="G856" t="s">
        <v>20</v>
      </c>
      <c r="H856">
        <v>2662</v>
      </c>
      <c r="I856" t="s">
        <v>15</v>
      </c>
      <c r="J856" t="s">
        <v>16</v>
      </c>
      <c r="K856">
        <v>1574056800</v>
      </c>
      <c r="L856" s="11">
        <f t="shared" si="79"/>
        <v>43787.25</v>
      </c>
      <c r="M856">
        <v>1576389600</v>
      </c>
      <c r="N856" s="11">
        <f t="shared" si="80"/>
        <v>43814.25</v>
      </c>
      <c r="O856" t="b">
        <v>0</v>
      </c>
      <c r="P856" t="b">
        <v>0</v>
      </c>
      <c r="Q856" t="s">
        <v>119</v>
      </c>
      <c r="R856" s="8">
        <f t="shared" si="81"/>
        <v>72.993613824192337</v>
      </c>
      <c r="S856" t="str">
        <f t="shared" si="82"/>
        <v>publishing</v>
      </c>
      <c r="T856" t="str">
        <f t="shared" si="83"/>
        <v>fiction</v>
      </c>
    </row>
    <row r="857" spans="1:20" x14ac:dyDescent="0.3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6">
        <f t="shared" si="78"/>
        <v>102.37606837606839</v>
      </c>
      <c r="G857" t="s">
        <v>20</v>
      </c>
      <c r="H857">
        <v>452</v>
      </c>
      <c r="I857" t="s">
        <v>26</v>
      </c>
      <c r="J857" t="s">
        <v>27</v>
      </c>
      <c r="K857">
        <v>1308373200</v>
      </c>
      <c r="L857" s="11">
        <f t="shared" si="79"/>
        <v>40712.208333333336</v>
      </c>
      <c r="M857">
        <v>1311051600</v>
      </c>
      <c r="N857" s="11">
        <f t="shared" si="80"/>
        <v>40743.208333333336</v>
      </c>
      <c r="O857" t="b">
        <v>0</v>
      </c>
      <c r="P857" t="b">
        <v>0</v>
      </c>
      <c r="Q857" t="s">
        <v>33</v>
      </c>
      <c r="R857" s="8">
        <f t="shared" si="81"/>
        <v>53</v>
      </c>
      <c r="S857" t="str">
        <f t="shared" si="82"/>
        <v>theater</v>
      </c>
      <c r="T857" t="str">
        <f t="shared" si="83"/>
        <v>plays</v>
      </c>
    </row>
    <row r="858" spans="1:20" x14ac:dyDescent="0.3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6">
        <f t="shared" si="78"/>
        <v>356.58333333333331</v>
      </c>
      <c r="G858" t="s">
        <v>20</v>
      </c>
      <c r="H858">
        <v>158</v>
      </c>
      <c r="I858" t="s">
        <v>21</v>
      </c>
      <c r="J858" t="s">
        <v>22</v>
      </c>
      <c r="K858">
        <v>1335243600</v>
      </c>
      <c r="L858" s="11">
        <f t="shared" si="79"/>
        <v>41023.208333333336</v>
      </c>
      <c r="M858">
        <v>1336712400</v>
      </c>
      <c r="N858" s="11">
        <f t="shared" si="80"/>
        <v>41040.208333333336</v>
      </c>
      <c r="O858" t="b">
        <v>0</v>
      </c>
      <c r="P858" t="b">
        <v>0</v>
      </c>
      <c r="Q858" t="s">
        <v>17</v>
      </c>
      <c r="R858" s="8">
        <f t="shared" si="81"/>
        <v>54.164556962025316</v>
      </c>
      <c r="S858" t="str">
        <f t="shared" si="82"/>
        <v>food</v>
      </c>
      <c r="T858" t="str">
        <f t="shared" si="83"/>
        <v>food trucks</v>
      </c>
    </row>
    <row r="859" spans="1:20" ht="31.2" x14ac:dyDescent="0.3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6">
        <f t="shared" si="78"/>
        <v>139.86792452830187</v>
      </c>
      <c r="G859" t="s">
        <v>20</v>
      </c>
      <c r="H859">
        <v>225</v>
      </c>
      <c r="I859" t="s">
        <v>98</v>
      </c>
      <c r="J859" t="s">
        <v>99</v>
      </c>
      <c r="K859">
        <v>1328421600</v>
      </c>
      <c r="L859" s="11">
        <f t="shared" si="79"/>
        <v>40944.25</v>
      </c>
      <c r="M859">
        <v>1330408800</v>
      </c>
      <c r="N859" s="11">
        <f t="shared" si="80"/>
        <v>40967.25</v>
      </c>
      <c r="O859" t="b">
        <v>1</v>
      </c>
      <c r="P859" t="b">
        <v>0</v>
      </c>
      <c r="Q859" t="s">
        <v>100</v>
      </c>
      <c r="R859" s="8">
        <f t="shared" si="81"/>
        <v>32.946666666666665</v>
      </c>
      <c r="S859" t="str">
        <f t="shared" si="82"/>
        <v>film &amp; video</v>
      </c>
      <c r="T859" t="str">
        <f t="shared" si="83"/>
        <v>shorts</v>
      </c>
    </row>
    <row r="860" spans="1:20" ht="31.2" x14ac:dyDescent="0.3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6">
        <f t="shared" si="78"/>
        <v>69.45</v>
      </c>
      <c r="G860" t="s">
        <v>14</v>
      </c>
      <c r="H860">
        <v>35</v>
      </c>
      <c r="I860" t="s">
        <v>21</v>
      </c>
      <c r="J860" t="s">
        <v>22</v>
      </c>
      <c r="K860">
        <v>1524286800</v>
      </c>
      <c r="L860" s="11">
        <f t="shared" si="79"/>
        <v>43211.208333333328</v>
      </c>
      <c r="M860">
        <v>1524891600</v>
      </c>
      <c r="N860" s="11">
        <f t="shared" si="80"/>
        <v>43218.208333333328</v>
      </c>
      <c r="O860" t="b">
        <v>1</v>
      </c>
      <c r="P860" t="b">
        <v>0</v>
      </c>
      <c r="Q860" t="s">
        <v>17</v>
      </c>
      <c r="R860" s="8">
        <f t="shared" si="81"/>
        <v>79.371428571428567</v>
      </c>
      <c r="S860" t="str">
        <f t="shared" si="82"/>
        <v>food</v>
      </c>
      <c r="T860" t="str">
        <f t="shared" si="83"/>
        <v>food trucks</v>
      </c>
    </row>
    <row r="861" spans="1:20" ht="31.2" x14ac:dyDescent="0.3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6">
        <f t="shared" si="78"/>
        <v>35.534246575342465</v>
      </c>
      <c r="G861" t="s">
        <v>14</v>
      </c>
      <c r="H861">
        <v>63</v>
      </c>
      <c r="I861" t="s">
        <v>21</v>
      </c>
      <c r="J861" t="s">
        <v>22</v>
      </c>
      <c r="K861">
        <v>1362117600</v>
      </c>
      <c r="L861" s="11">
        <f t="shared" si="79"/>
        <v>41334.25</v>
      </c>
      <c r="M861">
        <v>1363669200</v>
      </c>
      <c r="N861" s="11">
        <f t="shared" si="80"/>
        <v>41352.208333333336</v>
      </c>
      <c r="O861" t="b">
        <v>0</v>
      </c>
      <c r="P861" t="b">
        <v>1</v>
      </c>
      <c r="Q861" t="s">
        <v>33</v>
      </c>
      <c r="R861" s="8">
        <f t="shared" si="81"/>
        <v>41.174603174603178</v>
      </c>
      <c r="S861" t="str">
        <f t="shared" si="82"/>
        <v>theater</v>
      </c>
      <c r="T861" t="str">
        <f t="shared" si="83"/>
        <v>plays</v>
      </c>
    </row>
    <row r="862" spans="1:20" ht="31.2" x14ac:dyDescent="0.3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6">
        <f t="shared" si="78"/>
        <v>251.65</v>
      </c>
      <c r="G862" t="s">
        <v>20</v>
      </c>
      <c r="H862">
        <v>65</v>
      </c>
      <c r="I862" t="s">
        <v>21</v>
      </c>
      <c r="J862" t="s">
        <v>22</v>
      </c>
      <c r="K862">
        <v>1550556000</v>
      </c>
      <c r="L862" s="11">
        <f t="shared" si="79"/>
        <v>43515.25</v>
      </c>
      <c r="M862">
        <v>1551420000</v>
      </c>
      <c r="N862" s="11">
        <f t="shared" si="80"/>
        <v>43525.25</v>
      </c>
      <c r="O862" t="b">
        <v>0</v>
      </c>
      <c r="P862" t="b">
        <v>1</v>
      </c>
      <c r="Q862" t="s">
        <v>65</v>
      </c>
      <c r="R862" s="8">
        <f t="shared" si="81"/>
        <v>77.430769230769229</v>
      </c>
      <c r="S862" t="str">
        <f t="shared" si="82"/>
        <v>technology</v>
      </c>
      <c r="T862" t="str">
        <f t="shared" si="83"/>
        <v>wearables</v>
      </c>
    </row>
    <row r="863" spans="1:20" x14ac:dyDescent="0.3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6">
        <f t="shared" si="78"/>
        <v>105.87500000000001</v>
      </c>
      <c r="G863" t="s">
        <v>20</v>
      </c>
      <c r="H863">
        <v>163</v>
      </c>
      <c r="I863" t="s">
        <v>21</v>
      </c>
      <c r="J863" t="s">
        <v>22</v>
      </c>
      <c r="K863">
        <v>1269147600</v>
      </c>
      <c r="L863" s="11">
        <f t="shared" si="79"/>
        <v>40258.208333333336</v>
      </c>
      <c r="M863">
        <v>1269838800</v>
      </c>
      <c r="N863" s="11">
        <f t="shared" si="80"/>
        <v>40266.208333333336</v>
      </c>
      <c r="O863" t="b">
        <v>0</v>
      </c>
      <c r="P863" t="b">
        <v>0</v>
      </c>
      <c r="Q863" t="s">
        <v>33</v>
      </c>
      <c r="R863" s="8">
        <f t="shared" si="81"/>
        <v>57.159509202453989</v>
      </c>
      <c r="S863" t="str">
        <f t="shared" si="82"/>
        <v>theater</v>
      </c>
      <c r="T863" t="str">
        <f t="shared" si="83"/>
        <v>plays</v>
      </c>
    </row>
    <row r="864" spans="1:20" ht="31.2" x14ac:dyDescent="0.3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6">
        <f t="shared" si="78"/>
        <v>187.42857142857144</v>
      </c>
      <c r="G864" t="s">
        <v>20</v>
      </c>
      <c r="H864">
        <v>85</v>
      </c>
      <c r="I864" t="s">
        <v>21</v>
      </c>
      <c r="J864" t="s">
        <v>22</v>
      </c>
      <c r="K864">
        <v>1312174800</v>
      </c>
      <c r="L864" s="11">
        <f t="shared" si="79"/>
        <v>40756.208333333336</v>
      </c>
      <c r="M864">
        <v>1312520400</v>
      </c>
      <c r="N864" s="11">
        <f t="shared" si="80"/>
        <v>40760.208333333336</v>
      </c>
      <c r="O864" t="b">
        <v>0</v>
      </c>
      <c r="P864" t="b">
        <v>0</v>
      </c>
      <c r="Q864" t="s">
        <v>33</v>
      </c>
      <c r="R864" s="8">
        <f t="shared" si="81"/>
        <v>77.17647058823529</v>
      </c>
      <c r="S864" t="str">
        <f t="shared" si="82"/>
        <v>theater</v>
      </c>
      <c r="T864" t="str">
        <f t="shared" si="83"/>
        <v>plays</v>
      </c>
    </row>
    <row r="865" spans="1:20" x14ac:dyDescent="0.3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6">
        <f t="shared" si="78"/>
        <v>386.78571428571428</v>
      </c>
      <c r="G865" t="s">
        <v>20</v>
      </c>
      <c r="H865">
        <v>217</v>
      </c>
      <c r="I865" t="s">
        <v>21</v>
      </c>
      <c r="J865" t="s">
        <v>22</v>
      </c>
      <c r="K865">
        <v>1434517200</v>
      </c>
      <c r="L865" s="11">
        <f t="shared" si="79"/>
        <v>42172.208333333328</v>
      </c>
      <c r="M865">
        <v>1436504400</v>
      </c>
      <c r="N865" s="11">
        <f t="shared" si="80"/>
        <v>42195.208333333328</v>
      </c>
      <c r="O865" t="b">
        <v>0</v>
      </c>
      <c r="P865" t="b">
        <v>1</v>
      </c>
      <c r="Q865" t="s">
        <v>269</v>
      </c>
      <c r="R865" s="8">
        <f t="shared" si="81"/>
        <v>24.953917050691246</v>
      </c>
      <c r="S865" t="str">
        <f t="shared" si="82"/>
        <v>film &amp; video</v>
      </c>
      <c r="T865" t="str">
        <f t="shared" si="83"/>
        <v>television</v>
      </c>
    </row>
    <row r="866" spans="1:20" x14ac:dyDescent="0.3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6">
        <f t="shared" si="78"/>
        <v>347.07142857142856</v>
      </c>
      <c r="G866" t="s">
        <v>20</v>
      </c>
      <c r="H866">
        <v>150</v>
      </c>
      <c r="I866" t="s">
        <v>21</v>
      </c>
      <c r="J866" t="s">
        <v>22</v>
      </c>
      <c r="K866">
        <v>1471582800</v>
      </c>
      <c r="L866" s="11">
        <f t="shared" si="79"/>
        <v>42601.208333333328</v>
      </c>
      <c r="M866">
        <v>1472014800</v>
      </c>
      <c r="N866" s="11">
        <f t="shared" si="80"/>
        <v>42606.208333333328</v>
      </c>
      <c r="O866" t="b">
        <v>0</v>
      </c>
      <c r="P866" t="b">
        <v>0</v>
      </c>
      <c r="Q866" t="s">
        <v>100</v>
      </c>
      <c r="R866" s="8">
        <f t="shared" si="81"/>
        <v>97.18</v>
      </c>
      <c r="S866" t="str">
        <f t="shared" si="82"/>
        <v>film &amp; video</v>
      </c>
      <c r="T866" t="str">
        <f t="shared" si="83"/>
        <v>shorts</v>
      </c>
    </row>
    <row r="867" spans="1:20" ht="31.2" x14ac:dyDescent="0.3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6">
        <f t="shared" si="78"/>
        <v>185.82098765432099</v>
      </c>
      <c r="G867" t="s">
        <v>20</v>
      </c>
      <c r="H867">
        <v>3272</v>
      </c>
      <c r="I867" t="s">
        <v>21</v>
      </c>
      <c r="J867" t="s">
        <v>22</v>
      </c>
      <c r="K867">
        <v>1410757200</v>
      </c>
      <c r="L867" s="11">
        <f t="shared" si="79"/>
        <v>41897.208333333336</v>
      </c>
      <c r="M867">
        <v>1411534800</v>
      </c>
      <c r="N867" s="11">
        <f t="shared" si="80"/>
        <v>41906.208333333336</v>
      </c>
      <c r="O867" t="b">
        <v>0</v>
      </c>
      <c r="P867" t="b">
        <v>0</v>
      </c>
      <c r="Q867" t="s">
        <v>33</v>
      </c>
      <c r="R867" s="8">
        <f t="shared" si="81"/>
        <v>46.000916870415651</v>
      </c>
      <c r="S867" t="str">
        <f t="shared" si="82"/>
        <v>theater</v>
      </c>
      <c r="T867" t="str">
        <f t="shared" si="83"/>
        <v>plays</v>
      </c>
    </row>
    <row r="868" spans="1:20" x14ac:dyDescent="0.3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6">
        <f t="shared" si="78"/>
        <v>43.241247264770237</v>
      </c>
      <c r="G868" t="s">
        <v>74</v>
      </c>
      <c r="H868">
        <v>898</v>
      </c>
      <c r="I868" t="s">
        <v>21</v>
      </c>
      <c r="J868" t="s">
        <v>22</v>
      </c>
      <c r="K868">
        <v>1304830800</v>
      </c>
      <c r="L868" s="11">
        <f t="shared" si="79"/>
        <v>40671.208333333336</v>
      </c>
      <c r="M868">
        <v>1304917200</v>
      </c>
      <c r="N868" s="11">
        <f t="shared" si="80"/>
        <v>40672.208333333336</v>
      </c>
      <c r="O868" t="b">
        <v>0</v>
      </c>
      <c r="P868" t="b">
        <v>0</v>
      </c>
      <c r="Q868" t="s">
        <v>122</v>
      </c>
      <c r="R868" s="8">
        <f t="shared" si="81"/>
        <v>88.023385300668153</v>
      </c>
      <c r="S868" t="str">
        <f t="shared" si="82"/>
        <v>photography</v>
      </c>
      <c r="T868" t="str">
        <f t="shared" si="83"/>
        <v>photography books</v>
      </c>
    </row>
    <row r="869" spans="1:20" ht="31.2" x14ac:dyDescent="0.3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6">
        <f t="shared" si="78"/>
        <v>162.4375</v>
      </c>
      <c r="G869" t="s">
        <v>20</v>
      </c>
      <c r="H869">
        <v>300</v>
      </c>
      <c r="I869" t="s">
        <v>21</v>
      </c>
      <c r="J869" t="s">
        <v>22</v>
      </c>
      <c r="K869">
        <v>1539061200</v>
      </c>
      <c r="L869" s="11">
        <f t="shared" si="79"/>
        <v>43382.208333333328</v>
      </c>
      <c r="M869">
        <v>1539579600</v>
      </c>
      <c r="N869" s="11">
        <f t="shared" si="80"/>
        <v>43388.208333333328</v>
      </c>
      <c r="O869" t="b">
        <v>0</v>
      </c>
      <c r="P869" t="b">
        <v>0</v>
      </c>
      <c r="Q869" t="s">
        <v>17</v>
      </c>
      <c r="R869" s="8">
        <f t="shared" si="81"/>
        <v>25.99</v>
      </c>
      <c r="S869" t="str">
        <f t="shared" si="82"/>
        <v>food</v>
      </c>
      <c r="T869" t="str">
        <f t="shared" si="83"/>
        <v>food trucks</v>
      </c>
    </row>
    <row r="870" spans="1:20" x14ac:dyDescent="0.3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6">
        <f t="shared" si="78"/>
        <v>184.84285714285716</v>
      </c>
      <c r="G870" t="s">
        <v>20</v>
      </c>
      <c r="H870">
        <v>126</v>
      </c>
      <c r="I870" t="s">
        <v>21</v>
      </c>
      <c r="J870" t="s">
        <v>22</v>
      </c>
      <c r="K870">
        <v>1381554000</v>
      </c>
      <c r="L870" s="11">
        <f t="shared" si="79"/>
        <v>41559.208333333336</v>
      </c>
      <c r="M870">
        <v>1382504400</v>
      </c>
      <c r="N870" s="11">
        <f t="shared" si="80"/>
        <v>41570.208333333336</v>
      </c>
      <c r="O870" t="b">
        <v>0</v>
      </c>
      <c r="P870" t="b">
        <v>0</v>
      </c>
      <c r="Q870" t="s">
        <v>33</v>
      </c>
      <c r="R870" s="8">
        <f t="shared" si="81"/>
        <v>102.69047619047619</v>
      </c>
      <c r="S870" t="str">
        <f t="shared" si="82"/>
        <v>theater</v>
      </c>
      <c r="T870" t="str">
        <f t="shared" si="83"/>
        <v>plays</v>
      </c>
    </row>
    <row r="871" spans="1:20" x14ac:dyDescent="0.3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6">
        <f t="shared" si="78"/>
        <v>23.703520691785052</v>
      </c>
      <c r="G871" t="s">
        <v>14</v>
      </c>
      <c r="H871">
        <v>526</v>
      </c>
      <c r="I871" t="s">
        <v>21</v>
      </c>
      <c r="J871" t="s">
        <v>22</v>
      </c>
      <c r="K871">
        <v>1277096400</v>
      </c>
      <c r="L871" s="11">
        <f t="shared" si="79"/>
        <v>40350.208333333336</v>
      </c>
      <c r="M871">
        <v>1278306000</v>
      </c>
      <c r="N871" s="11">
        <f t="shared" si="80"/>
        <v>40364.208333333336</v>
      </c>
      <c r="O871" t="b">
        <v>0</v>
      </c>
      <c r="P871" t="b">
        <v>0</v>
      </c>
      <c r="Q871" t="s">
        <v>53</v>
      </c>
      <c r="R871" s="8">
        <f t="shared" si="81"/>
        <v>72.958174904942965</v>
      </c>
      <c r="S871" t="str">
        <f t="shared" si="82"/>
        <v>film &amp; video</v>
      </c>
      <c r="T871" t="str">
        <f t="shared" si="83"/>
        <v>drama</v>
      </c>
    </row>
    <row r="872" spans="1:20" x14ac:dyDescent="0.3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6">
        <f t="shared" si="78"/>
        <v>89.870129870129873</v>
      </c>
      <c r="G872" t="s">
        <v>14</v>
      </c>
      <c r="H872">
        <v>121</v>
      </c>
      <c r="I872" t="s">
        <v>21</v>
      </c>
      <c r="J872" t="s">
        <v>22</v>
      </c>
      <c r="K872">
        <v>1440392400</v>
      </c>
      <c r="L872" s="11">
        <f t="shared" si="79"/>
        <v>42240.208333333328</v>
      </c>
      <c r="M872">
        <v>1442552400</v>
      </c>
      <c r="N872" s="11">
        <f t="shared" si="80"/>
        <v>42265.208333333328</v>
      </c>
      <c r="O872" t="b">
        <v>0</v>
      </c>
      <c r="P872" t="b">
        <v>0</v>
      </c>
      <c r="Q872" t="s">
        <v>33</v>
      </c>
      <c r="R872" s="8">
        <f t="shared" si="81"/>
        <v>57.190082644628099</v>
      </c>
      <c r="S872" t="str">
        <f t="shared" si="82"/>
        <v>theater</v>
      </c>
      <c r="T872" t="str">
        <f t="shared" si="83"/>
        <v>plays</v>
      </c>
    </row>
    <row r="873" spans="1:20" ht="31.2" x14ac:dyDescent="0.3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6">
        <f t="shared" si="78"/>
        <v>272.6041958041958</v>
      </c>
      <c r="G873" t="s">
        <v>20</v>
      </c>
      <c r="H873">
        <v>2320</v>
      </c>
      <c r="I873" t="s">
        <v>21</v>
      </c>
      <c r="J873" t="s">
        <v>22</v>
      </c>
      <c r="K873">
        <v>1509512400</v>
      </c>
      <c r="L873" s="11">
        <f t="shared" si="79"/>
        <v>43040.208333333328</v>
      </c>
      <c r="M873">
        <v>1511071200</v>
      </c>
      <c r="N873" s="11">
        <f t="shared" si="80"/>
        <v>43058.25</v>
      </c>
      <c r="O873" t="b">
        <v>0</v>
      </c>
      <c r="P873" t="b">
        <v>1</v>
      </c>
      <c r="Q873" t="s">
        <v>33</v>
      </c>
      <c r="R873" s="8">
        <f t="shared" si="81"/>
        <v>84.013793103448279</v>
      </c>
      <c r="S873" t="str">
        <f t="shared" si="82"/>
        <v>theater</v>
      </c>
      <c r="T873" t="str">
        <f t="shared" si="83"/>
        <v>plays</v>
      </c>
    </row>
    <row r="874" spans="1:20" x14ac:dyDescent="0.3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6">
        <f t="shared" si="78"/>
        <v>170.04255319148936</v>
      </c>
      <c r="G874" t="s">
        <v>20</v>
      </c>
      <c r="H874">
        <v>81</v>
      </c>
      <c r="I874" t="s">
        <v>26</v>
      </c>
      <c r="J874" t="s">
        <v>27</v>
      </c>
      <c r="K874">
        <v>1535950800</v>
      </c>
      <c r="L874" s="11">
        <f t="shared" si="79"/>
        <v>43346.208333333328</v>
      </c>
      <c r="M874">
        <v>1536382800</v>
      </c>
      <c r="N874" s="11">
        <f t="shared" si="80"/>
        <v>43351.208333333328</v>
      </c>
      <c r="O874" t="b">
        <v>0</v>
      </c>
      <c r="P874" t="b">
        <v>0</v>
      </c>
      <c r="Q874" t="s">
        <v>474</v>
      </c>
      <c r="R874" s="8">
        <f t="shared" si="81"/>
        <v>98.666666666666671</v>
      </c>
      <c r="S874" t="str">
        <f t="shared" si="82"/>
        <v>film &amp; video</v>
      </c>
      <c r="T874" t="str">
        <f t="shared" si="83"/>
        <v>science fiction</v>
      </c>
    </row>
    <row r="875" spans="1:20" x14ac:dyDescent="0.3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6">
        <f t="shared" si="78"/>
        <v>188.28503562945369</v>
      </c>
      <c r="G875" t="s">
        <v>20</v>
      </c>
      <c r="H875">
        <v>1887</v>
      </c>
      <c r="I875" t="s">
        <v>21</v>
      </c>
      <c r="J875" t="s">
        <v>22</v>
      </c>
      <c r="K875">
        <v>1389160800</v>
      </c>
      <c r="L875" s="11">
        <f t="shared" si="79"/>
        <v>41647.25</v>
      </c>
      <c r="M875">
        <v>1389592800</v>
      </c>
      <c r="N875" s="11">
        <f t="shared" si="80"/>
        <v>41652.25</v>
      </c>
      <c r="O875" t="b">
        <v>0</v>
      </c>
      <c r="P875" t="b">
        <v>0</v>
      </c>
      <c r="Q875" t="s">
        <v>122</v>
      </c>
      <c r="R875" s="8">
        <f t="shared" si="81"/>
        <v>42.007419183889773</v>
      </c>
      <c r="S875" t="str">
        <f t="shared" si="82"/>
        <v>photography</v>
      </c>
      <c r="T875" t="str">
        <f t="shared" si="83"/>
        <v>photography books</v>
      </c>
    </row>
    <row r="876" spans="1:20" x14ac:dyDescent="0.3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6">
        <f t="shared" si="78"/>
        <v>346.93532338308455</v>
      </c>
      <c r="G876" t="s">
        <v>20</v>
      </c>
      <c r="H876">
        <v>4358</v>
      </c>
      <c r="I876" t="s">
        <v>21</v>
      </c>
      <c r="J876" t="s">
        <v>22</v>
      </c>
      <c r="K876">
        <v>1271998800</v>
      </c>
      <c r="L876" s="11">
        <f t="shared" si="79"/>
        <v>40291.208333333336</v>
      </c>
      <c r="M876">
        <v>1275282000</v>
      </c>
      <c r="N876" s="11">
        <f t="shared" si="80"/>
        <v>40329.208333333336</v>
      </c>
      <c r="O876" t="b">
        <v>0</v>
      </c>
      <c r="P876" t="b">
        <v>1</v>
      </c>
      <c r="Q876" t="s">
        <v>122</v>
      </c>
      <c r="R876" s="8">
        <f t="shared" si="81"/>
        <v>32.002753556677376</v>
      </c>
      <c r="S876" t="str">
        <f t="shared" si="82"/>
        <v>photography</v>
      </c>
      <c r="T876" t="str">
        <f t="shared" si="83"/>
        <v>photography books</v>
      </c>
    </row>
    <row r="877" spans="1:20" x14ac:dyDescent="0.3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6">
        <f t="shared" si="78"/>
        <v>69.177215189873422</v>
      </c>
      <c r="G877" t="s">
        <v>14</v>
      </c>
      <c r="H877">
        <v>67</v>
      </c>
      <c r="I877" t="s">
        <v>21</v>
      </c>
      <c r="J877" t="s">
        <v>22</v>
      </c>
      <c r="K877">
        <v>1294898400</v>
      </c>
      <c r="L877" s="11">
        <f t="shared" si="79"/>
        <v>40556.25</v>
      </c>
      <c r="M877">
        <v>1294984800</v>
      </c>
      <c r="N877" s="11">
        <f t="shared" si="80"/>
        <v>40557.25</v>
      </c>
      <c r="O877" t="b">
        <v>0</v>
      </c>
      <c r="P877" t="b">
        <v>0</v>
      </c>
      <c r="Q877" t="s">
        <v>23</v>
      </c>
      <c r="R877" s="8">
        <f t="shared" si="81"/>
        <v>81.567164179104481</v>
      </c>
      <c r="S877" t="str">
        <f t="shared" si="82"/>
        <v>music</v>
      </c>
      <c r="T877" t="str">
        <f t="shared" si="83"/>
        <v>rock</v>
      </c>
    </row>
    <row r="878" spans="1:20" ht="31.2" x14ac:dyDescent="0.3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6">
        <f t="shared" si="78"/>
        <v>25.433734939759034</v>
      </c>
      <c r="G878" t="s">
        <v>14</v>
      </c>
      <c r="H878">
        <v>57</v>
      </c>
      <c r="I878" t="s">
        <v>15</v>
      </c>
      <c r="J878" t="s">
        <v>16</v>
      </c>
      <c r="K878">
        <v>1559970000</v>
      </c>
      <c r="L878" s="11">
        <f t="shared" si="79"/>
        <v>43624.208333333328</v>
      </c>
      <c r="M878">
        <v>1562043600</v>
      </c>
      <c r="N878" s="11">
        <f t="shared" si="80"/>
        <v>43648.208333333328</v>
      </c>
      <c r="O878" t="b">
        <v>0</v>
      </c>
      <c r="P878" t="b">
        <v>0</v>
      </c>
      <c r="Q878" t="s">
        <v>122</v>
      </c>
      <c r="R878" s="8">
        <f t="shared" si="81"/>
        <v>37.035087719298247</v>
      </c>
      <c r="S878" t="str">
        <f t="shared" si="82"/>
        <v>photography</v>
      </c>
      <c r="T878" t="str">
        <f t="shared" si="83"/>
        <v>photography books</v>
      </c>
    </row>
    <row r="879" spans="1:20" x14ac:dyDescent="0.3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6">
        <f t="shared" si="78"/>
        <v>77.400977995110026</v>
      </c>
      <c r="G879" t="s">
        <v>14</v>
      </c>
      <c r="H879">
        <v>1229</v>
      </c>
      <c r="I879" t="s">
        <v>21</v>
      </c>
      <c r="J879" t="s">
        <v>22</v>
      </c>
      <c r="K879">
        <v>1469509200</v>
      </c>
      <c r="L879" s="11">
        <f t="shared" si="79"/>
        <v>42577.208333333328</v>
      </c>
      <c r="M879">
        <v>1469595600</v>
      </c>
      <c r="N879" s="11">
        <f t="shared" si="80"/>
        <v>42578.208333333328</v>
      </c>
      <c r="O879" t="b">
        <v>0</v>
      </c>
      <c r="P879" t="b">
        <v>0</v>
      </c>
      <c r="Q879" t="s">
        <v>17</v>
      </c>
      <c r="R879" s="8">
        <f t="shared" si="81"/>
        <v>103.033360455655</v>
      </c>
      <c r="S879" t="str">
        <f t="shared" si="82"/>
        <v>food</v>
      </c>
      <c r="T879" t="str">
        <f t="shared" si="83"/>
        <v>food trucks</v>
      </c>
    </row>
    <row r="880" spans="1:20" x14ac:dyDescent="0.3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6">
        <f t="shared" si="78"/>
        <v>37.481481481481481</v>
      </c>
      <c r="G880" t="s">
        <v>14</v>
      </c>
      <c r="H880">
        <v>12</v>
      </c>
      <c r="I880" t="s">
        <v>107</v>
      </c>
      <c r="J880" t="s">
        <v>108</v>
      </c>
      <c r="K880">
        <v>1579068000</v>
      </c>
      <c r="L880" s="11">
        <f t="shared" si="79"/>
        <v>43845.25</v>
      </c>
      <c r="M880">
        <v>1581141600</v>
      </c>
      <c r="N880" s="11">
        <f t="shared" si="80"/>
        <v>43869.25</v>
      </c>
      <c r="O880" t="b">
        <v>0</v>
      </c>
      <c r="P880" t="b">
        <v>0</v>
      </c>
      <c r="Q880" t="s">
        <v>148</v>
      </c>
      <c r="R880" s="8">
        <f t="shared" si="81"/>
        <v>84.333333333333329</v>
      </c>
      <c r="S880" t="str">
        <f t="shared" si="82"/>
        <v>music</v>
      </c>
      <c r="T880" t="str">
        <f t="shared" si="83"/>
        <v>metal</v>
      </c>
    </row>
    <row r="881" spans="1:20" x14ac:dyDescent="0.3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6">
        <f t="shared" si="78"/>
        <v>543.79999999999995</v>
      </c>
      <c r="G881" t="s">
        <v>20</v>
      </c>
      <c r="H881">
        <v>53</v>
      </c>
      <c r="I881" t="s">
        <v>21</v>
      </c>
      <c r="J881" t="s">
        <v>22</v>
      </c>
      <c r="K881">
        <v>1487743200</v>
      </c>
      <c r="L881" s="11">
        <f t="shared" si="79"/>
        <v>42788.25</v>
      </c>
      <c r="M881">
        <v>1488520800</v>
      </c>
      <c r="N881" s="11">
        <f t="shared" si="80"/>
        <v>42797.25</v>
      </c>
      <c r="O881" t="b">
        <v>0</v>
      </c>
      <c r="P881" t="b">
        <v>0</v>
      </c>
      <c r="Q881" t="s">
        <v>68</v>
      </c>
      <c r="R881" s="8">
        <f t="shared" si="81"/>
        <v>102.60377358490567</v>
      </c>
      <c r="S881" t="str">
        <f t="shared" si="82"/>
        <v>publishing</v>
      </c>
      <c r="T881" t="str">
        <f t="shared" si="83"/>
        <v>nonfiction</v>
      </c>
    </row>
    <row r="882" spans="1:20" ht="31.2" x14ac:dyDescent="0.3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6">
        <f t="shared" si="78"/>
        <v>228.52189349112427</v>
      </c>
      <c r="G882" t="s">
        <v>20</v>
      </c>
      <c r="H882">
        <v>2414</v>
      </c>
      <c r="I882" t="s">
        <v>21</v>
      </c>
      <c r="J882" t="s">
        <v>22</v>
      </c>
      <c r="K882">
        <v>1563685200</v>
      </c>
      <c r="L882" s="11">
        <f t="shared" si="79"/>
        <v>43667.208333333328</v>
      </c>
      <c r="M882">
        <v>1563858000</v>
      </c>
      <c r="N882" s="11">
        <f t="shared" si="80"/>
        <v>43669.208333333328</v>
      </c>
      <c r="O882" t="b">
        <v>0</v>
      </c>
      <c r="P882" t="b">
        <v>0</v>
      </c>
      <c r="Q882" t="s">
        <v>50</v>
      </c>
      <c r="R882" s="8">
        <f t="shared" si="81"/>
        <v>79.992129246064621</v>
      </c>
      <c r="S882" t="str">
        <f t="shared" si="82"/>
        <v>music</v>
      </c>
      <c r="T882" t="str">
        <f t="shared" si="83"/>
        <v>electric music</v>
      </c>
    </row>
    <row r="883" spans="1:20" x14ac:dyDescent="0.3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6">
        <f t="shared" si="78"/>
        <v>38.948339483394832</v>
      </c>
      <c r="G883" t="s">
        <v>14</v>
      </c>
      <c r="H883">
        <v>452</v>
      </c>
      <c r="I883" t="s">
        <v>21</v>
      </c>
      <c r="J883" t="s">
        <v>22</v>
      </c>
      <c r="K883">
        <v>1436418000</v>
      </c>
      <c r="L883" s="11">
        <f t="shared" si="79"/>
        <v>42194.208333333328</v>
      </c>
      <c r="M883">
        <v>1438923600</v>
      </c>
      <c r="N883" s="11">
        <f t="shared" si="80"/>
        <v>42223.208333333328</v>
      </c>
      <c r="O883" t="b">
        <v>0</v>
      </c>
      <c r="P883" t="b">
        <v>1</v>
      </c>
      <c r="Q883" t="s">
        <v>33</v>
      </c>
      <c r="R883" s="8">
        <f t="shared" si="81"/>
        <v>70.055309734513273</v>
      </c>
      <c r="S883" t="str">
        <f t="shared" si="82"/>
        <v>theater</v>
      </c>
      <c r="T883" t="str">
        <f t="shared" si="83"/>
        <v>plays</v>
      </c>
    </row>
    <row r="884" spans="1:20" x14ac:dyDescent="0.3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6">
        <f t="shared" si="78"/>
        <v>370</v>
      </c>
      <c r="G884" t="s">
        <v>20</v>
      </c>
      <c r="H884">
        <v>80</v>
      </c>
      <c r="I884" t="s">
        <v>21</v>
      </c>
      <c r="J884" t="s">
        <v>22</v>
      </c>
      <c r="K884">
        <v>1421820000</v>
      </c>
      <c r="L884" s="11">
        <f t="shared" si="79"/>
        <v>42025.25</v>
      </c>
      <c r="M884">
        <v>1422165600</v>
      </c>
      <c r="N884" s="11">
        <f t="shared" si="80"/>
        <v>42029.25</v>
      </c>
      <c r="O884" t="b">
        <v>0</v>
      </c>
      <c r="P884" t="b">
        <v>0</v>
      </c>
      <c r="Q884" t="s">
        <v>33</v>
      </c>
      <c r="R884" s="8">
        <f t="shared" si="81"/>
        <v>37</v>
      </c>
      <c r="S884" t="str">
        <f t="shared" si="82"/>
        <v>theater</v>
      </c>
      <c r="T884" t="str">
        <f t="shared" si="83"/>
        <v>plays</v>
      </c>
    </row>
    <row r="885" spans="1:20" ht="31.2" x14ac:dyDescent="0.3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6">
        <f t="shared" si="78"/>
        <v>237.91176470588232</v>
      </c>
      <c r="G885" t="s">
        <v>20</v>
      </c>
      <c r="H885">
        <v>193</v>
      </c>
      <c r="I885" t="s">
        <v>21</v>
      </c>
      <c r="J885" t="s">
        <v>22</v>
      </c>
      <c r="K885">
        <v>1274763600</v>
      </c>
      <c r="L885" s="11">
        <f t="shared" si="79"/>
        <v>40323.208333333336</v>
      </c>
      <c r="M885">
        <v>1277874000</v>
      </c>
      <c r="N885" s="11">
        <f t="shared" si="80"/>
        <v>40359.208333333336</v>
      </c>
      <c r="O885" t="b">
        <v>0</v>
      </c>
      <c r="P885" t="b">
        <v>0</v>
      </c>
      <c r="Q885" t="s">
        <v>100</v>
      </c>
      <c r="R885" s="8">
        <f t="shared" si="81"/>
        <v>41.911917098445599</v>
      </c>
      <c r="S885" t="str">
        <f t="shared" si="82"/>
        <v>film &amp; video</v>
      </c>
      <c r="T885" t="str">
        <f t="shared" si="83"/>
        <v>shorts</v>
      </c>
    </row>
    <row r="886" spans="1:20" x14ac:dyDescent="0.3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6">
        <f t="shared" si="78"/>
        <v>64.036299765807954</v>
      </c>
      <c r="G886" t="s">
        <v>14</v>
      </c>
      <c r="H886">
        <v>1886</v>
      </c>
      <c r="I886" t="s">
        <v>21</v>
      </c>
      <c r="J886" t="s">
        <v>22</v>
      </c>
      <c r="K886">
        <v>1399179600</v>
      </c>
      <c r="L886" s="11">
        <f t="shared" si="79"/>
        <v>41763.208333333336</v>
      </c>
      <c r="M886">
        <v>1399352400</v>
      </c>
      <c r="N886" s="11">
        <f t="shared" si="80"/>
        <v>41765.208333333336</v>
      </c>
      <c r="O886" t="b">
        <v>0</v>
      </c>
      <c r="P886" t="b">
        <v>1</v>
      </c>
      <c r="Q886" t="s">
        <v>33</v>
      </c>
      <c r="R886" s="8">
        <f t="shared" si="81"/>
        <v>57.992576882290564</v>
      </c>
      <c r="S886" t="str">
        <f t="shared" si="82"/>
        <v>theater</v>
      </c>
      <c r="T886" t="str">
        <f t="shared" si="83"/>
        <v>plays</v>
      </c>
    </row>
    <row r="887" spans="1:20" x14ac:dyDescent="0.3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6">
        <f t="shared" si="78"/>
        <v>118.27777777777777</v>
      </c>
      <c r="G887" t="s">
        <v>20</v>
      </c>
      <c r="H887">
        <v>52</v>
      </c>
      <c r="I887" t="s">
        <v>21</v>
      </c>
      <c r="J887" t="s">
        <v>22</v>
      </c>
      <c r="K887">
        <v>1275800400</v>
      </c>
      <c r="L887" s="11">
        <f t="shared" si="79"/>
        <v>40335.208333333336</v>
      </c>
      <c r="M887">
        <v>1279083600</v>
      </c>
      <c r="N887" s="11">
        <f t="shared" si="80"/>
        <v>40373.208333333336</v>
      </c>
      <c r="O887" t="b">
        <v>0</v>
      </c>
      <c r="P887" t="b">
        <v>0</v>
      </c>
      <c r="Q887" t="s">
        <v>33</v>
      </c>
      <c r="R887" s="8">
        <f t="shared" si="81"/>
        <v>40.942307692307693</v>
      </c>
      <c r="S887" t="str">
        <f t="shared" si="82"/>
        <v>theater</v>
      </c>
      <c r="T887" t="str">
        <f t="shared" si="83"/>
        <v>plays</v>
      </c>
    </row>
    <row r="888" spans="1:20" x14ac:dyDescent="0.3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6">
        <f t="shared" si="78"/>
        <v>84.824037184594957</v>
      </c>
      <c r="G888" t="s">
        <v>14</v>
      </c>
      <c r="H888">
        <v>1825</v>
      </c>
      <c r="I888" t="s">
        <v>21</v>
      </c>
      <c r="J888" t="s">
        <v>22</v>
      </c>
      <c r="K888">
        <v>1282798800</v>
      </c>
      <c r="L888" s="11">
        <f t="shared" si="79"/>
        <v>40416.208333333336</v>
      </c>
      <c r="M888">
        <v>1284354000</v>
      </c>
      <c r="N888" s="11">
        <f t="shared" si="80"/>
        <v>40434.208333333336</v>
      </c>
      <c r="O888" t="b">
        <v>0</v>
      </c>
      <c r="P888" t="b">
        <v>0</v>
      </c>
      <c r="Q888" t="s">
        <v>60</v>
      </c>
      <c r="R888" s="8">
        <f t="shared" si="81"/>
        <v>69.9972602739726</v>
      </c>
      <c r="S888" t="str">
        <f t="shared" si="82"/>
        <v>music</v>
      </c>
      <c r="T888" t="str">
        <f t="shared" si="83"/>
        <v>indie rock</v>
      </c>
    </row>
    <row r="889" spans="1:20" ht="31.2" x14ac:dyDescent="0.3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6">
        <f t="shared" si="78"/>
        <v>29.346153846153843</v>
      </c>
      <c r="G889" t="s">
        <v>14</v>
      </c>
      <c r="H889">
        <v>31</v>
      </c>
      <c r="I889" t="s">
        <v>21</v>
      </c>
      <c r="J889" t="s">
        <v>22</v>
      </c>
      <c r="K889">
        <v>1437109200</v>
      </c>
      <c r="L889" s="11">
        <f t="shared" si="79"/>
        <v>42202.208333333328</v>
      </c>
      <c r="M889">
        <v>1441170000</v>
      </c>
      <c r="N889" s="11">
        <f t="shared" si="80"/>
        <v>42249.208333333328</v>
      </c>
      <c r="O889" t="b">
        <v>0</v>
      </c>
      <c r="P889" t="b">
        <v>1</v>
      </c>
      <c r="Q889" t="s">
        <v>33</v>
      </c>
      <c r="R889" s="8">
        <f t="shared" si="81"/>
        <v>73.838709677419359</v>
      </c>
      <c r="S889" t="str">
        <f t="shared" si="82"/>
        <v>theater</v>
      </c>
      <c r="T889" t="str">
        <f t="shared" si="83"/>
        <v>plays</v>
      </c>
    </row>
    <row r="890" spans="1:20" ht="31.2" x14ac:dyDescent="0.3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6">
        <f t="shared" si="78"/>
        <v>209.89655172413794</v>
      </c>
      <c r="G890" t="s">
        <v>20</v>
      </c>
      <c r="H890">
        <v>290</v>
      </c>
      <c r="I890" t="s">
        <v>21</v>
      </c>
      <c r="J890" t="s">
        <v>22</v>
      </c>
      <c r="K890">
        <v>1491886800</v>
      </c>
      <c r="L890" s="11">
        <f t="shared" si="79"/>
        <v>42836.208333333328</v>
      </c>
      <c r="M890">
        <v>1493528400</v>
      </c>
      <c r="N890" s="11">
        <f t="shared" si="80"/>
        <v>42855.208333333328</v>
      </c>
      <c r="O890" t="b">
        <v>0</v>
      </c>
      <c r="P890" t="b">
        <v>0</v>
      </c>
      <c r="Q890" t="s">
        <v>33</v>
      </c>
      <c r="R890" s="8">
        <f t="shared" si="81"/>
        <v>41.979310344827589</v>
      </c>
      <c r="S890" t="str">
        <f t="shared" si="82"/>
        <v>theater</v>
      </c>
      <c r="T890" t="str">
        <f t="shared" si="83"/>
        <v>plays</v>
      </c>
    </row>
    <row r="891" spans="1:20" x14ac:dyDescent="0.3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6">
        <f t="shared" si="78"/>
        <v>169.78571428571431</v>
      </c>
      <c r="G891" t="s">
        <v>20</v>
      </c>
      <c r="H891">
        <v>122</v>
      </c>
      <c r="I891" t="s">
        <v>21</v>
      </c>
      <c r="J891" t="s">
        <v>22</v>
      </c>
      <c r="K891">
        <v>1394600400</v>
      </c>
      <c r="L891" s="11">
        <f t="shared" si="79"/>
        <v>41710.208333333336</v>
      </c>
      <c r="M891">
        <v>1395205200</v>
      </c>
      <c r="N891" s="11">
        <f t="shared" si="80"/>
        <v>41717.208333333336</v>
      </c>
      <c r="O891" t="b">
        <v>0</v>
      </c>
      <c r="P891" t="b">
        <v>1</v>
      </c>
      <c r="Q891" t="s">
        <v>50</v>
      </c>
      <c r="R891" s="8">
        <f t="shared" si="81"/>
        <v>77.93442622950819</v>
      </c>
      <c r="S891" t="str">
        <f t="shared" si="82"/>
        <v>music</v>
      </c>
      <c r="T891" t="str">
        <f t="shared" si="83"/>
        <v>electric music</v>
      </c>
    </row>
    <row r="892" spans="1:20" x14ac:dyDescent="0.3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6">
        <f t="shared" si="78"/>
        <v>115.95907738095239</v>
      </c>
      <c r="G892" t="s">
        <v>20</v>
      </c>
      <c r="H892">
        <v>1470</v>
      </c>
      <c r="I892" t="s">
        <v>21</v>
      </c>
      <c r="J892" t="s">
        <v>22</v>
      </c>
      <c r="K892">
        <v>1561352400</v>
      </c>
      <c r="L892" s="11">
        <f t="shared" si="79"/>
        <v>43640.208333333328</v>
      </c>
      <c r="M892">
        <v>1561438800</v>
      </c>
      <c r="N892" s="11">
        <f t="shared" si="80"/>
        <v>43641.208333333328</v>
      </c>
      <c r="O892" t="b">
        <v>0</v>
      </c>
      <c r="P892" t="b">
        <v>0</v>
      </c>
      <c r="Q892" t="s">
        <v>60</v>
      </c>
      <c r="R892" s="8">
        <f t="shared" si="81"/>
        <v>106.01972789115646</v>
      </c>
      <c r="S892" t="str">
        <f t="shared" si="82"/>
        <v>music</v>
      </c>
      <c r="T892" t="str">
        <f t="shared" si="83"/>
        <v>indie rock</v>
      </c>
    </row>
    <row r="893" spans="1:20" ht="31.2" x14ac:dyDescent="0.3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6">
        <f t="shared" si="78"/>
        <v>258.59999999999997</v>
      </c>
      <c r="G893" t="s">
        <v>20</v>
      </c>
      <c r="H893">
        <v>165</v>
      </c>
      <c r="I893" t="s">
        <v>15</v>
      </c>
      <c r="J893" t="s">
        <v>16</v>
      </c>
      <c r="K893">
        <v>1322892000</v>
      </c>
      <c r="L893" s="11">
        <f t="shared" si="79"/>
        <v>40880.25</v>
      </c>
      <c r="M893">
        <v>1326693600</v>
      </c>
      <c r="N893" s="11">
        <f t="shared" si="80"/>
        <v>40924.25</v>
      </c>
      <c r="O893" t="b">
        <v>0</v>
      </c>
      <c r="P893" t="b">
        <v>0</v>
      </c>
      <c r="Q893" t="s">
        <v>42</v>
      </c>
      <c r="R893" s="8">
        <f t="shared" si="81"/>
        <v>47.018181818181816</v>
      </c>
      <c r="S893" t="str">
        <f t="shared" si="82"/>
        <v>film &amp; video</v>
      </c>
      <c r="T893" t="str">
        <f t="shared" si="83"/>
        <v>documentary</v>
      </c>
    </row>
    <row r="894" spans="1:20" x14ac:dyDescent="0.3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6">
        <f t="shared" si="78"/>
        <v>230.58333333333331</v>
      </c>
      <c r="G894" t="s">
        <v>20</v>
      </c>
      <c r="H894">
        <v>182</v>
      </c>
      <c r="I894" t="s">
        <v>21</v>
      </c>
      <c r="J894" t="s">
        <v>22</v>
      </c>
      <c r="K894">
        <v>1274418000</v>
      </c>
      <c r="L894" s="11">
        <f t="shared" si="79"/>
        <v>40319.208333333336</v>
      </c>
      <c r="M894">
        <v>1277960400</v>
      </c>
      <c r="N894" s="11">
        <f t="shared" si="80"/>
        <v>40360.208333333336</v>
      </c>
      <c r="O894" t="b">
        <v>0</v>
      </c>
      <c r="P894" t="b">
        <v>0</v>
      </c>
      <c r="Q894" t="s">
        <v>206</v>
      </c>
      <c r="R894" s="8">
        <f t="shared" si="81"/>
        <v>76.016483516483518</v>
      </c>
      <c r="S894" t="str">
        <f t="shared" si="82"/>
        <v>publishing</v>
      </c>
      <c r="T894" t="str">
        <f t="shared" si="83"/>
        <v>translations</v>
      </c>
    </row>
    <row r="895" spans="1:20" x14ac:dyDescent="0.3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6">
        <f t="shared" si="78"/>
        <v>128.21428571428572</v>
      </c>
      <c r="G895" t="s">
        <v>20</v>
      </c>
      <c r="H895">
        <v>199</v>
      </c>
      <c r="I895" t="s">
        <v>107</v>
      </c>
      <c r="J895" t="s">
        <v>108</v>
      </c>
      <c r="K895">
        <v>1434344400</v>
      </c>
      <c r="L895" s="11">
        <f t="shared" si="79"/>
        <v>42170.208333333328</v>
      </c>
      <c r="M895">
        <v>1434690000</v>
      </c>
      <c r="N895" s="11">
        <f t="shared" si="80"/>
        <v>42174.208333333328</v>
      </c>
      <c r="O895" t="b">
        <v>0</v>
      </c>
      <c r="P895" t="b">
        <v>1</v>
      </c>
      <c r="Q895" t="s">
        <v>42</v>
      </c>
      <c r="R895" s="8">
        <f t="shared" si="81"/>
        <v>54.120603015075375</v>
      </c>
      <c r="S895" t="str">
        <f t="shared" si="82"/>
        <v>film &amp; video</v>
      </c>
      <c r="T895" t="str">
        <f t="shared" si="83"/>
        <v>documentary</v>
      </c>
    </row>
    <row r="896" spans="1:20" x14ac:dyDescent="0.3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6">
        <f t="shared" si="78"/>
        <v>188.70588235294116</v>
      </c>
      <c r="G896" t="s">
        <v>20</v>
      </c>
      <c r="H896">
        <v>56</v>
      </c>
      <c r="I896" t="s">
        <v>40</v>
      </c>
      <c r="J896" t="s">
        <v>41</v>
      </c>
      <c r="K896">
        <v>1373518800</v>
      </c>
      <c r="L896" s="11">
        <f t="shared" si="79"/>
        <v>41466.208333333336</v>
      </c>
      <c r="M896">
        <v>1376110800</v>
      </c>
      <c r="N896" s="11">
        <f t="shared" si="80"/>
        <v>41496.208333333336</v>
      </c>
      <c r="O896" t="b">
        <v>0</v>
      </c>
      <c r="P896" t="b">
        <v>1</v>
      </c>
      <c r="Q896" t="s">
        <v>269</v>
      </c>
      <c r="R896" s="8">
        <f t="shared" si="81"/>
        <v>57.285714285714285</v>
      </c>
      <c r="S896" t="str">
        <f t="shared" si="82"/>
        <v>film &amp; video</v>
      </c>
      <c r="T896" t="str">
        <f t="shared" si="83"/>
        <v>television</v>
      </c>
    </row>
    <row r="897" spans="1:20" ht="31.2" x14ac:dyDescent="0.3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6">
        <f t="shared" si="78"/>
        <v>6.9511889862327907</v>
      </c>
      <c r="G897" t="s">
        <v>14</v>
      </c>
      <c r="H897">
        <v>107</v>
      </c>
      <c r="I897" t="s">
        <v>21</v>
      </c>
      <c r="J897" t="s">
        <v>22</v>
      </c>
      <c r="K897">
        <v>1517637600</v>
      </c>
      <c r="L897" s="11">
        <f t="shared" si="79"/>
        <v>43134.25</v>
      </c>
      <c r="M897">
        <v>1518415200</v>
      </c>
      <c r="N897" s="11">
        <f t="shared" si="80"/>
        <v>43143.25</v>
      </c>
      <c r="O897" t="b">
        <v>0</v>
      </c>
      <c r="P897" t="b">
        <v>0</v>
      </c>
      <c r="Q897" t="s">
        <v>33</v>
      </c>
      <c r="R897" s="8">
        <f t="shared" si="81"/>
        <v>103.81308411214954</v>
      </c>
      <c r="S897" t="str">
        <f t="shared" si="82"/>
        <v>theater</v>
      </c>
      <c r="T897" t="str">
        <f t="shared" si="83"/>
        <v>plays</v>
      </c>
    </row>
    <row r="898" spans="1:20" ht="31.2" x14ac:dyDescent="0.3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6">
        <f t="shared" ref="F898:F961" si="84">100*(IF(E898=0,0,E898/D898))</f>
        <v>774.43434343434342</v>
      </c>
      <c r="G898" t="s">
        <v>20</v>
      </c>
      <c r="H898">
        <v>1460</v>
      </c>
      <c r="I898" t="s">
        <v>26</v>
      </c>
      <c r="J898" t="s">
        <v>27</v>
      </c>
      <c r="K898">
        <v>1310619600</v>
      </c>
      <c r="L898" s="11">
        <f t="shared" si="79"/>
        <v>40738.208333333336</v>
      </c>
      <c r="M898">
        <v>1310878800</v>
      </c>
      <c r="N898" s="11">
        <f t="shared" si="80"/>
        <v>40741.208333333336</v>
      </c>
      <c r="O898" t="b">
        <v>0</v>
      </c>
      <c r="P898" t="b">
        <v>1</v>
      </c>
      <c r="Q898" t="s">
        <v>17</v>
      </c>
      <c r="R898" s="8">
        <f t="shared" si="81"/>
        <v>105.02602739726028</v>
      </c>
      <c r="S898" t="str">
        <f t="shared" si="82"/>
        <v>food</v>
      </c>
      <c r="T898" t="str">
        <f t="shared" si="83"/>
        <v>food trucks</v>
      </c>
    </row>
    <row r="899" spans="1:20" x14ac:dyDescent="0.3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6">
        <f t="shared" si="84"/>
        <v>27.693181818181817</v>
      </c>
      <c r="G899" t="s">
        <v>14</v>
      </c>
      <c r="H899">
        <v>27</v>
      </c>
      <c r="I899" t="s">
        <v>21</v>
      </c>
      <c r="J899" t="s">
        <v>22</v>
      </c>
      <c r="K899">
        <v>1556427600</v>
      </c>
      <c r="L899" s="11">
        <f t="shared" ref="L899:L962" si="85">(((K899/60)/60)/24)+DATE(1970,1,1)</f>
        <v>43583.208333333328</v>
      </c>
      <c r="M899">
        <v>1556600400</v>
      </c>
      <c r="N899" s="11">
        <f t="shared" ref="N899:N962" si="86">(((M899/60)/60)/24)+DATE(1970,1,1)</f>
        <v>43585.208333333328</v>
      </c>
      <c r="O899" t="b">
        <v>0</v>
      </c>
      <c r="P899" t="b">
        <v>0</v>
      </c>
      <c r="Q899" t="s">
        <v>33</v>
      </c>
      <c r="R899" s="8">
        <f t="shared" ref="R899:R962" si="87">IFERROR(E899/H899,0)</f>
        <v>90.259259259259252</v>
      </c>
      <c r="S899" t="str">
        <f t="shared" ref="S899:S962" si="88">LEFT(Q899,SEARCH("/",Q899)-1)</f>
        <v>theater</v>
      </c>
      <c r="T899" t="str">
        <f t="shared" ref="T899:T962" si="89">RIGHT(Q899,LEN(Q899)-SEARCH("/",Q899))</f>
        <v>plays</v>
      </c>
    </row>
    <row r="900" spans="1:20" x14ac:dyDescent="0.3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6">
        <f t="shared" si="84"/>
        <v>52.479620323841424</v>
      </c>
      <c r="G900" t="s">
        <v>14</v>
      </c>
      <c r="H900">
        <v>1221</v>
      </c>
      <c r="I900" t="s">
        <v>21</v>
      </c>
      <c r="J900" t="s">
        <v>22</v>
      </c>
      <c r="K900">
        <v>1576476000</v>
      </c>
      <c r="L900" s="11">
        <f t="shared" si="85"/>
        <v>43815.25</v>
      </c>
      <c r="M900">
        <v>1576994400</v>
      </c>
      <c r="N900" s="11">
        <f t="shared" si="86"/>
        <v>43821.25</v>
      </c>
      <c r="O900" t="b">
        <v>0</v>
      </c>
      <c r="P900" t="b">
        <v>0</v>
      </c>
      <c r="Q900" t="s">
        <v>42</v>
      </c>
      <c r="R900" s="8">
        <f t="shared" si="87"/>
        <v>76.978705978705975</v>
      </c>
      <c r="S900" t="str">
        <f t="shared" si="88"/>
        <v>film &amp; video</v>
      </c>
      <c r="T900" t="str">
        <f t="shared" si="89"/>
        <v>documentary</v>
      </c>
    </row>
    <row r="901" spans="1:20" x14ac:dyDescent="0.3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6">
        <f t="shared" si="84"/>
        <v>407.09677419354841</v>
      </c>
      <c r="G901" t="s">
        <v>20</v>
      </c>
      <c r="H901">
        <v>123</v>
      </c>
      <c r="I901" t="s">
        <v>98</v>
      </c>
      <c r="J901" t="s">
        <v>99</v>
      </c>
      <c r="K901">
        <v>1381122000</v>
      </c>
      <c r="L901" s="11">
        <f t="shared" si="85"/>
        <v>41554.208333333336</v>
      </c>
      <c r="M901">
        <v>1382677200</v>
      </c>
      <c r="N901" s="11">
        <f t="shared" si="86"/>
        <v>41572.208333333336</v>
      </c>
      <c r="O901" t="b">
        <v>0</v>
      </c>
      <c r="P901" t="b">
        <v>0</v>
      </c>
      <c r="Q901" t="s">
        <v>159</v>
      </c>
      <c r="R901" s="8">
        <f t="shared" si="87"/>
        <v>102.60162601626017</v>
      </c>
      <c r="S901" t="str">
        <f t="shared" si="88"/>
        <v>music</v>
      </c>
      <c r="T901" t="str">
        <f t="shared" si="89"/>
        <v>jazz</v>
      </c>
    </row>
    <row r="902" spans="1:20" x14ac:dyDescent="0.3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6">
        <f t="shared" si="84"/>
        <v>2</v>
      </c>
      <c r="G902" t="s">
        <v>14</v>
      </c>
      <c r="H902">
        <v>1</v>
      </c>
      <c r="I902" t="s">
        <v>21</v>
      </c>
      <c r="J902" t="s">
        <v>22</v>
      </c>
      <c r="K902">
        <v>1411102800</v>
      </c>
      <c r="L902" s="11">
        <f t="shared" si="85"/>
        <v>41901.208333333336</v>
      </c>
      <c r="M902">
        <v>1411189200</v>
      </c>
      <c r="N902" s="11">
        <f t="shared" si="86"/>
        <v>41902.208333333336</v>
      </c>
      <c r="O902" t="b">
        <v>0</v>
      </c>
      <c r="P902" t="b">
        <v>1</v>
      </c>
      <c r="Q902" t="s">
        <v>28</v>
      </c>
      <c r="R902" s="8">
        <f t="shared" si="87"/>
        <v>2</v>
      </c>
      <c r="S902" t="str">
        <f t="shared" si="88"/>
        <v>technology</v>
      </c>
      <c r="T902" t="str">
        <f t="shared" si="89"/>
        <v>web</v>
      </c>
    </row>
    <row r="903" spans="1:20" x14ac:dyDescent="0.3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6">
        <f t="shared" si="84"/>
        <v>156.17857142857144</v>
      </c>
      <c r="G903" t="s">
        <v>20</v>
      </c>
      <c r="H903">
        <v>159</v>
      </c>
      <c r="I903" t="s">
        <v>21</v>
      </c>
      <c r="J903" t="s">
        <v>22</v>
      </c>
      <c r="K903">
        <v>1531803600</v>
      </c>
      <c r="L903" s="11">
        <f t="shared" si="85"/>
        <v>43298.208333333328</v>
      </c>
      <c r="M903">
        <v>1534654800</v>
      </c>
      <c r="N903" s="11">
        <f t="shared" si="86"/>
        <v>43331.208333333328</v>
      </c>
      <c r="O903" t="b">
        <v>0</v>
      </c>
      <c r="P903" t="b">
        <v>1</v>
      </c>
      <c r="Q903" t="s">
        <v>23</v>
      </c>
      <c r="R903" s="8">
        <f t="shared" si="87"/>
        <v>55.0062893081761</v>
      </c>
      <c r="S903" t="str">
        <f t="shared" si="88"/>
        <v>music</v>
      </c>
      <c r="T903" t="str">
        <f t="shared" si="89"/>
        <v>rock</v>
      </c>
    </row>
    <row r="904" spans="1:20" x14ac:dyDescent="0.3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6">
        <f t="shared" si="84"/>
        <v>252.42857142857144</v>
      </c>
      <c r="G904" t="s">
        <v>20</v>
      </c>
      <c r="H904">
        <v>110</v>
      </c>
      <c r="I904" t="s">
        <v>21</v>
      </c>
      <c r="J904" t="s">
        <v>22</v>
      </c>
      <c r="K904">
        <v>1454133600</v>
      </c>
      <c r="L904" s="11">
        <f t="shared" si="85"/>
        <v>42399.25</v>
      </c>
      <c r="M904">
        <v>1457762400</v>
      </c>
      <c r="N904" s="11">
        <f t="shared" si="86"/>
        <v>42441.25</v>
      </c>
      <c r="O904" t="b">
        <v>0</v>
      </c>
      <c r="P904" t="b">
        <v>0</v>
      </c>
      <c r="Q904" t="s">
        <v>28</v>
      </c>
      <c r="R904" s="8">
        <f t="shared" si="87"/>
        <v>32.127272727272725</v>
      </c>
      <c r="S904" t="str">
        <f t="shared" si="88"/>
        <v>technology</v>
      </c>
      <c r="T904" t="str">
        <f t="shared" si="89"/>
        <v>web</v>
      </c>
    </row>
    <row r="905" spans="1:20" ht="31.2" x14ac:dyDescent="0.3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6">
        <f t="shared" si="84"/>
        <v>1.729268292682927</v>
      </c>
      <c r="G905" t="s">
        <v>47</v>
      </c>
      <c r="H905">
        <v>14</v>
      </c>
      <c r="I905" t="s">
        <v>21</v>
      </c>
      <c r="J905" t="s">
        <v>22</v>
      </c>
      <c r="K905">
        <v>1336194000</v>
      </c>
      <c r="L905" s="11">
        <f t="shared" si="85"/>
        <v>41034.208333333336</v>
      </c>
      <c r="M905">
        <v>1337490000</v>
      </c>
      <c r="N905" s="11">
        <f t="shared" si="86"/>
        <v>41049.208333333336</v>
      </c>
      <c r="O905" t="b">
        <v>0</v>
      </c>
      <c r="P905" t="b">
        <v>1</v>
      </c>
      <c r="Q905" t="s">
        <v>68</v>
      </c>
      <c r="R905" s="8">
        <f t="shared" si="87"/>
        <v>50.642857142857146</v>
      </c>
      <c r="S905" t="str">
        <f t="shared" si="88"/>
        <v>publishing</v>
      </c>
      <c r="T905" t="str">
        <f t="shared" si="89"/>
        <v>nonfiction</v>
      </c>
    </row>
    <row r="906" spans="1:20" x14ac:dyDescent="0.3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6">
        <f t="shared" si="84"/>
        <v>12.230769230769232</v>
      </c>
      <c r="G906" t="s">
        <v>14</v>
      </c>
      <c r="H906">
        <v>16</v>
      </c>
      <c r="I906" t="s">
        <v>21</v>
      </c>
      <c r="J906" t="s">
        <v>22</v>
      </c>
      <c r="K906">
        <v>1349326800</v>
      </c>
      <c r="L906" s="11">
        <f t="shared" si="85"/>
        <v>41186.208333333336</v>
      </c>
      <c r="M906">
        <v>1349672400</v>
      </c>
      <c r="N906" s="11">
        <f t="shared" si="86"/>
        <v>41190.208333333336</v>
      </c>
      <c r="O906" t="b">
        <v>0</v>
      </c>
      <c r="P906" t="b">
        <v>0</v>
      </c>
      <c r="Q906" t="s">
        <v>133</v>
      </c>
      <c r="R906" s="8">
        <f t="shared" si="87"/>
        <v>49.6875</v>
      </c>
      <c r="S906" t="str">
        <f t="shared" si="88"/>
        <v>publishing</v>
      </c>
      <c r="T906" t="str">
        <f t="shared" si="89"/>
        <v>radio &amp; podcasts</v>
      </c>
    </row>
    <row r="907" spans="1:20" x14ac:dyDescent="0.3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6">
        <f t="shared" si="84"/>
        <v>163.98734177215189</v>
      </c>
      <c r="G907" t="s">
        <v>20</v>
      </c>
      <c r="H907">
        <v>236</v>
      </c>
      <c r="I907" t="s">
        <v>21</v>
      </c>
      <c r="J907" t="s">
        <v>22</v>
      </c>
      <c r="K907">
        <v>1379566800</v>
      </c>
      <c r="L907" s="11">
        <f t="shared" si="85"/>
        <v>41536.208333333336</v>
      </c>
      <c r="M907">
        <v>1379826000</v>
      </c>
      <c r="N907" s="11">
        <f t="shared" si="86"/>
        <v>41539.208333333336</v>
      </c>
      <c r="O907" t="b">
        <v>0</v>
      </c>
      <c r="P907" t="b">
        <v>0</v>
      </c>
      <c r="Q907" t="s">
        <v>33</v>
      </c>
      <c r="R907" s="8">
        <f t="shared" si="87"/>
        <v>54.894067796610166</v>
      </c>
      <c r="S907" t="str">
        <f t="shared" si="88"/>
        <v>theater</v>
      </c>
      <c r="T907" t="str">
        <f t="shared" si="89"/>
        <v>plays</v>
      </c>
    </row>
    <row r="908" spans="1:20" ht="31.2" x14ac:dyDescent="0.3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6">
        <f t="shared" si="84"/>
        <v>162.98181818181817</v>
      </c>
      <c r="G908" t="s">
        <v>20</v>
      </c>
      <c r="H908">
        <v>191</v>
      </c>
      <c r="I908" t="s">
        <v>21</v>
      </c>
      <c r="J908" t="s">
        <v>22</v>
      </c>
      <c r="K908">
        <v>1494651600</v>
      </c>
      <c r="L908" s="11">
        <f t="shared" si="85"/>
        <v>42868.208333333328</v>
      </c>
      <c r="M908">
        <v>1497762000</v>
      </c>
      <c r="N908" s="11">
        <f t="shared" si="86"/>
        <v>42904.208333333328</v>
      </c>
      <c r="O908" t="b">
        <v>1</v>
      </c>
      <c r="P908" t="b">
        <v>1</v>
      </c>
      <c r="Q908" t="s">
        <v>42</v>
      </c>
      <c r="R908" s="8">
        <f t="shared" si="87"/>
        <v>46.931937172774866</v>
      </c>
      <c r="S908" t="str">
        <f t="shared" si="88"/>
        <v>film &amp; video</v>
      </c>
      <c r="T908" t="str">
        <f t="shared" si="89"/>
        <v>documentary</v>
      </c>
    </row>
    <row r="909" spans="1:20" x14ac:dyDescent="0.3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6">
        <f t="shared" si="84"/>
        <v>20.252747252747252</v>
      </c>
      <c r="G909" t="s">
        <v>14</v>
      </c>
      <c r="H909">
        <v>41</v>
      </c>
      <c r="I909" t="s">
        <v>21</v>
      </c>
      <c r="J909" t="s">
        <v>22</v>
      </c>
      <c r="K909">
        <v>1303880400</v>
      </c>
      <c r="L909" s="11">
        <f t="shared" si="85"/>
        <v>40660.208333333336</v>
      </c>
      <c r="M909">
        <v>1304485200</v>
      </c>
      <c r="N909" s="11">
        <f t="shared" si="86"/>
        <v>40667.208333333336</v>
      </c>
      <c r="O909" t="b">
        <v>0</v>
      </c>
      <c r="P909" t="b">
        <v>0</v>
      </c>
      <c r="Q909" t="s">
        <v>33</v>
      </c>
      <c r="R909" s="8">
        <f t="shared" si="87"/>
        <v>44.951219512195124</v>
      </c>
      <c r="S909" t="str">
        <f t="shared" si="88"/>
        <v>theater</v>
      </c>
      <c r="T909" t="str">
        <f t="shared" si="89"/>
        <v>plays</v>
      </c>
    </row>
    <row r="910" spans="1:20" x14ac:dyDescent="0.3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6">
        <f t="shared" si="84"/>
        <v>319.24083769633506</v>
      </c>
      <c r="G910" t="s">
        <v>20</v>
      </c>
      <c r="H910">
        <v>3934</v>
      </c>
      <c r="I910" t="s">
        <v>21</v>
      </c>
      <c r="J910" t="s">
        <v>22</v>
      </c>
      <c r="K910">
        <v>1335934800</v>
      </c>
      <c r="L910" s="11">
        <f t="shared" si="85"/>
        <v>41031.208333333336</v>
      </c>
      <c r="M910">
        <v>1336885200</v>
      </c>
      <c r="N910" s="11">
        <f t="shared" si="86"/>
        <v>41042.208333333336</v>
      </c>
      <c r="O910" t="b">
        <v>0</v>
      </c>
      <c r="P910" t="b">
        <v>0</v>
      </c>
      <c r="Q910" t="s">
        <v>89</v>
      </c>
      <c r="R910" s="8">
        <f t="shared" si="87"/>
        <v>30.99898322318251</v>
      </c>
      <c r="S910" t="str">
        <f t="shared" si="88"/>
        <v>games</v>
      </c>
      <c r="T910" t="str">
        <f t="shared" si="89"/>
        <v>video games</v>
      </c>
    </row>
    <row r="911" spans="1:20" x14ac:dyDescent="0.3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6">
        <f t="shared" si="84"/>
        <v>478.94444444444446</v>
      </c>
      <c r="G911" t="s">
        <v>20</v>
      </c>
      <c r="H911">
        <v>80</v>
      </c>
      <c r="I911" t="s">
        <v>15</v>
      </c>
      <c r="J911" t="s">
        <v>16</v>
      </c>
      <c r="K911">
        <v>1528088400</v>
      </c>
      <c r="L911" s="11">
        <f t="shared" si="85"/>
        <v>43255.208333333328</v>
      </c>
      <c r="M911">
        <v>1530421200</v>
      </c>
      <c r="N911" s="11">
        <f t="shared" si="86"/>
        <v>43282.208333333328</v>
      </c>
      <c r="O911" t="b">
        <v>0</v>
      </c>
      <c r="P911" t="b">
        <v>1</v>
      </c>
      <c r="Q911" t="s">
        <v>33</v>
      </c>
      <c r="R911" s="8">
        <f t="shared" si="87"/>
        <v>107.7625</v>
      </c>
      <c r="S911" t="str">
        <f t="shared" si="88"/>
        <v>theater</v>
      </c>
      <c r="T911" t="str">
        <f t="shared" si="89"/>
        <v>plays</v>
      </c>
    </row>
    <row r="912" spans="1:20" x14ac:dyDescent="0.3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6">
        <f t="shared" si="84"/>
        <v>19.556634304207122</v>
      </c>
      <c r="G912" t="s">
        <v>74</v>
      </c>
      <c r="H912">
        <v>296</v>
      </c>
      <c r="I912" t="s">
        <v>21</v>
      </c>
      <c r="J912" t="s">
        <v>22</v>
      </c>
      <c r="K912">
        <v>1421906400</v>
      </c>
      <c r="L912" s="11">
        <f t="shared" si="85"/>
        <v>42026.25</v>
      </c>
      <c r="M912">
        <v>1421992800</v>
      </c>
      <c r="N912" s="11">
        <f t="shared" si="86"/>
        <v>42027.25</v>
      </c>
      <c r="O912" t="b">
        <v>0</v>
      </c>
      <c r="P912" t="b">
        <v>0</v>
      </c>
      <c r="Q912" t="s">
        <v>33</v>
      </c>
      <c r="R912" s="8">
        <f t="shared" si="87"/>
        <v>102.07770270270271</v>
      </c>
      <c r="S912" t="str">
        <f t="shared" si="88"/>
        <v>theater</v>
      </c>
      <c r="T912" t="str">
        <f t="shared" si="89"/>
        <v>plays</v>
      </c>
    </row>
    <row r="913" spans="1:20" x14ac:dyDescent="0.3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6">
        <f t="shared" si="84"/>
        <v>198.94827586206895</v>
      </c>
      <c r="G913" t="s">
        <v>20</v>
      </c>
      <c r="H913">
        <v>462</v>
      </c>
      <c r="I913" t="s">
        <v>21</v>
      </c>
      <c r="J913" t="s">
        <v>22</v>
      </c>
      <c r="K913">
        <v>1568005200</v>
      </c>
      <c r="L913" s="11">
        <f t="shared" si="85"/>
        <v>43717.208333333328</v>
      </c>
      <c r="M913">
        <v>1568178000</v>
      </c>
      <c r="N913" s="11">
        <f t="shared" si="86"/>
        <v>43719.208333333328</v>
      </c>
      <c r="O913" t="b">
        <v>1</v>
      </c>
      <c r="P913" t="b">
        <v>0</v>
      </c>
      <c r="Q913" t="s">
        <v>28</v>
      </c>
      <c r="R913" s="8">
        <f t="shared" si="87"/>
        <v>24.976190476190474</v>
      </c>
      <c r="S913" t="str">
        <f t="shared" si="88"/>
        <v>technology</v>
      </c>
      <c r="T913" t="str">
        <f t="shared" si="89"/>
        <v>web</v>
      </c>
    </row>
    <row r="914" spans="1:20" x14ac:dyDescent="0.3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6">
        <f t="shared" si="84"/>
        <v>795</v>
      </c>
      <c r="G914" t="s">
        <v>20</v>
      </c>
      <c r="H914">
        <v>179</v>
      </c>
      <c r="I914" t="s">
        <v>21</v>
      </c>
      <c r="J914" t="s">
        <v>22</v>
      </c>
      <c r="K914">
        <v>1346821200</v>
      </c>
      <c r="L914" s="11">
        <f t="shared" si="85"/>
        <v>41157.208333333336</v>
      </c>
      <c r="M914">
        <v>1347944400</v>
      </c>
      <c r="N914" s="11">
        <f t="shared" si="86"/>
        <v>41170.208333333336</v>
      </c>
      <c r="O914" t="b">
        <v>1</v>
      </c>
      <c r="P914" t="b">
        <v>0</v>
      </c>
      <c r="Q914" t="s">
        <v>53</v>
      </c>
      <c r="R914" s="8">
        <f t="shared" si="87"/>
        <v>79.944134078212286</v>
      </c>
      <c r="S914" t="str">
        <f t="shared" si="88"/>
        <v>film &amp; video</v>
      </c>
      <c r="T914" t="str">
        <f t="shared" si="89"/>
        <v>drama</v>
      </c>
    </row>
    <row r="915" spans="1:20" x14ac:dyDescent="0.3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6">
        <f t="shared" si="84"/>
        <v>50.621082621082621</v>
      </c>
      <c r="G915" t="s">
        <v>14</v>
      </c>
      <c r="H915">
        <v>523</v>
      </c>
      <c r="I915" t="s">
        <v>26</v>
      </c>
      <c r="J915" t="s">
        <v>27</v>
      </c>
      <c r="K915">
        <v>1557637200</v>
      </c>
      <c r="L915" s="11">
        <f t="shared" si="85"/>
        <v>43597.208333333328</v>
      </c>
      <c r="M915">
        <v>1558760400</v>
      </c>
      <c r="N915" s="11">
        <f t="shared" si="86"/>
        <v>43610.208333333328</v>
      </c>
      <c r="O915" t="b">
        <v>0</v>
      </c>
      <c r="P915" t="b">
        <v>0</v>
      </c>
      <c r="Q915" t="s">
        <v>53</v>
      </c>
      <c r="R915" s="8">
        <f t="shared" si="87"/>
        <v>67.946462715105156</v>
      </c>
      <c r="S915" t="str">
        <f t="shared" si="88"/>
        <v>film &amp; video</v>
      </c>
      <c r="T915" t="str">
        <f t="shared" si="89"/>
        <v>drama</v>
      </c>
    </row>
    <row r="916" spans="1:20" x14ac:dyDescent="0.3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6">
        <f t="shared" si="84"/>
        <v>57.4375</v>
      </c>
      <c r="G916" t="s">
        <v>14</v>
      </c>
      <c r="H916">
        <v>141</v>
      </c>
      <c r="I916" t="s">
        <v>40</v>
      </c>
      <c r="J916" t="s">
        <v>41</v>
      </c>
      <c r="K916">
        <v>1375592400</v>
      </c>
      <c r="L916" s="11">
        <f t="shared" si="85"/>
        <v>41490.208333333336</v>
      </c>
      <c r="M916">
        <v>1376629200</v>
      </c>
      <c r="N916" s="11">
        <f t="shared" si="86"/>
        <v>41502.208333333336</v>
      </c>
      <c r="O916" t="b">
        <v>0</v>
      </c>
      <c r="P916" t="b">
        <v>0</v>
      </c>
      <c r="Q916" t="s">
        <v>33</v>
      </c>
      <c r="R916" s="8">
        <f t="shared" si="87"/>
        <v>26.070921985815602</v>
      </c>
      <c r="S916" t="str">
        <f t="shared" si="88"/>
        <v>theater</v>
      </c>
      <c r="T916" t="str">
        <f t="shared" si="89"/>
        <v>plays</v>
      </c>
    </row>
    <row r="917" spans="1:20" ht="31.2" x14ac:dyDescent="0.3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6">
        <f t="shared" si="84"/>
        <v>155.62827640984909</v>
      </c>
      <c r="G917" t="s">
        <v>20</v>
      </c>
      <c r="H917">
        <v>1866</v>
      </c>
      <c r="I917" t="s">
        <v>40</v>
      </c>
      <c r="J917" t="s">
        <v>41</v>
      </c>
      <c r="K917">
        <v>1503982800</v>
      </c>
      <c r="L917" s="11">
        <f t="shared" si="85"/>
        <v>42976.208333333328</v>
      </c>
      <c r="M917">
        <v>1504760400</v>
      </c>
      <c r="N917" s="11">
        <f t="shared" si="86"/>
        <v>42985.208333333328</v>
      </c>
      <c r="O917" t="b">
        <v>0</v>
      </c>
      <c r="P917" t="b">
        <v>0</v>
      </c>
      <c r="Q917" t="s">
        <v>269</v>
      </c>
      <c r="R917" s="8">
        <f t="shared" si="87"/>
        <v>105.0032154340836</v>
      </c>
      <c r="S917" t="str">
        <f t="shared" si="88"/>
        <v>film &amp; video</v>
      </c>
      <c r="T917" t="str">
        <f t="shared" si="89"/>
        <v>television</v>
      </c>
    </row>
    <row r="918" spans="1:20" ht="31.2" x14ac:dyDescent="0.3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6">
        <f t="shared" si="84"/>
        <v>36.297297297297298</v>
      </c>
      <c r="G918" t="s">
        <v>14</v>
      </c>
      <c r="H918">
        <v>52</v>
      </c>
      <c r="I918" t="s">
        <v>21</v>
      </c>
      <c r="J918" t="s">
        <v>22</v>
      </c>
      <c r="K918">
        <v>1418882400</v>
      </c>
      <c r="L918" s="11">
        <f t="shared" si="85"/>
        <v>41991.25</v>
      </c>
      <c r="M918">
        <v>1419660000</v>
      </c>
      <c r="N918" s="11">
        <f t="shared" si="86"/>
        <v>42000.25</v>
      </c>
      <c r="O918" t="b">
        <v>0</v>
      </c>
      <c r="P918" t="b">
        <v>0</v>
      </c>
      <c r="Q918" t="s">
        <v>122</v>
      </c>
      <c r="R918" s="8">
        <f t="shared" si="87"/>
        <v>25.826923076923077</v>
      </c>
      <c r="S918" t="str">
        <f t="shared" si="88"/>
        <v>photography</v>
      </c>
      <c r="T918" t="str">
        <f t="shared" si="89"/>
        <v>photography books</v>
      </c>
    </row>
    <row r="919" spans="1:20" x14ac:dyDescent="0.3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6">
        <f t="shared" si="84"/>
        <v>58.25</v>
      </c>
      <c r="G919" t="s">
        <v>47</v>
      </c>
      <c r="H919">
        <v>27</v>
      </c>
      <c r="I919" t="s">
        <v>40</v>
      </c>
      <c r="J919" t="s">
        <v>41</v>
      </c>
      <c r="K919">
        <v>1309237200</v>
      </c>
      <c r="L919" s="11">
        <f t="shared" si="85"/>
        <v>40722.208333333336</v>
      </c>
      <c r="M919">
        <v>1311310800</v>
      </c>
      <c r="N919" s="11">
        <f t="shared" si="86"/>
        <v>40746.208333333336</v>
      </c>
      <c r="O919" t="b">
        <v>0</v>
      </c>
      <c r="P919" t="b">
        <v>1</v>
      </c>
      <c r="Q919" t="s">
        <v>100</v>
      </c>
      <c r="R919" s="8">
        <f t="shared" si="87"/>
        <v>77.666666666666671</v>
      </c>
      <c r="S919" t="str">
        <f t="shared" si="88"/>
        <v>film &amp; video</v>
      </c>
      <c r="T919" t="str">
        <f t="shared" si="89"/>
        <v>shorts</v>
      </c>
    </row>
    <row r="920" spans="1:20" x14ac:dyDescent="0.3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6">
        <f t="shared" si="84"/>
        <v>237.39473684210526</v>
      </c>
      <c r="G920" t="s">
        <v>20</v>
      </c>
      <c r="H920">
        <v>156</v>
      </c>
      <c r="I920" t="s">
        <v>98</v>
      </c>
      <c r="J920" t="s">
        <v>99</v>
      </c>
      <c r="K920">
        <v>1343365200</v>
      </c>
      <c r="L920" s="11">
        <f t="shared" si="85"/>
        <v>41117.208333333336</v>
      </c>
      <c r="M920">
        <v>1344315600</v>
      </c>
      <c r="N920" s="11">
        <f t="shared" si="86"/>
        <v>41128.208333333336</v>
      </c>
      <c r="O920" t="b">
        <v>0</v>
      </c>
      <c r="P920" t="b">
        <v>0</v>
      </c>
      <c r="Q920" t="s">
        <v>133</v>
      </c>
      <c r="R920" s="8">
        <f t="shared" si="87"/>
        <v>57.82692307692308</v>
      </c>
      <c r="S920" t="str">
        <f t="shared" si="88"/>
        <v>publishing</v>
      </c>
      <c r="T920" t="str">
        <f t="shared" si="89"/>
        <v>radio &amp; podcasts</v>
      </c>
    </row>
    <row r="921" spans="1:20" x14ac:dyDescent="0.3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6">
        <f t="shared" si="84"/>
        <v>58.75</v>
      </c>
      <c r="G921" t="s">
        <v>14</v>
      </c>
      <c r="H921">
        <v>225</v>
      </c>
      <c r="I921" t="s">
        <v>26</v>
      </c>
      <c r="J921" t="s">
        <v>27</v>
      </c>
      <c r="K921">
        <v>1507957200</v>
      </c>
      <c r="L921" s="11">
        <f t="shared" si="85"/>
        <v>43022.208333333328</v>
      </c>
      <c r="M921">
        <v>1510725600</v>
      </c>
      <c r="N921" s="11">
        <f t="shared" si="86"/>
        <v>43054.25</v>
      </c>
      <c r="O921" t="b">
        <v>0</v>
      </c>
      <c r="P921" t="b">
        <v>1</v>
      </c>
      <c r="Q921" t="s">
        <v>33</v>
      </c>
      <c r="R921" s="8">
        <f t="shared" si="87"/>
        <v>92.955555555555549</v>
      </c>
      <c r="S921" t="str">
        <f t="shared" si="88"/>
        <v>theater</v>
      </c>
      <c r="T921" t="str">
        <f t="shared" si="89"/>
        <v>plays</v>
      </c>
    </row>
    <row r="922" spans="1:20" x14ac:dyDescent="0.3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6">
        <f t="shared" si="84"/>
        <v>182.56603773584905</v>
      </c>
      <c r="G922" t="s">
        <v>20</v>
      </c>
      <c r="H922">
        <v>255</v>
      </c>
      <c r="I922" t="s">
        <v>21</v>
      </c>
      <c r="J922" t="s">
        <v>22</v>
      </c>
      <c r="K922">
        <v>1549519200</v>
      </c>
      <c r="L922" s="11">
        <f t="shared" si="85"/>
        <v>43503.25</v>
      </c>
      <c r="M922">
        <v>1551247200</v>
      </c>
      <c r="N922" s="11">
        <f t="shared" si="86"/>
        <v>43523.25</v>
      </c>
      <c r="O922" t="b">
        <v>1</v>
      </c>
      <c r="P922" t="b">
        <v>0</v>
      </c>
      <c r="Q922" t="s">
        <v>71</v>
      </c>
      <c r="R922" s="8">
        <f t="shared" si="87"/>
        <v>37.945098039215686</v>
      </c>
      <c r="S922" t="str">
        <f t="shared" si="88"/>
        <v>film &amp; video</v>
      </c>
      <c r="T922" t="str">
        <f t="shared" si="89"/>
        <v>animation</v>
      </c>
    </row>
    <row r="923" spans="1:20" x14ac:dyDescent="0.3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6">
        <f t="shared" si="84"/>
        <v>0.75436408977556113</v>
      </c>
      <c r="G923" t="s">
        <v>14</v>
      </c>
      <c r="H923">
        <v>38</v>
      </c>
      <c r="I923" t="s">
        <v>21</v>
      </c>
      <c r="J923" t="s">
        <v>22</v>
      </c>
      <c r="K923">
        <v>1329026400</v>
      </c>
      <c r="L923" s="11">
        <f t="shared" si="85"/>
        <v>40951.25</v>
      </c>
      <c r="M923">
        <v>1330236000</v>
      </c>
      <c r="N923" s="11">
        <f t="shared" si="86"/>
        <v>40965.25</v>
      </c>
      <c r="O923" t="b">
        <v>0</v>
      </c>
      <c r="P923" t="b">
        <v>0</v>
      </c>
      <c r="Q923" t="s">
        <v>28</v>
      </c>
      <c r="R923" s="8">
        <f t="shared" si="87"/>
        <v>31.842105263157894</v>
      </c>
      <c r="S923" t="str">
        <f t="shared" si="88"/>
        <v>technology</v>
      </c>
      <c r="T923" t="str">
        <f t="shared" si="89"/>
        <v>web</v>
      </c>
    </row>
    <row r="924" spans="1:20" x14ac:dyDescent="0.3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6">
        <f t="shared" si="84"/>
        <v>175.95330739299609</v>
      </c>
      <c r="G924" t="s">
        <v>20</v>
      </c>
      <c r="H924">
        <v>2261</v>
      </c>
      <c r="I924" t="s">
        <v>21</v>
      </c>
      <c r="J924" t="s">
        <v>22</v>
      </c>
      <c r="K924">
        <v>1544335200</v>
      </c>
      <c r="L924" s="11">
        <f t="shared" si="85"/>
        <v>43443.25</v>
      </c>
      <c r="M924">
        <v>1545112800</v>
      </c>
      <c r="N924" s="11">
        <f t="shared" si="86"/>
        <v>43452.25</v>
      </c>
      <c r="O924" t="b">
        <v>0</v>
      </c>
      <c r="P924" t="b">
        <v>1</v>
      </c>
      <c r="Q924" t="s">
        <v>319</v>
      </c>
      <c r="R924" s="8">
        <f t="shared" si="87"/>
        <v>40</v>
      </c>
      <c r="S924" t="str">
        <f t="shared" si="88"/>
        <v>music</v>
      </c>
      <c r="T924" t="str">
        <f t="shared" si="89"/>
        <v>world music</v>
      </c>
    </row>
    <row r="925" spans="1:20" x14ac:dyDescent="0.3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6">
        <f t="shared" si="84"/>
        <v>237.88235294117646</v>
      </c>
      <c r="G925" t="s">
        <v>20</v>
      </c>
      <c r="H925">
        <v>40</v>
      </c>
      <c r="I925" t="s">
        <v>21</v>
      </c>
      <c r="J925" t="s">
        <v>22</v>
      </c>
      <c r="K925">
        <v>1279083600</v>
      </c>
      <c r="L925" s="11">
        <f t="shared" si="85"/>
        <v>40373.208333333336</v>
      </c>
      <c r="M925">
        <v>1279170000</v>
      </c>
      <c r="N925" s="11">
        <f t="shared" si="86"/>
        <v>40374.208333333336</v>
      </c>
      <c r="O925" t="b">
        <v>0</v>
      </c>
      <c r="P925" t="b">
        <v>0</v>
      </c>
      <c r="Q925" t="s">
        <v>33</v>
      </c>
      <c r="R925" s="8">
        <f t="shared" si="87"/>
        <v>101.1</v>
      </c>
      <c r="S925" t="str">
        <f t="shared" si="88"/>
        <v>theater</v>
      </c>
      <c r="T925" t="str">
        <f t="shared" si="89"/>
        <v>plays</v>
      </c>
    </row>
    <row r="926" spans="1:20" x14ac:dyDescent="0.3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6">
        <f t="shared" si="84"/>
        <v>488.05076142131981</v>
      </c>
      <c r="G926" t="s">
        <v>20</v>
      </c>
      <c r="H926">
        <v>2289</v>
      </c>
      <c r="I926" t="s">
        <v>107</v>
      </c>
      <c r="J926" t="s">
        <v>108</v>
      </c>
      <c r="K926">
        <v>1572498000</v>
      </c>
      <c r="L926" s="11">
        <f t="shared" si="85"/>
        <v>43769.208333333328</v>
      </c>
      <c r="M926">
        <v>1573452000</v>
      </c>
      <c r="N926" s="11">
        <f t="shared" si="86"/>
        <v>43780.25</v>
      </c>
      <c r="O926" t="b">
        <v>0</v>
      </c>
      <c r="P926" t="b">
        <v>0</v>
      </c>
      <c r="Q926" t="s">
        <v>33</v>
      </c>
      <c r="R926" s="8">
        <f t="shared" si="87"/>
        <v>84.006989951944078</v>
      </c>
      <c r="S926" t="str">
        <f t="shared" si="88"/>
        <v>theater</v>
      </c>
      <c r="T926" t="str">
        <f t="shared" si="89"/>
        <v>plays</v>
      </c>
    </row>
    <row r="927" spans="1:20" ht="31.2" x14ac:dyDescent="0.3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6">
        <f t="shared" si="84"/>
        <v>224.06666666666669</v>
      </c>
      <c r="G927" t="s">
        <v>20</v>
      </c>
      <c r="H927">
        <v>65</v>
      </c>
      <c r="I927" t="s">
        <v>21</v>
      </c>
      <c r="J927" t="s">
        <v>22</v>
      </c>
      <c r="K927">
        <v>1506056400</v>
      </c>
      <c r="L927" s="11">
        <f t="shared" si="85"/>
        <v>43000.208333333328</v>
      </c>
      <c r="M927">
        <v>1507093200</v>
      </c>
      <c r="N927" s="11">
        <f t="shared" si="86"/>
        <v>43012.208333333328</v>
      </c>
      <c r="O927" t="b">
        <v>0</v>
      </c>
      <c r="P927" t="b">
        <v>0</v>
      </c>
      <c r="Q927" t="s">
        <v>33</v>
      </c>
      <c r="R927" s="8">
        <f t="shared" si="87"/>
        <v>103.41538461538461</v>
      </c>
      <c r="S927" t="str">
        <f t="shared" si="88"/>
        <v>theater</v>
      </c>
      <c r="T927" t="str">
        <f t="shared" si="89"/>
        <v>plays</v>
      </c>
    </row>
    <row r="928" spans="1:20" x14ac:dyDescent="0.3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6">
        <f t="shared" si="84"/>
        <v>18.126436781609197</v>
      </c>
      <c r="G928" t="s">
        <v>14</v>
      </c>
      <c r="H928">
        <v>15</v>
      </c>
      <c r="I928" t="s">
        <v>21</v>
      </c>
      <c r="J928" t="s">
        <v>22</v>
      </c>
      <c r="K928">
        <v>1463029200</v>
      </c>
      <c r="L928" s="11">
        <f t="shared" si="85"/>
        <v>42502.208333333328</v>
      </c>
      <c r="M928">
        <v>1463374800</v>
      </c>
      <c r="N928" s="11">
        <f t="shared" si="86"/>
        <v>42506.208333333328</v>
      </c>
      <c r="O928" t="b">
        <v>0</v>
      </c>
      <c r="P928" t="b">
        <v>0</v>
      </c>
      <c r="Q928" t="s">
        <v>17</v>
      </c>
      <c r="R928" s="8">
        <f t="shared" si="87"/>
        <v>105.13333333333334</v>
      </c>
      <c r="S928" t="str">
        <f t="shared" si="88"/>
        <v>food</v>
      </c>
      <c r="T928" t="str">
        <f t="shared" si="89"/>
        <v>food trucks</v>
      </c>
    </row>
    <row r="929" spans="1:20" x14ac:dyDescent="0.3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6">
        <f t="shared" si="84"/>
        <v>45.847222222222221</v>
      </c>
      <c r="G929" t="s">
        <v>14</v>
      </c>
      <c r="H929">
        <v>37</v>
      </c>
      <c r="I929" t="s">
        <v>21</v>
      </c>
      <c r="J929" t="s">
        <v>22</v>
      </c>
      <c r="K929">
        <v>1342069200</v>
      </c>
      <c r="L929" s="11">
        <f t="shared" si="85"/>
        <v>41102.208333333336</v>
      </c>
      <c r="M929">
        <v>1344574800</v>
      </c>
      <c r="N929" s="11">
        <f t="shared" si="86"/>
        <v>41131.208333333336</v>
      </c>
      <c r="O929" t="b">
        <v>0</v>
      </c>
      <c r="P929" t="b">
        <v>0</v>
      </c>
      <c r="Q929" t="s">
        <v>33</v>
      </c>
      <c r="R929" s="8">
        <f t="shared" si="87"/>
        <v>89.21621621621621</v>
      </c>
      <c r="S929" t="str">
        <f t="shared" si="88"/>
        <v>theater</v>
      </c>
      <c r="T929" t="str">
        <f t="shared" si="89"/>
        <v>plays</v>
      </c>
    </row>
    <row r="930" spans="1:20" x14ac:dyDescent="0.3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6">
        <f t="shared" si="84"/>
        <v>117.31541218637993</v>
      </c>
      <c r="G930" t="s">
        <v>20</v>
      </c>
      <c r="H930">
        <v>3777</v>
      </c>
      <c r="I930" t="s">
        <v>107</v>
      </c>
      <c r="J930" t="s">
        <v>108</v>
      </c>
      <c r="K930">
        <v>1388296800</v>
      </c>
      <c r="L930" s="11">
        <f t="shared" si="85"/>
        <v>41637.25</v>
      </c>
      <c r="M930">
        <v>1389074400</v>
      </c>
      <c r="N930" s="11">
        <f t="shared" si="86"/>
        <v>41646.25</v>
      </c>
      <c r="O930" t="b">
        <v>0</v>
      </c>
      <c r="P930" t="b">
        <v>0</v>
      </c>
      <c r="Q930" t="s">
        <v>28</v>
      </c>
      <c r="R930" s="8">
        <f t="shared" si="87"/>
        <v>51.995234312946785</v>
      </c>
      <c r="S930" t="str">
        <f t="shared" si="88"/>
        <v>technology</v>
      </c>
      <c r="T930" t="str">
        <f t="shared" si="89"/>
        <v>web</v>
      </c>
    </row>
    <row r="931" spans="1:20" x14ac:dyDescent="0.3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6">
        <f t="shared" si="84"/>
        <v>217.30909090909088</v>
      </c>
      <c r="G931" t="s">
        <v>20</v>
      </c>
      <c r="H931">
        <v>184</v>
      </c>
      <c r="I931" t="s">
        <v>40</v>
      </c>
      <c r="J931" t="s">
        <v>41</v>
      </c>
      <c r="K931">
        <v>1493787600</v>
      </c>
      <c r="L931" s="11">
        <f t="shared" si="85"/>
        <v>42858.208333333328</v>
      </c>
      <c r="M931">
        <v>1494997200</v>
      </c>
      <c r="N931" s="11">
        <f t="shared" si="86"/>
        <v>42872.208333333328</v>
      </c>
      <c r="O931" t="b">
        <v>0</v>
      </c>
      <c r="P931" t="b">
        <v>0</v>
      </c>
      <c r="Q931" t="s">
        <v>33</v>
      </c>
      <c r="R931" s="8">
        <f t="shared" si="87"/>
        <v>64.956521739130437</v>
      </c>
      <c r="S931" t="str">
        <f t="shared" si="88"/>
        <v>theater</v>
      </c>
      <c r="T931" t="str">
        <f t="shared" si="89"/>
        <v>plays</v>
      </c>
    </row>
    <row r="932" spans="1:20" x14ac:dyDescent="0.3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6">
        <f t="shared" si="84"/>
        <v>112.28571428571428</v>
      </c>
      <c r="G932" t="s">
        <v>20</v>
      </c>
      <c r="H932">
        <v>85</v>
      </c>
      <c r="I932" t="s">
        <v>21</v>
      </c>
      <c r="J932" t="s">
        <v>22</v>
      </c>
      <c r="K932">
        <v>1424844000</v>
      </c>
      <c r="L932" s="11">
        <f t="shared" si="85"/>
        <v>42060.25</v>
      </c>
      <c r="M932">
        <v>1425448800</v>
      </c>
      <c r="N932" s="11">
        <f t="shared" si="86"/>
        <v>42067.25</v>
      </c>
      <c r="O932" t="b">
        <v>0</v>
      </c>
      <c r="P932" t="b">
        <v>1</v>
      </c>
      <c r="Q932" t="s">
        <v>33</v>
      </c>
      <c r="R932" s="8">
        <f t="shared" si="87"/>
        <v>46.235294117647058</v>
      </c>
      <c r="S932" t="str">
        <f t="shared" si="88"/>
        <v>theater</v>
      </c>
      <c r="T932" t="str">
        <f t="shared" si="89"/>
        <v>plays</v>
      </c>
    </row>
    <row r="933" spans="1:20" x14ac:dyDescent="0.3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6">
        <f t="shared" si="84"/>
        <v>72.51898734177216</v>
      </c>
      <c r="G933" t="s">
        <v>14</v>
      </c>
      <c r="H933">
        <v>112</v>
      </c>
      <c r="I933" t="s">
        <v>21</v>
      </c>
      <c r="J933" t="s">
        <v>22</v>
      </c>
      <c r="K933">
        <v>1403931600</v>
      </c>
      <c r="L933" s="11">
        <f t="shared" si="85"/>
        <v>41818.208333333336</v>
      </c>
      <c r="M933">
        <v>1404104400</v>
      </c>
      <c r="N933" s="11">
        <f t="shared" si="86"/>
        <v>41820.208333333336</v>
      </c>
      <c r="O933" t="b">
        <v>0</v>
      </c>
      <c r="P933" t="b">
        <v>1</v>
      </c>
      <c r="Q933" t="s">
        <v>33</v>
      </c>
      <c r="R933" s="8">
        <f t="shared" si="87"/>
        <v>51.151785714285715</v>
      </c>
      <c r="S933" t="str">
        <f t="shared" si="88"/>
        <v>theater</v>
      </c>
      <c r="T933" t="str">
        <f t="shared" si="89"/>
        <v>plays</v>
      </c>
    </row>
    <row r="934" spans="1:20" x14ac:dyDescent="0.3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6">
        <f t="shared" si="84"/>
        <v>212.30434782608697</v>
      </c>
      <c r="G934" t="s">
        <v>20</v>
      </c>
      <c r="H934">
        <v>144</v>
      </c>
      <c r="I934" t="s">
        <v>21</v>
      </c>
      <c r="J934" t="s">
        <v>22</v>
      </c>
      <c r="K934">
        <v>1394514000</v>
      </c>
      <c r="L934" s="11">
        <f t="shared" si="85"/>
        <v>41709.208333333336</v>
      </c>
      <c r="M934">
        <v>1394773200</v>
      </c>
      <c r="N934" s="11">
        <f t="shared" si="86"/>
        <v>41712.208333333336</v>
      </c>
      <c r="O934" t="b">
        <v>0</v>
      </c>
      <c r="P934" t="b">
        <v>0</v>
      </c>
      <c r="Q934" t="s">
        <v>23</v>
      </c>
      <c r="R934" s="8">
        <f t="shared" si="87"/>
        <v>33.909722222222221</v>
      </c>
      <c r="S934" t="str">
        <f t="shared" si="88"/>
        <v>music</v>
      </c>
      <c r="T934" t="str">
        <f t="shared" si="89"/>
        <v>rock</v>
      </c>
    </row>
    <row r="935" spans="1:20" x14ac:dyDescent="0.3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6">
        <f t="shared" si="84"/>
        <v>239.74657534246577</v>
      </c>
      <c r="G935" t="s">
        <v>20</v>
      </c>
      <c r="H935">
        <v>1902</v>
      </c>
      <c r="I935" t="s">
        <v>21</v>
      </c>
      <c r="J935" t="s">
        <v>22</v>
      </c>
      <c r="K935">
        <v>1365397200</v>
      </c>
      <c r="L935" s="11">
        <f t="shared" si="85"/>
        <v>41372.208333333336</v>
      </c>
      <c r="M935">
        <v>1366520400</v>
      </c>
      <c r="N935" s="11">
        <f t="shared" si="86"/>
        <v>41385.208333333336</v>
      </c>
      <c r="O935" t="b">
        <v>0</v>
      </c>
      <c r="P935" t="b">
        <v>0</v>
      </c>
      <c r="Q935" t="s">
        <v>33</v>
      </c>
      <c r="R935" s="8">
        <f t="shared" si="87"/>
        <v>92.016298633017882</v>
      </c>
      <c r="S935" t="str">
        <f t="shared" si="88"/>
        <v>theater</v>
      </c>
      <c r="T935" t="str">
        <f t="shared" si="89"/>
        <v>plays</v>
      </c>
    </row>
    <row r="936" spans="1:20" x14ac:dyDescent="0.3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6">
        <f t="shared" si="84"/>
        <v>181.93548387096774</v>
      </c>
      <c r="G936" t="s">
        <v>20</v>
      </c>
      <c r="H936">
        <v>105</v>
      </c>
      <c r="I936" t="s">
        <v>21</v>
      </c>
      <c r="J936" t="s">
        <v>22</v>
      </c>
      <c r="K936">
        <v>1456120800</v>
      </c>
      <c r="L936" s="11">
        <f t="shared" si="85"/>
        <v>42422.25</v>
      </c>
      <c r="M936">
        <v>1456639200</v>
      </c>
      <c r="N936" s="11">
        <f t="shared" si="86"/>
        <v>42428.25</v>
      </c>
      <c r="O936" t="b">
        <v>0</v>
      </c>
      <c r="P936" t="b">
        <v>0</v>
      </c>
      <c r="Q936" t="s">
        <v>33</v>
      </c>
      <c r="R936" s="8">
        <f t="shared" si="87"/>
        <v>107.42857142857143</v>
      </c>
      <c r="S936" t="str">
        <f t="shared" si="88"/>
        <v>theater</v>
      </c>
      <c r="T936" t="str">
        <f t="shared" si="89"/>
        <v>plays</v>
      </c>
    </row>
    <row r="937" spans="1:20" ht="31.2" x14ac:dyDescent="0.3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6">
        <f t="shared" si="84"/>
        <v>164.13114754098362</v>
      </c>
      <c r="G937" t="s">
        <v>20</v>
      </c>
      <c r="H937">
        <v>132</v>
      </c>
      <c r="I937" t="s">
        <v>21</v>
      </c>
      <c r="J937" t="s">
        <v>22</v>
      </c>
      <c r="K937">
        <v>1437714000</v>
      </c>
      <c r="L937" s="11">
        <f t="shared" si="85"/>
        <v>42209.208333333328</v>
      </c>
      <c r="M937">
        <v>1438318800</v>
      </c>
      <c r="N937" s="11">
        <f t="shared" si="86"/>
        <v>42216.208333333328</v>
      </c>
      <c r="O937" t="b">
        <v>0</v>
      </c>
      <c r="P937" t="b">
        <v>0</v>
      </c>
      <c r="Q937" t="s">
        <v>33</v>
      </c>
      <c r="R937" s="8">
        <f t="shared" si="87"/>
        <v>75.848484848484844</v>
      </c>
      <c r="S937" t="str">
        <f t="shared" si="88"/>
        <v>theater</v>
      </c>
      <c r="T937" t="str">
        <f t="shared" si="89"/>
        <v>plays</v>
      </c>
    </row>
    <row r="938" spans="1:20" x14ac:dyDescent="0.3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6">
        <f t="shared" si="84"/>
        <v>1.6375968992248062</v>
      </c>
      <c r="G938" t="s">
        <v>14</v>
      </c>
      <c r="H938">
        <v>21</v>
      </c>
      <c r="I938" t="s">
        <v>21</v>
      </c>
      <c r="J938" t="s">
        <v>22</v>
      </c>
      <c r="K938">
        <v>1563771600</v>
      </c>
      <c r="L938" s="11">
        <f t="shared" si="85"/>
        <v>43668.208333333328</v>
      </c>
      <c r="M938">
        <v>1564030800</v>
      </c>
      <c r="N938" s="11">
        <f t="shared" si="86"/>
        <v>43671.208333333328</v>
      </c>
      <c r="O938" t="b">
        <v>1</v>
      </c>
      <c r="P938" t="b">
        <v>0</v>
      </c>
      <c r="Q938" t="s">
        <v>33</v>
      </c>
      <c r="R938" s="8">
        <f t="shared" si="87"/>
        <v>80.476190476190482</v>
      </c>
      <c r="S938" t="str">
        <f t="shared" si="88"/>
        <v>theater</v>
      </c>
      <c r="T938" t="str">
        <f t="shared" si="89"/>
        <v>plays</v>
      </c>
    </row>
    <row r="939" spans="1:20" x14ac:dyDescent="0.3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6">
        <f t="shared" si="84"/>
        <v>49.64385964912281</v>
      </c>
      <c r="G939" t="s">
        <v>74</v>
      </c>
      <c r="H939">
        <v>976</v>
      </c>
      <c r="I939" t="s">
        <v>21</v>
      </c>
      <c r="J939" t="s">
        <v>22</v>
      </c>
      <c r="K939">
        <v>1448517600</v>
      </c>
      <c r="L939" s="11">
        <f t="shared" si="85"/>
        <v>42334.25</v>
      </c>
      <c r="M939">
        <v>1449295200</v>
      </c>
      <c r="N939" s="11">
        <f t="shared" si="86"/>
        <v>42343.25</v>
      </c>
      <c r="O939" t="b">
        <v>0</v>
      </c>
      <c r="P939" t="b">
        <v>0</v>
      </c>
      <c r="Q939" t="s">
        <v>42</v>
      </c>
      <c r="R939" s="8">
        <f t="shared" si="87"/>
        <v>86.978483606557376</v>
      </c>
      <c r="S939" t="str">
        <f t="shared" si="88"/>
        <v>film &amp; video</v>
      </c>
      <c r="T939" t="str">
        <f t="shared" si="89"/>
        <v>documentary</v>
      </c>
    </row>
    <row r="940" spans="1:20" x14ac:dyDescent="0.3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6">
        <f t="shared" si="84"/>
        <v>109.70652173913042</v>
      </c>
      <c r="G940" t="s">
        <v>20</v>
      </c>
      <c r="H940">
        <v>96</v>
      </c>
      <c r="I940" t="s">
        <v>21</v>
      </c>
      <c r="J940" t="s">
        <v>22</v>
      </c>
      <c r="K940">
        <v>1528779600</v>
      </c>
      <c r="L940" s="11">
        <f t="shared" si="85"/>
        <v>43263.208333333328</v>
      </c>
      <c r="M940">
        <v>1531890000</v>
      </c>
      <c r="N940" s="11">
        <f t="shared" si="86"/>
        <v>43299.208333333328</v>
      </c>
      <c r="O940" t="b">
        <v>0</v>
      </c>
      <c r="P940" t="b">
        <v>1</v>
      </c>
      <c r="Q940" t="s">
        <v>119</v>
      </c>
      <c r="R940" s="8">
        <f t="shared" si="87"/>
        <v>105.13541666666667</v>
      </c>
      <c r="S940" t="str">
        <f t="shared" si="88"/>
        <v>publishing</v>
      </c>
      <c r="T940" t="str">
        <f t="shared" si="89"/>
        <v>fiction</v>
      </c>
    </row>
    <row r="941" spans="1:20" ht="31.2" x14ac:dyDescent="0.3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6">
        <f t="shared" si="84"/>
        <v>49.217948717948715</v>
      </c>
      <c r="G941" t="s">
        <v>14</v>
      </c>
      <c r="H941">
        <v>67</v>
      </c>
      <c r="I941" t="s">
        <v>21</v>
      </c>
      <c r="J941" t="s">
        <v>22</v>
      </c>
      <c r="K941">
        <v>1304744400</v>
      </c>
      <c r="L941" s="11">
        <f t="shared" si="85"/>
        <v>40670.208333333336</v>
      </c>
      <c r="M941">
        <v>1306213200</v>
      </c>
      <c r="N941" s="11">
        <f t="shared" si="86"/>
        <v>40687.208333333336</v>
      </c>
      <c r="O941" t="b">
        <v>0</v>
      </c>
      <c r="P941" t="b">
        <v>1</v>
      </c>
      <c r="Q941" t="s">
        <v>89</v>
      </c>
      <c r="R941" s="8">
        <f t="shared" si="87"/>
        <v>57.298507462686565</v>
      </c>
      <c r="S941" t="str">
        <f t="shared" si="88"/>
        <v>games</v>
      </c>
      <c r="T941" t="str">
        <f t="shared" si="89"/>
        <v>video games</v>
      </c>
    </row>
    <row r="942" spans="1:20" x14ac:dyDescent="0.3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6">
        <f t="shared" si="84"/>
        <v>62.232323232323225</v>
      </c>
      <c r="G942" t="s">
        <v>47</v>
      </c>
      <c r="H942">
        <v>66</v>
      </c>
      <c r="I942" t="s">
        <v>15</v>
      </c>
      <c r="J942" t="s">
        <v>16</v>
      </c>
      <c r="K942">
        <v>1354341600</v>
      </c>
      <c r="L942" s="11">
        <f t="shared" si="85"/>
        <v>41244.25</v>
      </c>
      <c r="M942">
        <v>1356242400</v>
      </c>
      <c r="N942" s="11">
        <f t="shared" si="86"/>
        <v>41266.25</v>
      </c>
      <c r="O942" t="b">
        <v>0</v>
      </c>
      <c r="P942" t="b">
        <v>0</v>
      </c>
      <c r="Q942" t="s">
        <v>28</v>
      </c>
      <c r="R942" s="8">
        <f t="shared" si="87"/>
        <v>93.348484848484844</v>
      </c>
      <c r="S942" t="str">
        <f t="shared" si="88"/>
        <v>technology</v>
      </c>
      <c r="T942" t="str">
        <f t="shared" si="89"/>
        <v>web</v>
      </c>
    </row>
    <row r="943" spans="1:20" x14ac:dyDescent="0.3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6">
        <f t="shared" si="84"/>
        <v>13.05813953488372</v>
      </c>
      <c r="G943" t="s">
        <v>14</v>
      </c>
      <c r="H943">
        <v>78</v>
      </c>
      <c r="I943" t="s">
        <v>21</v>
      </c>
      <c r="J943" t="s">
        <v>22</v>
      </c>
      <c r="K943">
        <v>1294552800</v>
      </c>
      <c r="L943" s="11">
        <f t="shared" si="85"/>
        <v>40552.25</v>
      </c>
      <c r="M943">
        <v>1297576800</v>
      </c>
      <c r="N943" s="11">
        <f t="shared" si="86"/>
        <v>40587.25</v>
      </c>
      <c r="O943" t="b">
        <v>1</v>
      </c>
      <c r="P943" t="b">
        <v>0</v>
      </c>
      <c r="Q943" t="s">
        <v>33</v>
      </c>
      <c r="R943" s="8">
        <f t="shared" si="87"/>
        <v>71.987179487179489</v>
      </c>
      <c r="S943" t="str">
        <f t="shared" si="88"/>
        <v>theater</v>
      </c>
      <c r="T943" t="str">
        <f t="shared" si="89"/>
        <v>plays</v>
      </c>
    </row>
    <row r="944" spans="1:20" x14ac:dyDescent="0.3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6">
        <f t="shared" si="84"/>
        <v>64.635416666666671</v>
      </c>
      <c r="G944" t="s">
        <v>14</v>
      </c>
      <c r="H944">
        <v>67</v>
      </c>
      <c r="I944" t="s">
        <v>26</v>
      </c>
      <c r="J944" t="s">
        <v>27</v>
      </c>
      <c r="K944">
        <v>1295935200</v>
      </c>
      <c r="L944" s="11">
        <f t="shared" si="85"/>
        <v>40568.25</v>
      </c>
      <c r="M944">
        <v>1296194400</v>
      </c>
      <c r="N944" s="11">
        <f t="shared" si="86"/>
        <v>40571.25</v>
      </c>
      <c r="O944" t="b">
        <v>0</v>
      </c>
      <c r="P944" t="b">
        <v>0</v>
      </c>
      <c r="Q944" t="s">
        <v>33</v>
      </c>
      <c r="R944" s="8">
        <f t="shared" si="87"/>
        <v>92.611940298507463</v>
      </c>
      <c r="S944" t="str">
        <f t="shared" si="88"/>
        <v>theater</v>
      </c>
      <c r="T944" t="str">
        <f t="shared" si="89"/>
        <v>plays</v>
      </c>
    </row>
    <row r="945" spans="1:20" x14ac:dyDescent="0.3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6">
        <f t="shared" si="84"/>
        <v>159.58666666666667</v>
      </c>
      <c r="G945" t="s">
        <v>20</v>
      </c>
      <c r="H945">
        <v>114</v>
      </c>
      <c r="I945" t="s">
        <v>21</v>
      </c>
      <c r="J945" t="s">
        <v>22</v>
      </c>
      <c r="K945">
        <v>1411534800</v>
      </c>
      <c r="L945" s="11">
        <f t="shared" si="85"/>
        <v>41906.208333333336</v>
      </c>
      <c r="M945">
        <v>1414558800</v>
      </c>
      <c r="N945" s="11">
        <f t="shared" si="86"/>
        <v>41941.208333333336</v>
      </c>
      <c r="O945" t="b">
        <v>0</v>
      </c>
      <c r="P945" t="b">
        <v>0</v>
      </c>
      <c r="Q945" t="s">
        <v>17</v>
      </c>
      <c r="R945" s="8">
        <f t="shared" si="87"/>
        <v>104.99122807017544</v>
      </c>
      <c r="S945" t="str">
        <f t="shared" si="88"/>
        <v>food</v>
      </c>
      <c r="T945" t="str">
        <f t="shared" si="89"/>
        <v>food trucks</v>
      </c>
    </row>
    <row r="946" spans="1:20" x14ac:dyDescent="0.3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6">
        <f t="shared" si="84"/>
        <v>81.42</v>
      </c>
      <c r="G946" t="s">
        <v>14</v>
      </c>
      <c r="H946">
        <v>263</v>
      </c>
      <c r="I946" t="s">
        <v>26</v>
      </c>
      <c r="J946" t="s">
        <v>27</v>
      </c>
      <c r="K946">
        <v>1486706400</v>
      </c>
      <c r="L946" s="11">
        <f t="shared" si="85"/>
        <v>42776.25</v>
      </c>
      <c r="M946">
        <v>1488348000</v>
      </c>
      <c r="N946" s="11">
        <f t="shared" si="86"/>
        <v>42795.25</v>
      </c>
      <c r="O946" t="b">
        <v>0</v>
      </c>
      <c r="P946" t="b">
        <v>0</v>
      </c>
      <c r="Q946" t="s">
        <v>122</v>
      </c>
      <c r="R946" s="8">
        <f t="shared" si="87"/>
        <v>30.958174904942965</v>
      </c>
      <c r="S946" t="str">
        <f t="shared" si="88"/>
        <v>photography</v>
      </c>
      <c r="T946" t="str">
        <f t="shared" si="89"/>
        <v>photography books</v>
      </c>
    </row>
    <row r="947" spans="1:20" x14ac:dyDescent="0.3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6">
        <f t="shared" si="84"/>
        <v>32.444767441860463</v>
      </c>
      <c r="G947" t="s">
        <v>14</v>
      </c>
      <c r="H947">
        <v>1691</v>
      </c>
      <c r="I947" t="s">
        <v>21</v>
      </c>
      <c r="J947" t="s">
        <v>22</v>
      </c>
      <c r="K947">
        <v>1333602000</v>
      </c>
      <c r="L947" s="11">
        <f t="shared" si="85"/>
        <v>41004.208333333336</v>
      </c>
      <c r="M947">
        <v>1334898000</v>
      </c>
      <c r="N947" s="11">
        <f t="shared" si="86"/>
        <v>41019.208333333336</v>
      </c>
      <c r="O947" t="b">
        <v>1</v>
      </c>
      <c r="P947" t="b">
        <v>0</v>
      </c>
      <c r="Q947" t="s">
        <v>122</v>
      </c>
      <c r="R947" s="8">
        <f t="shared" si="87"/>
        <v>33.001182732111175</v>
      </c>
      <c r="S947" t="str">
        <f t="shared" si="88"/>
        <v>photography</v>
      </c>
      <c r="T947" t="str">
        <f t="shared" si="89"/>
        <v>photography books</v>
      </c>
    </row>
    <row r="948" spans="1:20" ht="31.2" x14ac:dyDescent="0.3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6">
        <f t="shared" si="84"/>
        <v>9.9141184124918666</v>
      </c>
      <c r="G948" t="s">
        <v>14</v>
      </c>
      <c r="H948">
        <v>181</v>
      </c>
      <c r="I948" t="s">
        <v>21</v>
      </c>
      <c r="J948" t="s">
        <v>22</v>
      </c>
      <c r="K948">
        <v>1308200400</v>
      </c>
      <c r="L948" s="11">
        <f t="shared" si="85"/>
        <v>40710.208333333336</v>
      </c>
      <c r="M948">
        <v>1308373200</v>
      </c>
      <c r="N948" s="11">
        <f t="shared" si="86"/>
        <v>40712.208333333336</v>
      </c>
      <c r="O948" t="b">
        <v>0</v>
      </c>
      <c r="P948" t="b">
        <v>0</v>
      </c>
      <c r="Q948" t="s">
        <v>33</v>
      </c>
      <c r="R948" s="8">
        <f t="shared" si="87"/>
        <v>84.187845303867405</v>
      </c>
      <c r="S948" t="str">
        <f t="shared" si="88"/>
        <v>theater</v>
      </c>
      <c r="T948" t="str">
        <f t="shared" si="89"/>
        <v>plays</v>
      </c>
    </row>
    <row r="949" spans="1:20" x14ac:dyDescent="0.3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6">
        <f t="shared" si="84"/>
        <v>26.694444444444443</v>
      </c>
      <c r="G949" t="s">
        <v>14</v>
      </c>
      <c r="H949">
        <v>13</v>
      </c>
      <c r="I949" t="s">
        <v>21</v>
      </c>
      <c r="J949" t="s">
        <v>22</v>
      </c>
      <c r="K949">
        <v>1411707600</v>
      </c>
      <c r="L949" s="11">
        <f t="shared" si="85"/>
        <v>41908.208333333336</v>
      </c>
      <c r="M949">
        <v>1412312400</v>
      </c>
      <c r="N949" s="11">
        <f t="shared" si="86"/>
        <v>41915.208333333336</v>
      </c>
      <c r="O949" t="b">
        <v>0</v>
      </c>
      <c r="P949" t="b">
        <v>0</v>
      </c>
      <c r="Q949" t="s">
        <v>33</v>
      </c>
      <c r="R949" s="8">
        <f t="shared" si="87"/>
        <v>73.92307692307692</v>
      </c>
      <c r="S949" t="str">
        <f t="shared" si="88"/>
        <v>theater</v>
      </c>
      <c r="T949" t="str">
        <f t="shared" si="89"/>
        <v>plays</v>
      </c>
    </row>
    <row r="950" spans="1:20" x14ac:dyDescent="0.3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6">
        <f t="shared" si="84"/>
        <v>62.957446808510639</v>
      </c>
      <c r="G950" t="s">
        <v>74</v>
      </c>
      <c r="H950">
        <v>160</v>
      </c>
      <c r="I950" t="s">
        <v>21</v>
      </c>
      <c r="J950" t="s">
        <v>22</v>
      </c>
      <c r="K950">
        <v>1418364000</v>
      </c>
      <c r="L950" s="11">
        <f t="shared" si="85"/>
        <v>41985.25</v>
      </c>
      <c r="M950">
        <v>1419228000</v>
      </c>
      <c r="N950" s="11">
        <f t="shared" si="86"/>
        <v>41995.25</v>
      </c>
      <c r="O950" t="b">
        <v>1</v>
      </c>
      <c r="P950" t="b">
        <v>1</v>
      </c>
      <c r="Q950" t="s">
        <v>42</v>
      </c>
      <c r="R950" s="8">
        <f t="shared" si="87"/>
        <v>36.987499999999997</v>
      </c>
      <c r="S950" t="str">
        <f t="shared" si="88"/>
        <v>film &amp; video</v>
      </c>
      <c r="T950" t="str">
        <f t="shared" si="89"/>
        <v>documentary</v>
      </c>
    </row>
    <row r="951" spans="1:20" ht="31.2" x14ac:dyDescent="0.3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6">
        <f t="shared" si="84"/>
        <v>161.35593220338984</v>
      </c>
      <c r="G951" t="s">
        <v>20</v>
      </c>
      <c r="H951">
        <v>203</v>
      </c>
      <c r="I951" t="s">
        <v>21</v>
      </c>
      <c r="J951" t="s">
        <v>22</v>
      </c>
      <c r="K951">
        <v>1429333200</v>
      </c>
      <c r="L951" s="11">
        <f t="shared" si="85"/>
        <v>42112.208333333328</v>
      </c>
      <c r="M951">
        <v>1430974800</v>
      </c>
      <c r="N951" s="11">
        <f t="shared" si="86"/>
        <v>42131.208333333328</v>
      </c>
      <c r="O951" t="b">
        <v>0</v>
      </c>
      <c r="P951" t="b">
        <v>0</v>
      </c>
      <c r="Q951" t="s">
        <v>28</v>
      </c>
      <c r="R951" s="8">
        <f t="shared" si="87"/>
        <v>46.896551724137929</v>
      </c>
      <c r="S951" t="str">
        <f t="shared" si="88"/>
        <v>technology</v>
      </c>
      <c r="T951" t="str">
        <f t="shared" si="89"/>
        <v>web</v>
      </c>
    </row>
    <row r="952" spans="1:20" ht="31.2" x14ac:dyDescent="0.3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6">
        <f t="shared" si="84"/>
        <v>5</v>
      </c>
      <c r="G952" t="s">
        <v>14</v>
      </c>
      <c r="H952">
        <v>1</v>
      </c>
      <c r="I952" t="s">
        <v>21</v>
      </c>
      <c r="J952" t="s">
        <v>22</v>
      </c>
      <c r="K952">
        <v>1555390800</v>
      </c>
      <c r="L952" s="11">
        <f t="shared" si="85"/>
        <v>43571.208333333328</v>
      </c>
      <c r="M952">
        <v>1555822800</v>
      </c>
      <c r="N952" s="11">
        <f t="shared" si="86"/>
        <v>43576.208333333328</v>
      </c>
      <c r="O952" t="b">
        <v>0</v>
      </c>
      <c r="P952" t="b">
        <v>1</v>
      </c>
      <c r="Q952" t="s">
        <v>33</v>
      </c>
      <c r="R952" s="8">
        <f t="shared" si="87"/>
        <v>5</v>
      </c>
      <c r="S952" t="str">
        <f t="shared" si="88"/>
        <v>theater</v>
      </c>
      <c r="T952" t="str">
        <f t="shared" si="89"/>
        <v>plays</v>
      </c>
    </row>
    <row r="953" spans="1:20" x14ac:dyDescent="0.3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6">
        <f t="shared" si="84"/>
        <v>1096.9379310344827</v>
      </c>
      <c r="G953" t="s">
        <v>20</v>
      </c>
      <c r="H953">
        <v>1559</v>
      </c>
      <c r="I953" t="s">
        <v>21</v>
      </c>
      <c r="J953" t="s">
        <v>22</v>
      </c>
      <c r="K953">
        <v>1482732000</v>
      </c>
      <c r="L953" s="11">
        <f t="shared" si="85"/>
        <v>42730.25</v>
      </c>
      <c r="M953">
        <v>1482818400</v>
      </c>
      <c r="N953" s="11">
        <f t="shared" si="86"/>
        <v>42731.25</v>
      </c>
      <c r="O953" t="b">
        <v>0</v>
      </c>
      <c r="P953" t="b">
        <v>1</v>
      </c>
      <c r="Q953" t="s">
        <v>23</v>
      </c>
      <c r="R953" s="8">
        <f t="shared" si="87"/>
        <v>102.02437459910199</v>
      </c>
      <c r="S953" t="str">
        <f t="shared" si="88"/>
        <v>music</v>
      </c>
      <c r="T953" t="str">
        <f t="shared" si="89"/>
        <v>rock</v>
      </c>
    </row>
    <row r="954" spans="1:20" x14ac:dyDescent="0.3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6">
        <f t="shared" si="84"/>
        <v>70.094158075601371</v>
      </c>
      <c r="G954" t="s">
        <v>74</v>
      </c>
      <c r="H954">
        <v>2266</v>
      </c>
      <c r="I954" t="s">
        <v>21</v>
      </c>
      <c r="J954" t="s">
        <v>22</v>
      </c>
      <c r="K954">
        <v>1470718800</v>
      </c>
      <c r="L954" s="11">
        <f t="shared" si="85"/>
        <v>42591.208333333328</v>
      </c>
      <c r="M954">
        <v>1471928400</v>
      </c>
      <c r="N954" s="11">
        <f t="shared" si="86"/>
        <v>42605.208333333328</v>
      </c>
      <c r="O954" t="b">
        <v>0</v>
      </c>
      <c r="P954" t="b">
        <v>0</v>
      </c>
      <c r="Q954" t="s">
        <v>42</v>
      </c>
      <c r="R954" s="8">
        <f t="shared" si="87"/>
        <v>45.007502206531335</v>
      </c>
      <c r="S954" t="str">
        <f t="shared" si="88"/>
        <v>film &amp; video</v>
      </c>
      <c r="T954" t="str">
        <f t="shared" si="89"/>
        <v>documentary</v>
      </c>
    </row>
    <row r="955" spans="1:20" ht="31.2" x14ac:dyDescent="0.3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6">
        <f t="shared" si="84"/>
        <v>60</v>
      </c>
      <c r="G955" t="s">
        <v>14</v>
      </c>
      <c r="H955">
        <v>21</v>
      </c>
      <c r="I955" t="s">
        <v>21</v>
      </c>
      <c r="J955" t="s">
        <v>22</v>
      </c>
      <c r="K955">
        <v>1450591200</v>
      </c>
      <c r="L955" s="11">
        <f t="shared" si="85"/>
        <v>42358.25</v>
      </c>
      <c r="M955">
        <v>1453701600</v>
      </c>
      <c r="N955" s="11">
        <f t="shared" si="86"/>
        <v>42394.25</v>
      </c>
      <c r="O955" t="b">
        <v>0</v>
      </c>
      <c r="P955" t="b">
        <v>1</v>
      </c>
      <c r="Q955" t="s">
        <v>474</v>
      </c>
      <c r="R955" s="8">
        <f t="shared" si="87"/>
        <v>94.285714285714292</v>
      </c>
      <c r="S955" t="str">
        <f t="shared" si="88"/>
        <v>film &amp; video</v>
      </c>
      <c r="T955" t="str">
        <f t="shared" si="89"/>
        <v>science fiction</v>
      </c>
    </row>
    <row r="956" spans="1:20" x14ac:dyDescent="0.3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6">
        <f t="shared" si="84"/>
        <v>367.0985915492958</v>
      </c>
      <c r="G956" t="s">
        <v>20</v>
      </c>
      <c r="H956">
        <v>1548</v>
      </c>
      <c r="I956" t="s">
        <v>26</v>
      </c>
      <c r="J956" t="s">
        <v>27</v>
      </c>
      <c r="K956">
        <v>1348290000</v>
      </c>
      <c r="L956" s="11">
        <f t="shared" si="85"/>
        <v>41174.208333333336</v>
      </c>
      <c r="M956">
        <v>1350363600</v>
      </c>
      <c r="N956" s="11">
        <f t="shared" si="86"/>
        <v>41198.208333333336</v>
      </c>
      <c r="O956" t="b">
        <v>0</v>
      </c>
      <c r="P956" t="b">
        <v>0</v>
      </c>
      <c r="Q956" t="s">
        <v>28</v>
      </c>
      <c r="R956" s="8">
        <f t="shared" si="87"/>
        <v>101.02325581395348</v>
      </c>
      <c r="S956" t="str">
        <f t="shared" si="88"/>
        <v>technology</v>
      </c>
      <c r="T956" t="str">
        <f t="shared" si="89"/>
        <v>web</v>
      </c>
    </row>
    <row r="957" spans="1:20" ht="31.2" x14ac:dyDescent="0.3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6">
        <f t="shared" si="84"/>
        <v>1109</v>
      </c>
      <c r="G957" t="s">
        <v>20</v>
      </c>
      <c r="H957">
        <v>80</v>
      </c>
      <c r="I957" t="s">
        <v>21</v>
      </c>
      <c r="J957" t="s">
        <v>22</v>
      </c>
      <c r="K957">
        <v>1353823200</v>
      </c>
      <c r="L957" s="11">
        <f t="shared" si="85"/>
        <v>41238.25</v>
      </c>
      <c r="M957">
        <v>1353996000</v>
      </c>
      <c r="N957" s="11">
        <f t="shared" si="86"/>
        <v>41240.25</v>
      </c>
      <c r="O957" t="b">
        <v>0</v>
      </c>
      <c r="P957" t="b">
        <v>0</v>
      </c>
      <c r="Q957" t="s">
        <v>33</v>
      </c>
      <c r="R957" s="8">
        <f t="shared" si="87"/>
        <v>97.037499999999994</v>
      </c>
      <c r="S957" t="str">
        <f t="shared" si="88"/>
        <v>theater</v>
      </c>
      <c r="T957" t="str">
        <f t="shared" si="89"/>
        <v>plays</v>
      </c>
    </row>
    <row r="958" spans="1:20" x14ac:dyDescent="0.3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6">
        <f t="shared" si="84"/>
        <v>19.028784648187631</v>
      </c>
      <c r="G958" t="s">
        <v>14</v>
      </c>
      <c r="H958">
        <v>830</v>
      </c>
      <c r="I958" t="s">
        <v>21</v>
      </c>
      <c r="J958" t="s">
        <v>22</v>
      </c>
      <c r="K958">
        <v>1450764000</v>
      </c>
      <c r="L958" s="11">
        <f t="shared" si="85"/>
        <v>42360.25</v>
      </c>
      <c r="M958">
        <v>1451109600</v>
      </c>
      <c r="N958" s="11">
        <f t="shared" si="86"/>
        <v>42364.25</v>
      </c>
      <c r="O958" t="b">
        <v>0</v>
      </c>
      <c r="P958" t="b">
        <v>0</v>
      </c>
      <c r="Q958" t="s">
        <v>474</v>
      </c>
      <c r="R958" s="8">
        <f t="shared" si="87"/>
        <v>43.00963855421687</v>
      </c>
      <c r="S958" t="str">
        <f t="shared" si="88"/>
        <v>film &amp; video</v>
      </c>
      <c r="T958" t="str">
        <f t="shared" si="89"/>
        <v>science fiction</v>
      </c>
    </row>
    <row r="959" spans="1:20" x14ac:dyDescent="0.3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6">
        <f t="shared" si="84"/>
        <v>126.87755102040816</v>
      </c>
      <c r="G959" t="s">
        <v>20</v>
      </c>
      <c r="H959">
        <v>131</v>
      </c>
      <c r="I959" t="s">
        <v>21</v>
      </c>
      <c r="J959" t="s">
        <v>22</v>
      </c>
      <c r="K959">
        <v>1329372000</v>
      </c>
      <c r="L959" s="11">
        <f t="shared" si="85"/>
        <v>40955.25</v>
      </c>
      <c r="M959">
        <v>1329631200</v>
      </c>
      <c r="N959" s="11">
        <f t="shared" si="86"/>
        <v>40958.25</v>
      </c>
      <c r="O959" t="b">
        <v>0</v>
      </c>
      <c r="P959" t="b">
        <v>0</v>
      </c>
      <c r="Q959" t="s">
        <v>33</v>
      </c>
      <c r="R959" s="8">
        <f t="shared" si="87"/>
        <v>94.916030534351151</v>
      </c>
      <c r="S959" t="str">
        <f t="shared" si="88"/>
        <v>theater</v>
      </c>
      <c r="T959" t="str">
        <f t="shared" si="89"/>
        <v>plays</v>
      </c>
    </row>
    <row r="960" spans="1:20" ht="31.2" x14ac:dyDescent="0.3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6">
        <f t="shared" si="84"/>
        <v>734.63636363636363</v>
      </c>
      <c r="G960" t="s">
        <v>20</v>
      </c>
      <c r="H960">
        <v>112</v>
      </c>
      <c r="I960" t="s">
        <v>21</v>
      </c>
      <c r="J960" t="s">
        <v>22</v>
      </c>
      <c r="K960">
        <v>1277096400</v>
      </c>
      <c r="L960" s="11">
        <f t="shared" si="85"/>
        <v>40350.208333333336</v>
      </c>
      <c r="M960">
        <v>1278997200</v>
      </c>
      <c r="N960" s="11">
        <f t="shared" si="86"/>
        <v>40372.208333333336</v>
      </c>
      <c r="O960" t="b">
        <v>0</v>
      </c>
      <c r="P960" t="b">
        <v>0</v>
      </c>
      <c r="Q960" t="s">
        <v>71</v>
      </c>
      <c r="R960" s="8">
        <f t="shared" si="87"/>
        <v>72.151785714285708</v>
      </c>
      <c r="S960" t="str">
        <f t="shared" si="88"/>
        <v>film &amp; video</v>
      </c>
      <c r="T960" t="str">
        <f t="shared" si="89"/>
        <v>animation</v>
      </c>
    </row>
    <row r="961" spans="1:20" x14ac:dyDescent="0.3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6">
        <f t="shared" si="84"/>
        <v>4.5731034482758623</v>
      </c>
      <c r="G961" t="s">
        <v>14</v>
      </c>
      <c r="H961">
        <v>130</v>
      </c>
      <c r="I961" t="s">
        <v>21</v>
      </c>
      <c r="J961" t="s">
        <v>22</v>
      </c>
      <c r="K961">
        <v>1277701200</v>
      </c>
      <c r="L961" s="11">
        <f t="shared" si="85"/>
        <v>40357.208333333336</v>
      </c>
      <c r="M961">
        <v>1280120400</v>
      </c>
      <c r="N961" s="11">
        <f t="shared" si="86"/>
        <v>40385.208333333336</v>
      </c>
      <c r="O961" t="b">
        <v>0</v>
      </c>
      <c r="P961" t="b">
        <v>0</v>
      </c>
      <c r="Q961" t="s">
        <v>206</v>
      </c>
      <c r="R961" s="8">
        <f t="shared" si="87"/>
        <v>51.007692307692309</v>
      </c>
      <c r="S961" t="str">
        <f t="shared" si="88"/>
        <v>publishing</v>
      </c>
      <c r="T961" t="str">
        <f t="shared" si="89"/>
        <v>translations</v>
      </c>
    </row>
    <row r="962" spans="1:20" x14ac:dyDescent="0.3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6">
        <f t="shared" ref="F962:F1001" si="90">100*(IF(E962=0,0,E962/D962))</f>
        <v>85.054545454545448</v>
      </c>
      <c r="G962" t="s">
        <v>14</v>
      </c>
      <c r="H962">
        <v>55</v>
      </c>
      <c r="I962" t="s">
        <v>21</v>
      </c>
      <c r="J962" t="s">
        <v>22</v>
      </c>
      <c r="K962">
        <v>1454911200</v>
      </c>
      <c r="L962" s="11">
        <f t="shared" si="85"/>
        <v>42408.25</v>
      </c>
      <c r="M962">
        <v>1458104400</v>
      </c>
      <c r="N962" s="11">
        <f t="shared" si="86"/>
        <v>42445.208333333328</v>
      </c>
      <c r="O962" t="b">
        <v>0</v>
      </c>
      <c r="P962" t="b">
        <v>0</v>
      </c>
      <c r="Q962" t="s">
        <v>28</v>
      </c>
      <c r="R962" s="8">
        <f t="shared" si="87"/>
        <v>85.054545454545448</v>
      </c>
      <c r="S962" t="str">
        <f t="shared" si="88"/>
        <v>technology</v>
      </c>
      <c r="T962" t="str">
        <f t="shared" si="89"/>
        <v>web</v>
      </c>
    </row>
    <row r="963" spans="1:20" ht="31.2" x14ac:dyDescent="0.3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6">
        <f t="shared" si="90"/>
        <v>119.29824561403508</v>
      </c>
      <c r="G963" t="s">
        <v>20</v>
      </c>
      <c r="H963">
        <v>155</v>
      </c>
      <c r="I963" t="s">
        <v>21</v>
      </c>
      <c r="J963" t="s">
        <v>22</v>
      </c>
      <c r="K963">
        <v>1297922400</v>
      </c>
      <c r="L963" s="11">
        <f t="shared" ref="L963:L1001" si="91">(((K963/60)/60)/24)+DATE(1970,1,1)</f>
        <v>40591.25</v>
      </c>
      <c r="M963">
        <v>1298268000</v>
      </c>
      <c r="N963" s="11">
        <f t="shared" ref="N963:N1001" si="92">(((M963/60)/60)/24)+DATE(1970,1,1)</f>
        <v>40595.25</v>
      </c>
      <c r="O963" t="b">
        <v>0</v>
      </c>
      <c r="P963" t="b">
        <v>0</v>
      </c>
      <c r="Q963" t="s">
        <v>206</v>
      </c>
      <c r="R963" s="8">
        <f t="shared" ref="R963:R1001" si="93">IFERROR(E963/H963,0)</f>
        <v>43.87096774193548</v>
      </c>
      <c r="S963" t="str">
        <f t="shared" ref="S963:S1001" si="94">LEFT(Q963,SEARCH("/",Q963)-1)</f>
        <v>publishing</v>
      </c>
      <c r="T963" t="str">
        <f t="shared" ref="T963:T1001" si="95">RIGHT(Q963,LEN(Q963)-SEARCH("/",Q963))</f>
        <v>translations</v>
      </c>
    </row>
    <row r="964" spans="1:20" x14ac:dyDescent="0.3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6">
        <f t="shared" si="90"/>
        <v>296.02777777777777</v>
      </c>
      <c r="G964" t="s">
        <v>20</v>
      </c>
      <c r="H964">
        <v>266</v>
      </c>
      <c r="I964" t="s">
        <v>21</v>
      </c>
      <c r="J964" t="s">
        <v>22</v>
      </c>
      <c r="K964">
        <v>1384408800</v>
      </c>
      <c r="L964" s="11">
        <f t="shared" si="91"/>
        <v>41592.25</v>
      </c>
      <c r="M964">
        <v>1386223200</v>
      </c>
      <c r="N964" s="11">
        <f t="shared" si="92"/>
        <v>41613.25</v>
      </c>
      <c r="O964" t="b">
        <v>0</v>
      </c>
      <c r="P964" t="b">
        <v>0</v>
      </c>
      <c r="Q964" t="s">
        <v>17</v>
      </c>
      <c r="R964" s="8">
        <f t="shared" si="93"/>
        <v>40.063909774436091</v>
      </c>
      <c r="S964" t="str">
        <f t="shared" si="94"/>
        <v>food</v>
      </c>
      <c r="T964" t="str">
        <f t="shared" si="95"/>
        <v>food trucks</v>
      </c>
    </row>
    <row r="965" spans="1:20" x14ac:dyDescent="0.3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6">
        <f t="shared" si="90"/>
        <v>84.694915254237287</v>
      </c>
      <c r="G965" t="s">
        <v>14</v>
      </c>
      <c r="H965">
        <v>114</v>
      </c>
      <c r="I965" t="s">
        <v>107</v>
      </c>
      <c r="J965" t="s">
        <v>108</v>
      </c>
      <c r="K965">
        <v>1299304800</v>
      </c>
      <c r="L965" s="11">
        <f t="shared" si="91"/>
        <v>40607.25</v>
      </c>
      <c r="M965">
        <v>1299823200</v>
      </c>
      <c r="N965" s="11">
        <f t="shared" si="92"/>
        <v>40613.25</v>
      </c>
      <c r="O965" t="b">
        <v>0</v>
      </c>
      <c r="P965" t="b">
        <v>1</v>
      </c>
      <c r="Q965" t="s">
        <v>122</v>
      </c>
      <c r="R965" s="8">
        <f t="shared" si="93"/>
        <v>43.833333333333336</v>
      </c>
      <c r="S965" t="str">
        <f t="shared" si="94"/>
        <v>photography</v>
      </c>
      <c r="T965" t="str">
        <f t="shared" si="95"/>
        <v>photography books</v>
      </c>
    </row>
    <row r="966" spans="1:20" x14ac:dyDescent="0.3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6">
        <f t="shared" si="90"/>
        <v>355.7837837837838</v>
      </c>
      <c r="G966" t="s">
        <v>20</v>
      </c>
      <c r="H966">
        <v>155</v>
      </c>
      <c r="I966" t="s">
        <v>21</v>
      </c>
      <c r="J966" t="s">
        <v>22</v>
      </c>
      <c r="K966">
        <v>1431320400</v>
      </c>
      <c r="L966" s="11">
        <f t="shared" si="91"/>
        <v>42135.208333333328</v>
      </c>
      <c r="M966">
        <v>1431752400</v>
      </c>
      <c r="N966" s="11">
        <f t="shared" si="92"/>
        <v>42140.208333333328</v>
      </c>
      <c r="O966" t="b">
        <v>0</v>
      </c>
      <c r="P966" t="b">
        <v>0</v>
      </c>
      <c r="Q966" t="s">
        <v>33</v>
      </c>
      <c r="R966" s="8">
        <f t="shared" si="93"/>
        <v>84.92903225806451</v>
      </c>
      <c r="S966" t="str">
        <f t="shared" si="94"/>
        <v>theater</v>
      </c>
      <c r="T966" t="str">
        <f t="shared" si="95"/>
        <v>plays</v>
      </c>
    </row>
    <row r="967" spans="1:20" x14ac:dyDescent="0.3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6">
        <f t="shared" si="90"/>
        <v>386.40909090909093</v>
      </c>
      <c r="G967" t="s">
        <v>20</v>
      </c>
      <c r="H967">
        <v>207</v>
      </c>
      <c r="I967" t="s">
        <v>40</v>
      </c>
      <c r="J967" t="s">
        <v>41</v>
      </c>
      <c r="K967">
        <v>1264399200</v>
      </c>
      <c r="L967" s="11">
        <f t="shared" si="91"/>
        <v>40203.25</v>
      </c>
      <c r="M967">
        <v>1267855200</v>
      </c>
      <c r="N967" s="11">
        <f t="shared" si="92"/>
        <v>40243.25</v>
      </c>
      <c r="O967" t="b">
        <v>0</v>
      </c>
      <c r="P967" t="b">
        <v>0</v>
      </c>
      <c r="Q967" t="s">
        <v>23</v>
      </c>
      <c r="R967" s="8">
        <f t="shared" si="93"/>
        <v>41.067632850241544</v>
      </c>
      <c r="S967" t="str">
        <f t="shared" si="94"/>
        <v>music</v>
      </c>
      <c r="T967" t="str">
        <f t="shared" si="95"/>
        <v>rock</v>
      </c>
    </row>
    <row r="968" spans="1:20" x14ac:dyDescent="0.3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6">
        <f t="shared" si="90"/>
        <v>792.23529411764707</v>
      </c>
      <c r="G968" t="s">
        <v>20</v>
      </c>
      <c r="H968">
        <v>245</v>
      </c>
      <c r="I968" t="s">
        <v>21</v>
      </c>
      <c r="J968" t="s">
        <v>22</v>
      </c>
      <c r="K968">
        <v>1497502800</v>
      </c>
      <c r="L968" s="11">
        <f t="shared" si="91"/>
        <v>42901.208333333328</v>
      </c>
      <c r="M968">
        <v>1497675600</v>
      </c>
      <c r="N968" s="11">
        <f t="shared" si="92"/>
        <v>42903.208333333328</v>
      </c>
      <c r="O968" t="b">
        <v>0</v>
      </c>
      <c r="P968" t="b">
        <v>0</v>
      </c>
      <c r="Q968" t="s">
        <v>33</v>
      </c>
      <c r="R968" s="8">
        <f t="shared" si="93"/>
        <v>54.971428571428568</v>
      </c>
      <c r="S968" t="str">
        <f t="shared" si="94"/>
        <v>theater</v>
      </c>
      <c r="T968" t="str">
        <f t="shared" si="95"/>
        <v>plays</v>
      </c>
    </row>
    <row r="969" spans="1:20" x14ac:dyDescent="0.3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6">
        <f t="shared" si="90"/>
        <v>137.03393665158373</v>
      </c>
      <c r="G969" t="s">
        <v>20</v>
      </c>
      <c r="H969">
        <v>1573</v>
      </c>
      <c r="I969" t="s">
        <v>21</v>
      </c>
      <c r="J969" t="s">
        <v>22</v>
      </c>
      <c r="K969">
        <v>1333688400</v>
      </c>
      <c r="L969" s="11">
        <f t="shared" si="91"/>
        <v>41005.208333333336</v>
      </c>
      <c r="M969">
        <v>1336885200</v>
      </c>
      <c r="N969" s="11">
        <f t="shared" si="92"/>
        <v>41042.208333333336</v>
      </c>
      <c r="O969" t="b">
        <v>0</v>
      </c>
      <c r="P969" t="b">
        <v>0</v>
      </c>
      <c r="Q969" t="s">
        <v>319</v>
      </c>
      <c r="R969" s="8">
        <f t="shared" si="93"/>
        <v>77.010807374443743</v>
      </c>
      <c r="S969" t="str">
        <f t="shared" si="94"/>
        <v>music</v>
      </c>
      <c r="T969" t="str">
        <f t="shared" si="95"/>
        <v>world music</v>
      </c>
    </row>
    <row r="970" spans="1:20" ht="31.2" x14ac:dyDescent="0.3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6">
        <f t="shared" si="90"/>
        <v>338.20833333333337</v>
      </c>
      <c r="G970" t="s">
        <v>20</v>
      </c>
      <c r="H970">
        <v>114</v>
      </c>
      <c r="I970" t="s">
        <v>21</v>
      </c>
      <c r="J970" t="s">
        <v>22</v>
      </c>
      <c r="K970">
        <v>1293861600</v>
      </c>
      <c r="L970" s="11">
        <f t="shared" si="91"/>
        <v>40544.25</v>
      </c>
      <c r="M970">
        <v>1295157600</v>
      </c>
      <c r="N970" s="11">
        <f t="shared" si="92"/>
        <v>40559.25</v>
      </c>
      <c r="O970" t="b">
        <v>0</v>
      </c>
      <c r="P970" t="b">
        <v>0</v>
      </c>
      <c r="Q970" t="s">
        <v>17</v>
      </c>
      <c r="R970" s="8">
        <f t="shared" si="93"/>
        <v>71.201754385964918</v>
      </c>
      <c r="S970" t="str">
        <f t="shared" si="94"/>
        <v>food</v>
      </c>
      <c r="T970" t="str">
        <f t="shared" si="95"/>
        <v>food trucks</v>
      </c>
    </row>
    <row r="971" spans="1:20" x14ac:dyDescent="0.3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6">
        <f t="shared" si="90"/>
        <v>108.22784810126582</v>
      </c>
      <c r="G971" t="s">
        <v>20</v>
      </c>
      <c r="H971">
        <v>93</v>
      </c>
      <c r="I971" t="s">
        <v>21</v>
      </c>
      <c r="J971" t="s">
        <v>22</v>
      </c>
      <c r="K971">
        <v>1576994400</v>
      </c>
      <c r="L971" s="11">
        <f t="shared" si="91"/>
        <v>43821.25</v>
      </c>
      <c r="M971">
        <v>1577599200</v>
      </c>
      <c r="N971" s="11">
        <f t="shared" si="92"/>
        <v>43828.25</v>
      </c>
      <c r="O971" t="b">
        <v>0</v>
      </c>
      <c r="P971" t="b">
        <v>0</v>
      </c>
      <c r="Q971" t="s">
        <v>33</v>
      </c>
      <c r="R971" s="8">
        <f t="shared" si="93"/>
        <v>91.935483870967744</v>
      </c>
      <c r="S971" t="str">
        <f t="shared" si="94"/>
        <v>theater</v>
      </c>
      <c r="T971" t="str">
        <f t="shared" si="95"/>
        <v>plays</v>
      </c>
    </row>
    <row r="972" spans="1:20" ht="31.2" x14ac:dyDescent="0.3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6">
        <f t="shared" si="90"/>
        <v>60.757639620653315</v>
      </c>
      <c r="G972" t="s">
        <v>14</v>
      </c>
      <c r="H972">
        <v>594</v>
      </c>
      <c r="I972" t="s">
        <v>21</v>
      </c>
      <c r="J972" t="s">
        <v>22</v>
      </c>
      <c r="K972">
        <v>1304917200</v>
      </c>
      <c r="L972" s="11">
        <f t="shared" si="91"/>
        <v>40672.208333333336</v>
      </c>
      <c r="M972">
        <v>1305003600</v>
      </c>
      <c r="N972" s="11">
        <f t="shared" si="92"/>
        <v>40673.208333333336</v>
      </c>
      <c r="O972" t="b">
        <v>0</v>
      </c>
      <c r="P972" t="b">
        <v>0</v>
      </c>
      <c r="Q972" t="s">
        <v>33</v>
      </c>
      <c r="R972" s="8">
        <f t="shared" si="93"/>
        <v>97.069023569023571</v>
      </c>
      <c r="S972" t="str">
        <f t="shared" si="94"/>
        <v>theater</v>
      </c>
      <c r="T972" t="str">
        <f t="shared" si="95"/>
        <v>plays</v>
      </c>
    </row>
    <row r="973" spans="1:20" x14ac:dyDescent="0.3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6">
        <f t="shared" si="90"/>
        <v>27.725490196078432</v>
      </c>
      <c r="G973" t="s">
        <v>14</v>
      </c>
      <c r="H973">
        <v>24</v>
      </c>
      <c r="I973" t="s">
        <v>21</v>
      </c>
      <c r="J973" t="s">
        <v>22</v>
      </c>
      <c r="K973">
        <v>1381208400</v>
      </c>
      <c r="L973" s="11">
        <f t="shared" si="91"/>
        <v>41555.208333333336</v>
      </c>
      <c r="M973">
        <v>1381726800</v>
      </c>
      <c r="N973" s="11">
        <f t="shared" si="92"/>
        <v>41561.208333333336</v>
      </c>
      <c r="O973" t="b">
        <v>0</v>
      </c>
      <c r="P973" t="b">
        <v>0</v>
      </c>
      <c r="Q973" t="s">
        <v>269</v>
      </c>
      <c r="R973" s="8">
        <f t="shared" si="93"/>
        <v>58.916666666666664</v>
      </c>
      <c r="S973" t="str">
        <f t="shared" si="94"/>
        <v>film &amp; video</v>
      </c>
      <c r="T973" t="str">
        <f t="shared" si="95"/>
        <v>television</v>
      </c>
    </row>
    <row r="974" spans="1:20" ht="31.2" x14ac:dyDescent="0.3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6">
        <f t="shared" si="90"/>
        <v>228.3934426229508</v>
      </c>
      <c r="G974" t="s">
        <v>20</v>
      </c>
      <c r="H974">
        <v>1681</v>
      </c>
      <c r="I974" t="s">
        <v>21</v>
      </c>
      <c r="J974" t="s">
        <v>22</v>
      </c>
      <c r="K974">
        <v>1401685200</v>
      </c>
      <c r="L974" s="11">
        <f t="shared" si="91"/>
        <v>41792.208333333336</v>
      </c>
      <c r="M974">
        <v>1402462800</v>
      </c>
      <c r="N974" s="11">
        <f t="shared" si="92"/>
        <v>41801.208333333336</v>
      </c>
      <c r="O974" t="b">
        <v>0</v>
      </c>
      <c r="P974" t="b">
        <v>1</v>
      </c>
      <c r="Q974" t="s">
        <v>28</v>
      </c>
      <c r="R974" s="8">
        <f t="shared" si="93"/>
        <v>58.015466983938133</v>
      </c>
      <c r="S974" t="str">
        <f t="shared" si="94"/>
        <v>technology</v>
      </c>
      <c r="T974" t="str">
        <f t="shared" si="95"/>
        <v>web</v>
      </c>
    </row>
    <row r="975" spans="1:20" x14ac:dyDescent="0.3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6">
        <f t="shared" si="90"/>
        <v>21.615194054500414</v>
      </c>
      <c r="G975" t="s">
        <v>14</v>
      </c>
      <c r="H975">
        <v>252</v>
      </c>
      <c r="I975" t="s">
        <v>21</v>
      </c>
      <c r="J975" t="s">
        <v>22</v>
      </c>
      <c r="K975">
        <v>1291960800</v>
      </c>
      <c r="L975" s="11">
        <f t="shared" si="91"/>
        <v>40522.25</v>
      </c>
      <c r="M975">
        <v>1292133600</v>
      </c>
      <c r="N975" s="11">
        <f t="shared" si="92"/>
        <v>40524.25</v>
      </c>
      <c r="O975" t="b">
        <v>0</v>
      </c>
      <c r="P975" t="b">
        <v>1</v>
      </c>
      <c r="Q975" t="s">
        <v>33</v>
      </c>
      <c r="R975" s="8">
        <f t="shared" si="93"/>
        <v>103.87301587301587</v>
      </c>
      <c r="S975" t="str">
        <f t="shared" si="94"/>
        <v>theater</v>
      </c>
      <c r="T975" t="str">
        <f t="shared" si="95"/>
        <v>plays</v>
      </c>
    </row>
    <row r="976" spans="1:20" x14ac:dyDescent="0.3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6">
        <f t="shared" si="90"/>
        <v>373.875</v>
      </c>
      <c r="G976" t="s">
        <v>20</v>
      </c>
      <c r="H976">
        <v>32</v>
      </c>
      <c r="I976" t="s">
        <v>21</v>
      </c>
      <c r="J976" t="s">
        <v>22</v>
      </c>
      <c r="K976">
        <v>1368853200</v>
      </c>
      <c r="L976" s="11">
        <f t="shared" si="91"/>
        <v>41412.208333333336</v>
      </c>
      <c r="M976">
        <v>1368939600</v>
      </c>
      <c r="N976" s="11">
        <f t="shared" si="92"/>
        <v>41413.208333333336</v>
      </c>
      <c r="O976" t="b">
        <v>0</v>
      </c>
      <c r="P976" t="b">
        <v>0</v>
      </c>
      <c r="Q976" t="s">
        <v>60</v>
      </c>
      <c r="R976" s="8">
        <f t="shared" si="93"/>
        <v>93.46875</v>
      </c>
      <c r="S976" t="str">
        <f t="shared" si="94"/>
        <v>music</v>
      </c>
      <c r="T976" t="str">
        <f t="shared" si="95"/>
        <v>indie rock</v>
      </c>
    </row>
    <row r="977" spans="1:20" x14ac:dyDescent="0.3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6">
        <f t="shared" si="90"/>
        <v>154.92592592592592</v>
      </c>
      <c r="G977" t="s">
        <v>20</v>
      </c>
      <c r="H977">
        <v>135</v>
      </c>
      <c r="I977" t="s">
        <v>21</v>
      </c>
      <c r="J977" t="s">
        <v>22</v>
      </c>
      <c r="K977">
        <v>1448776800</v>
      </c>
      <c r="L977" s="11">
        <f t="shared" si="91"/>
        <v>42337.25</v>
      </c>
      <c r="M977">
        <v>1452146400</v>
      </c>
      <c r="N977" s="11">
        <f t="shared" si="92"/>
        <v>42376.25</v>
      </c>
      <c r="O977" t="b">
        <v>0</v>
      </c>
      <c r="P977" t="b">
        <v>1</v>
      </c>
      <c r="Q977" t="s">
        <v>33</v>
      </c>
      <c r="R977" s="8">
        <f t="shared" si="93"/>
        <v>61.970370370370368</v>
      </c>
      <c r="S977" t="str">
        <f t="shared" si="94"/>
        <v>theater</v>
      </c>
      <c r="T977" t="str">
        <f t="shared" si="95"/>
        <v>plays</v>
      </c>
    </row>
    <row r="978" spans="1:20" ht="31.2" x14ac:dyDescent="0.3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6">
        <f t="shared" si="90"/>
        <v>322.14999999999998</v>
      </c>
      <c r="G978" t="s">
        <v>20</v>
      </c>
      <c r="H978">
        <v>140</v>
      </c>
      <c r="I978" t="s">
        <v>21</v>
      </c>
      <c r="J978" t="s">
        <v>22</v>
      </c>
      <c r="K978">
        <v>1296194400</v>
      </c>
      <c r="L978" s="11">
        <f t="shared" si="91"/>
        <v>40571.25</v>
      </c>
      <c r="M978">
        <v>1296712800</v>
      </c>
      <c r="N978" s="11">
        <f t="shared" si="92"/>
        <v>40577.25</v>
      </c>
      <c r="O978" t="b">
        <v>0</v>
      </c>
      <c r="P978" t="b">
        <v>1</v>
      </c>
      <c r="Q978" t="s">
        <v>33</v>
      </c>
      <c r="R978" s="8">
        <f t="shared" si="93"/>
        <v>92.042857142857144</v>
      </c>
      <c r="S978" t="str">
        <f t="shared" si="94"/>
        <v>theater</v>
      </c>
      <c r="T978" t="str">
        <f t="shared" si="95"/>
        <v>plays</v>
      </c>
    </row>
    <row r="979" spans="1:20" x14ac:dyDescent="0.3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6">
        <f t="shared" si="90"/>
        <v>73.957142857142856</v>
      </c>
      <c r="G979" t="s">
        <v>14</v>
      </c>
      <c r="H979">
        <v>67</v>
      </c>
      <c r="I979" t="s">
        <v>21</v>
      </c>
      <c r="J979" t="s">
        <v>22</v>
      </c>
      <c r="K979">
        <v>1517983200</v>
      </c>
      <c r="L979" s="11">
        <f t="shared" si="91"/>
        <v>43138.25</v>
      </c>
      <c r="M979">
        <v>1520748000</v>
      </c>
      <c r="N979" s="11">
        <f t="shared" si="92"/>
        <v>43170.25</v>
      </c>
      <c r="O979" t="b">
        <v>0</v>
      </c>
      <c r="P979" t="b">
        <v>0</v>
      </c>
      <c r="Q979" t="s">
        <v>17</v>
      </c>
      <c r="R979" s="8">
        <f t="shared" si="93"/>
        <v>77.268656716417908</v>
      </c>
      <c r="S979" t="str">
        <f t="shared" si="94"/>
        <v>food</v>
      </c>
      <c r="T979" t="str">
        <f t="shared" si="95"/>
        <v>food trucks</v>
      </c>
    </row>
    <row r="980" spans="1:20" x14ac:dyDescent="0.3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6">
        <f t="shared" si="90"/>
        <v>864.1</v>
      </c>
      <c r="G980" t="s">
        <v>20</v>
      </c>
      <c r="H980">
        <v>92</v>
      </c>
      <c r="I980" t="s">
        <v>21</v>
      </c>
      <c r="J980" t="s">
        <v>22</v>
      </c>
      <c r="K980">
        <v>1478930400</v>
      </c>
      <c r="L980" s="11">
        <f t="shared" si="91"/>
        <v>42686.25</v>
      </c>
      <c r="M980">
        <v>1480831200</v>
      </c>
      <c r="N980" s="11">
        <f t="shared" si="92"/>
        <v>42708.25</v>
      </c>
      <c r="O980" t="b">
        <v>0</v>
      </c>
      <c r="P980" t="b">
        <v>0</v>
      </c>
      <c r="Q980" t="s">
        <v>89</v>
      </c>
      <c r="R980" s="8">
        <f t="shared" si="93"/>
        <v>93.923913043478265</v>
      </c>
      <c r="S980" t="str">
        <f t="shared" si="94"/>
        <v>games</v>
      </c>
      <c r="T980" t="str">
        <f t="shared" si="95"/>
        <v>video games</v>
      </c>
    </row>
    <row r="981" spans="1:20" x14ac:dyDescent="0.3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6">
        <f t="shared" si="90"/>
        <v>143.26245847176079</v>
      </c>
      <c r="G981" t="s">
        <v>20</v>
      </c>
      <c r="H981">
        <v>1015</v>
      </c>
      <c r="I981" t="s">
        <v>40</v>
      </c>
      <c r="J981" t="s">
        <v>41</v>
      </c>
      <c r="K981">
        <v>1426395600</v>
      </c>
      <c r="L981" s="11">
        <f t="shared" si="91"/>
        <v>42078.208333333328</v>
      </c>
      <c r="M981">
        <v>1426914000</v>
      </c>
      <c r="N981" s="11">
        <f t="shared" si="92"/>
        <v>42084.208333333328</v>
      </c>
      <c r="O981" t="b">
        <v>0</v>
      </c>
      <c r="P981" t="b">
        <v>0</v>
      </c>
      <c r="Q981" t="s">
        <v>33</v>
      </c>
      <c r="R981" s="8">
        <f t="shared" si="93"/>
        <v>84.969458128078813</v>
      </c>
      <c r="S981" t="str">
        <f t="shared" si="94"/>
        <v>theater</v>
      </c>
      <c r="T981" t="str">
        <f t="shared" si="95"/>
        <v>plays</v>
      </c>
    </row>
    <row r="982" spans="1:20" x14ac:dyDescent="0.3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6">
        <f t="shared" si="90"/>
        <v>40.281762295081968</v>
      </c>
      <c r="G982" t="s">
        <v>14</v>
      </c>
      <c r="H982">
        <v>742</v>
      </c>
      <c r="I982" t="s">
        <v>21</v>
      </c>
      <c r="J982" t="s">
        <v>22</v>
      </c>
      <c r="K982">
        <v>1446181200</v>
      </c>
      <c r="L982" s="11">
        <f t="shared" si="91"/>
        <v>42307.208333333328</v>
      </c>
      <c r="M982">
        <v>1446616800</v>
      </c>
      <c r="N982" s="11">
        <f t="shared" si="92"/>
        <v>42312.25</v>
      </c>
      <c r="O982" t="b">
        <v>1</v>
      </c>
      <c r="P982" t="b">
        <v>0</v>
      </c>
      <c r="Q982" t="s">
        <v>68</v>
      </c>
      <c r="R982" s="8">
        <f t="shared" si="93"/>
        <v>105.97035040431267</v>
      </c>
      <c r="S982" t="str">
        <f t="shared" si="94"/>
        <v>publishing</v>
      </c>
      <c r="T982" t="str">
        <f t="shared" si="95"/>
        <v>nonfiction</v>
      </c>
    </row>
    <row r="983" spans="1:20" x14ac:dyDescent="0.3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6">
        <f t="shared" si="90"/>
        <v>178.22388059701493</v>
      </c>
      <c r="G983" t="s">
        <v>20</v>
      </c>
      <c r="H983">
        <v>323</v>
      </c>
      <c r="I983" t="s">
        <v>21</v>
      </c>
      <c r="J983" t="s">
        <v>22</v>
      </c>
      <c r="K983">
        <v>1514181600</v>
      </c>
      <c r="L983" s="11">
        <f t="shared" si="91"/>
        <v>43094.25</v>
      </c>
      <c r="M983">
        <v>1517032800</v>
      </c>
      <c r="N983" s="11">
        <f t="shared" si="92"/>
        <v>43127.25</v>
      </c>
      <c r="O983" t="b">
        <v>0</v>
      </c>
      <c r="P983" t="b">
        <v>0</v>
      </c>
      <c r="Q983" t="s">
        <v>28</v>
      </c>
      <c r="R983" s="8">
        <f t="shared" si="93"/>
        <v>36.969040247678016</v>
      </c>
      <c r="S983" t="str">
        <f t="shared" si="94"/>
        <v>technology</v>
      </c>
      <c r="T983" t="str">
        <f t="shared" si="95"/>
        <v>web</v>
      </c>
    </row>
    <row r="984" spans="1:20" x14ac:dyDescent="0.3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6">
        <f t="shared" si="90"/>
        <v>84.930555555555557</v>
      </c>
      <c r="G984" t="s">
        <v>14</v>
      </c>
      <c r="H984">
        <v>75</v>
      </c>
      <c r="I984" t="s">
        <v>21</v>
      </c>
      <c r="J984" t="s">
        <v>22</v>
      </c>
      <c r="K984">
        <v>1311051600</v>
      </c>
      <c r="L984" s="11">
        <f t="shared" si="91"/>
        <v>40743.208333333336</v>
      </c>
      <c r="M984">
        <v>1311224400</v>
      </c>
      <c r="N984" s="11">
        <f t="shared" si="92"/>
        <v>40745.208333333336</v>
      </c>
      <c r="O984" t="b">
        <v>0</v>
      </c>
      <c r="P984" t="b">
        <v>1</v>
      </c>
      <c r="Q984" t="s">
        <v>42</v>
      </c>
      <c r="R984" s="8">
        <f t="shared" si="93"/>
        <v>81.533333333333331</v>
      </c>
      <c r="S984" t="str">
        <f t="shared" si="94"/>
        <v>film &amp; video</v>
      </c>
      <c r="T984" t="str">
        <f t="shared" si="95"/>
        <v>documentary</v>
      </c>
    </row>
    <row r="985" spans="1:20" x14ac:dyDescent="0.3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6">
        <f t="shared" si="90"/>
        <v>145.93648334624322</v>
      </c>
      <c r="G985" t="s">
        <v>20</v>
      </c>
      <c r="H985">
        <v>2326</v>
      </c>
      <c r="I985" t="s">
        <v>21</v>
      </c>
      <c r="J985" t="s">
        <v>22</v>
      </c>
      <c r="K985">
        <v>1564894800</v>
      </c>
      <c r="L985" s="11">
        <f t="shared" si="91"/>
        <v>43681.208333333328</v>
      </c>
      <c r="M985">
        <v>1566190800</v>
      </c>
      <c r="N985" s="11">
        <f t="shared" si="92"/>
        <v>43696.208333333328</v>
      </c>
      <c r="O985" t="b">
        <v>0</v>
      </c>
      <c r="P985" t="b">
        <v>0</v>
      </c>
      <c r="Q985" t="s">
        <v>42</v>
      </c>
      <c r="R985" s="8">
        <f t="shared" si="93"/>
        <v>80.999140154772135</v>
      </c>
      <c r="S985" t="str">
        <f t="shared" si="94"/>
        <v>film &amp; video</v>
      </c>
      <c r="T985" t="str">
        <f t="shared" si="95"/>
        <v>documentary</v>
      </c>
    </row>
    <row r="986" spans="1:20" ht="31.2" x14ac:dyDescent="0.3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6">
        <f t="shared" si="90"/>
        <v>152.46153846153848</v>
      </c>
      <c r="G986" t="s">
        <v>20</v>
      </c>
      <c r="H986">
        <v>381</v>
      </c>
      <c r="I986" t="s">
        <v>21</v>
      </c>
      <c r="J986" t="s">
        <v>22</v>
      </c>
      <c r="K986">
        <v>1567918800</v>
      </c>
      <c r="L986" s="11">
        <f t="shared" si="91"/>
        <v>43716.208333333328</v>
      </c>
      <c r="M986">
        <v>1570165200</v>
      </c>
      <c r="N986" s="11">
        <f t="shared" si="92"/>
        <v>43742.208333333328</v>
      </c>
      <c r="O986" t="b">
        <v>0</v>
      </c>
      <c r="P986" t="b">
        <v>0</v>
      </c>
      <c r="Q986" t="s">
        <v>33</v>
      </c>
      <c r="R986" s="8">
        <f t="shared" si="93"/>
        <v>26.010498687664043</v>
      </c>
      <c r="S986" t="str">
        <f t="shared" si="94"/>
        <v>theater</v>
      </c>
      <c r="T986" t="str">
        <f t="shared" si="95"/>
        <v>plays</v>
      </c>
    </row>
    <row r="987" spans="1:20" x14ac:dyDescent="0.3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6">
        <f t="shared" si="90"/>
        <v>67.129542790152414</v>
      </c>
      <c r="G987" t="s">
        <v>14</v>
      </c>
      <c r="H987">
        <v>4405</v>
      </c>
      <c r="I987" t="s">
        <v>21</v>
      </c>
      <c r="J987" t="s">
        <v>22</v>
      </c>
      <c r="K987">
        <v>1386309600</v>
      </c>
      <c r="L987" s="11">
        <f t="shared" si="91"/>
        <v>41614.25</v>
      </c>
      <c r="M987">
        <v>1388556000</v>
      </c>
      <c r="N987" s="11">
        <f t="shared" si="92"/>
        <v>41640.25</v>
      </c>
      <c r="O987" t="b">
        <v>0</v>
      </c>
      <c r="P987" t="b">
        <v>1</v>
      </c>
      <c r="Q987" t="s">
        <v>23</v>
      </c>
      <c r="R987" s="8">
        <f t="shared" si="93"/>
        <v>25.998410896708286</v>
      </c>
      <c r="S987" t="str">
        <f t="shared" si="94"/>
        <v>music</v>
      </c>
      <c r="T987" t="str">
        <f t="shared" si="95"/>
        <v>rock</v>
      </c>
    </row>
    <row r="988" spans="1:20" ht="31.2" x14ac:dyDescent="0.3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6">
        <f t="shared" si="90"/>
        <v>40.307692307692307</v>
      </c>
      <c r="G988" t="s">
        <v>14</v>
      </c>
      <c r="H988">
        <v>92</v>
      </c>
      <c r="I988" t="s">
        <v>21</v>
      </c>
      <c r="J988" t="s">
        <v>22</v>
      </c>
      <c r="K988">
        <v>1301979600</v>
      </c>
      <c r="L988" s="11">
        <f t="shared" si="91"/>
        <v>40638.208333333336</v>
      </c>
      <c r="M988">
        <v>1303189200</v>
      </c>
      <c r="N988" s="11">
        <f t="shared" si="92"/>
        <v>40652.208333333336</v>
      </c>
      <c r="O988" t="b">
        <v>0</v>
      </c>
      <c r="P988" t="b">
        <v>0</v>
      </c>
      <c r="Q988" t="s">
        <v>23</v>
      </c>
      <c r="R988" s="8">
        <f t="shared" si="93"/>
        <v>34.173913043478258</v>
      </c>
      <c r="S988" t="str">
        <f t="shared" si="94"/>
        <v>music</v>
      </c>
      <c r="T988" t="str">
        <f t="shared" si="95"/>
        <v>rock</v>
      </c>
    </row>
    <row r="989" spans="1:20" x14ac:dyDescent="0.3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6">
        <f t="shared" si="90"/>
        <v>216.79032258064518</v>
      </c>
      <c r="G989" t="s">
        <v>20</v>
      </c>
      <c r="H989">
        <v>480</v>
      </c>
      <c r="I989" t="s">
        <v>21</v>
      </c>
      <c r="J989" t="s">
        <v>22</v>
      </c>
      <c r="K989">
        <v>1493269200</v>
      </c>
      <c r="L989" s="11">
        <f t="shared" si="91"/>
        <v>42852.208333333328</v>
      </c>
      <c r="M989">
        <v>1494478800</v>
      </c>
      <c r="N989" s="11">
        <f t="shared" si="92"/>
        <v>42866.208333333328</v>
      </c>
      <c r="O989" t="b">
        <v>0</v>
      </c>
      <c r="P989" t="b">
        <v>0</v>
      </c>
      <c r="Q989" t="s">
        <v>42</v>
      </c>
      <c r="R989" s="8">
        <f t="shared" si="93"/>
        <v>28.002083333333335</v>
      </c>
      <c r="S989" t="str">
        <f t="shared" si="94"/>
        <v>film &amp; video</v>
      </c>
      <c r="T989" t="str">
        <f t="shared" si="95"/>
        <v>documentary</v>
      </c>
    </row>
    <row r="990" spans="1:20" x14ac:dyDescent="0.3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6">
        <f t="shared" si="90"/>
        <v>52.117021276595743</v>
      </c>
      <c r="G990" t="s">
        <v>14</v>
      </c>
      <c r="H990">
        <v>64</v>
      </c>
      <c r="I990" t="s">
        <v>21</v>
      </c>
      <c r="J990" t="s">
        <v>22</v>
      </c>
      <c r="K990">
        <v>1478930400</v>
      </c>
      <c r="L990" s="11">
        <f t="shared" si="91"/>
        <v>42686.25</v>
      </c>
      <c r="M990">
        <v>1480744800</v>
      </c>
      <c r="N990" s="11">
        <f t="shared" si="92"/>
        <v>42707.25</v>
      </c>
      <c r="O990" t="b">
        <v>0</v>
      </c>
      <c r="P990" t="b">
        <v>0</v>
      </c>
      <c r="Q990" t="s">
        <v>133</v>
      </c>
      <c r="R990" s="8">
        <f t="shared" si="93"/>
        <v>76.546875</v>
      </c>
      <c r="S990" t="str">
        <f t="shared" si="94"/>
        <v>publishing</v>
      </c>
      <c r="T990" t="str">
        <f t="shared" si="95"/>
        <v>radio &amp; podcasts</v>
      </c>
    </row>
    <row r="991" spans="1:20" x14ac:dyDescent="0.3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6">
        <f t="shared" si="90"/>
        <v>499.58333333333337</v>
      </c>
      <c r="G991" t="s">
        <v>20</v>
      </c>
      <c r="H991">
        <v>226</v>
      </c>
      <c r="I991" t="s">
        <v>21</v>
      </c>
      <c r="J991" t="s">
        <v>22</v>
      </c>
      <c r="K991">
        <v>1555390800</v>
      </c>
      <c r="L991" s="11">
        <f t="shared" si="91"/>
        <v>43571.208333333328</v>
      </c>
      <c r="M991">
        <v>1555822800</v>
      </c>
      <c r="N991" s="11">
        <f t="shared" si="92"/>
        <v>43576.208333333328</v>
      </c>
      <c r="O991" t="b">
        <v>0</v>
      </c>
      <c r="P991" t="b">
        <v>0</v>
      </c>
      <c r="Q991" t="s">
        <v>206</v>
      </c>
      <c r="R991" s="8">
        <f t="shared" si="93"/>
        <v>53.053097345132741</v>
      </c>
      <c r="S991" t="str">
        <f t="shared" si="94"/>
        <v>publishing</v>
      </c>
      <c r="T991" t="str">
        <f t="shared" si="95"/>
        <v>translations</v>
      </c>
    </row>
    <row r="992" spans="1:20" x14ac:dyDescent="0.3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6">
        <f t="shared" si="90"/>
        <v>87.679487179487182</v>
      </c>
      <c r="G992" t="s">
        <v>14</v>
      </c>
      <c r="H992">
        <v>64</v>
      </c>
      <c r="I992" t="s">
        <v>21</v>
      </c>
      <c r="J992" t="s">
        <v>22</v>
      </c>
      <c r="K992">
        <v>1456984800</v>
      </c>
      <c r="L992" s="11">
        <f t="shared" si="91"/>
        <v>42432.25</v>
      </c>
      <c r="M992">
        <v>1458882000</v>
      </c>
      <c r="N992" s="11">
        <f t="shared" si="92"/>
        <v>42454.208333333328</v>
      </c>
      <c r="O992" t="b">
        <v>0</v>
      </c>
      <c r="P992" t="b">
        <v>1</v>
      </c>
      <c r="Q992" t="s">
        <v>53</v>
      </c>
      <c r="R992" s="8">
        <f t="shared" si="93"/>
        <v>106.859375</v>
      </c>
      <c r="S992" t="str">
        <f t="shared" si="94"/>
        <v>film &amp; video</v>
      </c>
      <c r="T992" t="str">
        <f t="shared" si="95"/>
        <v>drama</v>
      </c>
    </row>
    <row r="993" spans="1:20" x14ac:dyDescent="0.3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6">
        <f t="shared" si="90"/>
        <v>113.17346938775511</v>
      </c>
      <c r="G993" t="s">
        <v>20</v>
      </c>
      <c r="H993">
        <v>241</v>
      </c>
      <c r="I993" t="s">
        <v>21</v>
      </c>
      <c r="J993" t="s">
        <v>22</v>
      </c>
      <c r="K993">
        <v>1411621200</v>
      </c>
      <c r="L993" s="11">
        <f t="shared" si="91"/>
        <v>41907.208333333336</v>
      </c>
      <c r="M993">
        <v>1411966800</v>
      </c>
      <c r="N993" s="11">
        <f t="shared" si="92"/>
        <v>41911.208333333336</v>
      </c>
      <c r="O993" t="b">
        <v>0</v>
      </c>
      <c r="P993" t="b">
        <v>1</v>
      </c>
      <c r="Q993" t="s">
        <v>23</v>
      </c>
      <c r="R993" s="8">
        <f t="shared" si="93"/>
        <v>46.020746887966808</v>
      </c>
      <c r="S993" t="str">
        <f t="shared" si="94"/>
        <v>music</v>
      </c>
      <c r="T993" t="str">
        <f t="shared" si="95"/>
        <v>rock</v>
      </c>
    </row>
    <row r="994" spans="1:20" x14ac:dyDescent="0.3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6">
        <f t="shared" si="90"/>
        <v>426.54838709677421</v>
      </c>
      <c r="G994" t="s">
        <v>20</v>
      </c>
      <c r="H994">
        <v>132</v>
      </c>
      <c r="I994" t="s">
        <v>21</v>
      </c>
      <c r="J994" t="s">
        <v>22</v>
      </c>
      <c r="K994">
        <v>1525669200</v>
      </c>
      <c r="L994" s="11">
        <f t="shared" si="91"/>
        <v>43227.208333333328</v>
      </c>
      <c r="M994">
        <v>1526878800</v>
      </c>
      <c r="N994" s="11">
        <f t="shared" si="92"/>
        <v>43241.208333333328</v>
      </c>
      <c r="O994" t="b">
        <v>0</v>
      </c>
      <c r="P994" t="b">
        <v>1</v>
      </c>
      <c r="Q994" t="s">
        <v>53</v>
      </c>
      <c r="R994" s="8">
        <f t="shared" si="93"/>
        <v>100.17424242424242</v>
      </c>
      <c r="S994" t="str">
        <f t="shared" si="94"/>
        <v>film &amp; video</v>
      </c>
      <c r="T994" t="str">
        <f t="shared" si="95"/>
        <v>drama</v>
      </c>
    </row>
    <row r="995" spans="1:20" x14ac:dyDescent="0.3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6">
        <f t="shared" si="90"/>
        <v>77.632653061224488</v>
      </c>
      <c r="G995" t="s">
        <v>74</v>
      </c>
      <c r="H995">
        <v>75</v>
      </c>
      <c r="I995" t="s">
        <v>107</v>
      </c>
      <c r="J995" t="s">
        <v>108</v>
      </c>
      <c r="K995">
        <v>1450936800</v>
      </c>
      <c r="L995" s="11">
        <f t="shared" si="91"/>
        <v>42362.25</v>
      </c>
      <c r="M995">
        <v>1452405600</v>
      </c>
      <c r="N995" s="11">
        <f t="shared" si="92"/>
        <v>42379.25</v>
      </c>
      <c r="O995" t="b">
        <v>0</v>
      </c>
      <c r="P995" t="b">
        <v>1</v>
      </c>
      <c r="Q995" t="s">
        <v>122</v>
      </c>
      <c r="R995" s="8">
        <f t="shared" si="93"/>
        <v>101.44</v>
      </c>
      <c r="S995" t="str">
        <f t="shared" si="94"/>
        <v>photography</v>
      </c>
      <c r="T995" t="str">
        <f t="shared" si="95"/>
        <v>photography books</v>
      </c>
    </row>
    <row r="996" spans="1:20" x14ac:dyDescent="0.3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6">
        <f t="shared" si="90"/>
        <v>52.496810772501767</v>
      </c>
      <c r="G996" t="s">
        <v>14</v>
      </c>
      <c r="H996">
        <v>842</v>
      </c>
      <c r="I996" t="s">
        <v>21</v>
      </c>
      <c r="J996" t="s">
        <v>22</v>
      </c>
      <c r="K996">
        <v>1413522000</v>
      </c>
      <c r="L996" s="11">
        <f t="shared" si="91"/>
        <v>41929.208333333336</v>
      </c>
      <c r="M996">
        <v>1414040400</v>
      </c>
      <c r="N996" s="11">
        <f t="shared" si="92"/>
        <v>41935.208333333336</v>
      </c>
      <c r="O996" t="b">
        <v>0</v>
      </c>
      <c r="P996" t="b">
        <v>1</v>
      </c>
      <c r="Q996" t="s">
        <v>206</v>
      </c>
      <c r="R996" s="8">
        <f t="shared" si="93"/>
        <v>87.972684085510693</v>
      </c>
      <c r="S996" t="str">
        <f t="shared" si="94"/>
        <v>publishing</v>
      </c>
      <c r="T996" t="str">
        <f t="shared" si="95"/>
        <v>translations</v>
      </c>
    </row>
    <row r="997" spans="1:20" x14ac:dyDescent="0.3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6">
        <f t="shared" si="90"/>
        <v>157.46762589928059</v>
      </c>
      <c r="G997" t="s">
        <v>20</v>
      </c>
      <c r="H997">
        <v>2043</v>
      </c>
      <c r="I997" t="s">
        <v>21</v>
      </c>
      <c r="J997" t="s">
        <v>22</v>
      </c>
      <c r="K997">
        <v>1541307600</v>
      </c>
      <c r="L997" s="11">
        <f t="shared" si="91"/>
        <v>43408.208333333328</v>
      </c>
      <c r="M997">
        <v>1543816800</v>
      </c>
      <c r="N997" s="11">
        <f t="shared" si="92"/>
        <v>43437.25</v>
      </c>
      <c r="O997" t="b">
        <v>0</v>
      </c>
      <c r="P997" t="b">
        <v>1</v>
      </c>
      <c r="Q997" t="s">
        <v>17</v>
      </c>
      <c r="R997" s="8">
        <f t="shared" si="93"/>
        <v>74.995594713656388</v>
      </c>
      <c r="S997" t="str">
        <f t="shared" si="94"/>
        <v>food</v>
      </c>
      <c r="T997" t="str">
        <f t="shared" si="95"/>
        <v>food trucks</v>
      </c>
    </row>
    <row r="998" spans="1:20" ht="31.2" x14ac:dyDescent="0.3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6">
        <f t="shared" si="90"/>
        <v>72.939393939393938</v>
      </c>
      <c r="G998" t="s">
        <v>14</v>
      </c>
      <c r="H998">
        <v>112</v>
      </c>
      <c r="I998" t="s">
        <v>21</v>
      </c>
      <c r="J998" t="s">
        <v>22</v>
      </c>
      <c r="K998">
        <v>1357106400</v>
      </c>
      <c r="L998" s="11">
        <f t="shared" si="91"/>
        <v>41276.25</v>
      </c>
      <c r="M998">
        <v>1359698400</v>
      </c>
      <c r="N998" s="11">
        <f t="shared" si="92"/>
        <v>41306.25</v>
      </c>
      <c r="O998" t="b">
        <v>0</v>
      </c>
      <c r="P998" t="b">
        <v>0</v>
      </c>
      <c r="Q998" t="s">
        <v>33</v>
      </c>
      <c r="R998" s="8">
        <f t="shared" si="93"/>
        <v>42.982142857142854</v>
      </c>
      <c r="S998" t="str">
        <f t="shared" si="94"/>
        <v>theater</v>
      </c>
      <c r="T998" t="str">
        <f t="shared" si="95"/>
        <v>plays</v>
      </c>
    </row>
    <row r="999" spans="1:20" x14ac:dyDescent="0.3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6">
        <f t="shared" si="90"/>
        <v>60.565789473684205</v>
      </c>
      <c r="G999" t="s">
        <v>74</v>
      </c>
      <c r="H999">
        <v>139</v>
      </c>
      <c r="I999" t="s">
        <v>107</v>
      </c>
      <c r="J999" t="s">
        <v>108</v>
      </c>
      <c r="K999">
        <v>1390197600</v>
      </c>
      <c r="L999" s="11">
        <f t="shared" si="91"/>
        <v>41659.25</v>
      </c>
      <c r="M999">
        <v>1390629600</v>
      </c>
      <c r="N999" s="11">
        <f t="shared" si="92"/>
        <v>41664.25</v>
      </c>
      <c r="O999" t="b">
        <v>0</v>
      </c>
      <c r="P999" t="b">
        <v>0</v>
      </c>
      <c r="Q999" t="s">
        <v>33</v>
      </c>
      <c r="R999" s="8">
        <f t="shared" si="93"/>
        <v>33.115107913669064</v>
      </c>
      <c r="S999" t="str">
        <f t="shared" si="94"/>
        <v>theater</v>
      </c>
      <c r="T999" t="str">
        <f t="shared" si="95"/>
        <v>plays</v>
      </c>
    </row>
    <row r="1000" spans="1:20" x14ac:dyDescent="0.3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6">
        <f t="shared" si="90"/>
        <v>56.791291291291287</v>
      </c>
      <c r="G1000" t="s">
        <v>14</v>
      </c>
      <c r="H1000">
        <v>374</v>
      </c>
      <c r="I1000" t="s">
        <v>21</v>
      </c>
      <c r="J1000" t="s">
        <v>22</v>
      </c>
      <c r="K1000">
        <v>1265868000</v>
      </c>
      <c r="L1000" s="11">
        <f t="shared" si="91"/>
        <v>40220.25</v>
      </c>
      <c r="M1000">
        <v>1267077600</v>
      </c>
      <c r="N1000" s="11">
        <f t="shared" si="92"/>
        <v>40234.25</v>
      </c>
      <c r="O1000" t="b">
        <v>0</v>
      </c>
      <c r="P1000" t="b">
        <v>1</v>
      </c>
      <c r="Q1000" t="s">
        <v>60</v>
      </c>
      <c r="R1000" s="8">
        <f t="shared" si="93"/>
        <v>101.13101604278074</v>
      </c>
      <c r="S1000" t="str">
        <f t="shared" si="94"/>
        <v>music</v>
      </c>
      <c r="T1000" t="str">
        <f t="shared" si="95"/>
        <v>indie rock</v>
      </c>
    </row>
    <row r="1001" spans="1:20" x14ac:dyDescent="0.3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6">
        <f t="shared" si="90"/>
        <v>56.542754275427541</v>
      </c>
      <c r="G1001" t="s">
        <v>74</v>
      </c>
      <c r="H1001">
        <v>1122</v>
      </c>
      <c r="I1001" t="s">
        <v>21</v>
      </c>
      <c r="J1001" t="s">
        <v>22</v>
      </c>
      <c r="K1001">
        <v>1467176400</v>
      </c>
      <c r="L1001" s="11">
        <f t="shared" si="91"/>
        <v>42550.208333333328</v>
      </c>
      <c r="M1001">
        <v>1467781200</v>
      </c>
      <c r="N1001" s="11">
        <f t="shared" si="92"/>
        <v>42557.208333333328</v>
      </c>
      <c r="O1001" t="b">
        <v>0</v>
      </c>
      <c r="P1001" t="b">
        <v>0</v>
      </c>
      <c r="Q1001" t="s">
        <v>17</v>
      </c>
      <c r="R1001" s="8">
        <f t="shared" si="93"/>
        <v>55.98841354723708</v>
      </c>
      <c r="S1001" t="str">
        <f t="shared" si="94"/>
        <v>food</v>
      </c>
      <c r="T1001" t="str">
        <f t="shared" si="95"/>
        <v>food trucks</v>
      </c>
    </row>
  </sheetData>
  <conditionalFormatting sqref="F1:F1048576">
    <cfRule type="colorScale" priority="1">
      <colorScale>
        <cfvo type="num" val="0"/>
        <cfvo type="num" val="100"/>
        <cfvo type="num" val="200"/>
        <color rgb="FFF8696B"/>
        <color rgb="FF00B050"/>
        <color rgb="FF0070C0"/>
      </colorScale>
    </cfRule>
  </conditionalFormatting>
  <conditionalFormatting sqref="G1:G1048576">
    <cfRule type="containsText" dxfId="11" priority="2" operator="containsText" text="live">
      <formula>NOT(ISERROR(SEARCH("live",G1)))</formula>
    </cfRule>
    <cfRule type="containsText" dxfId="10" priority="3" operator="containsText" text="canceled">
      <formula>NOT(ISERROR(SEARCH("canceled",G1)))</formula>
    </cfRule>
    <cfRule type="containsText" dxfId="9" priority="4" operator="containsText" text="failed">
      <formula>NOT(ISERROR(SEARCH("failed",G1)))</formula>
    </cfRule>
    <cfRule type="containsText" dxfId="8" priority="5" operator="containsText" text="successful">
      <formula>NOT(ISERROR(SEARCH("successful",G1)))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55CDF-1577-4E4B-B990-8D06B4BCA200}">
  <sheetPr codeName="Sheet1"/>
  <dimension ref="A2:F15"/>
  <sheetViews>
    <sheetView workbookViewId="0">
      <selection activeCell="S12" sqref="S12"/>
    </sheetView>
  </sheetViews>
  <sheetFormatPr defaultRowHeight="15.6" x14ac:dyDescent="0.3"/>
  <cols>
    <col min="1" max="1" width="17.5" bestFit="1" customWidth="1"/>
    <col min="2" max="2" width="10.59765625" bestFit="1" customWidth="1"/>
    <col min="3" max="3" width="5.59765625" bestFit="1" customWidth="1"/>
    <col min="4" max="4" width="3.796875" bestFit="1" customWidth="1"/>
    <col min="5" max="5" width="9.296875" bestFit="1" customWidth="1"/>
    <col min="6" max="6" width="10.8984375" bestFit="1" customWidth="1"/>
  </cols>
  <sheetData>
    <row r="2" spans="1:6" x14ac:dyDescent="0.3">
      <c r="A2" s="9" t="s">
        <v>6</v>
      </c>
      <c r="B2" t="s">
        <v>2070</v>
      </c>
    </row>
    <row r="4" spans="1:6" x14ac:dyDescent="0.3">
      <c r="A4" s="9" t="s">
        <v>2066</v>
      </c>
      <c r="B4" s="9" t="s">
        <v>2068</v>
      </c>
    </row>
    <row r="5" spans="1:6" x14ac:dyDescent="0.3">
      <c r="A5" s="9" t="s">
        <v>2069</v>
      </c>
      <c r="B5" t="s">
        <v>74</v>
      </c>
      <c r="C5" t="s">
        <v>14</v>
      </c>
      <c r="D5" t="s">
        <v>47</v>
      </c>
      <c r="E5" t="s">
        <v>20</v>
      </c>
      <c r="F5" t="s">
        <v>2065</v>
      </c>
    </row>
    <row r="6" spans="1:6" x14ac:dyDescent="0.3">
      <c r="A6" s="10" t="s">
        <v>2038</v>
      </c>
      <c r="B6">
        <v>11</v>
      </c>
      <c r="C6">
        <v>60</v>
      </c>
      <c r="D6">
        <v>5</v>
      </c>
      <c r="E6">
        <v>102</v>
      </c>
      <c r="F6">
        <v>178</v>
      </c>
    </row>
    <row r="7" spans="1:6" x14ac:dyDescent="0.3">
      <c r="A7" s="10" t="s">
        <v>2030</v>
      </c>
      <c r="B7">
        <v>4</v>
      </c>
      <c r="C7">
        <v>20</v>
      </c>
      <c r="E7">
        <v>22</v>
      </c>
      <c r="F7">
        <v>46</v>
      </c>
    </row>
    <row r="8" spans="1:6" x14ac:dyDescent="0.3">
      <c r="A8" s="10" t="s">
        <v>2047</v>
      </c>
      <c r="B8">
        <v>1</v>
      </c>
      <c r="C8">
        <v>23</v>
      </c>
      <c r="D8">
        <v>3</v>
      </c>
      <c r="E8">
        <v>21</v>
      </c>
      <c r="F8">
        <v>48</v>
      </c>
    </row>
    <row r="9" spans="1:6" x14ac:dyDescent="0.3">
      <c r="A9" s="10" t="s">
        <v>2061</v>
      </c>
      <c r="E9">
        <v>4</v>
      </c>
      <c r="F9">
        <v>4</v>
      </c>
    </row>
    <row r="10" spans="1:6" x14ac:dyDescent="0.3">
      <c r="A10" s="10" t="s">
        <v>2032</v>
      </c>
      <c r="B10">
        <v>10</v>
      </c>
      <c r="C10">
        <v>66</v>
      </c>
      <c r="E10">
        <v>99</v>
      </c>
      <c r="F10">
        <v>175</v>
      </c>
    </row>
    <row r="11" spans="1:6" x14ac:dyDescent="0.3">
      <c r="A11" s="10" t="s">
        <v>2051</v>
      </c>
      <c r="B11">
        <v>4</v>
      </c>
      <c r="C11">
        <v>11</v>
      </c>
      <c r="D11">
        <v>1</v>
      </c>
      <c r="E11">
        <v>26</v>
      </c>
      <c r="F11">
        <v>42</v>
      </c>
    </row>
    <row r="12" spans="1:6" x14ac:dyDescent="0.3">
      <c r="A12" s="10" t="s">
        <v>2044</v>
      </c>
      <c r="B12">
        <v>2</v>
      </c>
      <c r="C12">
        <v>24</v>
      </c>
      <c r="D12">
        <v>1</v>
      </c>
      <c r="E12">
        <v>40</v>
      </c>
      <c r="F12">
        <v>67</v>
      </c>
    </row>
    <row r="13" spans="1:6" x14ac:dyDescent="0.3">
      <c r="A13" s="10" t="s">
        <v>2034</v>
      </c>
      <c r="B13">
        <v>2</v>
      </c>
      <c r="C13">
        <v>28</v>
      </c>
      <c r="D13">
        <v>2</v>
      </c>
      <c r="E13">
        <v>64</v>
      </c>
      <c r="F13">
        <v>96</v>
      </c>
    </row>
    <row r="14" spans="1:6" x14ac:dyDescent="0.3">
      <c r="A14" s="10" t="s">
        <v>2036</v>
      </c>
      <c r="B14">
        <v>23</v>
      </c>
      <c r="C14">
        <v>132</v>
      </c>
      <c r="D14">
        <v>2</v>
      </c>
      <c r="E14">
        <v>187</v>
      </c>
      <c r="F14">
        <v>344</v>
      </c>
    </row>
    <row r="15" spans="1:6" x14ac:dyDescent="0.3">
      <c r="A15" s="10" t="s">
        <v>2065</v>
      </c>
      <c r="B15">
        <v>57</v>
      </c>
      <c r="C15">
        <v>364</v>
      </c>
      <c r="D15">
        <v>14</v>
      </c>
      <c r="E15">
        <v>565</v>
      </c>
      <c r="F15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872CC-69C4-4FDC-9F05-AF2C6EE60D08}">
  <sheetPr codeName="Sheet2"/>
  <dimension ref="A1:F30"/>
  <sheetViews>
    <sheetView topLeftCell="B1" zoomScale="81" workbookViewId="0">
      <selection activeCell="T14" sqref="T14"/>
    </sheetView>
  </sheetViews>
  <sheetFormatPr defaultRowHeight="15.6" x14ac:dyDescent="0.3"/>
  <cols>
    <col min="1" max="1" width="17.39843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296875" bestFit="1" customWidth="1"/>
    <col min="6" max="6" width="10.8984375" bestFit="1" customWidth="1"/>
  </cols>
  <sheetData>
    <row r="1" spans="1:6" x14ac:dyDescent="0.3">
      <c r="A1" s="9" t="s">
        <v>6</v>
      </c>
      <c r="B1" t="s">
        <v>2070</v>
      </c>
    </row>
    <row r="2" spans="1:6" x14ac:dyDescent="0.3">
      <c r="A2" s="9" t="s">
        <v>2063</v>
      </c>
      <c r="B2" t="s">
        <v>2070</v>
      </c>
    </row>
    <row r="4" spans="1:6" x14ac:dyDescent="0.3">
      <c r="A4" s="9" t="s">
        <v>2066</v>
      </c>
      <c r="B4" s="9" t="s">
        <v>2067</v>
      </c>
    </row>
    <row r="5" spans="1:6" x14ac:dyDescent="0.3">
      <c r="A5" s="9" t="s">
        <v>2064</v>
      </c>
      <c r="B5" t="s">
        <v>74</v>
      </c>
      <c r="C5" t="s">
        <v>14</v>
      </c>
      <c r="D5" t="s">
        <v>47</v>
      </c>
      <c r="E5" t="s">
        <v>20</v>
      </c>
      <c r="F5" t="s">
        <v>2065</v>
      </c>
    </row>
    <row r="6" spans="1:6" x14ac:dyDescent="0.3">
      <c r="A6" s="10" t="s">
        <v>2046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">
      <c r="A7" s="10" t="s">
        <v>2062</v>
      </c>
      <c r="E7">
        <v>4</v>
      </c>
      <c r="F7">
        <v>4</v>
      </c>
    </row>
    <row r="8" spans="1:6" x14ac:dyDescent="0.3">
      <c r="A8" s="10" t="s">
        <v>2039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">
      <c r="A9" s="10" t="s">
        <v>2041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">
      <c r="A10" s="10" t="s">
        <v>2040</v>
      </c>
      <c r="C10">
        <v>8</v>
      </c>
      <c r="E10">
        <v>10</v>
      </c>
      <c r="F10">
        <v>18</v>
      </c>
    </row>
    <row r="11" spans="1:6" x14ac:dyDescent="0.3">
      <c r="A11" s="10" t="s">
        <v>2050</v>
      </c>
      <c r="B11">
        <v>1</v>
      </c>
      <c r="C11">
        <v>7</v>
      </c>
      <c r="E11">
        <v>9</v>
      </c>
      <c r="F11">
        <v>17</v>
      </c>
    </row>
    <row r="12" spans="1:6" x14ac:dyDescent="0.3">
      <c r="A12" s="10" t="s">
        <v>2031</v>
      </c>
      <c r="B12">
        <v>4</v>
      </c>
      <c r="C12">
        <v>20</v>
      </c>
      <c r="E12">
        <v>22</v>
      </c>
      <c r="F12">
        <v>46</v>
      </c>
    </row>
    <row r="13" spans="1:6" x14ac:dyDescent="0.3">
      <c r="A13" s="10" t="s">
        <v>2042</v>
      </c>
      <c r="B13">
        <v>3</v>
      </c>
      <c r="C13">
        <v>19</v>
      </c>
      <c r="E13">
        <v>23</v>
      </c>
      <c r="F13">
        <v>45</v>
      </c>
    </row>
    <row r="14" spans="1:6" x14ac:dyDescent="0.3">
      <c r="A14" s="10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3">
      <c r="A15" s="10" t="s">
        <v>2054</v>
      </c>
      <c r="C15">
        <v>3</v>
      </c>
      <c r="E15">
        <v>4</v>
      </c>
      <c r="F15">
        <v>7</v>
      </c>
    </row>
    <row r="16" spans="1:6" x14ac:dyDescent="0.3">
      <c r="A16" s="10" t="s">
        <v>2058</v>
      </c>
      <c r="C16">
        <v>8</v>
      </c>
      <c r="D16">
        <v>1</v>
      </c>
      <c r="E16">
        <v>4</v>
      </c>
      <c r="F16">
        <v>13</v>
      </c>
    </row>
    <row r="17" spans="1:6" x14ac:dyDescent="0.3">
      <c r="A17" s="10" t="s">
        <v>2045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">
      <c r="A18" s="10" t="s">
        <v>2052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">
      <c r="A19" s="10" t="s">
        <v>2037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">
      <c r="A20" s="10" t="s">
        <v>2053</v>
      </c>
      <c r="C20">
        <v>4</v>
      </c>
      <c r="E20">
        <v>4</v>
      </c>
      <c r="F20">
        <v>8</v>
      </c>
    </row>
    <row r="21" spans="1:6" x14ac:dyDescent="0.3">
      <c r="A21" s="10" t="s">
        <v>2033</v>
      </c>
      <c r="B21">
        <v>6</v>
      </c>
      <c r="C21">
        <v>30</v>
      </c>
      <c r="E21">
        <v>49</v>
      </c>
      <c r="F21">
        <v>85</v>
      </c>
    </row>
    <row r="22" spans="1:6" x14ac:dyDescent="0.3">
      <c r="A22" s="10" t="s">
        <v>2060</v>
      </c>
      <c r="C22">
        <v>9</v>
      </c>
      <c r="E22">
        <v>5</v>
      </c>
      <c r="F22">
        <v>14</v>
      </c>
    </row>
    <row r="23" spans="1:6" x14ac:dyDescent="0.3">
      <c r="A23" s="10" t="s">
        <v>2049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">
      <c r="A24" s="10" t="s">
        <v>2057</v>
      </c>
      <c r="B24">
        <v>3</v>
      </c>
      <c r="C24">
        <v>3</v>
      </c>
      <c r="E24">
        <v>11</v>
      </c>
      <c r="F24">
        <v>17</v>
      </c>
    </row>
    <row r="25" spans="1:6" x14ac:dyDescent="0.3">
      <c r="A25" s="10" t="s">
        <v>2056</v>
      </c>
      <c r="C25">
        <v>7</v>
      </c>
      <c r="E25">
        <v>14</v>
      </c>
      <c r="F25">
        <v>21</v>
      </c>
    </row>
    <row r="26" spans="1:6" x14ac:dyDescent="0.3">
      <c r="A26" s="10" t="s">
        <v>2048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">
      <c r="A27" s="10" t="s">
        <v>2043</v>
      </c>
      <c r="C27">
        <v>16</v>
      </c>
      <c r="D27">
        <v>1</v>
      </c>
      <c r="E27">
        <v>28</v>
      </c>
      <c r="F27">
        <v>45</v>
      </c>
    </row>
    <row r="28" spans="1:6" x14ac:dyDescent="0.3">
      <c r="A28" s="10" t="s">
        <v>2035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">
      <c r="A29" s="10" t="s">
        <v>2059</v>
      </c>
      <c r="E29">
        <v>3</v>
      </c>
      <c r="F29">
        <v>3</v>
      </c>
    </row>
    <row r="30" spans="1:6" x14ac:dyDescent="0.3">
      <c r="A30" s="10" t="s">
        <v>2065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B531D-D85E-405C-84EF-7ECDB6C1A0A9}">
  <sheetPr codeName="Sheet3"/>
  <dimension ref="A1:F18"/>
  <sheetViews>
    <sheetView workbookViewId="0">
      <selection activeCell="A5" sqref="A5:F18"/>
    </sheetView>
  </sheetViews>
  <sheetFormatPr defaultRowHeight="15.6" x14ac:dyDescent="0.3"/>
  <cols>
    <col min="1" max="1" width="27.5976562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296875" bestFit="1" customWidth="1"/>
    <col min="6" max="6" width="10.8984375" bestFit="1" customWidth="1"/>
  </cols>
  <sheetData>
    <row r="1" spans="1:6" x14ac:dyDescent="0.3">
      <c r="A1" s="9" t="s">
        <v>2073</v>
      </c>
      <c r="B1" t="s" vm="1">
        <v>2088</v>
      </c>
    </row>
    <row r="2" spans="1:6" x14ac:dyDescent="0.3">
      <c r="A2" s="9" t="s">
        <v>2089</v>
      </c>
      <c r="B2" t="s" vm="2">
        <v>2088</v>
      </c>
    </row>
    <row r="4" spans="1:6" x14ac:dyDescent="0.3">
      <c r="A4" s="9" t="s">
        <v>2066</v>
      </c>
      <c r="B4" s="9" t="s">
        <v>2067</v>
      </c>
    </row>
    <row r="5" spans="1:6" x14ac:dyDescent="0.3">
      <c r="A5" s="9" t="s">
        <v>2064</v>
      </c>
      <c r="B5" t="s">
        <v>74</v>
      </c>
      <c r="C5" t="s">
        <v>14</v>
      </c>
      <c r="D5" t="s">
        <v>47</v>
      </c>
      <c r="E5" t="s">
        <v>20</v>
      </c>
      <c r="F5" t="s">
        <v>2065</v>
      </c>
    </row>
    <row r="6" spans="1:6" x14ac:dyDescent="0.3">
      <c r="A6" s="10" t="s">
        <v>2076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3">
      <c r="A7" s="10" t="s">
        <v>2077</v>
      </c>
      <c r="B7">
        <v>7</v>
      </c>
      <c r="C7">
        <v>28</v>
      </c>
      <c r="E7">
        <v>44</v>
      </c>
      <c r="F7">
        <v>79</v>
      </c>
    </row>
    <row r="8" spans="1:6" x14ac:dyDescent="0.3">
      <c r="A8" s="10" t="s">
        <v>2078</v>
      </c>
      <c r="B8">
        <v>4</v>
      </c>
      <c r="C8">
        <v>33</v>
      </c>
      <c r="E8">
        <v>49</v>
      </c>
      <c r="F8">
        <v>86</v>
      </c>
    </row>
    <row r="9" spans="1:6" x14ac:dyDescent="0.3">
      <c r="A9" s="10" t="s">
        <v>2079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3">
      <c r="A10" s="10" t="s">
        <v>2080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3">
      <c r="A11" s="10" t="s">
        <v>2081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3">
      <c r="A12" s="10" t="s">
        <v>2082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3">
      <c r="A13" s="10" t="s">
        <v>2083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3">
      <c r="A14" s="10" t="s">
        <v>2084</v>
      </c>
      <c r="B14">
        <v>5</v>
      </c>
      <c r="C14">
        <v>23</v>
      </c>
      <c r="E14">
        <v>45</v>
      </c>
      <c r="F14">
        <v>73</v>
      </c>
    </row>
    <row r="15" spans="1:6" x14ac:dyDescent="0.3">
      <c r="A15" s="10" t="s">
        <v>2085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3">
      <c r="A16" s="10" t="s">
        <v>2086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3">
      <c r="A17" s="10" t="s">
        <v>2087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3">
      <c r="A18" s="10" t="s">
        <v>2065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59566-7C96-4DD5-B104-11BC98BAA5EE}">
  <sheetPr codeName="Sheet5"/>
  <dimension ref="A1:H13"/>
  <sheetViews>
    <sheetView topLeftCell="A15" workbookViewId="0">
      <selection activeCell="H2" sqref="H2"/>
    </sheetView>
  </sheetViews>
  <sheetFormatPr defaultRowHeight="15.6" x14ac:dyDescent="0.3"/>
  <cols>
    <col min="1" max="1" width="27.3984375" bestFit="1" customWidth="1"/>
    <col min="2" max="2" width="16.69921875" bestFit="1" customWidth="1"/>
    <col min="3" max="3" width="13.296875" bestFit="1" customWidth="1"/>
    <col min="4" max="4" width="15.8984375" bestFit="1" customWidth="1"/>
    <col min="5" max="5" width="12.296875" bestFit="1" customWidth="1"/>
    <col min="6" max="6" width="19.19921875" style="16" bestFit="1" customWidth="1"/>
    <col min="7" max="7" width="15.69921875" style="16" bestFit="1" customWidth="1"/>
    <col min="8" max="8" width="18.3984375" style="16" bestFit="1" customWidth="1"/>
  </cols>
  <sheetData>
    <row r="1" spans="1:8" s="13" customFormat="1" x14ac:dyDescent="0.3">
      <c r="A1" s="14" t="s">
        <v>2090</v>
      </c>
      <c r="B1" s="14" t="s">
        <v>2091</v>
      </c>
      <c r="C1" s="14" t="s">
        <v>2092</v>
      </c>
      <c r="D1" s="14" t="s">
        <v>2093</v>
      </c>
      <c r="E1" s="14" t="s">
        <v>2094</v>
      </c>
      <c r="F1" s="15" t="s">
        <v>2095</v>
      </c>
      <c r="G1" s="15" t="s">
        <v>2096</v>
      </c>
      <c r="H1" s="15" t="s">
        <v>2097</v>
      </c>
    </row>
    <row r="2" spans="1:8" x14ac:dyDescent="0.3">
      <c r="A2" t="s">
        <v>2098</v>
      </c>
      <c r="B2">
        <f>COUNTIFS(Crowdfunding!$G$2:$G$1001,"successful",Crowdfunding!$D$2:$D$1001,"&lt;1000")</f>
        <v>30</v>
      </c>
      <c r="C2">
        <f>COUNTIFS(Crowdfunding!$G$2:$G$1001,"failed",Crowdfunding!$D$2:$D$1001,"&lt;1000")</f>
        <v>20</v>
      </c>
      <c r="D2">
        <f>COUNTIFS(Crowdfunding!$G$2:$G$1001,"canceled",Crowdfunding!$D$2:$D$1001,"&lt;1000")</f>
        <v>1</v>
      </c>
      <c r="E2">
        <f>SUM(B2:D2)</f>
        <v>51</v>
      </c>
      <c r="F2" s="16">
        <f>(B2/E2)*100</f>
        <v>58.82352941176471</v>
      </c>
      <c r="G2" s="16">
        <f>(C2/E2)*100</f>
        <v>39.215686274509807</v>
      </c>
      <c r="H2" s="16">
        <f>(D2/E2)*100</f>
        <v>1.9607843137254901</v>
      </c>
    </row>
    <row r="3" spans="1:8" x14ac:dyDescent="0.3">
      <c r="A3" t="s">
        <v>2099</v>
      </c>
      <c r="B3">
        <f>COUNTIFS(Crowdfunding!$G$2:$G$1001,"successful",Crowdfunding!$D$2:$D$1001,"&gt;=1000", Crowdfunding!$D$2:$D$1001,"&lt;5000")</f>
        <v>191</v>
      </c>
      <c r="C3">
        <f>COUNTIFS(Crowdfunding!$G$2:$G$1001,"failed",Crowdfunding!$D$2:$D$1001,"&gt;=1000", Crowdfunding!$D$2:$D$1001,"&lt;5000")</f>
        <v>38</v>
      </c>
      <c r="D3">
        <f>COUNTIFS(Crowdfunding!$G$2:$G$1001,"canceled",Crowdfunding!$D$2:$D$1001,"&gt;=1000", Crowdfunding!$D$2:$D$1001,"&lt;5000")</f>
        <v>2</v>
      </c>
      <c r="E3">
        <f>SUM(B3:D3)</f>
        <v>231</v>
      </c>
      <c r="F3" s="16">
        <f>(B3/E3)*100</f>
        <v>82.683982683982677</v>
      </c>
      <c r="G3" s="16">
        <f>(C3/E3)*100</f>
        <v>16.450216450216452</v>
      </c>
      <c r="H3" s="16">
        <f>(D3/E3)*100</f>
        <v>0.86580086580086579</v>
      </c>
    </row>
    <row r="4" spans="1:8" x14ac:dyDescent="0.3">
      <c r="A4" t="s">
        <v>2100</v>
      </c>
      <c r="B4">
        <f>COUNTIFS(Crowdfunding!$G$2:$G$1001,"successful",Crowdfunding!$D$2:$D$1001,"&gt;=5000", Crowdfunding!$D$2:$D$1001,"&lt;10000")</f>
        <v>164</v>
      </c>
      <c r="C4">
        <f>COUNTIFS(Crowdfunding!$G$2:$G$1001,"failed",Crowdfunding!$D$2:$D$1001,"&gt;=5000", Crowdfunding!$D$2:$D$1001,"&lt;10000")</f>
        <v>126</v>
      </c>
      <c r="D4">
        <f>COUNTIFS(Crowdfunding!$G$2:$G$1001,"canceled",Crowdfunding!$D$2:$D$1001,"&gt;=5000", Crowdfunding!$D$2:$D$1001,"&lt;10000")</f>
        <v>25</v>
      </c>
      <c r="E4">
        <f t="shared" ref="E4:E13" si="0">SUM(B4:D4)</f>
        <v>315</v>
      </c>
      <c r="F4" s="16">
        <f t="shared" ref="F4:F13" si="1">(B4/E4)*100</f>
        <v>52.06349206349207</v>
      </c>
      <c r="G4" s="16">
        <f t="shared" ref="G4:G13" si="2">(C4/E4)*100</f>
        <v>40</v>
      </c>
      <c r="H4" s="16">
        <f t="shared" ref="H4:H13" si="3">(D4/E4)*100</f>
        <v>7.9365079365079358</v>
      </c>
    </row>
    <row r="5" spans="1:8" x14ac:dyDescent="0.3">
      <c r="A5" t="s">
        <v>2101</v>
      </c>
      <c r="B5">
        <f>COUNTIFS(Crowdfunding!$G$2:$G$1001,"successful",Crowdfunding!$D$2:$D$1001,"&gt;=10000", Crowdfunding!$D$2:$D$1001,"&lt;15000")</f>
        <v>4</v>
      </c>
      <c r="C5">
        <f>COUNTIFS(Crowdfunding!$G$2:$G$1001,"failed",Crowdfunding!$D$2:$D$1001,"&gt;=10000", Crowdfunding!$D$2:$D$1001,"&lt;15000")</f>
        <v>5</v>
      </c>
      <c r="D5">
        <f>COUNTIFS(Crowdfunding!$G$2:$G$1001,"canceled",Crowdfunding!$D$2:$D$1001,"&gt;=10000", Crowdfunding!$D$2:$D$1001,"&lt;15000")</f>
        <v>0</v>
      </c>
      <c r="E5">
        <f t="shared" si="0"/>
        <v>9</v>
      </c>
      <c r="F5" s="16">
        <f t="shared" si="1"/>
        <v>44.444444444444443</v>
      </c>
      <c r="G5" s="16">
        <f t="shared" si="2"/>
        <v>55.555555555555557</v>
      </c>
      <c r="H5" s="16">
        <f t="shared" si="3"/>
        <v>0</v>
      </c>
    </row>
    <row r="6" spans="1:8" x14ac:dyDescent="0.3">
      <c r="A6" t="s">
        <v>2102</v>
      </c>
      <c r="B6">
        <f>COUNTIFS(Crowdfunding!$G$2:$G$1001,"successful",Crowdfunding!$D$2:$D$1001,"&gt;=15000", Crowdfunding!$D$2:$D$1001,"&lt;20000")</f>
        <v>10</v>
      </c>
      <c r="C6">
        <f>COUNTIFS(Crowdfunding!$G$2:$G$1001,"failed",Crowdfunding!$D$2:$D$1001,"&gt;=15000", Crowdfunding!$D$2:$D$1001,"&lt;20000")</f>
        <v>0</v>
      </c>
      <c r="D6">
        <f>COUNTIFS(Crowdfunding!$G$2:$G$1001,"canceled",Crowdfunding!$D$2:$D$1001,"&gt;=15000", Crowdfunding!$D$2:$D$1001,"&lt;20000")</f>
        <v>0</v>
      </c>
      <c r="E6">
        <f t="shared" si="0"/>
        <v>10</v>
      </c>
      <c r="F6" s="16">
        <f t="shared" si="1"/>
        <v>100</v>
      </c>
      <c r="G6" s="16">
        <f t="shared" si="2"/>
        <v>0</v>
      </c>
      <c r="H6" s="16">
        <f t="shared" si="3"/>
        <v>0</v>
      </c>
    </row>
    <row r="7" spans="1:8" x14ac:dyDescent="0.3">
      <c r="A7" t="s">
        <v>2103</v>
      </c>
      <c r="B7">
        <f>COUNTIFS(Crowdfunding!$G$2:$G$1001,"successful",Crowdfunding!$D$2:$D$1001,"&gt;=20000", Crowdfunding!$D$2:$D$1001,"&lt;25000")</f>
        <v>7</v>
      </c>
      <c r="C7">
        <f>COUNTIFS(Crowdfunding!$G$2:$G$1001,"failed",Crowdfunding!$D$2:$D$1001,"&gt;=20000", Crowdfunding!$D$2:$D$1001,"&lt;25000")</f>
        <v>0</v>
      </c>
      <c r="D7">
        <f>COUNTIFS(Crowdfunding!$G$2:$G$1001,"canceled",Crowdfunding!$D$2:$D$1001,"&gt;=20000", Crowdfunding!$D$2:$D$1001,"&lt;25000")</f>
        <v>0</v>
      </c>
      <c r="E7">
        <f t="shared" si="0"/>
        <v>7</v>
      </c>
      <c r="F7" s="16">
        <f t="shared" si="1"/>
        <v>100</v>
      </c>
      <c r="G7" s="16">
        <f t="shared" si="2"/>
        <v>0</v>
      </c>
      <c r="H7" s="16">
        <f t="shared" si="3"/>
        <v>0</v>
      </c>
    </row>
    <row r="8" spans="1:8" x14ac:dyDescent="0.3">
      <c r="A8" t="s">
        <v>2109</v>
      </c>
      <c r="B8">
        <f>COUNTIFS(Crowdfunding!$G$2:$G$1001,"successful",Crowdfunding!$D$2:$D$1001,"&gt;=25000", Crowdfunding!$D$2:$D$1001,"&lt;30000")</f>
        <v>11</v>
      </c>
      <c r="C8">
        <f>COUNTIFS(Crowdfunding!$G$2:$G$1001,"failed",Crowdfunding!$D$2:$D$1001,"&gt;=25000", Crowdfunding!$D$2:$D$1001,"&lt;30000")</f>
        <v>3</v>
      </c>
      <c r="D8">
        <f>COUNTIFS(Crowdfunding!$G$2:$G$1001,"canceled",Crowdfunding!$D$2:$D$1001,"&gt;=25000", Crowdfunding!$D$2:$D$1001,"&lt;30000")</f>
        <v>0</v>
      </c>
      <c r="E8">
        <f t="shared" si="0"/>
        <v>14</v>
      </c>
      <c r="F8" s="16">
        <f t="shared" si="1"/>
        <v>78.571428571428569</v>
      </c>
      <c r="G8" s="16">
        <f t="shared" si="2"/>
        <v>21.428571428571427</v>
      </c>
      <c r="H8" s="16">
        <f t="shared" si="3"/>
        <v>0</v>
      </c>
    </row>
    <row r="9" spans="1:8" x14ac:dyDescent="0.3">
      <c r="A9" t="s">
        <v>2104</v>
      </c>
      <c r="B9">
        <f>COUNTIFS(Crowdfunding!$G$2:$G$1001,"successful",Crowdfunding!$D$2:$D$1001,"&gt;=30000", Crowdfunding!$D$2:$D$1001,"&lt;35000")</f>
        <v>7</v>
      </c>
      <c r="C9">
        <f>COUNTIFS(Crowdfunding!$G$2:$G$1001,"failed",Crowdfunding!$D$2:$D$1001,"&gt;=30000", Crowdfunding!$D$2:$D$1001,"&lt;35000")</f>
        <v>0</v>
      </c>
      <c r="D9">
        <f>COUNTIFS(Crowdfunding!$G$2:$G$1001,"canceled",Crowdfunding!$D$2:$D$1001,"&gt;=30000", Crowdfunding!$D$2:$D$1001,"&lt;35000")</f>
        <v>0</v>
      </c>
      <c r="E9">
        <f t="shared" si="0"/>
        <v>7</v>
      </c>
      <c r="F9" s="16">
        <f t="shared" si="1"/>
        <v>100</v>
      </c>
      <c r="G9" s="16">
        <f t="shared" si="2"/>
        <v>0</v>
      </c>
      <c r="H9" s="16">
        <f t="shared" si="3"/>
        <v>0</v>
      </c>
    </row>
    <row r="10" spans="1:8" x14ac:dyDescent="0.3">
      <c r="A10" t="s">
        <v>2105</v>
      </c>
      <c r="B10">
        <f>COUNTIFS(Crowdfunding!$G$2:$G$1001,"successful",Crowdfunding!$D$2:$D$1001,"&gt;=35000", Crowdfunding!$D$2:$D$1001,"&lt;40000")</f>
        <v>8</v>
      </c>
      <c r="C10">
        <f>COUNTIFS(Crowdfunding!$G$2:$G$1001,"failed",Crowdfunding!$D$2:$D$1001,"&gt;=35000", Crowdfunding!$D$2:$D$1001,"&lt;40000")</f>
        <v>3</v>
      </c>
      <c r="D10">
        <f>COUNTIFS(Crowdfunding!$G$2:$G$1001,"canceled",Crowdfunding!$D$2:$D$1001,"&gt;=35000", Crowdfunding!$D$2:$D$1001,"&lt;40000")</f>
        <v>1</v>
      </c>
      <c r="E10">
        <f t="shared" si="0"/>
        <v>12</v>
      </c>
      <c r="F10" s="16">
        <f t="shared" si="1"/>
        <v>66.666666666666657</v>
      </c>
      <c r="G10" s="16">
        <f t="shared" si="2"/>
        <v>25</v>
      </c>
      <c r="H10" s="16">
        <f t="shared" si="3"/>
        <v>8.3333333333333321</v>
      </c>
    </row>
    <row r="11" spans="1:8" x14ac:dyDescent="0.3">
      <c r="A11" t="s">
        <v>2106</v>
      </c>
      <c r="B11">
        <f>COUNTIFS(Crowdfunding!$G$2:$G$1001,"successful",Crowdfunding!$D$2:$D$1001,"&gt;=40000", Crowdfunding!$D$2:$D$1001,"&lt;45000")</f>
        <v>11</v>
      </c>
      <c r="C11">
        <f>COUNTIFS(Crowdfunding!$G$2:$G$1001,"failed",Crowdfunding!$D$2:$D$1001,"&gt;=40000", Crowdfunding!$D$2:$D$1001,"&lt;45000")</f>
        <v>3</v>
      </c>
      <c r="D11">
        <f>COUNTIFS(Crowdfunding!$G$2:$G$1001,"canceled",Crowdfunding!$D$2:$D$1001,"&gt;=40000", Crowdfunding!$D$2:$D$1001,"&lt;45000")</f>
        <v>0</v>
      </c>
      <c r="E11">
        <f t="shared" si="0"/>
        <v>14</v>
      </c>
      <c r="F11" s="16">
        <f t="shared" si="1"/>
        <v>78.571428571428569</v>
      </c>
      <c r="G11" s="16">
        <f t="shared" si="2"/>
        <v>21.428571428571427</v>
      </c>
      <c r="H11" s="16">
        <f t="shared" si="3"/>
        <v>0</v>
      </c>
    </row>
    <row r="12" spans="1:8" x14ac:dyDescent="0.3">
      <c r="A12" t="s">
        <v>2107</v>
      </c>
      <c r="B12">
        <f>COUNTIFS(Crowdfunding!$G$2:$G$1001,"successful",Crowdfunding!$D$2:$D$1001,"&gt;=45000", Crowdfunding!$D$2:$D$1001,"&lt;50000")</f>
        <v>8</v>
      </c>
      <c r="C12">
        <f>COUNTIFS(Crowdfunding!$G$2:$G$1001,"failed",Crowdfunding!$D$2:$D$1001,"&gt;=45000", Crowdfunding!$D$2:$D$1001,"&lt;50000")</f>
        <v>3</v>
      </c>
      <c r="D12">
        <f>COUNTIFS(Crowdfunding!$G$2:$G$1001,"canceled",Crowdfunding!$D$2:$D$1001,"&gt;=45000", Crowdfunding!$D$2:$D$1001,"&lt;50000")</f>
        <v>0</v>
      </c>
      <c r="E12">
        <f t="shared" si="0"/>
        <v>11</v>
      </c>
      <c r="F12" s="16">
        <f t="shared" si="1"/>
        <v>72.727272727272734</v>
      </c>
      <c r="G12" s="16">
        <f t="shared" si="2"/>
        <v>27.27272727272727</v>
      </c>
      <c r="H12" s="16">
        <f t="shared" si="3"/>
        <v>0</v>
      </c>
    </row>
    <row r="13" spans="1:8" x14ac:dyDescent="0.3">
      <c r="A13" t="s">
        <v>2108</v>
      </c>
      <c r="B13">
        <f>COUNTIFS(Crowdfunding!$G$2:$G$1001,"successful",Crowdfunding!$D$2:$D$1001,"&gt;=50000")</f>
        <v>114</v>
      </c>
      <c r="C13">
        <f>COUNTIFS(Crowdfunding!$G$2:$G$1001,"failed",Crowdfunding!$D$2:$D$1001,"&gt;=50000")</f>
        <v>163</v>
      </c>
      <c r="D13">
        <f>COUNTIFS(Crowdfunding!$G$2:$G$1001,"canceled",Crowdfunding!$D$2:$D$1001,"&gt;=50000")</f>
        <v>28</v>
      </c>
      <c r="E13">
        <f t="shared" si="0"/>
        <v>305</v>
      </c>
      <c r="F13" s="16">
        <f t="shared" si="1"/>
        <v>37.377049180327873</v>
      </c>
      <c r="G13" s="16">
        <f t="shared" si="2"/>
        <v>53.442622950819676</v>
      </c>
      <c r="H13" s="16">
        <f t="shared" si="3"/>
        <v>9.1803278688524586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6092D-AC5B-4BED-A9D6-A01A5365B1AE}">
  <sheetPr codeName="Sheet6"/>
  <dimension ref="A1:R1001"/>
  <sheetViews>
    <sheetView tabSelected="1" topLeftCell="C29" zoomScale="68" zoomScaleNormal="100" workbookViewId="0">
      <selection activeCell="P31" sqref="P31"/>
    </sheetView>
  </sheetViews>
  <sheetFormatPr defaultRowHeight="15.6" x14ac:dyDescent="0.3"/>
  <cols>
    <col min="1" max="1" width="10.8984375" customWidth="1"/>
    <col min="2" max="2" width="13.09765625" bestFit="1" customWidth="1"/>
    <col min="3" max="3" width="15.19921875" bestFit="1" customWidth="1"/>
    <col min="4" max="5" width="10.8984375" customWidth="1"/>
    <col min="6" max="6" width="15.19921875" bestFit="1" customWidth="1"/>
    <col min="7" max="7" width="14.09765625" bestFit="1" customWidth="1"/>
    <col min="8" max="8" width="13.796875" bestFit="1" customWidth="1"/>
    <col min="9" max="9" width="10.8984375" customWidth="1"/>
    <col min="10" max="10" width="19.8984375" bestFit="1" customWidth="1"/>
    <col min="11" max="11" width="15.19921875" bestFit="1" customWidth="1"/>
    <col min="12" max="12" width="13.796875" customWidth="1"/>
    <col min="13" max="13" width="19.8984375" bestFit="1" customWidth="1"/>
    <col min="14" max="14" width="15.19921875" bestFit="1" customWidth="1"/>
    <col min="15" max="15" width="15.19921875" customWidth="1"/>
    <col min="16" max="16" width="39.19921875" bestFit="1" customWidth="1"/>
    <col min="17" max="17" width="18.796875" style="21" bestFit="1" customWidth="1"/>
    <col min="18" max="18" width="20" style="21" customWidth="1"/>
  </cols>
  <sheetData>
    <row r="1" spans="1:18" x14ac:dyDescent="0.3">
      <c r="A1" s="1" t="s">
        <v>4</v>
      </c>
      <c r="B1" t="s">
        <v>5</v>
      </c>
      <c r="C1" s="1" t="s">
        <v>2110</v>
      </c>
      <c r="D1" t="s">
        <v>2111</v>
      </c>
      <c r="E1" s="13" t="s">
        <v>2113</v>
      </c>
      <c r="F1" s="1" t="s">
        <v>2112</v>
      </c>
      <c r="G1" s="13" t="s">
        <v>2114</v>
      </c>
      <c r="H1" s="13" t="s">
        <v>2115</v>
      </c>
      <c r="I1" s="13"/>
      <c r="J1" s="20" t="s">
        <v>20</v>
      </c>
      <c r="K1" s="20" t="s">
        <v>2112</v>
      </c>
      <c r="L1" s="13"/>
      <c r="M1" s="17" t="s">
        <v>2129</v>
      </c>
      <c r="N1" s="18" t="s">
        <v>2112</v>
      </c>
      <c r="O1" s="18"/>
    </row>
    <row r="2" spans="1:18" x14ac:dyDescent="0.3">
      <c r="A2" t="s">
        <v>14</v>
      </c>
      <c r="B2">
        <v>0</v>
      </c>
      <c r="C2" t="str">
        <f>IF(A2="successful", B2, "")</f>
        <v/>
      </c>
      <c r="D2" t="str">
        <f>IF(A2="successful", A2, "")</f>
        <v/>
      </c>
      <c r="E2" t="str" cm="1">
        <f t="array" ref="E2:E566">_xlfn._xlws.FILTER(D2:D1000, D2:D1000&lt;&gt;"")</f>
        <v>successful</v>
      </c>
      <c r="F2" cm="1">
        <f t="array" ref="F2:F566">_xlfn._xlws.FILTER(C2:C1000, C2:C1000&lt;&gt;"")</f>
        <v>158</v>
      </c>
      <c r="G2" t="str">
        <f>IF(A2="failed",A2,"")</f>
        <v>failed</v>
      </c>
      <c r="H2">
        <f>IF(A2="failed",B2,"")</f>
        <v>0</v>
      </c>
      <c r="J2" s="12" t="s">
        <v>20</v>
      </c>
      <c r="K2">
        <v>158</v>
      </c>
      <c r="M2" s="19" t="str" cm="1">
        <f t="array" ref="M2:M365">_xlfn._xlws.FILTER(G2:G1000, G2:G1000&lt;&gt;"")</f>
        <v>failed</v>
      </c>
      <c r="N2" cm="1">
        <f t="array" ref="N2:N365">_xlfn._xlws.FILTER(H2:H1000, H2:H1000&lt;&gt;"")</f>
        <v>0</v>
      </c>
    </row>
    <row r="3" spans="1:18" x14ac:dyDescent="0.3">
      <c r="A3" t="s">
        <v>20</v>
      </c>
      <c r="B3">
        <v>158</v>
      </c>
      <c r="C3">
        <f t="shared" ref="C3:C66" si="0">IF(A3="successful", B3, "")</f>
        <v>158</v>
      </c>
      <c r="D3" t="str">
        <f t="shared" ref="D3:D66" si="1">IF(A3="successful", A3, "")</f>
        <v>successful</v>
      </c>
      <c r="E3" t="str">
        <v>successful</v>
      </c>
      <c r="F3">
        <v>1425</v>
      </c>
      <c r="G3" t="str">
        <f t="shared" ref="G3:G66" si="2">IF(A3="failed",A3,"")</f>
        <v/>
      </c>
      <c r="H3" t="str">
        <f t="shared" ref="H3:H66" si="3">IF(A3="failed",B3,"")</f>
        <v/>
      </c>
      <c r="J3" s="12" t="s">
        <v>20</v>
      </c>
      <c r="K3">
        <v>1425</v>
      </c>
      <c r="M3" s="19" t="str">
        <v>failed</v>
      </c>
      <c r="N3">
        <v>24</v>
      </c>
    </row>
    <row r="4" spans="1:18" x14ac:dyDescent="0.3">
      <c r="A4" t="s">
        <v>20</v>
      </c>
      <c r="B4">
        <v>1425</v>
      </c>
      <c r="C4">
        <f t="shared" si="0"/>
        <v>1425</v>
      </c>
      <c r="D4" t="str">
        <f t="shared" si="1"/>
        <v>successful</v>
      </c>
      <c r="E4" t="str">
        <v>successful</v>
      </c>
      <c r="F4">
        <v>174</v>
      </c>
      <c r="G4" t="str">
        <f t="shared" si="2"/>
        <v/>
      </c>
      <c r="H4" t="str">
        <f t="shared" si="3"/>
        <v/>
      </c>
      <c r="J4" s="12" t="s">
        <v>20</v>
      </c>
      <c r="K4">
        <v>174</v>
      </c>
      <c r="M4" s="19" t="str">
        <v>failed</v>
      </c>
      <c r="N4">
        <v>53</v>
      </c>
    </row>
    <row r="5" spans="1:18" x14ac:dyDescent="0.3">
      <c r="A5" t="s">
        <v>14</v>
      </c>
      <c r="B5">
        <v>24</v>
      </c>
      <c r="C5" t="str">
        <f t="shared" si="0"/>
        <v/>
      </c>
      <c r="D5" t="str">
        <f t="shared" si="1"/>
        <v/>
      </c>
      <c r="E5" t="str">
        <v>successful</v>
      </c>
      <c r="F5">
        <v>227</v>
      </c>
      <c r="G5" t="str">
        <f t="shared" si="2"/>
        <v>failed</v>
      </c>
      <c r="H5">
        <f t="shared" si="3"/>
        <v>24</v>
      </c>
      <c r="J5" s="12" t="s">
        <v>20</v>
      </c>
      <c r="K5">
        <v>227</v>
      </c>
      <c r="M5" s="19" t="str">
        <v>failed</v>
      </c>
      <c r="N5">
        <v>18</v>
      </c>
    </row>
    <row r="6" spans="1:18" x14ac:dyDescent="0.3">
      <c r="A6" t="s">
        <v>14</v>
      </c>
      <c r="B6">
        <v>53</v>
      </c>
      <c r="C6" t="str">
        <f t="shared" si="0"/>
        <v/>
      </c>
      <c r="D6" t="str">
        <f t="shared" si="1"/>
        <v/>
      </c>
      <c r="E6" t="str">
        <v>successful</v>
      </c>
      <c r="F6">
        <v>220</v>
      </c>
      <c r="G6" t="str">
        <f t="shared" si="2"/>
        <v>failed</v>
      </c>
      <c r="H6">
        <f t="shared" si="3"/>
        <v>53</v>
      </c>
      <c r="J6" s="12" t="s">
        <v>20</v>
      </c>
      <c r="K6">
        <v>220</v>
      </c>
      <c r="M6" s="19" t="str">
        <v>failed</v>
      </c>
      <c r="N6">
        <v>44</v>
      </c>
    </row>
    <row r="7" spans="1:18" x14ac:dyDescent="0.3">
      <c r="A7" t="s">
        <v>20</v>
      </c>
      <c r="B7">
        <v>174</v>
      </c>
      <c r="C7">
        <f t="shared" si="0"/>
        <v>174</v>
      </c>
      <c r="D7" t="str">
        <f t="shared" si="1"/>
        <v>successful</v>
      </c>
      <c r="E7" t="str">
        <v>successful</v>
      </c>
      <c r="F7">
        <v>98</v>
      </c>
      <c r="G7" t="str">
        <f t="shared" si="2"/>
        <v/>
      </c>
      <c r="H7" t="str">
        <f t="shared" si="3"/>
        <v/>
      </c>
      <c r="J7" s="12" t="s">
        <v>20</v>
      </c>
      <c r="K7">
        <v>98</v>
      </c>
      <c r="M7" s="19" t="str">
        <v>failed</v>
      </c>
      <c r="N7">
        <v>27</v>
      </c>
    </row>
    <row r="8" spans="1:18" x14ac:dyDescent="0.3">
      <c r="A8" t="s">
        <v>14</v>
      </c>
      <c r="B8">
        <v>18</v>
      </c>
      <c r="C8" t="str">
        <f t="shared" si="0"/>
        <v/>
      </c>
      <c r="D8" t="str">
        <f t="shared" si="1"/>
        <v/>
      </c>
      <c r="E8" t="str">
        <v>successful</v>
      </c>
      <c r="F8">
        <v>100</v>
      </c>
      <c r="G8" t="str">
        <f t="shared" si="2"/>
        <v>failed</v>
      </c>
      <c r="H8">
        <f t="shared" si="3"/>
        <v>18</v>
      </c>
      <c r="J8" s="12" t="s">
        <v>20</v>
      </c>
      <c r="K8">
        <v>100</v>
      </c>
      <c r="M8" s="19" t="str">
        <v>failed</v>
      </c>
      <c r="N8">
        <v>55</v>
      </c>
    </row>
    <row r="9" spans="1:18" x14ac:dyDescent="0.3">
      <c r="A9" t="s">
        <v>20</v>
      </c>
      <c r="B9">
        <v>227</v>
      </c>
      <c r="C9">
        <f t="shared" si="0"/>
        <v>227</v>
      </c>
      <c r="D9" t="str">
        <f t="shared" si="1"/>
        <v>successful</v>
      </c>
      <c r="E9" t="str">
        <v>successful</v>
      </c>
      <c r="F9">
        <v>1249</v>
      </c>
      <c r="G9" t="str">
        <f t="shared" si="2"/>
        <v/>
      </c>
      <c r="H9" t="str">
        <f t="shared" si="3"/>
        <v/>
      </c>
      <c r="J9" s="12" t="s">
        <v>20</v>
      </c>
      <c r="K9">
        <v>1249</v>
      </c>
      <c r="M9" s="19" t="str">
        <v>failed</v>
      </c>
      <c r="N9">
        <v>200</v>
      </c>
      <c r="P9" t="s">
        <v>2127</v>
      </c>
      <c r="Q9" s="1" t="s">
        <v>2117</v>
      </c>
      <c r="R9" s="1" t="s">
        <v>2128</v>
      </c>
    </row>
    <row r="10" spans="1:18" x14ac:dyDescent="0.3">
      <c r="A10" t="s">
        <v>47</v>
      </c>
      <c r="B10">
        <v>708</v>
      </c>
      <c r="C10" t="str">
        <f t="shared" si="0"/>
        <v/>
      </c>
      <c r="D10" t="str">
        <f t="shared" si="1"/>
        <v/>
      </c>
      <c r="E10" t="str">
        <v>successful</v>
      </c>
      <c r="F10">
        <v>1396</v>
      </c>
      <c r="G10" t="str">
        <f t="shared" si="2"/>
        <v/>
      </c>
      <c r="H10" t="str">
        <f t="shared" si="3"/>
        <v/>
      </c>
      <c r="J10" s="12" t="s">
        <v>20</v>
      </c>
      <c r="K10">
        <v>1396</v>
      </c>
      <c r="M10" s="19" t="str">
        <v>failed</v>
      </c>
      <c r="N10">
        <v>452</v>
      </c>
      <c r="P10" s="13" t="s">
        <v>2116</v>
      </c>
      <c r="Q10" s="1" t="s">
        <v>2119</v>
      </c>
      <c r="R10" s="1" t="s">
        <v>2118</v>
      </c>
    </row>
    <row r="11" spans="1:18" x14ac:dyDescent="0.3">
      <c r="A11" t="s">
        <v>14</v>
      </c>
      <c r="B11">
        <v>44</v>
      </c>
      <c r="C11" t="str">
        <f t="shared" si="0"/>
        <v/>
      </c>
      <c r="D11" t="str">
        <f t="shared" si="1"/>
        <v/>
      </c>
      <c r="E11" t="str">
        <v>successful</v>
      </c>
      <c r="F11">
        <v>890</v>
      </c>
      <c r="G11" t="str">
        <f t="shared" si="2"/>
        <v>failed</v>
      </c>
      <c r="H11">
        <f t="shared" si="3"/>
        <v>44</v>
      </c>
      <c r="J11" s="12" t="s">
        <v>20</v>
      </c>
      <c r="K11">
        <v>890</v>
      </c>
      <c r="M11" s="19" t="str">
        <v>failed</v>
      </c>
      <c r="N11">
        <v>674</v>
      </c>
      <c r="P11" t="s">
        <v>2120</v>
      </c>
      <c r="Q11" s="21">
        <f>SUM(K2:K566)</f>
        <v>480898</v>
      </c>
      <c r="R11" s="21">
        <f>SUM(_xlfn.ANCHORARRAY(N2))</f>
        <v>213164</v>
      </c>
    </row>
    <row r="12" spans="1:18" x14ac:dyDescent="0.3">
      <c r="A12" t="s">
        <v>20</v>
      </c>
      <c r="B12">
        <v>220</v>
      </c>
      <c r="C12">
        <f t="shared" si="0"/>
        <v>220</v>
      </c>
      <c r="D12" t="str">
        <f t="shared" si="1"/>
        <v>successful</v>
      </c>
      <c r="E12" t="str">
        <v>successful</v>
      </c>
      <c r="F12">
        <v>142</v>
      </c>
      <c r="G12" t="str">
        <f t="shared" si="2"/>
        <v/>
      </c>
      <c r="H12" t="str">
        <f t="shared" si="3"/>
        <v/>
      </c>
      <c r="J12" s="12" t="s">
        <v>20</v>
      </c>
      <c r="K12">
        <v>142</v>
      </c>
      <c r="M12" s="19" t="str">
        <v>failed</v>
      </c>
      <c r="N12">
        <v>558</v>
      </c>
      <c r="P12" t="s">
        <v>2121</v>
      </c>
      <c r="Q12" s="22">
        <f>AVERAGE(K2:K566)</f>
        <v>851.14690265486729</v>
      </c>
      <c r="R12" s="22">
        <f>AVERAGE(_xlfn.ANCHORARRAY(N2))</f>
        <v>585.61538461538464</v>
      </c>
    </row>
    <row r="13" spans="1:18" x14ac:dyDescent="0.3">
      <c r="A13" t="s">
        <v>14</v>
      </c>
      <c r="B13">
        <v>27</v>
      </c>
      <c r="C13" t="str">
        <f t="shared" si="0"/>
        <v/>
      </c>
      <c r="D13" t="str">
        <f t="shared" si="1"/>
        <v/>
      </c>
      <c r="E13" t="str">
        <v>successful</v>
      </c>
      <c r="F13">
        <v>2673</v>
      </c>
      <c r="G13" t="str">
        <f t="shared" si="2"/>
        <v>failed</v>
      </c>
      <c r="H13">
        <f t="shared" si="3"/>
        <v>27</v>
      </c>
      <c r="J13" s="12" t="s">
        <v>20</v>
      </c>
      <c r="K13">
        <v>2673</v>
      </c>
      <c r="M13" s="19" t="str">
        <v>failed</v>
      </c>
      <c r="N13">
        <v>15</v>
      </c>
      <c r="P13" t="s">
        <v>2122</v>
      </c>
      <c r="Q13" s="21">
        <f>MEDIAN(K2:K566)</f>
        <v>201</v>
      </c>
      <c r="R13" s="21">
        <f>MEDIAN(_xlfn.ANCHORARRAY(N2))</f>
        <v>114.5</v>
      </c>
    </row>
    <row r="14" spans="1:18" x14ac:dyDescent="0.3">
      <c r="A14" t="s">
        <v>14</v>
      </c>
      <c r="B14">
        <v>55</v>
      </c>
      <c r="C14" t="str">
        <f t="shared" si="0"/>
        <v/>
      </c>
      <c r="D14" t="str">
        <f t="shared" si="1"/>
        <v/>
      </c>
      <c r="E14" t="str">
        <v>successful</v>
      </c>
      <c r="F14">
        <v>163</v>
      </c>
      <c r="G14" t="str">
        <f t="shared" si="2"/>
        <v>failed</v>
      </c>
      <c r="H14">
        <f t="shared" si="3"/>
        <v>55</v>
      </c>
      <c r="J14" s="12" t="s">
        <v>20</v>
      </c>
      <c r="K14">
        <v>163</v>
      </c>
      <c r="M14" s="19" t="str">
        <v>failed</v>
      </c>
      <c r="N14">
        <v>2307</v>
      </c>
      <c r="P14" t="s">
        <v>2123</v>
      </c>
      <c r="Q14" s="21">
        <f>MIN(K2:K566)</f>
        <v>16</v>
      </c>
      <c r="R14" s="21">
        <f>MIN(_xlfn.ANCHORARRAY(N2))</f>
        <v>0</v>
      </c>
    </row>
    <row r="15" spans="1:18" x14ac:dyDescent="0.3">
      <c r="A15" t="s">
        <v>20</v>
      </c>
      <c r="B15">
        <v>98</v>
      </c>
      <c r="C15">
        <f t="shared" si="0"/>
        <v>98</v>
      </c>
      <c r="D15" t="str">
        <f t="shared" si="1"/>
        <v>successful</v>
      </c>
      <c r="E15" t="str">
        <v>successful</v>
      </c>
      <c r="F15">
        <v>2220</v>
      </c>
      <c r="G15" t="str">
        <f t="shared" si="2"/>
        <v/>
      </c>
      <c r="H15" t="str">
        <f t="shared" si="3"/>
        <v/>
      </c>
      <c r="J15" s="12" t="s">
        <v>20</v>
      </c>
      <c r="K15">
        <v>2220</v>
      </c>
      <c r="M15" s="19" t="str">
        <v>failed</v>
      </c>
      <c r="N15">
        <v>88</v>
      </c>
      <c r="P15" t="s">
        <v>2124</v>
      </c>
      <c r="Q15" s="21">
        <f>MAX(K2:K566)</f>
        <v>7295</v>
      </c>
      <c r="R15" s="21">
        <f>MAX(_xlfn.ANCHORARRAY(N2))</f>
        <v>6080</v>
      </c>
    </row>
    <row r="16" spans="1:18" x14ac:dyDescent="0.3">
      <c r="A16" t="s">
        <v>14</v>
      </c>
      <c r="B16">
        <v>200</v>
      </c>
      <c r="C16" t="str">
        <f t="shared" si="0"/>
        <v/>
      </c>
      <c r="D16" t="str">
        <f t="shared" si="1"/>
        <v/>
      </c>
      <c r="E16" t="str">
        <v>successful</v>
      </c>
      <c r="F16">
        <v>1606</v>
      </c>
      <c r="G16" t="str">
        <f t="shared" si="2"/>
        <v>failed</v>
      </c>
      <c r="H16">
        <f t="shared" si="3"/>
        <v>200</v>
      </c>
      <c r="J16" s="12" t="s">
        <v>20</v>
      </c>
      <c r="K16">
        <v>1606</v>
      </c>
      <c r="M16" s="19" t="str">
        <v>failed</v>
      </c>
      <c r="N16">
        <v>48</v>
      </c>
      <c r="P16" t="s">
        <v>2125</v>
      </c>
      <c r="Q16" s="22">
        <f>_xlfn.VAR.P(K2:K566)</f>
        <v>1603373.7324019109</v>
      </c>
      <c r="R16" s="22">
        <f>_xlfn.VAR.P(_xlfn.ANCHORARRAY(N2))</f>
        <v>921574.68174133555</v>
      </c>
    </row>
    <row r="17" spans="1:18" x14ac:dyDescent="0.3">
      <c r="A17" t="s">
        <v>14</v>
      </c>
      <c r="B17">
        <v>452</v>
      </c>
      <c r="C17" t="str">
        <f t="shared" si="0"/>
        <v/>
      </c>
      <c r="D17" t="str">
        <f t="shared" si="1"/>
        <v/>
      </c>
      <c r="E17" t="str">
        <v>successful</v>
      </c>
      <c r="F17">
        <v>129</v>
      </c>
      <c r="G17" t="str">
        <f t="shared" si="2"/>
        <v>failed</v>
      </c>
      <c r="H17">
        <f t="shared" si="3"/>
        <v>452</v>
      </c>
      <c r="J17" s="12" t="s">
        <v>20</v>
      </c>
      <c r="K17">
        <v>129</v>
      </c>
      <c r="M17" s="19" t="str">
        <v>failed</v>
      </c>
      <c r="N17">
        <v>1</v>
      </c>
      <c r="P17" t="s">
        <v>2126</v>
      </c>
      <c r="Q17" s="22">
        <f>_xlfn.STDEV.P(K2:K566)</f>
        <v>1266.2439466397898</v>
      </c>
      <c r="R17" s="22">
        <f>_xlfn.STDEV.P(_xlfn.ANCHORARRAY(N2))</f>
        <v>959.98681331637863</v>
      </c>
    </row>
    <row r="18" spans="1:18" x14ac:dyDescent="0.3">
      <c r="A18" t="s">
        <v>20</v>
      </c>
      <c r="B18">
        <v>100</v>
      </c>
      <c r="C18">
        <f t="shared" si="0"/>
        <v>100</v>
      </c>
      <c r="D18" t="str">
        <f t="shared" si="1"/>
        <v>successful</v>
      </c>
      <c r="E18" t="str">
        <v>successful</v>
      </c>
      <c r="F18">
        <v>226</v>
      </c>
      <c r="G18" t="str">
        <f t="shared" si="2"/>
        <v/>
      </c>
      <c r="H18" t="str">
        <f t="shared" si="3"/>
        <v/>
      </c>
      <c r="J18" s="12" t="s">
        <v>20</v>
      </c>
      <c r="K18">
        <v>226</v>
      </c>
      <c r="M18" s="19" t="str">
        <v>failed</v>
      </c>
      <c r="N18">
        <v>1467</v>
      </c>
    </row>
    <row r="19" spans="1:18" x14ac:dyDescent="0.3">
      <c r="A19" t="s">
        <v>20</v>
      </c>
      <c r="B19">
        <v>1249</v>
      </c>
      <c r="C19">
        <f t="shared" si="0"/>
        <v>1249</v>
      </c>
      <c r="D19" t="str">
        <f t="shared" si="1"/>
        <v>successful</v>
      </c>
      <c r="E19" t="str">
        <v>successful</v>
      </c>
      <c r="F19">
        <v>5419</v>
      </c>
      <c r="G19" t="str">
        <f t="shared" si="2"/>
        <v/>
      </c>
      <c r="H19" t="str">
        <f t="shared" si="3"/>
        <v/>
      </c>
      <c r="J19" s="12" t="s">
        <v>20</v>
      </c>
      <c r="K19">
        <v>5419</v>
      </c>
      <c r="M19" s="19" t="str">
        <v>failed</v>
      </c>
      <c r="N19">
        <v>75</v>
      </c>
    </row>
    <row r="20" spans="1:18" x14ac:dyDescent="0.3">
      <c r="A20" t="s">
        <v>74</v>
      </c>
      <c r="B20">
        <v>135</v>
      </c>
      <c r="C20" t="str">
        <f t="shared" si="0"/>
        <v/>
      </c>
      <c r="D20" t="str">
        <f t="shared" si="1"/>
        <v/>
      </c>
      <c r="E20" t="str">
        <v>successful</v>
      </c>
      <c r="F20">
        <v>165</v>
      </c>
      <c r="G20" t="str">
        <f t="shared" si="2"/>
        <v/>
      </c>
      <c r="H20" t="str">
        <f t="shared" si="3"/>
        <v/>
      </c>
      <c r="J20" s="12" t="s">
        <v>20</v>
      </c>
      <c r="K20">
        <v>165</v>
      </c>
      <c r="M20" s="19" t="str">
        <v>failed</v>
      </c>
      <c r="N20">
        <v>120</v>
      </c>
    </row>
    <row r="21" spans="1:18" x14ac:dyDescent="0.3">
      <c r="A21" t="s">
        <v>14</v>
      </c>
      <c r="B21">
        <v>674</v>
      </c>
      <c r="C21" t="str">
        <f t="shared" si="0"/>
        <v/>
      </c>
      <c r="D21" t="str">
        <f t="shared" si="1"/>
        <v/>
      </c>
      <c r="E21" t="str">
        <v>successful</v>
      </c>
      <c r="F21">
        <v>1965</v>
      </c>
      <c r="G21" t="str">
        <f t="shared" si="2"/>
        <v>failed</v>
      </c>
      <c r="H21">
        <f t="shared" si="3"/>
        <v>674</v>
      </c>
      <c r="J21" s="12" t="s">
        <v>20</v>
      </c>
      <c r="K21">
        <v>1965</v>
      </c>
      <c r="M21" s="19" t="str">
        <v>failed</v>
      </c>
      <c r="N21">
        <v>2253</v>
      </c>
    </row>
    <row r="22" spans="1:18" x14ac:dyDescent="0.3">
      <c r="A22" t="s">
        <v>20</v>
      </c>
      <c r="B22">
        <v>1396</v>
      </c>
      <c r="C22">
        <f t="shared" si="0"/>
        <v>1396</v>
      </c>
      <c r="D22" t="str">
        <f t="shared" si="1"/>
        <v>successful</v>
      </c>
      <c r="E22" t="str">
        <v>successful</v>
      </c>
      <c r="F22">
        <v>16</v>
      </c>
      <c r="G22" t="str">
        <f t="shared" si="2"/>
        <v/>
      </c>
      <c r="H22" t="str">
        <f t="shared" si="3"/>
        <v/>
      </c>
      <c r="J22" s="12" t="s">
        <v>20</v>
      </c>
      <c r="K22">
        <v>16</v>
      </c>
      <c r="M22" s="19" t="str">
        <v>failed</v>
      </c>
      <c r="N22">
        <v>5</v>
      </c>
    </row>
    <row r="23" spans="1:18" x14ac:dyDescent="0.3">
      <c r="A23" t="s">
        <v>14</v>
      </c>
      <c r="B23">
        <v>558</v>
      </c>
      <c r="C23" t="str">
        <f t="shared" si="0"/>
        <v/>
      </c>
      <c r="D23" t="str">
        <f t="shared" si="1"/>
        <v/>
      </c>
      <c r="E23" t="str">
        <v>successful</v>
      </c>
      <c r="F23">
        <v>107</v>
      </c>
      <c r="G23" t="str">
        <f t="shared" si="2"/>
        <v>failed</v>
      </c>
      <c r="H23">
        <f t="shared" si="3"/>
        <v>558</v>
      </c>
      <c r="J23" s="12" t="s">
        <v>20</v>
      </c>
      <c r="K23">
        <v>107</v>
      </c>
      <c r="M23" s="19" t="str">
        <v>failed</v>
      </c>
      <c r="N23">
        <v>38</v>
      </c>
    </row>
    <row r="24" spans="1:18" x14ac:dyDescent="0.3">
      <c r="A24" t="s">
        <v>20</v>
      </c>
      <c r="B24">
        <v>890</v>
      </c>
      <c r="C24">
        <f t="shared" si="0"/>
        <v>890</v>
      </c>
      <c r="D24" t="str">
        <f t="shared" si="1"/>
        <v>successful</v>
      </c>
      <c r="E24" t="str">
        <v>successful</v>
      </c>
      <c r="F24">
        <v>134</v>
      </c>
      <c r="G24" t="str">
        <f t="shared" si="2"/>
        <v/>
      </c>
      <c r="H24" t="str">
        <f t="shared" si="3"/>
        <v/>
      </c>
      <c r="J24" s="12" t="s">
        <v>20</v>
      </c>
      <c r="K24">
        <v>134</v>
      </c>
      <c r="M24" s="19" t="str">
        <v>failed</v>
      </c>
      <c r="N24">
        <v>12</v>
      </c>
    </row>
    <row r="25" spans="1:18" x14ac:dyDescent="0.3">
      <c r="A25" t="s">
        <v>20</v>
      </c>
      <c r="B25">
        <v>142</v>
      </c>
      <c r="C25">
        <f t="shared" si="0"/>
        <v>142</v>
      </c>
      <c r="D25" t="str">
        <f t="shared" si="1"/>
        <v>successful</v>
      </c>
      <c r="E25" t="str">
        <v>successful</v>
      </c>
      <c r="F25">
        <v>198</v>
      </c>
      <c r="G25" t="str">
        <f t="shared" si="2"/>
        <v/>
      </c>
      <c r="H25" t="str">
        <f t="shared" si="3"/>
        <v/>
      </c>
      <c r="J25" s="12" t="s">
        <v>20</v>
      </c>
      <c r="K25">
        <v>198</v>
      </c>
      <c r="M25" s="19" t="str">
        <v>failed</v>
      </c>
      <c r="N25">
        <v>1684</v>
      </c>
    </row>
    <row r="26" spans="1:18" x14ac:dyDescent="0.3">
      <c r="A26" t="s">
        <v>20</v>
      </c>
      <c r="B26">
        <v>2673</v>
      </c>
      <c r="C26">
        <f t="shared" si="0"/>
        <v>2673</v>
      </c>
      <c r="D26" t="str">
        <f t="shared" si="1"/>
        <v>successful</v>
      </c>
      <c r="E26" t="str">
        <v>successful</v>
      </c>
      <c r="F26">
        <v>111</v>
      </c>
      <c r="G26" t="str">
        <f t="shared" si="2"/>
        <v/>
      </c>
      <c r="H26" t="str">
        <f t="shared" si="3"/>
        <v/>
      </c>
      <c r="J26" s="12" t="s">
        <v>20</v>
      </c>
      <c r="K26">
        <v>111</v>
      </c>
      <c r="M26" s="19" t="str">
        <v>failed</v>
      </c>
      <c r="N26">
        <v>56</v>
      </c>
    </row>
    <row r="27" spans="1:18" x14ac:dyDescent="0.3">
      <c r="A27" t="s">
        <v>20</v>
      </c>
      <c r="B27">
        <v>163</v>
      </c>
      <c r="C27">
        <f t="shared" si="0"/>
        <v>163</v>
      </c>
      <c r="D27" t="str">
        <f t="shared" si="1"/>
        <v>successful</v>
      </c>
      <c r="E27" t="str">
        <v>successful</v>
      </c>
      <c r="F27">
        <v>222</v>
      </c>
      <c r="G27" t="str">
        <f t="shared" si="2"/>
        <v/>
      </c>
      <c r="H27" t="str">
        <f t="shared" si="3"/>
        <v/>
      </c>
      <c r="J27" s="12" t="s">
        <v>20</v>
      </c>
      <c r="K27">
        <v>222</v>
      </c>
      <c r="M27" s="19" t="str">
        <v>failed</v>
      </c>
      <c r="N27">
        <v>838</v>
      </c>
    </row>
    <row r="28" spans="1:18" x14ac:dyDescent="0.3">
      <c r="A28" t="s">
        <v>74</v>
      </c>
      <c r="B28">
        <v>1480</v>
      </c>
      <c r="C28" t="str">
        <f t="shared" si="0"/>
        <v/>
      </c>
      <c r="D28" t="str">
        <f t="shared" si="1"/>
        <v/>
      </c>
      <c r="E28" t="str">
        <v>successful</v>
      </c>
      <c r="F28">
        <v>6212</v>
      </c>
      <c r="G28" t="str">
        <f t="shared" si="2"/>
        <v/>
      </c>
      <c r="H28" t="str">
        <f t="shared" si="3"/>
        <v/>
      </c>
      <c r="J28" s="12" t="s">
        <v>20</v>
      </c>
      <c r="K28">
        <v>6212</v>
      </c>
      <c r="M28" s="19" t="str">
        <v>failed</v>
      </c>
      <c r="N28">
        <v>1000</v>
      </c>
    </row>
    <row r="29" spans="1:18" x14ac:dyDescent="0.3">
      <c r="A29" t="s">
        <v>14</v>
      </c>
      <c r="B29">
        <v>15</v>
      </c>
      <c r="C29" t="str">
        <f t="shared" si="0"/>
        <v/>
      </c>
      <c r="D29" t="str">
        <f t="shared" si="1"/>
        <v/>
      </c>
      <c r="E29" t="str">
        <v>successful</v>
      </c>
      <c r="F29">
        <v>98</v>
      </c>
      <c r="G29" t="str">
        <f t="shared" si="2"/>
        <v>failed</v>
      </c>
      <c r="H29">
        <f t="shared" si="3"/>
        <v>15</v>
      </c>
      <c r="J29" s="12" t="s">
        <v>20</v>
      </c>
      <c r="K29">
        <v>98</v>
      </c>
      <c r="M29" s="19" t="str">
        <v>failed</v>
      </c>
      <c r="N29">
        <v>1482</v>
      </c>
    </row>
    <row r="30" spans="1:18" x14ac:dyDescent="0.3">
      <c r="A30" t="s">
        <v>20</v>
      </c>
      <c r="B30">
        <v>2220</v>
      </c>
      <c r="C30">
        <f t="shared" si="0"/>
        <v>2220</v>
      </c>
      <c r="D30" t="str">
        <f t="shared" si="1"/>
        <v>successful</v>
      </c>
      <c r="E30" t="str">
        <v>successful</v>
      </c>
      <c r="F30">
        <v>92</v>
      </c>
      <c r="G30" t="str">
        <f t="shared" si="2"/>
        <v/>
      </c>
      <c r="H30" t="str">
        <f t="shared" si="3"/>
        <v/>
      </c>
      <c r="J30" s="12" t="s">
        <v>20</v>
      </c>
      <c r="K30">
        <v>92</v>
      </c>
      <c r="M30" s="19" t="str">
        <v>failed</v>
      </c>
      <c r="N30">
        <v>106</v>
      </c>
    </row>
    <row r="31" spans="1:18" x14ac:dyDescent="0.3">
      <c r="A31" t="s">
        <v>20</v>
      </c>
      <c r="B31">
        <v>1606</v>
      </c>
      <c r="C31">
        <f t="shared" si="0"/>
        <v>1606</v>
      </c>
      <c r="D31" t="str">
        <f t="shared" si="1"/>
        <v>successful</v>
      </c>
      <c r="E31" t="str">
        <v>successful</v>
      </c>
      <c r="F31">
        <v>149</v>
      </c>
      <c r="G31" t="str">
        <f t="shared" si="2"/>
        <v/>
      </c>
      <c r="H31" t="str">
        <f t="shared" si="3"/>
        <v/>
      </c>
      <c r="J31" s="12" t="s">
        <v>20</v>
      </c>
      <c r="K31">
        <v>149</v>
      </c>
      <c r="M31" s="19" t="str">
        <v>failed</v>
      </c>
      <c r="N31">
        <v>679</v>
      </c>
    </row>
    <row r="32" spans="1:18" x14ac:dyDescent="0.3">
      <c r="A32" t="s">
        <v>20</v>
      </c>
      <c r="B32">
        <v>129</v>
      </c>
      <c r="C32">
        <f t="shared" si="0"/>
        <v>129</v>
      </c>
      <c r="D32" t="str">
        <f t="shared" si="1"/>
        <v>successful</v>
      </c>
      <c r="E32" t="str">
        <v>successful</v>
      </c>
      <c r="F32">
        <v>2431</v>
      </c>
      <c r="G32" t="str">
        <f t="shared" si="2"/>
        <v/>
      </c>
      <c r="H32" t="str">
        <f t="shared" si="3"/>
        <v/>
      </c>
      <c r="J32" s="12" t="s">
        <v>20</v>
      </c>
      <c r="K32">
        <v>2431</v>
      </c>
      <c r="M32" s="19" t="str">
        <v>failed</v>
      </c>
      <c r="N32">
        <v>1220</v>
      </c>
    </row>
    <row r="33" spans="1:14" x14ac:dyDescent="0.3">
      <c r="A33" t="s">
        <v>20</v>
      </c>
      <c r="B33">
        <v>226</v>
      </c>
      <c r="C33">
        <f t="shared" si="0"/>
        <v>226</v>
      </c>
      <c r="D33" t="str">
        <f t="shared" si="1"/>
        <v>successful</v>
      </c>
      <c r="E33" t="str">
        <v>successful</v>
      </c>
      <c r="F33">
        <v>303</v>
      </c>
      <c r="G33" t="str">
        <f t="shared" si="2"/>
        <v/>
      </c>
      <c r="H33" t="str">
        <f t="shared" si="3"/>
        <v/>
      </c>
      <c r="J33" s="12" t="s">
        <v>20</v>
      </c>
      <c r="K33">
        <v>303</v>
      </c>
      <c r="M33" s="19" t="str">
        <v>failed</v>
      </c>
      <c r="N33">
        <v>1</v>
      </c>
    </row>
    <row r="34" spans="1:14" x14ac:dyDescent="0.3">
      <c r="A34" t="s">
        <v>14</v>
      </c>
      <c r="B34">
        <v>2307</v>
      </c>
      <c r="C34" t="str">
        <f t="shared" si="0"/>
        <v/>
      </c>
      <c r="D34" t="str">
        <f t="shared" si="1"/>
        <v/>
      </c>
      <c r="E34" t="str">
        <v>successful</v>
      </c>
      <c r="F34">
        <v>209</v>
      </c>
      <c r="G34" t="str">
        <f t="shared" si="2"/>
        <v>failed</v>
      </c>
      <c r="H34">
        <f t="shared" si="3"/>
        <v>2307</v>
      </c>
      <c r="J34" s="12" t="s">
        <v>20</v>
      </c>
      <c r="K34">
        <v>209</v>
      </c>
      <c r="M34" s="19" t="str">
        <v>failed</v>
      </c>
      <c r="N34">
        <v>37</v>
      </c>
    </row>
    <row r="35" spans="1:14" x14ac:dyDescent="0.3">
      <c r="A35" t="s">
        <v>20</v>
      </c>
      <c r="B35">
        <v>5419</v>
      </c>
      <c r="C35">
        <f t="shared" si="0"/>
        <v>5419</v>
      </c>
      <c r="D35" t="str">
        <f t="shared" si="1"/>
        <v>successful</v>
      </c>
      <c r="E35" t="str">
        <v>successful</v>
      </c>
      <c r="F35">
        <v>131</v>
      </c>
      <c r="G35" t="str">
        <f t="shared" si="2"/>
        <v/>
      </c>
      <c r="H35" t="str">
        <f t="shared" si="3"/>
        <v/>
      </c>
      <c r="J35" s="12" t="s">
        <v>20</v>
      </c>
      <c r="K35">
        <v>131</v>
      </c>
      <c r="M35" s="19" t="str">
        <v>failed</v>
      </c>
      <c r="N35">
        <v>60</v>
      </c>
    </row>
    <row r="36" spans="1:14" x14ac:dyDescent="0.3">
      <c r="A36" t="s">
        <v>20</v>
      </c>
      <c r="B36">
        <v>165</v>
      </c>
      <c r="C36">
        <f t="shared" si="0"/>
        <v>165</v>
      </c>
      <c r="D36" t="str">
        <f t="shared" si="1"/>
        <v>successful</v>
      </c>
      <c r="E36" t="str">
        <v>successful</v>
      </c>
      <c r="F36">
        <v>164</v>
      </c>
      <c r="G36" t="str">
        <f t="shared" si="2"/>
        <v/>
      </c>
      <c r="H36" t="str">
        <f t="shared" si="3"/>
        <v/>
      </c>
      <c r="J36" s="12" t="s">
        <v>20</v>
      </c>
      <c r="K36">
        <v>164</v>
      </c>
      <c r="M36" s="19" t="str">
        <v>failed</v>
      </c>
      <c r="N36">
        <v>296</v>
      </c>
    </row>
    <row r="37" spans="1:14" x14ac:dyDescent="0.3">
      <c r="A37" t="s">
        <v>20</v>
      </c>
      <c r="B37">
        <v>1965</v>
      </c>
      <c r="C37">
        <f t="shared" si="0"/>
        <v>1965</v>
      </c>
      <c r="D37" t="str">
        <f t="shared" si="1"/>
        <v>successful</v>
      </c>
      <c r="E37" t="str">
        <v>successful</v>
      </c>
      <c r="F37">
        <v>201</v>
      </c>
      <c r="G37" t="str">
        <f t="shared" si="2"/>
        <v/>
      </c>
      <c r="H37" t="str">
        <f t="shared" si="3"/>
        <v/>
      </c>
      <c r="J37" s="12" t="s">
        <v>20</v>
      </c>
      <c r="K37">
        <v>201</v>
      </c>
      <c r="M37" s="19" t="str">
        <v>failed</v>
      </c>
      <c r="N37">
        <v>3304</v>
      </c>
    </row>
    <row r="38" spans="1:14" x14ac:dyDescent="0.3">
      <c r="A38" t="s">
        <v>20</v>
      </c>
      <c r="B38">
        <v>16</v>
      </c>
      <c r="C38">
        <f t="shared" si="0"/>
        <v>16</v>
      </c>
      <c r="D38" t="str">
        <f t="shared" si="1"/>
        <v>successful</v>
      </c>
      <c r="E38" t="str">
        <v>successful</v>
      </c>
      <c r="F38">
        <v>211</v>
      </c>
      <c r="G38" t="str">
        <f t="shared" si="2"/>
        <v/>
      </c>
      <c r="H38" t="str">
        <f t="shared" si="3"/>
        <v/>
      </c>
      <c r="J38" s="12" t="s">
        <v>20</v>
      </c>
      <c r="K38">
        <v>211</v>
      </c>
      <c r="M38" s="19" t="str">
        <v>failed</v>
      </c>
      <c r="N38">
        <v>73</v>
      </c>
    </row>
    <row r="39" spans="1:14" x14ac:dyDescent="0.3">
      <c r="A39" t="s">
        <v>20</v>
      </c>
      <c r="B39">
        <v>107</v>
      </c>
      <c r="C39">
        <f t="shared" si="0"/>
        <v>107</v>
      </c>
      <c r="D39" t="str">
        <f t="shared" si="1"/>
        <v>successful</v>
      </c>
      <c r="E39" t="str">
        <v>successful</v>
      </c>
      <c r="F39">
        <v>128</v>
      </c>
      <c r="G39" t="str">
        <f t="shared" si="2"/>
        <v/>
      </c>
      <c r="H39" t="str">
        <f t="shared" si="3"/>
        <v/>
      </c>
      <c r="J39" s="12" t="s">
        <v>20</v>
      </c>
      <c r="K39">
        <v>128</v>
      </c>
      <c r="M39" s="19" t="str">
        <v>failed</v>
      </c>
      <c r="N39">
        <v>3387</v>
      </c>
    </row>
    <row r="40" spans="1:14" x14ac:dyDescent="0.3">
      <c r="A40" t="s">
        <v>20</v>
      </c>
      <c r="B40">
        <v>134</v>
      </c>
      <c r="C40">
        <f t="shared" si="0"/>
        <v>134</v>
      </c>
      <c r="D40" t="str">
        <f t="shared" si="1"/>
        <v>successful</v>
      </c>
      <c r="E40" t="str">
        <v>successful</v>
      </c>
      <c r="F40">
        <v>1600</v>
      </c>
      <c r="G40" t="str">
        <f t="shared" si="2"/>
        <v/>
      </c>
      <c r="H40" t="str">
        <f t="shared" si="3"/>
        <v/>
      </c>
      <c r="J40" s="12" t="s">
        <v>20</v>
      </c>
      <c r="K40">
        <v>1600</v>
      </c>
      <c r="M40" s="19" t="str">
        <v>failed</v>
      </c>
      <c r="N40">
        <v>662</v>
      </c>
    </row>
    <row r="41" spans="1:14" x14ac:dyDescent="0.3">
      <c r="A41" t="s">
        <v>14</v>
      </c>
      <c r="B41">
        <v>88</v>
      </c>
      <c r="C41" t="str">
        <f t="shared" si="0"/>
        <v/>
      </c>
      <c r="D41" t="str">
        <f t="shared" si="1"/>
        <v/>
      </c>
      <c r="E41" t="str">
        <v>successful</v>
      </c>
      <c r="F41">
        <v>249</v>
      </c>
      <c r="G41" t="str">
        <f t="shared" si="2"/>
        <v>failed</v>
      </c>
      <c r="H41">
        <f t="shared" si="3"/>
        <v>88</v>
      </c>
      <c r="J41" s="12" t="s">
        <v>20</v>
      </c>
      <c r="K41">
        <v>249</v>
      </c>
      <c r="M41" s="19" t="str">
        <v>failed</v>
      </c>
      <c r="N41">
        <v>774</v>
      </c>
    </row>
    <row r="42" spans="1:14" x14ac:dyDescent="0.3">
      <c r="A42" t="s">
        <v>20</v>
      </c>
      <c r="B42">
        <v>198</v>
      </c>
      <c r="C42">
        <f t="shared" si="0"/>
        <v>198</v>
      </c>
      <c r="D42" t="str">
        <f t="shared" si="1"/>
        <v>successful</v>
      </c>
      <c r="E42" t="str">
        <v>successful</v>
      </c>
      <c r="F42">
        <v>236</v>
      </c>
      <c r="G42" t="str">
        <f t="shared" si="2"/>
        <v/>
      </c>
      <c r="H42" t="str">
        <f t="shared" si="3"/>
        <v/>
      </c>
      <c r="J42" s="12" t="s">
        <v>20</v>
      </c>
      <c r="K42">
        <v>236</v>
      </c>
      <c r="M42" s="19" t="str">
        <v>failed</v>
      </c>
      <c r="N42">
        <v>672</v>
      </c>
    </row>
    <row r="43" spans="1:14" x14ac:dyDescent="0.3">
      <c r="A43" t="s">
        <v>20</v>
      </c>
      <c r="B43">
        <v>111</v>
      </c>
      <c r="C43">
        <f t="shared" si="0"/>
        <v>111</v>
      </c>
      <c r="D43" t="str">
        <f t="shared" si="1"/>
        <v>successful</v>
      </c>
      <c r="E43" t="str">
        <v>successful</v>
      </c>
      <c r="F43">
        <v>4065</v>
      </c>
      <c r="G43" t="str">
        <f t="shared" si="2"/>
        <v/>
      </c>
      <c r="H43" t="str">
        <f t="shared" si="3"/>
        <v/>
      </c>
      <c r="J43" s="12" t="s">
        <v>20</v>
      </c>
      <c r="K43">
        <v>4065</v>
      </c>
      <c r="M43" s="19" t="str">
        <v>failed</v>
      </c>
      <c r="N43">
        <v>940</v>
      </c>
    </row>
    <row r="44" spans="1:14" x14ac:dyDescent="0.3">
      <c r="A44" t="s">
        <v>20</v>
      </c>
      <c r="B44">
        <v>222</v>
      </c>
      <c r="C44">
        <f t="shared" si="0"/>
        <v>222</v>
      </c>
      <c r="D44" t="str">
        <f t="shared" si="1"/>
        <v>successful</v>
      </c>
      <c r="E44" t="str">
        <v>successful</v>
      </c>
      <c r="F44">
        <v>246</v>
      </c>
      <c r="G44" t="str">
        <f t="shared" si="2"/>
        <v/>
      </c>
      <c r="H44" t="str">
        <f t="shared" si="3"/>
        <v/>
      </c>
      <c r="J44" s="12" t="s">
        <v>20</v>
      </c>
      <c r="K44">
        <v>246</v>
      </c>
      <c r="M44" s="19" t="str">
        <v>failed</v>
      </c>
      <c r="N44">
        <v>117</v>
      </c>
    </row>
    <row r="45" spans="1:14" x14ac:dyDescent="0.3">
      <c r="A45" t="s">
        <v>20</v>
      </c>
      <c r="B45">
        <v>6212</v>
      </c>
      <c r="C45">
        <f t="shared" si="0"/>
        <v>6212</v>
      </c>
      <c r="D45" t="str">
        <f t="shared" si="1"/>
        <v>successful</v>
      </c>
      <c r="E45" t="str">
        <v>successful</v>
      </c>
      <c r="F45">
        <v>2475</v>
      </c>
      <c r="G45" t="str">
        <f t="shared" si="2"/>
        <v/>
      </c>
      <c r="H45" t="str">
        <f t="shared" si="3"/>
        <v/>
      </c>
      <c r="J45" s="12" t="s">
        <v>20</v>
      </c>
      <c r="K45">
        <v>2475</v>
      </c>
      <c r="M45" s="19" t="str">
        <v>failed</v>
      </c>
      <c r="N45">
        <v>115</v>
      </c>
    </row>
    <row r="46" spans="1:14" x14ac:dyDescent="0.3">
      <c r="A46" t="s">
        <v>20</v>
      </c>
      <c r="B46">
        <v>98</v>
      </c>
      <c r="C46">
        <f t="shared" si="0"/>
        <v>98</v>
      </c>
      <c r="D46" t="str">
        <f t="shared" si="1"/>
        <v>successful</v>
      </c>
      <c r="E46" t="str">
        <v>successful</v>
      </c>
      <c r="F46">
        <v>76</v>
      </c>
      <c r="G46" t="str">
        <f t="shared" si="2"/>
        <v/>
      </c>
      <c r="H46" t="str">
        <f t="shared" si="3"/>
        <v/>
      </c>
      <c r="J46" s="12" t="s">
        <v>20</v>
      </c>
      <c r="K46">
        <v>76</v>
      </c>
      <c r="M46" s="19" t="str">
        <v>failed</v>
      </c>
      <c r="N46">
        <v>326</v>
      </c>
    </row>
    <row r="47" spans="1:14" x14ac:dyDescent="0.3">
      <c r="A47" t="s">
        <v>14</v>
      </c>
      <c r="B47">
        <v>48</v>
      </c>
      <c r="C47" t="str">
        <f t="shared" si="0"/>
        <v/>
      </c>
      <c r="D47" t="str">
        <f t="shared" si="1"/>
        <v/>
      </c>
      <c r="E47" t="str">
        <v>successful</v>
      </c>
      <c r="F47">
        <v>54</v>
      </c>
      <c r="G47" t="str">
        <f t="shared" si="2"/>
        <v>failed</v>
      </c>
      <c r="H47">
        <f t="shared" si="3"/>
        <v>48</v>
      </c>
      <c r="J47" s="12" t="s">
        <v>20</v>
      </c>
      <c r="K47">
        <v>54</v>
      </c>
      <c r="M47" s="19" t="str">
        <v>failed</v>
      </c>
      <c r="N47">
        <v>1</v>
      </c>
    </row>
    <row r="48" spans="1:14" x14ac:dyDescent="0.3">
      <c r="A48" t="s">
        <v>20</v>
      </c>
      <c r="B48">
        <v>92</v>
      </c>
      <c r="C48">
        <f t="shared" si="0"/>
        <v>92</v>
      </c>
      <c r="D48" t="str">
        <f t="shared" si="1"/>
        <v>successful</v>
      </c>
      <c r="E48" t="str">
        <v>successful</v>
      </c>
      <c r="F48">
        <v>88</v>
      </c>
      <c r="G48" t="str">
        <f t="shared" si="2"/>
        <v/>
      </c>
      <c r="H48" t="str">
        <f t="shared" si="3"/>
        <v/>
      </c>
      <c r="J48" s="12" t="s">
        <v>20</v>
      </c>
      <c r="K48">
        <v>88</v>
      </c>
      <c r="M48" s="19" t="str">
        <v>failed</v>
      </c>
      <c r="N48">
        <v>1467</v>
      </c>
    </row>
    <row r="49" spans="1:14" x14ac:dyDescent="0.3">
      <c r="A49" t="s">
        <v>20</v>
      </c>
      <c r="B49">
        <v>149</v>
      </c>
      <c r="C49">
        <f t="shared" si="0"/>
        <v>149</v>
      </c>
      <c r="D49" t="str">
        <f t="shared" si="1"/>
        <v>successful</v>
      </c>
      <c r="E49" t="str">
        <v>successful</v>
      </c>
      <c r="F49">
        <v>85</v>
      </c>
      <c r="G49" t="str">
        <f t="shared" si="2"/>
        <v/>
      </c>
      <c r="H49" t="str">
        <f t="shared" si="3"/>
        <v/>
      </c>
      <c r="J49" s="12" t="s">
        <v>20</v>
      </c>
      <c r="K49">
        <v>85</v>
      </c>
      <c r="M49" s="19" t="str">
        <v>failed</v>
      </c>
      <c r="N49">
        <v>5681</v>
      </c>
    </row>
    <row r="50" spans="1:14" x14ac:dyDescent="0.3">
      <c r="A50" t="s">
        <v>20</v>
      </c>
      <c r="B50">
        <v>2431</v>
      </c>
      <c r="C50">
        <f t="shared" si="0"/>
        <v>2431</v>
      </c>
      <c r="D50" t="str">
        <f t="shared" si="1"/>
        <v>successful</v>
      </c>
      <c r="E50" t="str">
        <v>successful</v>
      </c>
      <c r="F50">
        <v>170</v>
      </c>
      <c r="G50" t="str">
        <f t="shared" si="2"/>
        <v/>
      </c>
      <c r="H50" t="str">
        <f t="shared" si="3"/>
        <v/>
      </c>
      <c r="J50" s="12" t="s">
        <v>20</v>
      </c>
      <c r="K50">
        <v>170</v>
      </c>
      <c r="M50" s="19" t="str">
        <v>failed</v>
      </c>
      <c r="N50">
        <v>1059</v>
      </c>
    </row>
    <row r="51" spans="1:14" x14ac:dyDescent="0.3">
      <c r="A51" t="s">
        <v>20</v>
      </c>
      <c r="B51">
        <v>303</v>
      </c>
      <c r="C51">
        <f t="shared" si="0"/>
        <v>303</v>
      </c>
      <c r="D51" t="str">
        <f t="shared" si="1"/>
        <v>successful</v>
      </c>
      <c r="E51" t="str">
        <v>successful</v>
      </c>
      <c r="F51">
        <v>330</v>
      </c>
      <c r="G51" t="str">
        <f t="shared" si="2"/>
        <v/>
      </c>
      <c r="H51" t="str">
        <f t="shared" si="3"/>
        <v/>
      </c>
      <c r="J51" s="12" t="s">
        <v>20</v>
      </c>
      <c r="K51">
        <v>330</v>
      </c>
      <c r="M51" s="19" t="str">
        <v>failed</v>
      </c>
      <c r="N51">
        <v>1194</v>
      </c>
    </row>
    <row r="52" spans="1:14" x14ac:dyDescent="0.3">
      <c r="A52" t="s">
        <v>14</v>
      </c>
      <c r="B52">
        <v>1</v>
      </c>
      <c r="C52" t="str">
        <f t="shared" si="0"/>
        <v/>
      </c>
      <c r="D52" t="str">
        <f t="shared" si="1"/>
        <v/>
      </c>
      <c r="E52" t="str">
        <v>successful</v>
      </c>
      <c r="F52">
        <v>127</v>
      </c>
      <c r="G52" t="str">
        <f t="shared" si="2"/>
        <v>failed</v>
      </c>
      <c r="H52">
        <f t="shared" si="3"/>
        <v>1</v>
      </c>
      <c r="J52" s="12" t="s">
        <v>20</v>
      </c>
      <c r="K52">
        <v>127</v>
      </c>
      <c r="M52" s="19" t="str">
        <v>failed</v>
      </c>
      <c r="N52">
        <v>30</v>
      </c>
    </row>
    <row r="53" spans="1:14" x14ac:dyDescent="0.3">
      <c r="A53" t="s">
        <v>14</v>
      </c>
      <c r="B53">
        <v>1467</v>
      </c>
      <c r="C53" t="str">
        <f t="shared" si="0"/>
        <v/>
      </c>
      <c r="D53" t="str">
        <f t="shared" si="1"/>
        <v/>
      </c>
      <c r="E53" t="str">
        <v>successful</v>
      </c>
      <c r="F53">
        <v>411</v>
      </c>
      <c r="G53" t="str">
        <f t="shared" si="2"/>
        <v>failed</v>
      </c>
      <c r="H53">
        <f t="shared" si="3"/>
        <v>1467</v>
      </c>
      <c r="J53" s="12" t="s">
        <v>20</v>
      </c>
      <c r="K53">
        <v>411</v>
      </c>
      <c r="M53" s="19" t="str">
        <v>failed</v>
      </c>
      <c r="N53">
        <v>75</v>
      </c>
    </row>
    <row r="54" spans="1:14" x14ac:dyDescent="0.3">
      <c r="A54" t="s">
        <v>14</v>
      </c>
      <c r="B54">
        <v>75</v>
      </c>
      <c r="C54" t="str">
        <f t="shared" si="0"/>
        <v/>
      </c>
      <c r="D54" t="str">
        <f t="shared" si="1"/>
        <v/>
      </c>
      <c r="E54" t="str">
        <v>successful</v>
      </c>
      <c r="F54">
        <v>180</v>
      </c>
      <c r="G54" t="str">
        <f t="shared" si="2"/>
        <v>failed</v>
      </c>
      <c r="H54">
        <f t="shared" si="3"/>
        <v>75</v>
      </c>
      <c r="J54" s="12" t="s">
        <v>20</v>
      </c>
      <c r="K54">
        <v>180</v>
      </c>
      <c r="M54" s="19" t="str">
        <v>failed</v>
      </c>
      <c r="N54">
        <v>955</v>
      </c>
    </row>
    <row r="55" spans="1:14" x14ac:dyDescent="0.3">
      <c r="A55" t="s">
        <v>20</v>
      </c>
      <c r="B55">
        <v>209</v>
      </c>
      <c r="C55">
        <f t="shared" si="0"/>
        <v>209</v>
      </c>
      <c r="D55" t="str">
        <f t="shared" si="1"/>
        <v>successful</v>
      </c>
      <c r="E55" t="str">
        <v>successful</v>
      </c>
      <c r="F55">
        <v>374</v>
      </c>
      <c r="G55" t="str">
        <f t="shared" si="2"/>
        <v/>
      </c>
      <c r="H55" t="str">
        <f t="shared" si="3"/>
        <v/>
      </c>
      <c r="J55" s="12" t="s">
        <v>20</v>
      </c>
      <c r="K55">
        <v>374</v>
      </c>
      <c r="M55" s="19" t="str">
        <v>failed</v>
      </c>
      <c r="N55">
        <v>67</v>
      </c>
    </row>
    <row r="56" spans="1:14" x14ac:dyDescent="0.3">
      <c r="A56" t="s">
        <v>14</v>
      </c>
      <c r="B56">
        <v>120</v>
      </c>
      <c r="C56" t="str">
        <f t="shared" si="0"/>
        <v/>
      </c>
      <c r="D56" t="str">
        <f t="shared" si="1"/>
        <v/>
      </c>
      <c r="E56" t="str">
        <v>successful</v>
      </c>
      <c r="F56">
        <v>71</v>
      </c>
      <c r="G56" t="str">
        <f t="shared" si="2"/>
        <v>failed</v>
      </c>
      <c r="H56">
        <f t="shared" si="3"/>
        <v>120</v>
      </c>
      <c r="J56" s="12" t="s">
        <v>20</v>
      </c>
      <c r="K56">
        <v>71</v>
      </c>
      <c r="M56" s="19" t="str">
        <v>failed</v>
      </c>
      <c r="N56">
        <v>5</v>
      </c>
    </row>
    <row r="57" spans="1:14" x14ac:dyDescent="0.3">
      <c r="A57" t="s">
        <v>20</v>
      </c>
      <c r="B57">
        <v>131</v>
      </c>
      <c r="C57">
        <f t="shared" si="0"/>
        <v>131</v>
      </c>
      <c r="D57" t="str">
        <f t="shared" si="1"/>
        <v>successful</v>
      </c>
      <c r="E57" t="str">
        <v>successful</v>
      </c>
      <c r="F57">
        <v>203</v>
      </c>
      <c r="G57" t="str">
        <f t="shared" si="2"/>
        <v/>
      </c>
      <c r="H57" t="str">
        <f t="shared" si="3"/>
        <v/>
      </c>
      <c r="J57" s="12" t="s">
        <v>20</v>
      </c>
      <c r="K57">
        <v>203</v>
      </c>
      <c r="M57" s="19" t="str">
        <v>failed</v>
      </c>
      <c r="N57">
        <v>26</v>
      </c>
    </row>
    <row r="58" spans="1:14" x14ac:dyDescent="0.3">
      <c r="A58" t="s">
        <v>20</v>
      </c>
      <c r="B58">
        <v>164</v>
      </c>
      <c r="C58">
        <f t="shared" si="0"/>
        <v>164</v>
      </c>
      <c r="D58" t="str">
        <f t="shared" si="1"/>
        <v>successful</v>
      </c>
      <c r="E58" t="str">
        <v>successful</v>
      </c>
      <c r="F58">
        <v>113</v>
      </c>
      <c r="G58" t="str">
        <f t="shared" si="2"/>
        <v/>
      </c>
      <c r="H58" t="str">
        <f t="shared" si="3"/>
        <v/>
      </c>
      <c r="J58" s="12" t="s">
        <v>20</v>
      </c>
      <c r="K58">
        <v>113</v>
      </c>
      <c r="M58" s="19" t="str">
        <v>failed</v>
      </c>
      <c r="N58">
        <v>1130</v>
      </c>
    </row>
    <row r="59" spans="1:14" x14ac:dyDescent="0.3">
      <c r="A59" t="s">
        <v>20</v>
      </c>
      <c r="B59">
        <v>201</v>
      </c>
      <c r="C59">
        <f t="shared" si="0"/>
        <v>201</v>
      </c>
      <c r="D59" t="str">
        <f t="shared" si="1"/>
        <v>successful</v>
      </c>
      <c r="E59" t="str">
        <v>successful</v>
      </c>
      <c r="F59">
        <v>96</v>
      </c>
      <c r="G59" t="str">
        <f t="shared" si="2"/>
        <v/>
      </c>
      <c r="H59" t="str">
        <f t="shared" si="3"/>
        <v/>
      </c>
      <c r="J59" s="12" t="s">
        <v>20</v>
      </c>
      <c r="K59">
        <v>96</v>
      </c>
      <c r="M59" s="19" t="str">
        <v>failed</v>
      </c>
      <c r="N59">
        <v>782</v>
      </c>
    </row>
    <row r="60" spans="1:14" x14ac:dyDescent="0.3">
      <c r="A60" t="s">
        <v>20</v>
      </c>
      <c r="B60">
        <v>211</v>
      </c>
      <c r="C60">
        <f t="shared" si="0"/>
        <v>211</v>
      </c>
      <c r="D60" t="str">
        <f t="shared" si="1"/>
        <v>successful</v>
      </c>
      <c r="E60" t="str">
        <v>successful</v>
      </c>
      <c r="F60">
        <v>498</v>
      </c>
      <c r="G60" t="str">
        <f t="shared" si="2"/>
        <v/>
      </c>
      <c r="H60" t="str">
        <f t="shared" si="3"/>
        <v/>
      </c>
      <c r="J60" s="12" t="s">
        <v>20</v>
      </c>
      <c r="K60">
        <v>498</v>
      </c>
      <c r="M60" s="19" t="str">
        <v>failed</v>
      </c>
      <c r="N60">
        <v>210</v>
      </c>
    </row>
    <row r="61" spans="1:14" x14ac:dyDescent="0.3">
      <c r="A61" t="s">
        <v>20</v>
      </c>
      <c r="B61">
        <v>128</v>
      </c>
      <c r="C61">
        <f t="shared" si="0"/>
        <v>128</v>
      </c>
      <c r="D61" t="str">
        <f t="shared" si="1"/>
        <v>successful</v>
      </c>
      <c r="E61" t="str">
        <v>successful</v>
      </c>
      <c r="F61">
        <v>180</v>
      </c>
      <c r="G61" t="str">
        <f t="shared" si="2"/>
        <v/>
      </c>
      <c r="H61" t="str">
        <f t="shared" si="3"/>
        <v/>
      </c>
      <c r="J61" s="12" t="s">
        <v>20</v>
      </c>
      <c r="K61">
        <v>180</v>
      </c>
      <c r="M61" s="19" t="str">
        <v>failed</v>
      </c>
      <c r="N61">
        <v>136</v>
      </c>
    </row>
    <row r="62" spans="1:14" x14ac:dyDescent="0.3">
      <c r="A62" t="s">
        <v>20</v>
      </c>
      <c r="B62">
        <v>1600</v>
      </c>
      <c r="C62">
        <f t="shared" si="0"/>
        <v>1600</v>
      </c>
      <c r="D62" t="str">
        <f t="shared" si="1"/>
        <v>successful</v>
      </c>
      <c r="E62" t="str">
        <v>successful</v>
      </c>
      <c r="F62">
        <v>27</v>
      </c>
      <c r="G62" t="str">
        <f t="shared" si="2"/>
        <v/>
      </c>
      <c r="H62" t="str">
        <f t="shared" si="3"/>
        <v/>
      </c>
      <c r="J62" s="12" t="s">
        <v>20</v>
      </c>
      <c r="K62">
        <v>27</v>
      </c>
      <c r="M62" s="19" t="str">
        <v>failed</v>
      </c>
      <c r="N62">
        <v>86</v>
      </c>
    </row>
    <row r="63" spans="1:14" x14ac:dyDescent="0.3">
      <c r="A63" t="s">
        <v>14</v>
      </c>
      <c r="B63">
        <v>2253</v>
      </c>
      <c r="C63" t="str">
        <f t="shared" si="0"/>
        <v/>
      </c>
      <c r="D63" t="str">
        <f t="shared" si="1"/>
        <v/>
      </c>
      <c r="E63" t="str">
        <v>successful</v>
      </c>
      <c r="F63">
        <v>2331</v>
      </c>
      <c r="G63" t="str">
        <f t="shared" si="2"/>
        <v>failed</v>
      </c>
      <c r="H63">
        <f t="shared" si="3"/>
        <v>2253</v>
      </c>
      <c r="J63" s="12" t="s">
        <v>20</v>
      </c>
      <c r="K63">
        <v>2331</v>
      </c>
      <c r="M63" s="19" t="str">
        <v>failed</v>
      </c>
      <c r="N63">
        <v>19</v>
      </c>
    </row>
    <row r="64" spans="1:14" x14ac:dyDescent="0.3">
      <c r="A64" t="s">
        <v>20</v>
      </c>
      <c r="B64">
        <v>249</v>
      </c>
      <c r="C64">
        <f t="shared" si="0"/>
        <v>249</v>
      </c>
      <c r="D64" t="str">
        <f t="shared" si="1"/>
        <v>successful</v>
      </c>
      <c r="E64" t="str">
        <v>successful</v>
      </c>
      <c r="F64">
        <v>113</v>
      </c>
      <c r="G64" t="str">
        <f t="shared" si="2"/>
        <v/>
      </c>
      <c r="H64" t="str">
        <f t="shared" si="3"/>
        <v/>
      </c>
      <c r="J64" s="12" t="s">
        <v>20</v>
      </c>
      <c r="K64">
        <v>113</v>
      </c>
      <c r="M64" s="19" t="str">
        <v>failed</v>
      </c>
      <c r="N64">
        <v>886</v>
      </c>
    </row>
    <row r="65" spans="1:14" x14ac:dyDescent="0.3">
      <c r="A65" t="s">
        <v>14</v>
      </c>
      <c r="B65">
        <v>5</v>
      </c>
      <c r="C65" t="str">
        <f t="shared" si="0"/>
        <v/>
      </c>
      <c r="D65" t="str">
        <f t="shared" si="1"/>
        <v/>
      </c>
      <c r="E65" t="str">
        <v>successful</v>
      </c>
      <c r="F65">
        <v>164</v>
      </c>
      <c r="G65" t="str">
        <f t="shared" si="2"/>
        <v>failed</v>
      </c>
      <c r="H65">
        <f t="shared" si="3"/>
        <v>5</v>
      </c>
      <c r="J65" s="12" t="s">
        <v>20</v>
      </c>
      <c r="K65">
        <v>164</v>
      </c>
      <c r="M65" s="19" t="str">
        <v>failed</v>
      </c>
      <c r="N65">
        <v>35</v>
      </c>
    </row>
    <row r="66" spans="1:14" x14ac:dyDescent="0.3">
      <c r="A66" t="s">
        <v>14</v>
      </c>
      <c r="B66">
        <v>38</v>
      </c>
      <c r="C66" t="str">
        <f t="shared" si="0"/>
        <v/>
      </c>
      <c r="D66" t="str">
        <f t="shared" si="1"/>
        <v/>
      </c>
      <c r="E66" t="str">
        <v>successful</v>
      </c>
      <c r="F66">
        <v>164</v>
      </c>
      <c r="G66" t="str">
        <f t="shared" si="2"/>
        <v>failed</v>
      </c>
      <c r="H66">
        <f t="shared" si="3"/>
        <v>38</v>
      </c>
      <c r="J66" s="12" t="s">
        <v>20</v>
      </c>
      <c r="K66">
        <v>164</v>
      </c>
      <c r="M66" s="19" t="str">
        <v>failed</v>
      </c>
      <c r="N66">
        <v>24</v>
      </c>
    </row>
    <row r="67" spans="1:14" x14ac:dyDescent="0.3">
      <c r="A67" t="s">
        <v>20</v>
      </c>
      <c r="B67">
        <v>236</v>
      </c>
      <c r="C67">
        <f t="shared" ref="C67:C130" si="4">IF(A67="successful", B67, "")</f>
        <v>236</v>
      </c>
      <c r="D67" t="str">
        <f t="shared" ref="D67:D130" si="5">IF(A67="successful", A67, "")</f>
        <v>successful</v>
      </c>
      <c r="E67" t="str">
        <v>successful</v>
      </c>
      <c r="F67">
        <v>336</v>
      </c>
      <c r="G67" t="str">
        <f t="shared" ref="G67:G130" si="6">IF(A67="failed",A67,"")</f>
        <v/>
      </c>
      <c r="H67" t="str">
        <f t="shared" ref="H67:H130" si="7">IF(A67="failed",B67,"")</f>
        <v/>
      </c>
      <c r="J67" s="12" t="s">
        <v>20</v>
      </c>
      <c r="K67">
        <v>336</v>
      </c>
      <c r="M67" s="19" t="str">
        <v>failed</v>
      </c>
      <c r="N67">
        <v>86</v>
      </c>
    </row>
    <row r="68" spans="1:14" x14ac:dyDescent="0.3">
      <c r="A68" t="s">
        <v>14</v>
      </c>
      <c r="B68">
        <v>12</v>
      </c>
      <c r="C68" t="str">
        <f t="shared" si="4"/>
        <v/>
      </c>
      <c r="D68" t="str">
        <f t="shared" si="5"/>
        <v/>
      </c>
      <c r="E68" t="str">
        <v>successful</v>
      </c>
      <c r="F68">
        <v>1917</v>
      </c>
      <c r="G68" t="str">
        <f t="shared" si="6"/>
        <v>failed</v>
      </c>
      <c r="H68">
        <f t="shared" si="7"/>
        <v>12</v>
      </c>
      <c r="J68" s="12" t="s">
        <v>20</v>
      </c>
      <c r="K68">
        <v>1917</v>
      </c>
      <c r="M68" s="19" t="str">
        <v>failed</v>
      </c>
      <c r="N68">
        <v>243</v>
      </c>
    </row>
    <row r="69" spans="1:14" x14ac:dyDescent="0.3">
      <c r="A69" t="s">
        <v>20</v>
      </c>
      <c r="B69">
        <v>4065</v>
      </c>
      <c r="C69">
        <f t="shared" si="4"/>
        <v>4065</v>
      </c>
      <c r="D69" t="str">
        <f t="shared" si="5"/>
        <v>successful</v>
      </c>
      <c r="E69" t="str">
        <v>successful</v>
      </c>
      <c r="F69">
        <v>95</v>
      </c>
      <c r="G69" t="str">
        <f t="shared" si="6"/>
        <v/>
      </c>
      <c r="H69" t="str">
        <f t="shared" si="7"/>
        <v/>
      </c>
      <c r="J69" s="12" t="s">
        <v>20</v>
      </c>
      <c r="K69">
        <v>95</v>
      </c>
      <c r="M69" s="19" t="str">
        <v>failed</v>
      </c>
      <c r="N69">
        <v>65</v>
      </c>
    </row>
    <row r="70" spans="1:14" x14ac:dyDescent="0.3">
      <c r="A70" t="s">
        <v>20</v>
      </c>
      <c r="B70">
        <v>246</v>
      </c>
      <c r="C70">
        <f t="shared" si="4"/>
        <v>246</v>
      </c>
      <c r="D70" t="str">
        <f t="shared" si="5"/>
        <v>successful</v>
      </c>
      <c r="E70" t="str">
        <v>successful</v>
      </c>
      <c r="F70">
        <v>147</v>
      </c>
      <c r="G70" t="str">
        <f t="shared" si="6"/>
        <v/>
      </c>
      <c r="H70" t="str">
        <f t="shared" si="7"/>
        <v/>
      </c>
      <c r="J70" s="12" t="s">
        <v>20</v>
      </c>
      <c r="K70">
        <v>147</v>
      </c>
      <c r="M70" s="19" t="str">
        <v>failed</v>
      </c>
      <c r="N70">
        <v>100</v>
      </c>
    </row>
    <row r="71" spans="1:14" x14ac:dyDescent="0.3">
      <c r="A71" t="s">
        <v>74</v>
      </c>
      <c r="B71">
        <v>17</v>
      </c>
      <c r="C71" t="str">
        <f t="shared" si="4"/>
        <v/>
      </c>
      <c r="D71" t="str">
        <f t="shared" si="5"/>
        <v/>
      </c>
      <c r="E71" t="str">
        <v>successful</v>
      </c>
      <c r="F71">
        <v>86</v>
      </c>
      <c r="G71" t="str">
        <f t="shared" si="6"/>
        <v/>
      </c>
      <c r="H71" t="str">
        <f t="shared" si="7"/>
        <v/>
      </c>
      <c r="J71" s="12" t="s">
        <v>20</v>
      </c>
      <c r="K71">
        <v>86</v>
      </c>
      <c r="M71" s="19" t="str">
        <v>failed</v>
      </c>
      <c r="N71">
        <v>168</v>
      </c>
    </row>
    <row r="72" spans="1:14" x14ac:dyDescent="0.3">
      <c r="A72" t="s">
        <v>20</v>
      </c>
      <c r="B72">
        <v>2475</v>
      </c>
      <c r="C72">
        <f t="shared" si="4"/>
        <v>2475</v>
      </c>
      <c r="D72" t="str">
        <f t="shared" si="5"/>
        <v>successful</v>
      </c>
      <c r="E72" t="str">
        <v>successful</v>
      </c>
      <c r="F72">
        <v>83</v>
      </c>
      <c r="G72" t="str">
        <f t="shared" si="6"/>
        <v/>
      </c>
      <c r="H72" t="str">
        <f t="shared" si="7"/>
        <v/>
      </c>
      <c r="J72" s="12" t="s">
        <v>20</v>
      </c>
      <c r="K72">
        <v>83</v>
      </c>
      <c r="M72" s="19" t="str">
        <v>failed</v>
      </c>
      <c r="N72">
        <v>13</v>
      </c>
    </row>
    <row r="73" spans="1:14" x14ac:dyDescent="0.3">
      <c r="A73" t="s">
        <v>20</v>
      </c>
      <c r="B73">
        <v>76</v>
      </c>
      <c r="C73">
        <f t="shared" si="4"/>
        <v>76</v>
      </c>
      <c r="D73" t="str">
        <f t="shared" si="5"/>
        <v>successful</v>
      </c>
      <c r="E73" t="str">
        <v>successful</v>
      </c>
      <c r="F73">
        <v>676</v>
      </c>
      <c r="G73" t="str">
        <f t="shared" si="6"/>
        <v/>
      </c>
      <c r="H73" t="str">
        <f t="shared" si="7"/>
        <v/>
      </c>
      <c r="J73" s="12" t="s">
        <v>20</v>
      </c>
      <c r="K73">
        <v>676</v>
      </c>
      <c r="M73" s="19" t="str">
        <v>failed</v>
      </c>
      <c r="N73">
        <v>1</v>
      </c>
    </row>
    <row r="74" spans="1:14" x14ac:dyDescent="0.3">
      <c r="A74" t="s">
        <v>20</v>
      </c>
      <c r="B74">
        <v>54</v>
      </c>
      <c r="C74">
        <f t="shared" si="4"/>
        <v>54</v>
      </c>
      <c r="D74" t="str">
        <f t="shared" si="5"/>
        <v>successful</v>
      </c>
      <c r="E74" t="str">
        <v>successful</v>
      </c>
      <c r="F74">
        <v>361</v>
      </c>
      <c r="G74" t="str">
        <f t="shared" si="6"/>
        <v/>
      </c>
      <c r="H74" t="str">
        <f t="shared" si="7"/>
        <v/>
      </c>
      <c r="J74" s="12" t="s">
        <v>20</v>
      </c>
      <c r="K74">
        <v>361</v>
      </c>
      <c r="M74" s="19" t="str">
        <v>failed</v>
      </c>
      <c r="N74">
        <v>40</v>
      </c>
    </row>
    <row r="75" spans="1:14" x14ac:dyDescent="0.3">
      <c r="A75" t="s">
        <v>20</v>
      </c>
      <c r="B75">
        <v>88</v>
      </c>
      <c r="C75">
        <f t="shared" si="4"/>
        <v>88</v>
      </c>
      <c r="D75" t="str">
        <f t="shared" si="5"/>
        <v>successful</v>
      </c>
      <c r="E75" t="str">
        <v>successful</v>
      </c>
      <c r="F75">
        <v>131</v>
      </c>
      <c r="G75" t="str">
        <f t="shared" si="6"/>
        <v/>
      </c>
      <c r="H75" t="str">
        <f t="shared" si="7"/>
        <v/>
      </c>
      <c r="J75" s="12" t="s">
        <v>20</v>
      </c>
      <c r="K75">
        <v>131</v>
      </c>
      <c r="M75" s="19" t="str">
        <v>failed</v>
      </c>
      <c r="N75">
        <v>226</v>
      </c>
    </row>
    <row r="76" spans="1:14" x14ac:dyDescent="0.3">
      <c r="A76" t="s">
        <v>20</v>
      </c>
      <c r="B76">
        <v>85</v>
      </c>
      <c r="C76">
        <f t="shared" si="4"/>
        <v>85</v>
      </c>
      <c r="D76" t="str">
        <f t="shared" si="5"/>
        <v>successful</v>
      </c>
      <c r="E76" t="str">
        <v>successful</v>
      </c>
      <c r="F76">
        <v>126</v>
      </c>
      <c r="G76" t="str">
        <f t="shared" si="6"/>
        <v/>
      </c>
      <c r="H76" t="str">
        <f t="shared" si="7"/>
        <v/>
      </c>
      <c r="J76" s="12" t="s">
        <v>20</v>
      </c>
      <c r="K76">
        <v>126</v>
      </c>
      <c r="M76" s="19" t="str">
        <v>failed</v>
      </c>
      <c r="N76">
        <v>1625</v>
      </c>
    </row>
    <row r="77" spans="1:14" x14ac:dyDescent="0.3">
      <c r="A77" t="s">
        <v>20</v>
      </c>
      <c r="B77">
        <v>170</v>
      </c>
      <c r="C77">
        <f t="shared" si="4"/>
        <v>170</v>
      </c>
      <c r="D77" t="str">
        <f t="shared" si="5"/>
        <v>successful</v>
      </c>
      <c r="E77" t="str">
        <v>successful</v>
      </c>
      <c r="F77">
        <v>275</v>
      </c>
      <c r="G77" t="str">
        <f t="shared" si="6"/>
        <v/>
      </c>
      <c r="H77" t="str">
        <f t="shared" si="7"/>
        <v/>
      </c>
      <c r="J77" s="12" t="s">
        <v>20</v>
      </c>
      <c r="K77">
        <v>275</v>
      </c>
      <c r="M77" s="19" t="str">
        <v>failed</v>
      </c>
      <c r="N77">
        <v>143</v>
      </c>
    </row>
    <row r="78" spans="1:14" x14ac:dyDescent="0.3">
      <c r="A78" t="s">
        <v>14</v>
      </c>
      <c r="B78">
        <v>1684</v>
      </c>
      <c r="C78" t="str">
        <f t="shared" si="4"/>
        <v/>
      </c>
      <c r="D78" t="str">
        <f t="shared" si="5"/>
        <v/>
      </c>
      <c r="E78" t="str">
        <v>successful</v>
      </c>
      <c r="F78">
        <v>67</v>
      </c>
      <c r="G78" t="str">
        <f t="shared" si="6"/>
        <v>failed</v>
      </c>
      <c r="H78">
        <f t="shared" si="7"/>
        <v>1684</v>
      </c>
      <c r="J78" s="12" t="s">
        <v>20</v>
      </c>
      <c r="K78">
        <v>67</v>
      </c>
      <c r="M78" s="19" t="str">
        <v>failed</v>
      </c>
      <c r="N78">
        <v>934</v>
      </c>
    </row>
    <row r="79" spans="1:14" x14ac:dyDescent="0.3">
      <c r="A79" t="s">
        <v>14</v>
      </c>
      <c r="B79">
        <v>56</v>
      </c>
      <c r="C79" t="str">
        <f t="shared" si="4"/>
        <v/>
      </c>
      <c r="D79" t="str">
        <f t="shared" si="5"/>
        <v/>
      </c>
      <c r="E79" t="str">
        <v>successful</v>
      </c>
      <c r="F79">
        <v>154</v>
      </c>
      <c r="G79" t="str">
        <f t="shared" si="6"/>
        <v>failed</v>
      </c>
      <c r="H79">
        <f t="shared" si="7"/>
        <v>56</v>
      </c>
      <c r="J79" s="12" t="s">
        <v>20</v>
      </c>
      <c r="K79">
        <v>154</v>
      </c>
      <c r="M79" s="19" t="str">
        <v>failed</v>
      </c>
      <c r="N79">
        <v>17</v>
      </c>
    </row>
    <row r="80" spans="1:14" x14ac:dyDescent="0.3">
      <c r="A80" t="s">
        <v>20</v>
      </c>
      <c r="B80">
        <v>330</v>
      </c>
      <c r="C80">
        <f t="shared" si="4"/>
        <v>330</v>
      </c>
      <c r="D80" t="str">
        <f t="shared" si="5"/>
        <v>successful</v>
      </c>
      <c r="E80" t="str">
        <v>successful</v>
      </c>
      <c r="F80">
        <v>1782</v>
      </c>
      <c r="G80" t="str">
        <f t="shared" si="6"/>
        <v/>
      </c>
      <c r="H80" t="str">
        <f t="shared" si="7"/>
        <v/>
      </c>
      <c r="J80" s="12" t="s">
        <v>20</v>
      </c>
      <c r="K80">
        <v>1782</v>
      </c>
      <c r="M80" s="19" t="str">
        <v>failed</v>
      </c>
      <c r="N80">
        <v>2179</v>
      </c>
    </row>
    <row r="81" spans="1:14" x14ac:dyDescent="0.3">
      <c r="A81" t="s">
        <v>14</v>
      </c>
      <c r="B81">
        <v>838</v>
      </c>
      <c r="C81" t="str">
        <f t="shared" si="4"/>
        <v/>
      </c>
      <c r="D81" t="str">
        <f t="shared" si="5"/>
        <v/>
      </c>
      <c r="E81" t="str">
        <v>successful</v>
      </c>
      <c r="F81">
        <v>903</v>
      </c>
      <c r="G81" t="str">
        <f t="shared" si="6"/>
        <v>failed</v>
      </c>
      <c r="H81">
        <f t="shared" si="7"/>
        <v>838</v>
      </c>
      <c r="J81" s="12" t="s">
        <v>20</v>
      </c>
      <c r="K81">
        <v>903</v>
      </c>
      <c r="M81" s="19" t="str">
        <v>failed</v>
      </c>
      <c r="N81">
        <v>931</v>
      </c>
    </row>
    <row r="82" spans="1:14" x14ac:dyDescent="0.3">
      <c r="A82" t="s">
        <v>20</v>
      </c>
      <c r="B82">
        <v>127</v>
      </c>
      <c r="C82">
        <f t="shared" si="4"/>
        <v>127</v>
      </c>
      <c r="D82" t="str">
        <f t="shared" si="5"/>
        <v>successful</v>
      </c>
      <c r="E82" t="str">
        <v>successful</v>
      </c>
      <c r="F82">
        <v>94</v>
      </c>
      <c r="G82" t="str">
        <f t="shared" si="6"/>
        <v/>
      </c>
      <c r="H82" t="str">
        <f t="shared" si="7"/>
        <v/>
      </c>
      <c r="J82" s="12" t="s">
        <v>20</v>
      </c>
      <c r="K82">
        <v>94</v>
      </c>
      <c r="M82" s="19" t="str">
        <v>failed</v>
      </c>
      <c r="N82">
        <v>92</v>
      </c>
    </row>
    <row r="83" spans="1:14" x14ac:dyDescent="0.3">
      <c r="A83" t="s">
        <v>20</v>
      </c>
      <c r="B83">
        <v>411</v>
      </c>
      <c r="C83">
        <f t="shared" si="4"/>
        <v>411</v>
      </c>
      <c r="D83" t="str">
        <f t="shared" si="5"/>
        <v>successful</v>
      </c>
      <c r="E83" t="str">
        <v>successful</v>
      </c>
      <c r="F83">
        <v>180</v>
      </c>
      <c r="G83" t="str">
        <f t="shared" si="6"/>
        <v/>
      </c>
      <c r="H83" t="str">
        <f t="shared" si="7"/>
        <v/>
      </c>
      <c r="J83" s="12" t="s">
        <v>20</v>
      </c>
      <c r="K83">
        <v>180</v>
      </c>
      <c r="M83" s="19" t="str">
        <v>failed</v>
      </c>
      <c r="N83">
        <v>57</v>
      </c>
    </row>
    <row r="84" spans="1:14" x14ac:dyDescent="0.3">
      <c r="A84" t="s">
        <v>20</v>
      </c>
      <c r="B84">
        <v>180</v>
      </c>
      <c r="C84">
        <f t="shared" si="4"/>
        <v>180</v>
      </c>
      <c r="D84" t="str">
        <f t="shared" si="5"/>
        <v>successful</v>
      </c>
      <c r="E84" t="str">
        <v>successful</v>
      </c>
      <c r="F84">
        <v>533</v>
      </c>
      <c r="G84" t="str">
        <f t="shared" si="6"/>
        <v/>
      </c>
      <c r="H84" t="str">
        <f t="shared" si="7"/>
        <v/>
      </c>
      <c r="J84" s="12" t="s">
        <v>20</v>
      </c>
      <c r="K84">
        <v>533</v>
      </c>
      <c r="M84" s="19" t="str">
        <v>failed</v>
      </c>
      <c r="N84">
        <v>41</v>
      </c>
    </row>
    <row r="85" spans="1:14" x14ac:dyDescent="0.3">
      <c r="A85" t="s">
        <v>14</v>
      </c>
      <c r="B85">
        <v>1000</v>
      </c>
      <c r="C85" t="str">
        <f t="shared" si="4"/>
        <v/>
      </c>
      <c r="D85" t="str">
        <f t="shared" si="5"/>
        <v/>
      </c>
      <c r="E85" t="str">
        <v>successful</v>
      </c>
      <c r="F85">
        <v>2443</v>
      </c>
      <c r="G85" t="str">
        <f t="shared" si="6"/>
        <v>failed</v>
      </c>
      <c r="H85">
        <f t="shared" si="7"/>
        <v>1000</v>
      </c>
      <c r="J85" s="12" t="s">
        <v>20</v>
      </c>
      <c r="K85">
        <v>2443</v>
      </c>
      <c r="M85" s="19" t="str">
        <v>failed</v>
      </c>
      <c r="N85">
        <v>1</v>
      </c>
    </row>
    <row r="86" spans="1:14" x14ac:dyDescent="0.3">
      <c r="A86" t="s">
        <v>20</v>
      </c>
      <c r="B86">
        <v>374</v>
      </c>
      <c r="C86">
        <f t="shared" si="4"/>
        <v>374</v>
      </c>
      <c r="D86" t="str">
        <f t="shared" si="5"/>
        <v>successful</v>
      </c>
      <c r="E86" t="str">
        <v>successful</v>
      </c>
      <c r="F86">
        <v>89</v>
      </c>
      <c r="G86" t="str">
        <f t="shared" si="6"/>
        <v/>
      </c>
      <c r="H86" t="str">
        <f t="shared" si="7"/>
        <v/>
      </c>
      <c r="J86" s="12" t="s">
        <v>20</v>
      </c>
      <c r="K86">
        <v>89</v>
      </c>
      <c r="M86" s="19" t="str">
        <v>failed</v>
      </c>
      <c r="N86">
        <v>101</v>
      </c>
    </row>
    <row r="87" spans="1:14" x14ac:dyDescent="0.3">
      <c r="A87" t="s">
        <v>20</v>
      </c>
      <c r="B87">
        <v>71</v>
      </c>
      <c r="C87">
        <f t="shared" si="4"/>
        <v>71</v>
      </c>
      <c r="D87" t="str">
        <f t="shared" si="5"/>
        <v>successful</v>
      </c>
      <c r="E87" t="str">
        <v>successful</v>
      </c>
      <c r="F87">
        <v>159</v>
      </c>
      <c r="G87" t="str">
        <f t="shared" si="6"/>
        <v/>
      </c>
      <c r="H87" t="str">
        <f t="shared" si="7"/>
        <v/>
      </c>
      <c r="J87" s="12" t="s">
        <v>20</v>
      </c>
      <c r="K87">
        <v>159</v>
      </c>
      <c r="M87" s="19" t="str">
        <v>failed</v>
      </c>
      <c r="N87">
        <v>1335</v>
      </c>
    </row>
    <row r="88" spans="1:14" x14ac:dyDescent="0.3">
      <c r="A88" t="s">
        <v>20</v>
      </c>
      <c r="B88">
        <v>203</v>
      </c>
      <c r="C88">
        <f t="shared" si="4"/>
        <v>203</v>
      </c>
      <c r="D88" t="str">
        <f t="shared" si="5"/>
        <v>successful</v>
      </c>
      <c r="E88" t="str">
        <v>successful</v>
      </c>
      <c r="F88">
        <v>50</v>
      </c>
      <c r="G88" t="str">
        <f t="shared" si="6"/>
        <v/>
      </c>
      <c r="H88" t="str">
        <f t="shared" si="7"/>
        <v/>
      </c>
      <c r="J88" s="12" t="s">
        <v>20</v>
      </c>
      <c r="K88">
        <v>50</v>
      </c>
      <c r="M88" s="19" t="str">
        <v>failed</v>
      </c>
      <c r="N88">
        <v>15</v>
      </c>
    </row>
    <row r="89" spans="1:14" x14ac:dyDescent="0.3">
      <c r="A89" t="s">
        <v>14</v>
      </c>
      <c r="B89">
        <v>1482</v>
      </c>
      <c r="C89" t="str">
        <f t="shared" si="4"/>
        <v/>
      </c>
      <c r="D89" t="str">
        <f t="shared" si="5"/>
        <v/>
      </c>
      <c r="E89" t="str">
        <v>successful</v>
      </c>
      <c r="F89">
        <v>186</v>
      </c>
      <c r="G89" t="str">
        <f t="shared" si="6"/>
        <v>failed</v>
      </c>
      <c r="H89">
        <f t="shared" si="7"/>
        <v>1482</v>
      </c>
      <c r="J89" s="12" t="s">
        <v>20</v>
      </c>
      <c r="K89">
        <v>186</v>
      </c>
      <c r="M89" s="19" t="str">
        <v>failed</v>
      </c>
      <c r="N89">
        <v>454</v>
      </c>
    </row>
    <row r="90" spans="1:14" x14ac:dyDescent="0.3">
      <c r="A90" t="s">
        <v>20</v>
      </c>
      <c r="B90">
        <v>113</v>
      </c>
      <c r="C90">
        <f t="shared" si="4"/>
        <v>113</v>
      </c>
      <c r="D90" t="str">
        <f t="shared" si="5"/>
        <v>successful</v>
      </c>
      <c r="E90" t="str">
        <v>successful</v>
      </c>
      <c r="F90">
        <v>1071</v>
      </c>
      <c r="G90" t="str">
        <f t="shared" si="6"/>
        <v/>
      </c>
      <c r="H90" t="str">
        <f t="shared" si="7"/>
        <v/>
      </c>
      <c r="J90" s="12" t="s">
        <v>20</v>
      </c>
      <c r="K90">
        <v>1071</v>
      </c>
      <c r="M90" s="19" t="str">
        <v>failed</v>
      </c>
      <c r="N90">
        <v>3182</v>
      </c>
    </row>
    <row r="91" spans="1:14" x14ac:dyDescent="0.3">
      <c r="A91" t="s">
        <v>20</v>
      </c>
      <c r="B91">
        <v>96</v>
      </c>
      <c r="C91">
        <f t="shared" si="4"/>
        <v>96</v>
      </c>
      <c r="D91" t="str">
        <f t="shared" si="5"/>
        <v>successful</v>
      </c>
      <c r="E91" t="str">
        <v>successful</v>
      </c>
      <c r="F91">
        <v>117</v>
      </c>
      <c r="G91" t="str">
        <f t="shared" si="6"/>
        <v/>
      </c>
      <c r="H91" t="str">
        <f t="shared" si="7"/>
        <v/>
      </c>
      <c r="J91" s="12" t="s">
        <v>20</v>
      </c>
      <c r="K91">
        <v>117</v>
      </c>
      <c r="M91" s="19" t="str">
        <v>failed</v>
      </c>
      <c r="N91">
        <v>15</v>
      </c>
    </row>
    <row r="92" spans="1:14" x14ac:dyDescent="0.3">
      <c r="A92" t="s">
        <v>14</v>
      </c>
      <c r="B92">
        <v>106</v>
      </c>
      <c r="C92" t="str">
        <f t="shared" si="4"/>
        <v/>
      </c>
      <c r="D92" t="str">
        <f t="shared" si="5"/>
        <v/>
      </c>
      <c r="E92" t="str">
        <v>successful</v>
      </c>
      <c r="F92">
        <v>70</v>
      </c>
      <c r="G92" t="str">
        <f t="shared" si="6"/>
        <v>failed</v>
      </c>
      <c r="H92">
        <f t="shared" si="7"/>
        <v>106</v>
      </c>
      <c r="J92" s="12" t="s">
        <v>20</v>
      </c>
      <c r="K92">
        <v>70</v>
      </c>
      <c r="M92" s="19" t="str">
        <v>failed</v>
      </c>
      <c r="N92">
        <v>133</v>
      </c>
    </row>
    <row r="93" spans="1:14" x14ac:dyDescent="0.3">
      <c r="A93" t="s">
        <v>14</v>
      </c>
      <c r="B93">
        <v>679</v>
      </c>
      <c r="C93" t="str">
        <f t="shared" si="4"/>
        <v/>
      </c>
      <c r="D93" t="str">
        <f t="shared" si="5"/>
        <v/>
      </c>
      <c r="E93" t="str">
        <v>successful</v>
      </c>
      <c r="F93">
        <v>135</v>
      </c>
      <c r="G93" t="str">
        <f t="shared" si="6"/>
        <v>failed</v>
      </c>
      <c r="H93">
        <f t="shared" si="7"/>
        <v>679</v>
      </c>
      <c r="J93" s="12" t="s">
        <v>20</v>
      </c>
      <c r="K93">
        <v>135</v>
      </c>
      <c r="M93" s="19" t="str">
        <v>failed</v>
      </c>
      <c r="N93">
        <v>2062</v>
      </c>
    </row>
    <row r="94" spans="1:14" x14ac:dyDescent="0.3">
      <c r="A94" t="s">
        <v>20</v>
      </c>
      <c r="B94">
        <v>498</v>
      </c>
      <c r="C94">
        <f t="shared" si="4"/>
        <v>498</v>
      </c>
      <c r="D94" t="str">
        <f t="shared" si="5"/>
        <v>successful</v>
      </c>
      <c r="E94" t="str">
        <v>successful</v>
      </c>
      <c r="F94">
        <v>768</v>
      </c>
      <c r="G94" t="str">
        <f t="shared" si="6"/>
        <v/>
      </c>
      <c r="H94" t="str">
        <f t="shared" si="7"/>
        <v/>
      </c>
      <c r="J94" s="12" t="s">
        <v>20</v>
      </c>
      <c r="K94">
        <v>768</v>
      </c>
      <c r="M94" s="19" t="str">
        <v>failed</v>
      </c>
      <c r="N94">
        <v>29</v>
      </c>
    </row>
    <row r="95" spans="1:14" x14ac:dyDescent="0.3">
      <c r="A95" t="s">
        <v>74</v>
      </c>
      <c r="B95">
        <v>610</v>
      </c>
      <c r="C95" t="str">
        <f t="shared" si="4"/>
        <v/>
      </c>
      <c r="D95" t="str">
        <f t="shared" si="5"/>
        <v/>
      </c>
      <c r="E95" t="str">
        <v>successful</v>
      </c>
      <c r="F95">
        <v>199</v>
      </c>
      <c r="G95" t="str">
        <f t="shared" si="6"/>
        <v/>
      </c>
      <c r="H95" t="str">
        <f t="shared" si="7"/>
        <v/>
      </c>
      <c r="J95" s="12" t="s">
        <v>20</v>
      </c>
      <c r="K95">
        <v>199</v>
      </c>
      <c r="M95" s="19" t="str">
        <v>failed</v>
      </c>
      <c r="N95">
        <v>132</v>
      </c>
    </row>
    <row r="96" spans="1:14" x14ac:dyDescent="0.3">
      <c r="A96" t="s">
        <v>20</v>
      </c>
      <c r="B96">
        <v>180</v>
      </c>
      <c r="C96">
        <f t="shared" si="4"/>
        <v>180</v>
      </c>
      <c r="D96" t="str">
        <f t="shared" si="5"/>
        <v>successful</v>
      </c>
      <c r="E96" t="str">
        <v>successful</v>
      </c>
      <c r="F96">
        <v>107</v>
      </c>
      <c r="G96" t="str">
        <f t="shared" si="6"/>
        <v/>
      </c>
      <c r="H96" t="str">
        <f t="shared" si="7"/>
        <v/>
      </c>
      <c r="J96" s="12" t="s">
        <v>20</v>
      </c>
      <c r="K96">
        <v>107</v>
      </c>
      <c r="M96" s="19" t="str">
        <v>failed</v>
      </c>
      <c r="N96">
        <v>137</v>
      </c>
    </row>
    <row r="97" spans="1:14" x14ac:dyDescent="0.3">
      <c r="A97" t="s">
        <v>20</v>
      </c>
      <c r="B97">
        <v>27</v>
      </c>
      <c r="C97">
        <f t="shared" si="4"/>
        <v>27</v>
      </c>
      <c r="D97" t="str">
        <f t="shared" si="5"/>
        <v>successful</v>
      </c>
      <c r="E97" t="str">
        <v>successful</v>
      </c>
      <c r="F97">
        <v>195</v>
      </c>
      <c r="G97" t="str">
        <f t="shared" si="6"/>
        <v/>
      </c>
      <c r="H97" t="str">
        <f t="shared" si="7"/>
        <v/>
      </c>
      <c r="J97" s="12" t="s">
        <v>20</v>
      </c>
      <c r="K97">
        <v>195</v>
      </c>
      <c r="M97" s="19" t="str">
        <v>failed</v>
      </c>
      <c r="N97">
        <v>908</v>
      </c>
    </row>
    <row r="98" spans="1:14" x14ac:dyDescent="0.3">
      <c r="A98" t="s">
        <v>20</v>
      </c>
      <c r="B98">
        <v>2331</v>
      </c>
      <c r="C98">
        <f t="shared" si="4"/>
        <v>2331</v>
      </c>
      <c r="D98" t="str">
        <f t="shared" si="5"/>
        <v>successful</v>
      </c>
      <c r="E98" t="str">
        <v>successful</v>
      </c>
      <c r="F98">
        <v>3376</v>
      </c>
      <c r="G98" t="str">
        <f t="shared" si="6"/>
        <v/>
      </c>
      <c r="H98" t="str">
        <f t="shared" si="7"/>
        <v/>
      </c>
      <c r="J98" s="12" t="s">
        <v>20</v>
      </c>
      <c r="K98">
        <v>3376</v>
      </c>
      <c r="M98" s="19" t="str">
        <v>failed</v>
      </c>
      <c r="N98">
        <v>10</v>
      </c>
    </row>
    <row r="99" spans="1:14" x14ac:dyDescent="0.3">
      <c r="A99" t="s">
        <v>20</v>
      </c>
      <c r="B99">
        <v>113</v>
      </c>
      <c r="C99">
        <f t="shared" si="4"/>
        <v>113</v>
      </c>
      <c r="D99" t="str">
        <f t="shared" si="5"/>
        <v>successful</v>
      </c>
      <c r="E99" t="str">
        <v>successful</v>
      </c>
      <c r="F99">
        <v>41</v>
      </c>
      <c r="G99" t="str">
        <f t="shared" si="6"/>
        <v/>
      </c>
      <c r="H99" t="str">
        <f t="shared" si="7"/>
        <v/>
      </c>
      <c r="J99" s="12" t="s">
        <v>20</v>
      </c>
      <c r="K99">
        <v>41</v>
      </c>
      <c r="M99" s="19" t="str">
        <v>failed</v>
      </c>
      <c r="N99">
        <v>1910</v>
      </c>
    </row>
    <row r="100" spans="1:14" x14ac:dyDescent="0.3">
      <c r="A100" t="s">
        <v>14</v>
      </c>
      <c r="B100">
        <v>1220</v>
      </c>
      <c r="C100" t="str">
        <f t="shared" si="4"/>
        <v/>
      </c>
      <c r="D100" t="str">
        <f t="shared" si="5"/>
        <v/>
      </c>
      <c r="E100" t="str">
        <v>successful</v>
      </c>
      <c r="F100">
        <v>1821</v>
      </c>
      <c r="G100" t="str">
        <f t="shared" si="6"/>
        <v>failed</v>
      </c>
      <c r="H100">
        <f t="shared" si="7"/>
        <v>1220</v>
      </c>
      <c r="J100" s="12" t="s">
        <v>20</v>
      </c>
      <c r="K100">
        <v>1821</v>
      </c>
      <c r="M100" s="19" t="str">
        <v>failed</v>
      </c>
      <c r="N100">
        <v>38</v>
      </c>
    </row>
    <row r="101" spans="1:14" x14ac:dyDescent="0.3">
      <c r="A101" t="s">
        <v>20</v>
      </c>
      <c r="B101">
        <v>164</v>
      </c>
      <c r="C101">
        <f t="shared" si="4"/>
        <v>164</v>
      </c>
      <c r="D101" t="str">
        <f t="shared" si="5"/>
        <v>successful</v>
      </c>
      <c r="E101" t="str">
        <v>successful</v>
      </c>
      <c r="F101">
        <v>164</v>
      </c>
      <c r="G101" t="str">
        <f t="shared" si="6"/>
        <v/>
      </c>
      <c r="H101" t="str">
        <f t="shared" si="7"/>
        <v/>
      </c>
      <c r="J101" s="12" t="s">
        <v>20</v>
      </c>
      <c r="K101">
        <v>164</v>
      </c>
      <c r="M101" s="19" t="str">
        <v>failed</v>
      </c>
      <c r="N101">
        <v>104</v>
      </c>
    </row>
    <row r="102" spans="1:14" x14ac:dyDescent="0.3">
      <c r="A102" t="s">
        <v>14</v>
      </c>
      <c r="B102">
        <v>1</v>
      </c>
      <c r="C102" t="str">
        <f t="shared" si="4"/>
        <v/>
      </c>
      <c r="D102" t="str">
        <f t="shared" si="5"/>
        <v/>
      </c>
      <c r="E102" t="str">
        <v>successful</v>
      </c>
      <c r="F102">
        <v>157</v>
      </c>
      <c r="G102" t="str">
        <f t="shared" si="6"/>
        <v>failed</v>
      </c>
      <c r="H102">
        <f t="shared" si="7"/>
        <v>1</v>
      </c>
      <c r="J102" s="12" t="s">
        <v>20</v>
      </c>
      <c r="K102">
        <v>157</v>
      </c>
      <c r="M102" s="19" t="str">
        <v>failed</v>
      </c>
      <c r="N102">
        <v>49</v>
      </c>
    </row>
    <row r="103" spans="1:14" x14ac:dyDescent="0.3">
      <c r="A103" t="s">
        <v>20</v>
      </c>
      <c r="B103">
        <v>164</v>
      </c>
      <c r="C103">
        <f t="shared" si="4"/>
        <v>164</v>
      </c>
      <c r="D103" t="str">
        <f t="shared" si="5"/>
        <v>successful</v>
      </c>
      <c r="E103" t="str">
        <v>successful</v>
      </c>
      <c r="F103">
        <v>246</v>
      </c>
      <c r="G103" t="str">
        <f t="shared" si="6"/>
        <v/>
      </c>
      <c r="H103" t="str">
        <f t="shared" si="7"/>
        <v/>
      </c>
      <c r="J103" s="12" t="s">
        <v>20</v>
      </c>
      <c r="K103">
        <v>246</v>
      </c>
      <c r="M103" s="19" t="str">
        <v>failed</v>
      </c>
      <c r="N103">
        <v>1</v>
      </c>
    </row>
    <row r="104" spans="1:14" x14ac:dyDescent="0.3">
      <c r="A104" t="s">
        <v>20</v>
      </c>
      <c r="B104">
        <v>336</v>
      </c>
      <c r="C104">
        <f t="shared" si="4"/>
        <v>336</v>
      </c>
      <c r="D104" t="str">
        <f t="shared" si="5"/>
        <v>successful</v>
      </c>
      <c r="E104" t="str">
        <v>successful</v>
      </c>
      <c r="F104">
        <v>1396</v>
      </c>
      <c r="G104" t="str">
        <f t="shared" si="6"/>
        <v/>
      </c>
      <c r="H104" t="str">
        <f t="shared" si="7"/>
        <v/>
      </c>
      <c r="J104" s="12" t="s">
        <v>20</v>
      </c>
      <c r="K104">
        <v>1396</v>
      </c>
      <c r="M104" s="19" t="str">
        <v>failed</v>
      </c>
      <c r="N104">
        <v>245</v>
      </c>
    </row>
    <row r="105" spans="1:14" x14ac:dyDescent="0.3">
      <c r="A105" t="s">
        <v>14</v>
      </c>
      <c r="B105">
        <v>37</v>
      </c>
      <c r="C105" t="str">
        <f t="shared" si="4"/>
        <v/>
      </c>
      <c r="D105" t="str">
        <f t="shared" si="5"/>
        <v/>
      </c>
      <c r="E105" t="str">
        <v>successful</v>
      </c>
      <c r="F105">
        <v>2506</v>
      </c>
      <c r="G105" t="str">
        <f t="shared" si="6"/>
        <v>failed</v>
      </c>
      <c r="H105">
        <f t="shared" si="7"/>
        <v>37</v>
      </c>
      <c r="J105" s="12" t="s">
        <v>20</v>
      </c>
      <c r="K105">
        <v>2506</v>
      </c>
      <c r="M105" s="19" t="str">
        <v>failed</v>
      </c>
      <c r="N105">
        <v>32</v>
      </c>
    </row>
    <row r="106" spans="1:14" x14ac:dyDescent="0.3">
      <c r="A106" t="s">
        <v>20</v>
      </c>
      <c r="B106">
        <v>1917</v>
      </c>
      <c r="C106">
        <f t="shared" si="4"/>
        <v>1917</v>
      </c>
      <c r="D106" t="str">
        <f t="shared" si="5"/>
        <v>successful</v>
      </c>
      <c r="E106" t="str">
        <v>successful</v>
      </c>
      <c r="F106">
        <v>244</v>
      </c>
      <c r="G106" t="str">
        <f t="shared" si="6"/>
        <v/>
      </c>
      <c r="H106" t="str">
        <f t="shared" si="7"/>
        <v/>
      </c>
      <c r="J106" s="12" t="s">
        <v>20</v>
      </c>
      <c r="K106">
        <v>244</v>
      </c>
      <c r="M106" s="19" t="str">
        <v>failed</v>
      </c>
      <c r="N106">
        <v>7</v>
      </c>
    </row>
    <row r="107" spans="1:14" x14ac:dyDescent="0.3">
      <c r="A107" t="s">
        <v>20</v>
      </c>
      <c r="B107">
        <v>95</v>
      </c>
      <c r="C107">
        <f t="shared" si="4"/>
        <v>95</v>
      </c>
      <c r="D107" t="str">
        <f t="shared" si="5"/>
        <v>successful</v>
      </c>
      <c r="E107" t="str">
        <v>successful</v>
      </c>
      <c r="F107">
        <v>146</v>
      </c>
      <c r="G107" t="str">
        <f t="shared" si="6"/>
        <v/>
      </c>
      <c r="H107" t="str">
        <f t="shared" si="7"/>
        <v/>
      </c>
      <c r="J107" s="12" t="s">
        <v>20</v>
      </c>
      <c r="K107">
        <v>146</v>
      </c>
      <c r="M107" s="19" t="str">
        <v>failed</v>
      </c>
      <c r="N107">
        <v>803</v>
      </c>
    </row>
    <row r="108" spans="1:14" x14ac:dyDescent="0.3">
      <c r="A108" t="s">
        <v>20</v>
      </c>
      <c r="B108">
        <v>147</v>
      </c>
      <c r="C108">
        <f t="shared" si="4"/>
        <v>147</v>
      </c>
      <c r="D108" t="str">
        <f t="shared" si="5"/>
        <v>successful</v>
      </c>
      <c r="E108" t="str">
        <v>successful</v>
      </c>
      <c r="F108">
        <v>1267</v>
      </c>
      <c r="G108" t="str">
        <f t="shared" si="6"/>
        <v/>
      </c>
      <c r="H108" t="str">
        <f t="shared" si="7"/>
        <v/>
      </c>
      <c r="J108" s="12" t="s">
        <v>20</v>
      </c>
      <c r="K108">
        <v>1267</v>
      </c>
      <c r="M108" s="19" t="str">
        <v>failed</v>
      </c>
      <c r="N108">
        <v>16</v>
      </c>
    </row>
    <row r="109" spans="1:14" x14ac:dyDescent="0.3">
      <c r="A109" t="s">
        <v>20</v>
      </c>
      <c r="B109">
        <v>86</v>
      </c>
      <c r="C109">
        <f t="shared" si="4"/>
        <v>86</v>
      </c>
      <c r="D109" t="str">
        <f t="shared" si="5"/>
        <v>successful</v>
      </c>
      <c r="E109" t="str">
        <v>successful</v>
      </c>
      <c r="F109">
        <v>1561</v>
      </c>
      <c r="G109" t="str">
        <f t="shared" si="6"/>
        <v/>
      </c>
      <c r="H109" t="str">
        <f t="shared" si="7"/>
        <v/>
      </c>
      <c r="J109" s="12" t="s">
        <v>20</v>
      </c>
      <c r="K109">
        <v>1561</v>
      </c>
      <c r="M109" s="19" t="str">
        <v>failed</v>
      </c>
      <c r="N109">
        <v>31</v>
      </c>
    </row>
    <row r="110" spans="1:14" x14ac:dyDescent="0.3">
      <c r="A110" t="s">
        <v>20</v>
      </c>
      <c r="B110">
        <v>83</v>
      </c>
      <c r="C110">
        <f t="shared" si="4"/>
        <v>83</v>
      </c>
      <c r="D110" t="str">
        <f t="shared" si="5"/>
        <v>successful</v>
      </c>
      <c r="E110" t="str">
        <v>successful</v>
      </c>
      <c r="F110">
        <v>48</v>
      </c>
      <c r="G110" t="str">
        <f t="shared" si="6"/>
        <v/>
      </c>
      <c r="H110" t="str">
        <f t="shared" si="7"/>
        <v/>
      </c>
      <c r="J110" s="12" t="s">
        <v>20</v>
      </c>
      <c r="K110">
        <v>48</v>
      </c>
      <c r="M110" s="19" t="str">
        <v>failed</v>
      </c>
      <c r="N110">
        <v>108</v>
      </c>
    </row>
    <row r="111" spans="1:14" x14ac:dyDescent="0.3">
      <c r="A111" t="s">
        <v>14</v>
      </c>
      <c r="B111">
        <v>60</v>
      </c>
      <c r="C111" t="str">
        <f t="shared" si="4"/>
        <v/>
      </c>
      <c r="D111" t="str">
        <f t="shared" si="5"/>
        <v/>
      </c>
      <c r="E111" t="str">
        <v>successful</v>
      </c>
      <c r="F111">
        <v>2739</v>
      </c>
      <c r="G111" t="str">
        <f t="shared" si="6"/>
        <v>failed</v>
      </c>
      <c r="H111">
        <f t="shared" si="7"/>
        <v>60</v>
      </c>
      <c r="J111" s="12" t="s">
        <v>20</v>
      </c>
      <c r="K111">
        <v>2739</v>
      </c>
      <c r="M111" s="19" t="str">
        <v>failed</v>
      </c>
      <c r="N111">
        <v>30</v>
      </c>
    </row>
    <row r="112" spans="1:14" x14ac:dyDescent="0.3">
      <c r="A112" t="s">
        <v>14</v>
      </c>
      <c r="B112">
        <v>296</v>
      </c>
      <c r="C112" t="str">
        <f t="shared" si="4"/>
        <v/>
      </c>
      <c r="D112" t="str">
        <f t="shared" si="5"/>
        <v/>
      </c>
      <c r="E112" t="str">
        <v>successful</v>
      </c>
      <c r="F112">
        <v>3537</v>
      </c>
      <c r="G112" t="str">
        <f t="shared" si="6"/>
        <v>failed</v>
      </c>
      <c r="H112">
        <f t="shared" si="7"/>
        <v>296</v>
      </c>
      <c r="J112" s="12" t="s">
        <v>20</v>
      </c>
      <c r="K112">
        <v>3537</v>
      </c>
      <c r="M112" s="19" t="str">
        <v>failed</v>
      </c>
      <c r="N112">
        <v>17</v>
      </c>
    </row>
    <row r="113" spans="1:14" x14ac:dyDescent="0.3">
      <c r="A113" t="s">
        <v>20</v>
      </c>
      <c r="B113">
        <v>676</v>
      </c>
      <c r="C113">
        <f t="shared" si="4"/>
        <v>676</v>
      </c>
      <c r="D113" t="str">
        <f t="shared" si="5"/>
        <v>successful</v>
      </c>
      <c r="E113" t="str">
        <v>successful</v>
      </c>
      <c r="F113">
        <v>2107</v>
      </c>
      <c r="G113" t="str">
        <f t="shared" si="6"/>
        <v/>
      </c>
      <c r="H113" t="str">
        <f t="shared" si="7"/>
        <v/>
      </c>
      <c r="J113" s="12" t="s">
        <v>20</v>
      </c>
      <c r="K113">
        <v>2107</v>
      </c>
      <c r="M113" s="19" t="str">
        <v>failed</v>
      </c>
      <c r="N113">
        <v>80</v>
      </c>
    </row>
    <row r="114" spans="1:14" x14ac:dyDescent="0.3">
      <c r="A114" t="s">
        <v>20</v>
      </c>
      <c r="B114">
        <v>361</v>
      </c>
      <c r="C114">
        <f t="shared" si="4"/>
        <v>361</v>
      </c>
      <c r="D114" t="str">
        <f t="shared" si="5"/>
        <v>successful</v>
      </c>
      <c r="E114" t="str">
        <v>successful</v>
      </c>
      <c r="F114">
        <v>3318</v>
      </c>
      <c r="G114" t="str">
        <f t="shared" si="6"/>
        <v/>
      </c>
      <c r="H114" t="str">
        <f t="shared" si="7"/>
        <v/>
      </c>
      <c r="J114" s="12" t="s">
        <v>20</v>
      </c>
      <c r="K114">
        <v>3318</v>
      </c>
      <c r="M114" s="19" t="str">
        <v>failed</v>
      </c>
      <c r="N114">
        <v>2468</v>
      </c>
    </row>
    <row r="115" spans="1:14" x14ac:dyDescent="0.3">
      <c r="A115" t="s">
        <v>20</v>
      </c>
      <c r="B115">
        <v>131</v>
      </c>
      <c r="C115">
        <f t="shared" si="4"/>
        <v>131</v>
      </c>
      <c r="D115" t="str">
        <f t="shared" si="5"/>
        <v>successful</v>
      </c>
      <c r="E115" t="str">
        <v>successful</v>
      </c>
      <c r="F115">
        <v>340</v>
      </c>
      <c r="G115" t="str">
        <f t="shared" si="6"/>
        <v/>
      </c>
      <c r="H115" t="str">
        <f t="shared" si="7"/>
        <v/>
      </c>
      <c r="J115" s="12" t="s">
        <v>20</v>
      </c>
      <c r="K115">
        <v>340</v>
      </c>
      <c r="M115" s="19" t="str">
        <v>failed</v>
      </c>
      <c r="N115">
        <v>26</v>
      </c>
    </row>
    <row r="116" spans="1:14" x14ac:dyDescent="0.3">
      <c r="A116" t="s">
        <v>20</v>
      </c>
      <c r="B116">
        <v>126</v>
      </c>
      <c r="C116">
        <f t="shared" si="4"/>
        <v>126</v>
      </c>
      <c r="D116" t="str">
        <f t="shared" si="5"/>
        <v>successful</v>
      </c>
      <c r="E116" t="str">
        <v>successful</v>
      </c>
      <c r="F116">
        <v>1442</v>
      </c>
      <c r="G116" t="str">
        <f t="shared" si="6"/>
        <v/>
      </c>
      <c r="H116" t="str">
        <f t="shared" si="7"/>
        <v/>
      </c>
      <c r="J116" s="12" t="s">
        <v>20</v>
      </c>
      <c r="K116">
        <v>1442</v>
      </c>
      <c r="M116" s="19" t="str">
        <v>failed</v>
      </c>
      <c r="N116">
        <v>73</v>
      </c>
    </row>
    <row r="117" spans="1:14" x14ac:dyDescent="0.3">
      <c r="A117" t="s">
        <v>14</v>
      </c>
      <c r="B117">
        <v>3304</v>
      </c>
      <c r="C117" t="str">
        <f t="shared" si="4"/>
        <v/>
      </c>
      <c r="D117" t="str">
        <f t="shared" si="5"/>
        <v/>
      </c>
      <c r="E117" t="str">
        <v>successful</v>
      </c>
      <c r="F117">
        <v>126</v>
      </c>
      <c r="G117" t="str">
        <f t="shared" si="6"/>
        <v>failed</v>
      </c>
      <c r="H117">
        <f t="shared" si="7"/>
        <v>3304</v>
      </c>
      <c r="J117" s="12" t="s">
        <v>20</v>
      </c>
      <c r="K117">
        <v>126</v>
      </c>
      <c r="M117" s="19" t="str">
        <v>failed</v>
      </c>
      <c r="N117">
        <v>128</v>
      </c>
    </row>
    <row r="118" spans="1:14" x14ac:dyDescent="0.3">
      <c r="A118" t="s">
        <v>14</v>
      </c>
      <c r="B118">
        <v>73</v>
      </c>
      <c r="C118" t="str">
        <f t="shared" si="4"/>
        <v/>
      </c>
      <c r="D118" t="str">
        <f t="shared" si="5"/>
        <v/>
      </c>
      <c r="E118" t="str">
        <v>successful</v>
      </c>
      <c r="F118">
        <v>524</v>
      </c>
      <c r="G118" t="str">
        <f t="shared" si="6"/>
        <v>failed</v>
      </c>
      <c r="H118">
        <f t="shared" si="7"/>
        <v>73</v>
      </c>
      <c r="J118" s="12" t="s">
        <v>20</v>
      </c>
      <c r="K118">
        <v>524</v>
      </c>
      <c r="M118" s="19" t="str">
        <v>failed</v>
      </c>
      <c r="N118">
        <v>33</v>
      </c>
    </row>
    <row r="119" spans="1:14" x14ac:dyDescent="0.3">
      <c r="A119" t="s">
        <v>20</v>
      </c>
      <c r="B119">
        <v>275</v>
      </c>
      <c r="C119">
        <f t="shared" si="4"/>
        <v>275</v>
      </c>
      <c r="D119" t="str">
        <f t="shared" si="5"/>
        <v>successful</v>
      </c>
      <c r="E119" t="str">
        <v>successful</v>
      </c>
      <c r="F119">
        <v>1989</v>
      </c>
      <c r="G119" t="str">
        <f t="shared" si="6"/>
        <v/>
      </c>
      <c r="H119" t="str">
        <f t="shared" si="7"/>
        <v/>
      </c>
      <c r="J119" s="12" t="s">
        <v>20</v>
      </c>
      <c r="K119">
        <v>1989</v>
      </c>
      <c r="M119" s="19" t="str">
        <v>failed</v>
      </c>
      <c r="N119">
        <v>1072</v>
      </c>
    </row>
    <row r="120" spans="1:14" x14ac:dyDescent="0.3">
      <c r="A120" t="s">
        <v>20</v>
      </c>
      <c r="B120">
        <v>67</v>
      </c>
      <c r="C120">
        <f t="shared" si="4"/>
        <v>67</v>
      </c>
      <c r="D120" t="str">
        <f t="shared" si="5"/>
        <v>successful</v>
      </c>
      <c r="E120" t="str">
        <v>successful</v>
      </c>
      <c r="F120">
        <v>157</v>
      </c>
      <c r="G120" t="str">
        <f t="shared" si="6"/>
        <v/>
      </c>
      <c r="H120" t="str">
        <f t="shared" si="7"/>
        <v/>
      </c>
      <c r="J120" s="12" t="s">
        <v>20</v>
      </c>
      <c r="K120">
        <v>157</v>
      </c>
      <c r="M120" s="19" t="str">
        <v>failed</v>
      </c>
      <c r="N120">
        <v>393</v>
      </c>
    </row>
    <row r="121" spans="1:14" x14ac:dyDescent="0.3">
      <c r="A121" t="s">
        <v>20</v>
      </c>
      <c r="B121">
        <v>154</v>
      </c>
      <c r="C121">
        <f t="shared" si="4"/>
        <v>154</v>
      </c>
      <c r="D121" t="str">
        <f t="shared" si="5"/>
        <v>successful</v>
      </c>
      <c r="E121" t="str">
        <v>successful</v>
      </c>
      <c r="F121">
        <v>4498</v>
      </c>
      <c r="G121" t="str">
        <f t="shared" si="6"/>
        <v/>
      </c>
      <c r="H121" t="str">
        <f t="shared" si="7"/>
        <v/>
      </c>
      <c r="J121" s="12" t="s">
        <v>20</v>
      </c>
      <c r="K121">
        <v>4498</v>
      </c>
      <c r="M121" s="19" t="str">
        <v>failed</v>
      </c>
      <c r="N121">
        <v>1257</v>
      </c>
    </row>
    <row r="122" spans="1:14" x14ac:dyDescent="0.3">
      <c r="A122" t="s">
        <v>20</v>
      </c>
      <c r="B122">
        <v>1782</v>
      </c>
      <c r="C122">
        <f t="shared" si="4"/>
        <v>1782</v>
      </c>
      <c r="D122" t="str">
        <f t="shared" si="5"/>
        <v>successful</v>
      </c>
      <c r="E122" t="str">
        <v>successful</v>
      </c>
      <c r="F122">
        <v>80</v>
      </c>
      <c r="G122" t="str">
        <f t="shared" si="6"/>
        <v/>
      </c>
      <c r="H122" t="str">
        <f t="shared" si="7"/>
        <v/>
      </c>
      <c r="J122" s="12" t="s">
        <v>20</v>
      </c>
      <c r="K122">
        <v>80</v>
      </c>
      <c r="M122" s="19" t="str">
        <v>failed</v>
      </c>
      <c r="N122">
        <v>328</v>
      </c>
    </row>
    <row r="123" spans="1:14" x14ac:dyDescent="0.3">
      <c r="A123" t="s">
        <v>20</v>
      </c>
      <c r="B123">
        <v>903</v>
      </c>
      <c r="C123">
        <f t="shared" si="4"/>
        <v>903</v>
      </c>
      <c r="D123" t="str">
        <f t="shared" si="5"/>
        <v>successful</v>
      </c>
      <c r="E123" t="str">
        <v>successful</v>
      </c>
      <c r="F123">
        <v>43</v>
      </c>
      <c r="G123" t="str">
        <f t="shared" si="6"/>
        <v/>
      </c>
      <c r="H123" t="str">
        <f t="shared" si="7"/>
        <v/>
      </c>
      <c r="J123" s="12" t="s">
        <v>20</v>
      </c>
      <c r="K123">
        <v>43</v>
      </c>
      <c r="M123" s="19" t="str">
        <v>failed</v>
      </c>
      <c r="N123">
        <v>147</v>
      </c>
    </row>
    <row r="124" spans="1:14" x14ac:dyDescent="0.3">
      <c r="A124" t="s">
        <v>14</v>
      </c>
      <c r="B124">
        <v>3387</v>
      </c>
      <c r="C124" t="str">
        <f t="shared" si="4"/>
        <v/>
      </c>
      <c r="D124" t="str">
        <f t="shared" si="5"/>
        <v/>
      </c>
      <c r="E124" t="str">
        <v>successful</v>
      </c>
      <c r="F124">
        <v>2053</v>
      </c>
      <c r="G124" t="str">
        <f t="shared" si="6"/>
        <v>failed</v>
      </c>
      <c r="H124">
        <f t="shared" si="7"/>
        <v>3387</v>
      </c>
      <c r="J124" s="12" t="s">
        <v>20</v>
      </c>
      <c r="K124">
        <v>2053</v>
      </c>
      <c r="M124" s="19" t="str">
        <v>failed</v>
      </c>
      <c r="N124">
        <v>830</v>
      </c>
    </row>
    <row r="125" spans="1:14" x14ac:dyDescent="0.3">
      <c r="A125" t="s">
        <v>14</v>
      </c>
      <c r="B125">
        <v>662</v>
      </c>
      <c r="C125" t="str">
        <f t="shared" si="4"/>
        <v/>
      </c>
      <c r="D125" t="str">
        <f t="shared" si="5"/>
        <v/>
      </c>
      <c r="E125" t="str">
        <v>successful</v>
      </c>
      <c r="F125">
        <v>168</v>
      </c>
      <c r="G125" t="str">
        <f t="shared" si="6"/>
        <v>failed</v>
      </c>
      <c r="H125">
        <f t="shared" si="7"/>
        <v>662</v>
      </c>
      <c r="J125" s="12" t="s">
        <v>20</v>
      </c>
      <c r="K125">
        <v>168</v>
      </c>
      <c r="M125" s="19" t="str">
        <v>failed</v>
      </c>
      <c r="N125">
        <v>331</v>
      </c>
    </row>
    <row r="126" spans="1:14" x14ac:dyDescent="0.3">
      <c r="A126" t="s">
        <v>20</v>
      </c>
      <c r="B126">
        <v>94</v>
      </c>
      <c r="C126">
        <f t="shared" si="4"/>
        <v>94</v>
      </c>
      <c r="D126" t="str">
        <f t="shared" si="5"/>
        <v>successful</v>
      </c>
      <c r="E126" t="str">
        <v>successful</v>
      </c>
      <c r="F126">
        <v>4289</v>
      </c>
      <c r="G126" t="str">
        <f t="shared" si="6"/>
        <v/>
      </c>
      <c r="H126" t="str">
        <f t="shared" si="7"/>
        <v/>
      </c>
      <c r="J126" s="12" t="s">
        <v>20</v>
      </c>
      <c r="K126">
        <v>4289</v>
      </c>
      <c r="M126" s="19" t="str">
        <v>failed</v>
      </c>
      <c r="N126">
        <v>25</v>
      </c>
    </row>
    <row r="127" spans="1:14" x14ac:dyDescent="0.3">
      <c r="A127" t="s">
        <v>20</v>
      </c>
      <c r="B127">
        <v>180</v>
      </c>
      <c r="C127">
        <f t="shared" si="4"/>
        <v>180</v>
      </c>
      <c r="D127" t="str">
        <f t="shared" si="5"/>
        <v>successful</v>
      </c>
      <c r="E127" t="str">
        <v>successful</v>
      </c>
      <c r="F127">
        <v>165</v>
      </c>
      <c r="G127" t="str">
        <f t="shared" si="6"/>
        <v/>
      </c>
      <c r="H127" t="str">
        <f t="shared" si="7"/>
        <v/>
      </c>
      <c r="J127" s="12" t="s">
        <v>20</v>
      </c>
      <c r="K127">
        <v>165</v>
      </c>
      <c r="M127" s="19" t="str">
        <v>failed</v>
      </c>
      <c r="N127">
        <v>3483</v>
      </c>
    </row>
    <row r="128" spans="1:14" x14ac:dyDescent="0.3">
      <c r="A128" t="s">
        <v>14</v>
      </c>
      <c r="B128">
        <v>774</v>
      </c>
      <c r="C128" t="str">
        <f t="shared" si="4"/>
        <v/>
      </c>
      <c r="D128" t="str">
        <f t="shared" si="5"/>
        <v/>
      </c>
      <c r="E128" t="str">
        <v>successful</v>
      </c>
      <c r="F128">
        <v>1815</v>
      </c>
      <c r="G128" t="str">
        <f t="shared" si="6"/>
        <v>failed</v>
      </c>
      <c r="H128">
        <f t="shared" si="7"/>
        <v>774</v>
      </c>
      <c r="J128" s="12" t="s">
        <v>20</v>
      </c>
      <c r="K128">
        <v>1815</v>
      </c>
      <c r="M128" s="19" t="str">
        <v>failed</v>
      </c>
      <c r="N128">
        <v>923</v>
      </c>
    </row>
    <row r="129" spans="1:14" x14ac:dyDescent="0.3">
      <c r="A129" t="s">
        <v>14</v>
      </c>
      <c r="B129">
        <v>672</v>
      </c>
      <c r="C129" t="str">
        <f t="shared" si="4"/>
        <v/>
      </c>
      <c r="D129" t="str">
        <f t="shared" si="5"/>
        <v/>
      </c>
      <c r="E129" t="str">
        <v>successful</v>
      </c>
      <c r="F129">
        <v>397</v>
      </c>
      <c r="G129" t="str">
        <f t="shared" si="6"/>
        <v>failed</v>
      </c>
      <c r="H129">
        <f t="shared" si="7"/>
        <v>672</v>
      </c>
      <c r="J129" s="12" t="s">
        <v>20</v>
      </c>
      <c r="K129">
        <v>397</v>
      </c>
      <c r="M129" s="19" t="str">
        <v>failed</v>
      </c>
      <c r="N129">
        <v>1</v>
      </c>
    </row>
    <row r="130" spans="1:14" x14ac:dyDescent="0.3">
      <c r="A130" t="s">
        <v>74</v>
      </c>
      <c r="B130">
        <v>532</v>
      </c>
      <c r="C130" t="str">
        <f t="shared" si="4"/>
        <v/>
      </c>
      <c r="D130" t="str">
        <f t="shared" si="5"/>
        <v/>
      </c>
      <c r="E130" t="str">
        <v>successful</v>
      </c>
      <c r="F130">
        <v>1539</v>
      </c>
      <c r="G130" t="str">
        <f t="shared" si="6"/>
        <v/>
      </c>
      <c r="H130" t="str">
        <f t="shared" si="7"/>
        <v/>
      </c>
      <c r="J130" s="12" t="s">
        <v>20</v>
      </c>
      <c r="K130">
        <v>1539</v>
      </c>
      <c r="M130" s="19" t="str">
        <v>failed</v>
      </c>
      <c r="N130">
        <v>33</v>
      </c>
    </row>
    <row r="131" spans="1:14" x14ac:dyDescent="0.3">
      <c r="A131" t="s">
        <v>74</v>
      </c>
      <c r="B131">
        <v>55</v>
      </c>
      <c r="C131" t="str">
        <f t="shared" ref="C131:C194" si="8">IF(A131="successful", B131, "")</f>
        <v/>
      </c>
      <c r="D131" t="str">
        <f t="shared" ref="D131:D194" si="9">IF(A131="successful", A131, "")</f>
        <v/>
      </c>
      <c r="E131" t="str">
        <v>successful</v>
      </c>
      <c r="F131">
        <v>138</v>
      </c>
      <c r="G131" t="str">
        <f t="shared" ref="G131:G194" si="10">IF(A131="failed",A131,"")</f>
        <v/>
      </c>
      <c r="H131" t="str">
        <f t="shared" ref="H131:H194" si="11">IF(A131="failed",B131,"")</f>
        <v/>
      </c>
      <c r="J131" s="12" t="s">
        <v>20</v>
      </c>
      <c r="K131">
        <v>138</v>
      </c>
      <c r="M131" s="19" t="str">
        <v>failed</v>
      </c>
      <c r="N131">
        <v>40</v>
      </c>
    </row>
    <row r="132" spans="1:14" x14ac:dyDescent="0.3">
      <c r="A132" t="s">
        <v>20</v>
      </c>
      <c r="B132">
        <v>533</v>
      </c>
      <c r="C132">
        <f t="shared" si="8"/>
        <v>533</v>
      </c>
      <c r="D132" t="str">
        <f t="shared" si="9"/>
        <v>successful</v>
      </c>
      <c r="E132" t="str">
        <v>successful</v>
      </c>
      <c r="F132">
        <v>3594</v>
      </c>
      <c r="G132" t="str">
        <f t="shared" si="10"/>
        <v/>
      </c>
      <c r="H132" t="str">
        <f t="shared" si="11"/>
        <v/>
      </c>
      <c r="J132" s="12" t="s">
        <v>20</v>
      </c>
      <c r="K132">
        <v>3594</v>
      </c>
      <c r="M132" s="19" t="str">
        <v>failed</v>
      </c>
      <c r="N132">
        <v>23</v>
      </c>
    </row>
    <row r="133" spans="1:14" x14ac:dyDescent="0.3">
      <c r="A133" t="s">
        <v>20</v>
      </c>
      <c r="B133">
        <v>2443</v>
      </c>
      <c r="C133">
        <f t="shared" si="8"/>
        <v>2443</v>
      </c>
      <c r="D133" t="str">
        <f t="shared" si="9"/>
        <v>successful</v>
      </c>
      <c r="E133" t="str">
        <v>successful</v>
      </c>
      <c r="F133">
        <v>5880</v>
      </c>
      <c r="G133" t="str">
        <f t="shared" si="10"/>
        <v/>
      </c>
      <c r="H133" t="str">
        <f t="shared" si="11"/>
        <v/>
      </c>
      <c r="J133" s="12" t="s">
        <v>20</v>
      </c>
      <c r="K133">
        <v>5880</v>
      </c>
      <c r="M133" s="19" t="str">
        <v>failed</v>
      </c>
      <c r="N133">
        <v>75</v>
      </c>
    </row>
    <row r="134" spans="1:14" x14ac:dyDescent="0.3">
      <c r="A134" t="s">
        <v>20</v>
      </c>
      <c r="B134">
        <v>89</v>
      </c>
      <c r="C134">
        <f t="shared" si="8"/>
        <v>89</v>
      </c>
      <c r="D134" t="str">
        <f t="shared" si="9"/>
        <v>successful</v>
      </c>
      <c r="E134" t="str">
        <v>successful</v>
      </c>
      <c r="F134">
        <v>112</v>
      </c>
      <c r="G134" t="str">
        <f t="shared" si="10"/>
        <v/>
      </c>
      <c r="H134" t="str">
        <f t="shared" si="11"/>
        <v/>
      </c>
      <c r="J134" s="12" t="s">
        <v>20</v>
      </c>
      <c r="K134">
        <v>112</v>
      </c>
      <c r="M134" s="19" t="str">
        <v>failed</v>
      </c>
      <c r="N134">
        <v>2176</v>
      </c>
    </row>
    <row r="135" spans="1:14" x14ac:dyDescent="0.3">
      <c r="A135" t="s">
        <v>20</v>
      </c>
      <c r="B135">
        <v>159</v>
      </c>
      <c r="C135">
        <f t="shared" si="8"/>
        <v>159</v>
      </c>
      <c r="D135" t="str">
        <f t="shared" si="9"/>
        <v>successful</v>
      </c>
      <c r="E135" t="str">
        <v>successful</v>
      </c>
      <c r="F135">
        <v>943</v>
      </c>
      <c r="G135" t="str">
        <f t="shared" si="10"/>
        <v/>
      </c>
      <c r="H135" t="str">
        <f t="shared" si="11"/>
        <v/>
      </c>
      <c r="J135" s="12" t="s">
        <v>20</v>
      </c>
      <c r="K135">
        <v>943</v>
      </c>
      <c r="M135" s="19" t="str">
        <v>failed</v>
      </c>
      <c r="N135">
        <v>441</v>
      </c>
    </row>
    <row r="136" spans="1:14" x14ac:dyDescent="0.3">
      <c r="A136" t="s">
        <v>14</v>
      </c>
      <c r="B136">
        <v>940</v>
      </c>
      <c r="C136" t="str">
        <f t="shared" si="8"/>
        <v/>
      </c>
      <c r="D136" t="str">
        <f t="shared" si="9"/>
        <v/>
      </c>
      <c r="E136" t="str">
        <v>successful</v>
      </c>
      <c r="F136">
        <v>2468</v>
      </c>
      <c r="G136" t="str">
        <f t="shared" si="10"/>
        <v>failed</v>
      </c>
      <c r="H136">
        <f t="shared" si="11"/>
        <v>940</v>
      </c>
      <c r="J136" s="12" t="s">
        <v>20</v>
      </c>
      <c r="K136">
        <v>2468</v>
      </c>
      <c r="M136" s="19" t="str">
        <v>failed</v>
      </c>
      <c r="N136">
        <v>25</v>
      </c>
    </row>
    <row r="137" spans="1:14" x14ac:dyDescent="0.3">
      <c r="A137" t="s">
        <v>14</v>
      </c>
      <c r="B137">
        <v>117</v>
      </c>
      <c r="C137" t="str">
        <f t="shared" si="8"/>
        <v/>
      </c>
      <c r="D137" t="str">
        <f t="shared" si="9"/>
        <v/>
      </c>
      <c r="E137" t="str">
        <v>successful</v>
      </c>
      <c r="F137">
        <v>2551</v>
      </c>
      <c r="G137" t="str">
        <f t="shared" si="10"/>
        <v>failed</v>
      </c>
      <c r="H137">
        <f t="shared" si="11"/>
        <v>117</v>
      </c>
      <c r="J137" s="12" t="s">
        <v>20</v>
      </c>
      <c r="K137">
        <v>2551</v>
      </c>
      <c r="M137" s="19" t="str">
        <v>failed</v>
      </c>
      <c r="N137">
        <v>127</v>
      </c>
    </row>
    <row r="138" spans="1:14" x14ac:dyDescent="0.3">
      <c r="A138" t="s">
        <v>74</v>
      </c>
      <c r="B138">
        <v>58</v>
      </c>
      <c r="C138" t="str">
        <f t="shared" si="8"/>
        <v/>
      </c>
      <c r="D138" t="str">
        <f t="shared" si="9"/>
        <v/>
      </c>
      <c r="E138" t="str">
        <v>successful</v>
      </c>
      <c r="F138">
        <v>101</v>
      </c>
      <c r="G138" t="str">
        <f t="shared" si="10"/>
        <v/>
      </c>
      <c r="H138" t="str">
        <f t="shared" si="11"/>
        <v/>
      </c>
      <c r="J138" s="12" t="s">
        <v>20</v>
      </c>
      <c r="K138">
        <v>101</v>
      </c>
      <c r="M138" s="19" t="str">
        <v>failed</v>
      </c>
      <c r="N138">
        <v>355</v>
      </c>
    </row>
    <row r="139" spans="1:14" x14ac:dyDescent="0.3">
      <c r="A139" t="s">
        <v>20</v>
      </c>
      <c r="B139">
        <v>50</v>
      </c>
      <c r="C139">
        <f t="shared" si="8"/>
        <v>50</v>
      </c>
      <c r="D139" t="str">
        <f t="shared" si="9"/>
        <v>successful</v>
      </c>
      <c r="E139" t="str">
        <v>successful</v>
      </c>
      <c r="F139">
        <v>92</v>
      </c>
      <c r="G139" t="str">
        <f t="shared" si="10"/>
        <v/>
      </c>
      <c r="H139" t="str">
        <f t="shared" si="11"/>
        <v/>
      </c>
      <c r="J139" s="12" t="s">
        <v>20</v>
      </c>
      <c r="K139">
        <v>92</v>
      </c>
      <c r="M139" s="19" t="str">
        <v>failed</v>
      </c>
      <c r="N139">
        <v>44</v>
      </c>
    </row>
    <row r="140" spans="1:14" x14ac:dyDescent="0.3">
      <c r="A140" t="s">
        <v>14</v>
      </c>
      <c r="B140">
        <v>115</v>
      </c>
      <c r="C140" t="str">
        <f t="shared" si="8"/>
        <v/>
      </c>
      <c r="D140" t="str">
        <f t="shared" si="9"/>
        <v/>
      </c>
      <c r="E140" t="str">
        <v>successful</v>
      </c>
      <c r="F140">
        <v>62</v>
      </c>
      <c r="G140" t="str">
        <f t="shared" si="10"/>
        <v>failed</v>
      </c>
      <c r="H140">
        <f t="shared" si="11"/>
        <v>115</v>
      </c>
      <c r="J140" s="12" t="s">
        <v>20</v>
      </c>
      <c r="K140">
        <v>62</v>
      </c>
      <c r="M140" s="19" t="str">
        <v>failed</v>
      </c>
      <c r="N140">
        <v>67</v>
      </c>
    </row>
    <row r="141" spans="1:14" x14ac:dyDescent="0.3">
      <c r="A141" t="s">
        <v>14</v>
      </c>
      <c r="B141">
        <v>326</v>
      </c>
      <c r="C141" t="str">
        <f t="shared" si="8"/>
        <v/>
      </c>
      <c r="D141" t="str">
        <f t="shared" si="9"/>
        <v/>
      </c>
      <c r="E141" t="str">
        <v>successful</v>
      </c>
      <c r="F141">
        <v>149</v>
      </c>
      <c r="G141" t="str">
        <f t="shared" si="10"/>
        <v>failed</v>
      </c>
      <c r="H141">
        <f t="shared" si="11"/>
        <v>326</v>
      </c>
      <c r="J141" s="12" t="s">
        <v>20</v>
      </c>
      <c r="K141">
        <v>149</v>
      </c>
      <c r="M141" s="19" t="str">
        <v>failed</v>
      </c>
      <c r="N141">
        <v>1068</v>
      </c>
    </row>
    <row r="142" spans="1:14" x14ac:dyDescent="0.3">
      <c r="A142" t="s">
        <v>20</v>
      </c>
      <c r="B142">
        <v>186</v>
      </c>
      <c r="C142">
        <f t="shared" si="8"/>
        <v>186</v>
      </c>
      <c r="D142" t="str">
        <f t="shared" si="9"/>
        <v>successful</v>
      </c>
      <c r="E142" t="str">
        <v>successful</v>
      </c>
      <c r="F142">
        <v>329</v>
      </c>
      <c r="G142" t="str">
        <f t="shared" si="10"/>
        <v/>
      </c>
      <c r="H142" t="str">
        <f t="shared" si="11"/>
        <v/>
      </c>
      <c r="J142" s="12" t="s">
        <v>20</v>
      </c>
      <c r="K142">
        <v>329</v>
      </c>
      <c r="M142" s="19" t="str">
        <v>failed</v>
      </c>
      <c r="N142">
        <v>424</v>
      </c>
    </row>
    <row r="143" spans="1:14" x14ac:dyDescent="0.3">
      <c r="A143" t="s">
        <v>20</v>
      </c>
      <c r="B143">
        <v>1071</v>
      </c>
      <c r="C143">
        <f t="shared" si="8"/>
        <v>1071</v>
      </c>
      <c r="D143" t="str">
        <f t="shared" si="9"/>
        <v>successful</v>
      </c>
      <c r="E143" t="str">
        <v>successful</v>
      </c>
      <c r="F143">
        <v>97</v>
      </c>
      <c r="G143" t="str">
        <f t="shared" si="10"/>
        <v/>
      </c>
      <c r="H143" t="str">
        <f t="shared" si="11"/>
        <v/>
      </c>
      <c r="J143" s="12" t="s">
        <v>20</v>
      </c>
      <c r="K143">
        <v>97</v>
      </c>
      <c r="M143" s="19" t="str">
        <v>failed</v>
      </c>
      <c r="N143">
        <v>151</v>
      </c>
    </row>
    <row r="144" spans="1:14" x14ac:dyDescent="0.3">
      <c r="A144" t="s">
        <v>20</v>
      </c>
      <c r="B144">
        <v>117</v>
      </c>
      <c r="C144">
        <f t="shared" si="8"/>
        <v>117</v>
      </c>
      <c r="D144" t="str">
        <f t="shared" si="9"/>
        <v>successful</v>
      </c>
      <c r="E144" t="str">
        <v>successful</v>
      </c>
      <c r="F144">
        <v>1784</v>
      </c>
      <c r="G144" t="str">
        <f t="shared" si="10"/>
        <v/>
      </c>
      <c r="H144" t="str">
        <f t="shared" si="11"/>
        <v/>
      </c>
      <c r="J144" s="12" t="s">
        <v>20</v>
      </c>
      <c r="K144">
        <v>1784</v>
      </c>
      <c r="M144" s="19" t="str">
        <v>failed</v>
      </c>
      <c r="N144">
        <v>1608</v>
      </c>
    </row>
    <row r="145" spans="1:14" x14ac:dyDescent="0.3">
      <c r="A145" t="s">
        <v>20</v>
      </c>
      <c r="B145">
        <v>70</v>
      </c>
      <c r="C145">
        <f t="shared" si="8"/>
        <v>70</v>
      </c>
      <c r="D145" t="str">
        <f t="shared" si="9"/>
        <v>successful</v>
      </c>
      <c r="E145" t="str">
        <v>successful</v>
      </c>
      <c r="F145">
        <v>1684</v>
      </c>
      <c r="G145" t="str">
        <f t="shared" si="10"/>
        <v/>
      </c>
      <c r="H145" t="str">
        <f t="shared" si="11"/>
        <v/>
      </c>
      <c r="J145" s="12" t="s">
        <v>20</v>
      </c>
      <c r="K145">
        <v>1684</v>
      </c>
      <c r="M145" s="19" t="str">
        <v>failed</v>
      </c>
      <c r="N145">
        <v>941</v>
      </c>
    </row>
    <row r="146" spans="1:14" x14ac:dyDescent="0.3">
      <c r="A146" t="s">
        <v>20</v>
      </c>
      <c r="B146">
        <v>135</v>
      </c>
      <c r="C146">
        <f t="shared" si="8"/>
        <v>135</v>
      </c>
      <c r="D146" t="str">
        <f t="shared" si="9"/>
        <v>successful</v>
      </c>
      <c r="E146" t="str">
        <v>successful</v>
      </c>
      <c r="F146">
        <v>250</v>
      </c>
      <c r="G146" t="str">
        <f t="shared" si="10"/>
        <v/>
      </c>
      <c r="H146" t="str">
        <f t="shared" si="11"/>
        <v/>
      </c>
      <c r="J146" s="12" t="s">
        <v>20</v>
      </c>
      <c r="K146">
        <v>250</v>
      </c>
      <c r="M146" s="19" t="str">
        <v>failed</v>
      </c>
      <c r="N146">
        <v>1</v>
      </c>
    </row>
    <row r="147" spans="1:14" x14ac:dyDescent="0.3">
      <c r="A147" t="s">
        <v>20</v>
      </c>
      <c r="B147">
        <v>768</v>
      </c>
      <c r="C147">
        <f t="shared" si="8"/>
        <v>768</v>
      </c>
      <c r="D147" t="str">
        <f t="shared" si="9"/>
        <v>successful</v>
      </c>
      <c r="E147" t="str">
        <v>successful</v>
      </c>
      <c r="F147">
        <v>238</v>
      </c>
      <c r="G147" t="str">
        <f t="shared" si="10"/>
        <v/>
      </c>
      <c r="H147" t="str">
        <f t="shared" si="11"/>
        <v/>
      </c>
      <c r="J147" s="12" t="s">
        <v>20</v>
      </c>
      <c r="K147">
        <v>238</v>
      </c>
      <c r="M147" s="19" t="str">
        <v>failed</v>
      </c>
      <c r="N147">
        <v>40</v>
      </c>
    </row>
    <row r="148" spans="1:14" x14ac:dyDescent="0.3">
      <c r="A148" t="s">
        <v>74</v>
      </c>
      <c r="B148">
        <v>51</v>
      </c>
      <c r="C148" t="str">
        <f t="shared" si="8"/>
        <v/>
      </c>
      <c r="D148" t="str">
        <f t="shared" si="9"/>
        <v/>
      </c>
      <c r="E148" t="str">
        <v>successful</v>
      </c>
      <c r="F148">
        <v>53</v>
      </c>
      <c r="G148" t="str">
        <f t="shared" si="10"/>
        <v/>
      </c>
      <c r="H148" t="str">
        <f t="shared" si="11"/>
        <v/>
      </c>
      <c r="J148" s="12" t="s">
        <v>20</v>
      </c>
      <c r="K148">
        <v>53</v>
      </c>
      <c r="M148" s="19" t="str">
        <v>failed</v>
      </c>
      <c r="N148">
        <v>3015</v>
      </c>
    </row>
    <row r="149" spans="1:14" x14ac:dyDescent="0.3">
      <c r="A149" t="s">
        <v>20</v>
      </c>
      <c r="B149">
        <v>199</v>
      </c>
      <c r="C149">
        <f t="shared" si="8"/>
        <v>199</v>
      </c>
      <c r="D149" t="str">
        <f t="shared" si="9"/>
        <v>successful</v>
      </c>
      <c r="E149" t="str">
        <v>successful</v>
      </c>
      <c r="F149">
        <v>214</v>
      </c>
      <c r="G149" t="str">
        <f t="shared" si="10"/>
        <v/>
      </c>
      <c r="H149" t="str">
        <f t="shared" si="11"/>
        <v/>
      </c>
      <c r="J149" s="12" t="s">
        <v>20</v>
      </c>
      <c r="K149">
        <v>214</v>
      </c>
      <c r="M149" s="19" t="str">
        <v>failed</v>
      </c>
      <c r="N149">
        <v>435</v>
      </c>
    </row>
    <row r="150" spans="1:14" x14ac:dyDescent="0.3">
      <c r="A150" t="s">
        <v>20</v>
      </c>
      <c r="B150">
        <v>107</v>
      </c>
      <c r="C150">
        <f t="shared" si="8"/>
        <v>107</v>
      </c>
      <c r="D150" t="str">
        <f t="shared" si="9"/>
        <v>successful</v>
      </c>
      <c r="E150" t="str">
        <v>successful</v>
      </c>
      <c r="F150">
        <v>222</v>
      </c>
      <c r="G150" t="str">
        <f t="shared" si="10"/>
        <v/>
      </c>
      <c r="H150" t="str">
        <f t="shared" si="11"/>
        <v/>
      </c>
      <c r="J150" s="12" t="s">
        <v>20</v>
      </c>
      <c r="K150">
        <v>222</v>
      </c>
      <c r="M150" s="19" t="str">
        <v>failed</v>
      </c>
      <c r="N150">
        <v>714</v>
      </c>
    </row>
    <row r="151" spans="1:14" x14ac:dyDescent="0.3">
      <c r="A151" t="s">
        <v>20</v>
      </c>
      <c r="B151">
        <v>195</v>
      </c>
      <c r="C151">
        <f t="shared" si="8"/>
        <v>195</v>
      </c>
      <c r="D151" t="str">
        <f t="shared" si="9"/>
        <v>successful</v>
      </c>
      <c r="E151" t="str">
        <v>successful</v>
      </c>
      <c r="F151">
        <v>1884</v>
      </c>
      <c r="G151" t="str">
        <f t="shared" si="10"/>
        <v/>
      </c>
      <c r="H151" t="str">
        <f t="shared" si="11"/>
        <v/>
      </c>
      <c r="J151" s="12" t="s">
        <v>20</v>
      </c>
      <c r="K151">
        <v>1884</v>
      </c>
      <c r="M151" s="19" t="str">
        <v>failed</v>
      </c>
      <c r="N151">
        <v>5497</v>
      </c>
    </row>
    <row r="152" spans="1:14" x14ac:dyDescent="0.3">
      <c r="A152" t="s">
        <v>14</v>
      </c>
      <c r="B152">
        <v>1</v>
      </c>
      <c r="C152" t="str">
        <f t="shared" si="8"/>
        <v/>
      </c>
      <c r="D152" t="str">
        <f t="shared" si="9"/>
        <v/>
      </c>
      <c r="E152" t="str">
        <v>successful</v>
      </c>
      <c r="F152">
        <v>218</v>
      </c>
      <c r="G152" t="str">
        <f t="shared" si="10"/>
        <v>failed</v>
      </c>
      <c r="H152">
        <f t="shared" si="11"/>
        <v>1</v>
      </c>
      <c r="J152" s="12" t="s">
        <v>20</v>
      </c>
      <c r="K152">
        <v>218</v>
      </c>
      <c r="M152" s="19" t="str">
        <v>failed</v>
      </c>
      <c r="N152">
        <v>418</v>
      </c>
    </row>
    <row r="153" spans="1:14" x14ac:dyDescent="0.3">
      <c r="A153" t="s">
        <v>14</v>
      </c>
      <c r="B153">
        <v>1467</v>
      </c>
      <c r="C153" t="str">
        <f t="shared" si="8"/>
        <v/>
      </c>
      <c r="D153" t="str">
        <f t="shared" si="9"/>
        <v/>
      </c>
      <c r="E153" t="str">
        <v>successful</v>
      </c>
      <c r="F153">
        <v>6465</v>
      </c>
      <c r="G153" t="str">
        <f t="shared" si="10"/>
        <v>failed</v>
      </c>
      <c r="H153">
        <f t="shared" si="11"/>
        <v>1467</v>
      </c>
      <c r="J153" s="12" t="s">
        <v>20</v>
      </c>
      <c r="K153">
        <v>6465</v>
      </c>
      <c r="M153" s="19" t="str">
        <v>failed</v>
      </c>
      <c r="N153">
        <v>1439</v>
      </c>
    </row>
    <row r="154" spans="1:14" x14ac:dyDescent="0.3">
      <c r="A154" t="s">
        <v>20</v>
      </c>
      <c r="B154">
        <v>3376</v>
      </c>
      <c r="C154">
        <f t="shared" si="8"/>
        <v>3376</v>
      </c>
      <c r="D154" t="str">
        <f t="shared" si="9"/>
        <v>successful</v>
      </c>
      <c r="E154" t="str">
        <v>successful</v>
      </c>
      <c r="F154">
        <v>59</v>
      </c>
      <c r="G154" t="str">
        <f t="shared" si="10"/>
        <v/>
      </c>
      <c r="H154" t="str">
        <f t="shared" si="11"/>
        <v/>
      </c>
      <c r="J154" s="12" t="s">
        <v>20</v>
      </c>
      <c r="K154">
        <v>59</v>
      </c>
      <c r="M154" s="19" t="str">
        <v>failed</v>
      </c>
      <c r="N154">
        <v>15</v>
      </c>
    </row>
    <row r="155" spans="1:14" x14ac:dyDescent="0.3">
      <c r="A155" t="s">
        <v>14</v>
      </c>
      <c r="B155">
        <v>5681</v>
      </c>
      <c r="C155" t="str">
        <f t="shared" si="8"/>
        <v/>
      </c>
      <c r="D155" t="str">
        <f t="shared" si="9"/>
        <v/>
      </c>
      <c r="E155" t="str">
        <v>successful</v>
      </c>
      <c r="F155">
        <v>88</v>
      </c>
      <c r="G155" t="str">
        <f t="shared" si="10"/>
        <v>failed</v>
      </c>
      <c r="H155">
        <f t="shared" si="11"/>
        <v>5681</v>
      </c>
      <c r="J155" s="12" t="s">
        <v>20</v>
      </c>
      <c r="K155">
        <v>88</v>
      </c>
      <c r="M155" s="19" t="str">
        <v>failed</v>
      </c>
      <c r="N155">
        <v>1999</v>
      </c>
    </row>
    <row r="156" spans="1:14" x14ac:dyDescent="0.3">
      <c r="A156" t="s">
        <v>14</v>
      </c>
      <c r="B156">
        <v>1059</v>
      </c>
      <c r="C156" t="str">
        <f t="shared" si="8"/>
        <v/>
      </c>
      <c r="D156" t="str">
        <f t="shared" si="9"/>
        <v/>
      </c>
      <c r="E156" t="str">
        <v>successful</v>
      </c>
      <c r="F156">
        <v>1697</v>
      </c>
      <c r="G156" t="str">
        <f t="shared" si="10"/>
        <v>failed</v>
      </c>
      <c r="H156">
        <f t="shared" si="11"/>
        <v>1059</v>
      </c>
      <c r="J156" s="12" t="s">
        <v>20</v>
      </c>
      <c r="K156">
        <v>1697</v>
      </c>
      <c r="M156" s="19" t="str">
        <v>failed</v>
      </c>
      <c r="N156">
        <v>118</v>
      </c>
    </row>
    <row r="157" spans="1:14" x14ac:dyDescent="0.3">
      <c r="A157" t="s">
        <v>14</v>
      </c>
      <c r="B157">
        <v>1194</v>
      </c>
      <c r="C157" t="str">
        <f t="shared" si="8"/>
        <v/>
      </c>
      <c r="D157" t="str">
        <f t="shared" si="9"/>
        <v/>
      </c>
      <c r="E157" t="str">
        <v>successful</v>
      </c>
      <c r="F157">
        <v>92</v>
      </c>
      <c r="G157" t="str">
        <f t="shared" si="10"/>
        <v>failed</v>
      </c>
      <c r="H157">
        <f t="shared" si="11"/>
        <v>1194</v>
      </c>
      <c r="J157" s="12" t="s">
        <v>20</v>
      </c>
      <c r="K157">
        <v>92</v>
      </c>
      <c r="M157" s="19" t="str">
        <v>failed</v>
      </c>
      <c r="N157">
        <v>162</v>
      </c>
    </row>
    <row r="158" spans="1:14" x14ac:dyDescent="0.3">
      <c r="A158" t="s">
        <v>74</v>
      </c>
      <c r="B158">
        <v>379</v>
      </c>
      <c r="C158" t="str">
        <f t="shared" si="8"/>
        <v/>
      </c>
      <c r="D158" t="str">
        <f t="shared" si="9"/>
        <v/>
      </c>
      <c r="E158" t="str">
        <v>successful</v>
      </c>
      <c r="F158">
        <v>186</v>
      </c>
      <c r="G158" t="str">
        <f t="shared" si="10"/>
        <v/>
      </c>
      <c r="H158" t="str">
        <f t="shared" si="11"/>
        <v/>
      </c>
      <c r="J158" s="12" t="s">
        <v>20</v>
      </c>
      <c r="K158">
        <v>186</v>
      </c>
      <c r="M158" s="19" t="str">
        <v>failed</v>
      </c>
      <c r="N158">
        <v>83</v>
      </c>
    </row>
    <row r="159" spans="1:14" x14ac:dyDescent="0.3">
      <c r="A159" t="s">
        <v>14</v>
      </c>
      <c r="B159">
        <v>30</v>
      </c>
      <c r="C159" t="str">
        <f t="shared" si="8"/>
        <v/>
      </c>
      <c r="D159" t="str">
        <f t="shared" si="9"/>
        <v/>
      </c>
      <c r="E159" t="str">
        <v>successful</v>
      </c>
      <c r="F159">
        <v>138</v>
      </c>
      <c r="G159" t="str">
        <f t="shared" si="10"/>
        <v>failed</v>
      </c>
      <c r="H159">
        <f t="shared" si="11"/>
        <v>30</v>
      </c>
      <c r="J159" s="12" t="s">
        <v>20</v>
      </c>
      <c r="K159">
        <v>138</v>
      </c>
      <c r="M159" s="19" t="str">
        <v>failed</v>
      </c>
      <c r="N159">
        <v>747</v>
      </c>
    </row>
    <row r="160" spans="1:14" x14ac:dyDescent="0.3">
      <c r="A160" t="s">
        <v>20</v>
      </c>
      <c r="B160">
        <v>41</v>
      </c>
      <c r="C160">
        <f t="shared" si="8"/>
        <v>41</v>
      </c>
      <c r="D160" t="str">
        <f t="shared" si="9"/>
        <v>successful</v>
      </c>
      <c r="E160" t="str">
        <v>successful</v>
      </c>
      <c r="F160">
        <v>261</v>
      </c>
      <c r="G160" t="str">
        <f t="shared" si="10"/>
        <v/>
      </c>
      <c r="H160" t="str">
        <f t="shared" si="11"/>
        <v/>
      </c>
      <c r="J160" s="12" t="s">
        <v>20</v>
      </c>
      <c r="K160">
        <v>261</v>
      </c>
      <c r="M160" s="19" t="str">
        <v>failed</v>
      </c>
      <c r="N160">
        <v>84</v>
      </c>
    </row>
    <row r="161" spans="1:14" x14ac:dyDescent="0.3">
      <c r="A161" t="s">
        <v>20</v>
      </c>
      <c r="B161">
        <v>1821</v>
      </c>
      <c r="C161">
        <f t="shared" si="8"/>
        <v>1821</v>
      </c>
      <c r="D161" t="str">
        <f t="shared" si="9"/>
        <v>successful</v>
      </c>
      <c r="E161" t="str">
        <v>successful</v>
      </c>
      <c r="F161">
        <v>107</v>
      </c>
      <c r="G161" t="str">
        <f t="shared" si="10"/>
        <v/>
      </c>
      <c r="H161" t="str">
        <f t="shared" si="11"/>
        <v/>
      </c>
      <c r="J161" s="12" t="s">
        <v>20</v>
      </c>
      <c r="K161">
        <v>107</v>
      </c>
      <c r="M161" s="19" t="str">
        <v>failed</v>
      </c>
      <c r="N161">
        <v>91</v>
      </c>
    </row>
    <row r="162" spans="1:14" x14ac:dyDescent="0.3">
      <c r="A162" t="s">
        <v>20</v>
      </c>
      <c r="B162">
        <v>164</v>
      </c>
      <c r="C162">
        <f t="shared" si="8"/>
        <v>164</v>
      </c>
      <c r="D162" t="str">
        <f t="shared" si="9"/>
        <v>successful</v>
      </c>
      <c r="E162" t="str">
        <v>successful</v>
      </c>
      <c r="F162">
        <v>199</v>
      </c>
      <c r="G162" t="str">
        <f t="shared" si="10"/>
        <v/>
      </c>
      <c r="H162" t="str">
        <f t="shared" si="11"/>
        <v/>
      </c>
      <c r="J162" s="12" t="s">
        <v>20</v>
      </c>
      <c r="K162">
        <v>199</v>
      </c>
      <c r="M162" s="19" t="str">
        <v>failed</v>
      </c>
      <c r="N162">
        <v>792</v>
      </c>
    </row>
    <row r="163" spans="1:14" x14ac:dyDescent="0.3">
      <c r="A163" t="s">
        <v>14</v>
      </c>
      <c r="B163">
        <v>75</v>
      </c>
      <c r="C163" t="str">
        <f t="shared" si="8"/>
        <v/>
      </c>
      <c r="D163" t="str">
        <f t="shared" si="9"/>
        <v/>
      </c>
      <c r="E163" t="str">
        <v>successful</v>
      </c>
      <c r="F163">
        <v>5512</v>
      </c>
      <c r="G163" t="str">
        <f t="shared" si="10"/>
        <v>failed</v>
      </c>
      <c r="H163">
        <f t="shared" si="11"/>
        <v>75</v>
      </c>
      <c r="J163" s="12" t="s">
        <v>20</v>
      </c>
      <c r="K163">
        <v>5512</v>
      </c>
      <c r="M163" s="19" t="str">
        <v>failed</v>
      </c>
      <c r="N163">
        <v>32</v>
      </c>
    </row>
    <row r="164" spans="1:14" x14ac:dyDescent="0.3">
      <c r="A164" t="s">
        <v>20</v>
      </c>
      <c r="B164">
        <v>157</v>
      </c>
      <c r="C164">
        <f t="shared" si="8"/>
        <v>157</v>
      </c>
      <c r="D164" t="str">
        <f t="shared" si="9"/>
        <v>successful</v>
      </c>
      <c r="E164" t="str">
        <v>successful</v>
      </c>
      <c r="F164">
        <v>86</v>
      </c>
      <c r="G164" t="str">
        <f t="shared" si="10"/>
        <v/>
      </c>
      <c r="H164" t="str">
        <f t="shared" si="11"/>
        <v/>
      </c>
      <c r="J164" s="12" t="s">
        <v>20</v>
      </c>
      <c r="K164">
        <v>86</v>
      </c>
      <c r="M164" s="19" t="str">
        <v>failed</v>
      </c>
      <c r="N164">
        <v>186</v>
      </c>
    </row>
    <row r="165" spans="1:14" x14ac:dyDescent="0.3">
      <c r="A165" t="s">
        <v>20</v>
      </c>
      <c r="B165">
        <v>246</v>
      </c>
      <c r="C165">
        <f t="shared" si="8"/>
        <v>246</v>
      </c>
      <c r="D165" t="str">
        <f t="shared" si="9"/>
        <v>successful</v>
      </c>
      <c r="E165" t="str">
        <v>successful</v>
      </c>
      <c r="F165">
        <v>2768</v>
      </c>
      <c r="G165" t="str">
        <f t="shared" si="10"/>
        <v/>
      </c>
      <c r="H165" t="str">
        <f t="shared" si="11"/>
        <v/>
      </c>
      <c r="J165" s="12" t="s">
        <v>20</v>
      </c>
      <c r="K165">
        <v>2768</v>
      </c>
      <c r="M165" s="19" t="str">
        <v>failed</v>
      </c>
      <c r="N165">
        <v>605</v>
      </c>
    </row>
    <row r="166" spans="1:14" x14ac:dyDescent="0.3">
      <c r="A166" t="s">
        <v>20</v>
      </c>
      <c r="B166">
        <v>1396</v>
      </c>
      <c r="C166">
        <f t="shared" si="8"/>
        <v>1396</v>
      </c>
      <c r="D166" t="str">
        <f t="shared" si="9"/>
        <v>successful</v>
      </c>
      <c r="E166" t="str">
        <v>successful</v>
      </c>
      <c r="F166">
        <v>48</v>
      </c>
      <c r="G166" t="str">
        <f t="shared" si="10"/>
        <v/>
      </c>
      <c r="H166" t="str">
        <f t="shared" si="11"/>
        <v/>
      </c>
      <c r="J166" s="12" t="s">
        <v>20</v>
      </c>
      <c r="K166">
        <v>48</v>
      </c>
      <c r="M166" s="19" t="str">
        <v>failed</v>
      </c>
      <c r="N166">
        <v>1</v>
      </c>
    </row>
    <row r="167" spans="1:14" x14ac:dyDescent="0.3">
      <c r="A167" t="s">
        <v>20</v>
      </c>
      <c r="B167">
        <v>2506</v>
      </c>
      <c r="C167">
        <f t="shared" si="8"/>
        <v>2506</v>
      </c>
      <c r="D167" t="str">
        <f t="shared" si="9"/>
        <v>successful</v>
      </c>
      <c r="E167" t="str">
        <v>successful</v>
      </c>
      <c r="F167">
        <v>87</v>
      </c>
      <c r="G167" t="str">
        <f t="shared" si="10"/>
        <v/>
      </c>
      <c r="H167" t="str">
        <f t="shared" si="11"/>
        <v/>
      </c>
      <c r="J167" s="12" t="s">
        <v>20</v>
      </c>
      <c r="K167">
        <v>87</v>
      </c>
      <c r="M167" s="19" t="str">
        <v>failed</v>
      </c>
      <c r="N167">
        <v>31</v>
      </c>
    </row>
    <row r="168" spans="1:14" x14ac:dyDescent="0.3">
      <c r="A168" t="s">
        <v>20</v>
      </c>
      <c r="B168">
        <v>244</v>
      </c>
      <c r="C168">
        <f t="shared" si="8"/>
        <v>244</v>
      </c>
      <c r="D168" t="str">
        <f t="shared" si="9"/>
        <v>successful</v>
      </c>
      <c r="E168" t="str">
        <v>successful</v>
      </c>
      <c r="F168">
        <v>1894</v>
      </c>
      <c r="G168" t="str">
        <f t="shared" si="10"/>
        <v/>
      </c>
      <c r="H168" t="str">
        <f t="shared" si="11"/>
        <v/>
      </c>
      <c r="J168" s="12" t="s">
        <v>20</v>
      </c>
      <c r="K168">
        <v>1894</v>
      </c>
      <c r="M168" s="19" t="str">
        <v>failed</v>
      </c>
      <c r="N168">
        <v>1181</v>
      </c>
    </row>
    <row r="169" spans="1:14" x14ac:dyDescent="0.3">
      <c r="A169" t="s">
        <v>20</v>
      </c>
      <c r="B169">
        <v>146</v>
      </c>
      <c r="C169">
        <f t="shared" si="8"/>
        <v>146</v>
      </c>
      <c r="D169" t="str">
        <f t="shared" si="9"/>
        <v>successful</v>
      </c>
      <c r="E169" t="str">
        <v>successful</v>
      </c>
      <c r="F169">
        <v>282</v>
      </c>
      <c r="G169" t="str">
        <f t="shared" si="10"/>
        <v/>
      </c>
      <c r="H169" t="str">
        <f t="shared" si="11"/>
        <v/>
      </c>
      <c r="J169" s="12" t="s">
        <v>20</v>
      </c>
      <c r="K169">
        <v>282</v>
      </c>
      <c r="M169" s="19" t="str">
        <v>failed</v>
      </c>
      <c r="N169">
        <v>39</v>
      </c>
    </row>
    <row r="170" spans="1:14" x14ac:dyDescent="0.3">
      <c r="A170" t="s">
        <v>14</v>
      </c>
      <c r="B170">
        <v>955</v>
      </c>
      <c r="C170" t="str">
        <f t="shared" si="8"/>
        <v/>
      </c>
      <c r="D170" t="str">
        <f t="shared" si="9"/>
        <v/>
      </c>
      <c r="E170" t="str">
        <v>successful</v>
      </c>
      <c r="F170">
        <v>116</v>
      </c>
      <c r="G170" t="str">
        <f t="shared" si="10"/>
        <v>failed</v>
      </c>
      <c r="H170">
        <f t="shared" si="11"/>
        <v>955</v>
      </c>
      <c r="J170" s="12" t="s">
        <v>20</v>
      </c>
      <c r="K170">
        <v>116</v>
      </c>
      <c r="M170" s="19" t="str">
        <v>failed</v>
      </c>
      <c r="N170">
        <v>46</v>
      </c>
    </row>
    <row r="171" spans="1:14" x14ac:dyDescent="0.3">
      <c r="A171" t="s">
        <v>20</v>
      </c>
      <c r="B171">
        <v>1267</v>
      </c>
      <c r="C171">
        <f t="shared" si="8"/>
        <v>1267</v>
      </c>
      <c r="D171" t="str">
        <f t="shared" si="9"/>
        <v>successful</v>
      </c>
      <c r="E171" t="str">
        <v>successful</v>
      </c>
      <c r="F171">
        <v>83</v>
      </c>
      <c r="G171" t="str">
        <f t="shared" si="10"/>
        <v/>
      </c>
      <c r="H171" t="str">
        <f t="shared" si="11"/>
        <v/>
      </c>
      <c r="J171" s="12" t="s">
        <v>20</v>
      </c>
      <c r="K171">
        <v>83</v>
      </c>
      <c r="M171" s="19" t="str">
        <v>failed</v>
      </c>
      <c r="N171">
        <v>105</v>
      </c>
    </row>
    <row r="172" spans="1:14" x14ac:dyDescent="0.3">
      <c r="A172" t="s">
        <v>14</v>
      </c>
      <c r="B172">
        <v>67</v>
      </c>
      <c r="C172" t="str">
        <f t="shared" si="8"/>
        <v/>
      </c>
      <c r="D172" t="str">
        <f t="shared" si="9"/>
        <v/>
      </c>
      <c r="E172" t="str">
        <v>successful</v>
      </c>
      <c r="F172">
        <v>91</v>
      </c>
      <c r="G172" t="str">
        <f t="shared" si="10"/>
        <v>failed</v>
      </c>
      <c r="H172">
        <f t="shared" si="11"/>
        <v>67</v>
      </c>
      <c r="J172" s="12" t="s">
        <v>20</v>
      </c>
      <c r="K172">
        <v>91</v>
      </c>
      <c r="M172" s="19" t="str">
        <v>failed</v>
      </c>
      <c r="N172">
        <v>535</v>
      </c>
    </row>
    <row r="173" spans="1:14" x14ac:dyDescent="0.3">
      <c r="A173" t="s">
        <v>14</v>
      </c>
      <c r="B173">
        <v>5</v>
      </c>
      <c r="C173" t="str">
        <f t="shared" si="8"/>
        <v/>
      </c>
      <c r="D173" t="str">
        <f t="shared" si="9"/>
        <v/>
      </c>
      <c r="E173" t="str">
        <v>successful</v>
      </c>
      <c r="F173">
        <v>546</v>
      </c>
      <c r="G173" t="str">
        <f t="shared" si="10"/>
        <v>failed</v>
      </c>
      <c r="H173">
        <f t="shared" si="11"/>
        <v>5</v>
      </c>
      <c r="J173" s="12" t="s">
        <v>20</v>
      </c>
      <c r="K173">
        <v>546</v>
      </c>
      <c r="M173" s="19" t="str">
        <v>failed</v>
      </c>
      <c r="N173">
        <v>16</v>
      </c>
    </row>
    <row r="174" spans="1:14" x14ac:dyDescent="0.3">
      <c r="A174" t="s">
        <v>14</v>
      </c>
      <c r="B174">
        <v>26</v>
      </c>
      <c r="C174" t="str">
        <f t="shared" si="8"/>
        <v/>
      </c>
      <c r="D174" t="str">
        <f t="shared" si="9"/>
        <v/>
      </c>
      <c r="E174" t="str">
        <v>successful</v>
      </c>
      <c r="F174">
        <v>393</v>
      </c>
      <c r="G174" t="str">
        <f t="shared" si="10"/>
        <v>failed</v>
      </c>
      <c r="H174">
        <f t="shared" si="11"/>
        <v>26</v>
      </c>
      <c r="J174" s="12" t="s">
        <v>20</v>
      </c>
      <c r="K174">
        <v>393</v>
      </c>
      <c r="M174" s="19" t="str">
        <v>failed</v>
      </c>
      <c r="N174">
        <v>575</v>
      </c>
    </row>
    <row r="175" spans="1:14" x14ac:dyDescent="0.3">
      <c r="A175" t="s">
        <v>20</v>
      </c>
      <c r="B175">
        <v>1561</v>
      </c>
      <c r="C175">
        <f t="shared" si="8"/>
        <v>1561</v>
      </c>
      <c r="D175" t="str">
        <f t="shared" si="9"/>
        <v>successful</v>
      </c>
      <c r="E175" t="str">
        <v>successful</v>
      </c>
      <c r="F175">
        <v>133</v>
      </c>
      <c r="G175" t="str">
        <f t="shared" si="10"/>
        <v/>
      </c>
      <c r="H175" t="str">
        <f t="shared" si="11"/>
        <v/>
      </c>
      <c r="J175" s="12" t="s">
        <v>20</v>
      </c>
      <c r="K175">
        <v>133</v>
      </c>
      <c r="M175" s="19" t="str">
        <v>failed</v>
      </c>
      <c r="N175">
        <v>1120</v>
      </c>
    </row>
    <row r="176" spans="1:14" x14ac:dyDescent="0.3">
      <c r="A176" t="s">
        <v>20</v>
      </c>
      <c r="B176">
        <v>48</v>
      </c>
      <c r="C176">
        <f t="shared" si="8"/>
        <v>48</v>
      </c>
      <c r="D176" t="str">
        <f t="shared" si="9"/>
        <v>successful</v>
      </c>
      <c r="E176" t="str">
        <v>successful</v>
      </c>
      <c r="F176">
        <v>254</v>
      </c>
      <c r="G176" t="str">
        <f t="shared" si="10"/>
        <v/>
      </c>
      <c r="H176" t="str">
        <f t="shared" si="11"/>
        <v/>
      </c>
      <c r="J176" s="12" t="s">
        <v>20</v>
      </c>
      <c r="K176">
        <v>254</v>
      </c>
      <c r="M176" s="19" t="str">
        <v>failed</v>
      </c>
      <c r="N176">
        <v>113</v>
      </c>
    </row>
    <row r="177" spans="1:14" x14ac:dyDescent="0.3">
      <c r="A177" t="s">
        <v>14</v>
      </c>
      <c r="B177">
        <v>1130</v>
      </c>
      <c r="C177" t="str">
        <f t="shared" si="8"/>
        <v/>
      </c>
      <c r="D177" t="str">
        <f t="shared" si="9"/>
        <v/>
      </c>
      <c r="E177" t="str">
        <v>successful</v>
      </c>
      <c r="F177">
        <v>176</v>
      </c>
      <c r="G177" t="str">
        <f t="shared" si="10"/>
        <v>failed</v>
      </c>
      <c r="H177">
        <f t="shared" si="11"/>
        <v>1130</v>
      </c>
      <c r="J177" s="12" t="s">
        <v>20</v>
      </c>
      <c r="K177">
        <v>176</v>
      </c>
      <c r="M177" s="19" t="str">
        <v>failed</v>
      </c>
      <c r="N177">
        <v>1538</v>
      </c>
    </row>
    <row r="178" spans="1:14" x14ac:dyDescent="0.3">
      <c r="A178" t="s">
        <v>14</v>
      </c>
      <c r="B178">
        <v>782</v>
      </c>
      <c r="C178" t="str">
        <f t="shared" si="8"/>
        <v/>
      </c>
      <c r="D178" t="str">
        <f t="shared" si="9"/>
        <v/>
      </c>
      <c r="E178" t="str">
        <v>successful</v>
      </c>
      <c r="F178">
        <v>337</v>
      </c>
      <c r="G178" t="str">
        <f t="shared" si="10"/>
        <v>failed</v>
      </c>
      <c r="H178">
        <f t="shared" si="11"/>
        <v>782</v>
      </c>
      <c r="J178" s="12" t="s">
        <v>20</v>
      </c>
      <c r="K178">
        <v>337</v>
      </c>
      <c r="M178" s="19" t="str">
        <v>failed</v>
      </c>
      <c r="N178">
        <v>9</v>
      </c>
    </row>
    <row r="179" spans="1:14" x14ac:dyDescent="0.3">
      <c r="A179" t="s">
        <v>20</v>
      </c>
      <c r="B179">
        <v>2739</v>
      </c>
      <c r="C179">
        <f t="shared" si="8"/>
        <v>2739</v>
      </c>
      <c r="D179" t="str">
        <f t="shared" si="9"/>
        <v>successful</v>
      </c>
      <c r="E179" t="str">
        <v>successful</v>
      </c>
      <c r="F179">
        <v>107</v>
      </c>
      <c r="G179" t="str">
        <f t="shared" si="10"/>
        <v/>
      </c>
      <c r="H179" t="str">
        <f t="shared" si="11"/>
        <v/>
      </c>
      <c r="J179" s="12" t="s">
        <v>20</v>
      </c>
      <c r="K179">
        <v>107</v>
      </c>
      <c r="M179" s="19" t="str">
        <v>failed</v>
      </c>
      <c r="N179">
        <v>554</v>
      </c>
    </row>
    <row r="180" spans="1:14" x14ac:dyDescent="0.3">
      <c r="A180" t="s">
        <v>14</v>
      </c>
      <c r="B180">
        <v>210</v>
      </c>
      <c r="C180" t="str">
        <f t="shared" si="8"/>
        <v/>
      </c>
      <c r="D180" t="str">
        <f t="shared" si="9"/>
        <v/>
      </c>
      <c r="E180" t="str">
        <v>successful</v>
      </c>
      <c r="F180">
        <v>183</v>
      </c>
      <c r="G180" t="str">
        <f t="shared" si="10"/>
        <v>failed</v>
      </c>
      <c r="H180">
        <f t="shared" si="11"/>
        <v>210</v>
      </c>
      <c r="J180" s="12" t="s">
        <v>20</v>
      </c>
      <c r="K180">
        <v>183</v>
      </c>
      <c r="M180" s="19" t="str">
        <v>failed</v>
      </c>
      <c r="N180">
        <v>648</v>
      </c>
    </row>
    <row r="181" spans="1:14" x14ac:dyDescent="0.3">
      <c r="A181" t="s">
        <v>20</v>
      </c>
      <c r="B181">
        <v>3537</v>
      </c>
      <c r="C181">
        <f t="shared" si="8"/>
        <v>3537</v>
      </c>
      <c r="D181" t="str">
        <f t="shared" si="9"/>
        <v>successful</v>
      </c>
      <c r="E181" t="str">
        <v>successful</v>
      </c>
      <c r="F181">
        <v>72</v>
      </c>
      <c r="G181" t="str">
        <f t="shared" si="10"/>
        <v/>
      </c>
      <c r="H181" t="str">
        <f t="shared" si="11"/>
        <v/>
      </c>
      <c r="J181" s="12" t="s">
        <v>20</v>
      </c>
      <c r="K181">
        <v>72</v>
      </c>
      <c r="M181" s="19" t="str">
        <v>failed</v>
      </c>
      <c r="N181">
        <v>21</v>
      </c>
    </row>
    <row r="182" spans="1:14" x14ac:dyDescent="0.3">
      <c r="A182" t="s">
        <v>20</v>
      </c>
      <c r="B182">
        <v>2107</v>
      </c>
      <c r="C182">
        <f t="shared" si="8"/>
        <v>2107</v>
      </c>
      <c r="D182" t="str">
        <f t="shared" si="9"/>
        <v>successful</v>
      </c>
      <c r="E182" t="str">
        <v>successful</v>
      </c>
      <c r="F182">
        <v>295</v>
      </c>
      <c r="G182" t="str">
        <f t="shared" si="10"/>
        <v/>
      </c>
      <c r="H182" t="str">
        <f t="shared" si="11"/>
        <v/>
      </c>
      <c r="J182" s="12" t="s">
        <v>20</v>
      </c>
      <c r="K182">
        <v>295</v>
      </c>
      <c r="M182" s="19" t="str">
        <v>failed</v>
      </c>
      <c r="N182">
        <v>54</v>
      </c>
    </row>
    <row r="183" spans="1:14" x14ac:dyDescent="0.3">
      <c r="A183" t="s">
        <v>14</v>
      </c>
      <c r="B183">
        <v>136</v>
      </c>
      <c r="C183" t="str">
        <f t="shared" si="8"/>
        <v/>
      </c>
      <c r="D183" t="str">
        <f t="shared" si="9"/>
        <v/>
      </c>
      <c r="E183" t="str">
        <v>successful</v>
      </c>
      <c r="F183">
        <v>142</v>
      </c>
      <c r="G183" t="str">
        <f t="shared" si="10"/>
        <v>failed</v>
      </c>
      <c r="H183">
        <f t="shared" si="11"/>
        <v>136</v>
      </c>
      <c r="J183" s="12" t="s">
        <v>20</v>
      </c>
      <c r="K183">
        <v>142</v>
      </c>
      <c r="M183" s="19" t="str">
        <v>failed</v>
      </c>
      <c r="N183">
        <v>120</v>
      </c>
    </row>
    <row r="184" spans="1:14" x14ac:dyDescent="0.3">
      <c r="A184" t="s">
        <v>20</v>
      </c>
      <c r="B184">
        <v>3318</v>
      </c>
      <c r="C184">
        <f t="shared" si="8"/>
        <v>3318</v>
      </c>
      <c r="D184" t="str">
        <f t="shared" si="9"/>
        <v>successful</v>
      </c>
      <c r="E184" t="str">
        <v>successful</v>
      </c>
      <c r="F184">
        <v>85</v>
      </c>
      <c r="G184" t="str">
        <f t="shared" si="10"/>
        <v/>
      </c>
      <c r="H184" t="str">
        <f t="shared" si="11"/>
        <v/>
      </c>
      <c r="J184" s="12" t="s">
        <v>20</v>
      </c>
      <c r="K184">
        <v>85</v>
      </c>
      <c r="M184" s="19" t="str">
        <v>failed</v>
      </c>
      <c r="N184">
        <v>579</v>
      </c>
    </row>
    <row r="185" spans="1:14" x14ac:dyDescent="0.3">
      <c r="A185" t="s">
        <v>14</v>
      </c>
      <c r="B185">
        <v>86</v>
      </c>
      <c r="C185" t="str">
        <f t="shared" si="8"/>
        <v/>
      </c>
      <c r="D185" t="str">
        <f t="shared" si="9"/>
        <v/>
      </c>
      <c r="E185" t="str">
        <v>successful</v>
      </c>
      <c r="F185">
        <v>659</v>
      </c>
      <c r="G185" t="str">
        <f t="shared" si="10"/>
        <v>failed</v>
      </c>
      <c r="H185">
        <f t="shared" si="11"/>
        <v>86</v>
      </c>
      <c r="J185" s="12" t="s">
        <v>20</v>
      </c>
      <c r="K185">
        <v>659</v>
      </c>
      <c r="M185" s="19" t="str">
        <v>failed</v>
      </c>
      <c r="N185">
        <v>2072</v>
      </c>
    </row>
    <row r="186" spans="1:14" x14ac:dyDescent="0.3">
      <c r="A186" t="s">
        <v>20</v>
      </c>
      <c r="B186">
        <v>340</v>
      </c>
      <c r="C186">
        <f t="shared" si="8"/>
        <v>340</v>
      </c>
      <c r="D186" t="str">
        <f t="shared" si="9"/>
        <v>successful</v>
      </c>
      <c r="E186" t="str">
        <v>successful</v>
      </c>
      <c r="F186">
        <v>121</v>
      </c>
      <c r="G186" t="str">
        <f t="shared" si="10"/>
        <v/>
      </c>
      <c r="H186" t="str">
        <f t="shared" si="11"/>
        <v/>
      </c>
      <c r="J186" s="12" t="s">
        <v>20</v>
      </c>
      <c r="K186">
        <v>121</v>
      </c>
      <c r="M186" s="19" t="str">
        <v>failed</v>
      </c>
      <c r="N186">
        <v>0</v>
      </c>
    </row>
    <row r="187" spans="1:14" x14ac:dyDescent="0.3">
      <c r="A187" t="s">
        <v>14</v>
      </c>
      <c r="B187">
        <v>19</v>
      </c>
      <c r="C187" t="str">
        <f t="shared" si="8"/>
        <v/>
      </c>
      <c r="D187" t="str">
        <f t="shared" si="9"/>
        <v/>
      </c>
      <c r="E187" t="str">
        <v>successful</v>
      </c>
      <c r="F187">
        <v>3742</v>
      </c>
      <c r="G187" t="str">
        <f t="shared" si="10"/>
        <v>failed</v>
      </c>
      <c r="H187">
        <f t="shared" si="11"/>
        <v>19</v>
      </c>
      <c r="J187" s="12" t="s">
        <v>20</v>
      </c>
      <c r="K187">
        <v>3742</v>
      </c>
      <c r="M187" s="19" t="str">
        <v>failed</v>
      </c>
      <c r="N187">
        <v>1796</v>
      </c>
    </row>
    <row r="188" spans="1:14" x14ac:dyDescent="0.3">
      <c r="A188" t="s">
        <v>14</v>
      </c>
      <c r="B188">
        <v>886</v>
      </c>
      <c r="C188" t="str">
        <f t="shared" si="8"/>
        <v/>
      </c>
      <c r="D188" t="str">
        <f t="shared" si="9"/>
        <v/>
      </c>
      <c r="E188" t="str">
        <v>successful</v>
      </c>
      <c r="F188">
        <v>223</v>
      </c>
      <c r="G188" t="str">
        <f t="shared" si="10"/>
        <v>failed</v>
      </c>
      <c r="H188">
        <f t="shared" si="11"/>
        <v>886</v>
      </c>
      <c r="J188" s="12" t="s">
        <v>20</v>
      </c>
      <c r="K188">
        <v>223</v>
      </c>
      <c r="M188" s="19" t="str">
        <v>failed</v>
      </c>
      <c r="N188">
        <v>62</v>
      </c>
    </row>
    <row r="189" spans="1:14" x14ac:dyDescent="0.3">
      <c r="A189" t="s">
        <v>20</v>
      </c>
      <c r="B189">
        <v>1442</v>
      </c>
      <c r="C189">
        <f t="shared" si="8"/>
        <v>1442</v>
      </c>
      <c r="D189" t="str">
        <f t="shared" si="9"/>
        <v>successful</v>
      </c>
      <c r="E189" t="str">
        <v>successful</v>
      </c>
      <c r="F189">
        <v>133</v>
      </c>
      <c r="G189" t="str">
        <f t="shared" si="10"/>
        <v/>
      </c>
      <c r="H189" t="str">
        <f t="shared" si="11"/>
        <v/>
      </c>
      <c r="J189" s="12" t="s">
        <v>20</v>
      </c>
      <c r="K189">
        <v>133</v>
      </c>
      <c r="M189" s="19" t="str">
        <v>failed</v>
      </c>
      <c r="N189">
        <v>347</v>
      </c>
    </row>
    <row r="190" spans="1:14" x14ac:dyDescent="0.3">
      <c r="A190" t="s">
        <v>14</v>
      </c>
      <c r="B190">
        <v>35</v>
      </c>
      <c r="C190" t="str">
        <f t="shared" si="8"/>
        <v/>
      </c>
      <c r="D190" t="str">
        <f t="shared" si="9"/>
        <v/>
      </c>
      <c r="E190" t="str">
        <v>successful</v>
      </c>
      <c r="F190">
        <v>5168</v>
      </c>
      <c r="G190" t="str">
        <f t="shared" si="10"/>
        <v>failed</v>
      </c>
      <c r="H190">
        <f t="shared" si="11"/>
        <v>35</v>
      </c>
      <c r="J190" s="12" t="s">
        <v>20</v>
      </c>
      <c r="K190">
        <v>5168</v>
      </c>
      <c r="M190" s="19" t="str">
        <v>failed</v>
      </c>
      <c r="N190">
        <v>19</v>
      </c>
    </row>
    <row r="191" spans="1:14" x14ac:dyDescent="0.3">
      <c r="A191" t="s">
        <v>74</v>
      </c>
      <c r="B191">
        <v>441</v>
      </c>
      <c r="C191" t="str">
        <f t="shared" si="8"/>
        <v/>
      </c>
      <c r="D191" t="str">
        <f t="shared" si="9"/>
        <v/>
      </c>
      <c r="E191" t="str">
        <v>successful</v>
      </c>
      <c r="F191">
        <v>307</v>
      </c>
      <c r="G191" t="str">
        <f t="shared" si="10"/>
        <v/>
      </c>
      <c r="H191" t="str">
        <f t="shared" si="11"/>
        <v/>
      </c>
      <c r="J191" s="12" t="s">
        <v>20</v>
      </c>
      <c r="K191">
        <v>307</v>
      </c>
      <c r="M191" s="19" t="str">
        <v>failed</v>
      </c>
      <c r="N191">
        <v>1258</v>
      </c>
    </row>
    <row r="192" spans="1:14" x14ac:dyDescent="0.3">
      <c r="A192" t="s">
        <v>14</v>
      </c>
      <c r="B192">
        <v>24</v>
      </c>
      <c r="C192" t="str">
        <f t="shared" si="8"/>
        <v/>
      </c>
      <c r="D192" t="str">
        <f t="shared" si="9"/>
        <v/>
      </c>
      <c r="E192" t="str">
        <v>successful</v>
      </c>
      <c r="F192">
        <v>2441</v>
      </c>
      <c r="G192" t="str">
        <f t="shared" si="10"/>
        <v>failed</v>
      </c>
      <c r="H192">
        <f t="shared" si="11"/>
        <v>24</v>
      </c>
      <c r="J192" s="12" t="s">
        <v>20</v>
      </c>
      <c r="K192">
        <v>2441</v>
      </c>
      <c r="M192" s="19" t="str">
        <v>failed</v>
      </c>
      <c r="N192">
        <v>362</v>
      </c>
    </row>
    <row r="193" spans="1:14" x14ac:dyDescent="0.3">
      <c r="A193" t="s">
        <v>14</v>
      </c>
      <c r="B193">
        <v>86</v>
      </c>
      <c r="C193" t="str">
        <f t="shared" si="8"/>
        <v/>
      </c>
      <c r="D193" t="str">
        <f t="shared" si="9"/>
        <v/>
      </c>
      <c r="E193" t="str">
        <v>successful</v>
      </c>
      <c r="F193">
        <v>1385</v>
      </c>
      <c r="G193" t="str">
        <f t="shared" si="10"/>
        <v>failed</v>
      </c>
      <c r="H193">
        <f t="shared" si="11"/>
        <v>86</v>
      </c>
      <c r="J193" s="12" t="s">
        <v>20</v>
      </c>
      <c r="K193">
        <v>1385</v>
      </c>
      <c r="M193" s="19" t="str">
        <v>failed</v>
      </c>
      <c r="N193">
        <v>133</v>
      </c>
    </row>
    <row r="194" spans="1:14" x14ac:dyDescent="0.3">
      <c r="A194" t="s">
        <v>14</v>
      </c>
      <c r="B194">
        <v>243</v>
      </c>
      <c r="C194" t="str">
        <f t="shared" si="8"/>
        <v/>
      </c>
      <c r="D194" t="str">
        <f t="shared" si="9"/>
        <v/>
      </c>
      <c r="E194" t="str">
        <v>successful</v>
      </c>
      <c r="F194">
        <v>190</v>
      </c>
      <c r="G194" t="str">
        <f t="shared" si="10"/>
        <v>failed</v>
      </c>
      <c r="H194">
        <f t="shared" si="11"/>
        <v>243</v>
      </c>
      <c r="J194" s="12" t="s">
        <v>20</v>
      </c>
      <c r="K194">
        <v>190</v>
      </c>
      <c r="M194" s="19" t="str">
        <v>failed</v>
      </c>
      <c r="N194">
        <v>846</v>
      </c>
    </row>
    <row r="195" spans="1:14" x14ac:dyDescent="0.3">
      <c r="A195" t="s">
        <v>14</v>
      </c>
      <c r="B195">
        <v>65</v>
      </c>
      <c r="C195" t="str">
        <f t="shared" ref="C195:C258" si="12">IF(A195="successful", B195, "")</f>
        <v/>
      </c>
      <c r="D195" t="str">
        <f t="shared" ref="D195:D258" si="13">IF(A195="successful", A195, "")</f>
        <v/>
      </c>
      <c r="E195" t="str">
        <v>successful</v>
      </c>
      <c r="F195">
        <v>470</v>
      </c>
      <c r="G195" t="str">
        <f t="shared" ref="G195:G258" si="14">IF(A195="failed",A195,"")</f>
        <v>failed</v>
      </c>
      <c r="H195">
        <f t="shared" ref="H195:H258" si="15">IF(A195="failed",B195,"")</f>
        <v>65</v>
      </c>
      <c r="J195" s="12" t="s">
        <v>20</v>
      </c>
      <c r="K195">
        <v>470</v>
      </c>
      <c r="M195" s="19" t="str">
        <v>failed</v>
      </c>
      <c r="N195">
        <v>10</v>
      </c>
    </row>
    <row r="196" spans="1:14" x14ac:dyDescent="0.3">
      <c r="A196" t="s">
        <v>20</v>
      </c>
      <c r="B196">
        <v>126</v>
      </c>
      <c r="C196">
        <f t="shared" si="12"/>
        <v>126</v>
      </c>
      <c r="D196" t="str">
        <f t="shared" si="13"/>
        <v>successful</v>
      </c>
      <c r="E196" t="str">
        <v>successful</v>
      </c>
      <c r="F196">
        <v>253</v>
      </c>
      <c r="G196" t="str">
        <f t="shared" si="14"/>
        <v/>
      </c>
      <c r="H196" t="str">
        <f t="shared" si="15"/>
        <v/>
      </c>
      <c r="J196" s="12" t="s">
        <v>20</v>
      </c>
      <c r="K196">
        <v>253</v>
      </c>
      <c r="M196" s="19" t="str">
        <v>failed</v>
      </c>
      <c r="N196">
        <v>191</v>
      </c>
    </row>
    <row r="197" spans="1:14" x14ac:dyDescent="0.3">
      <c r="A197" t="s">
        <v>20</v>
      </c>
      <c r="B197">
        <v>524</v>
      </c>
      <c r="C197">
        <f t="shared" si="12"/>
        <v>524</v>
      </c>
      <c r="D197" t="str">
        <f t="shared" si="13"/>
        <v>successful</v>
      </c>
      <c r="E197" t="str">
        <v>successful</v>
      </c>
      <c r="F197">
        <v>1113</v>
      </c>
      <c r="G197" t="str">
        <f t="shared" si="14"/>
        <v/>
      </c>
      <c r="H197" t="str">
        <f t="shared" si="15"/>
        <v/>
      </c>
      <c r="J197" s="12" t="s">
        <v>20</v>
      </c>
      <c r="K197">
        <v>1113</v>
      </c>
      <c r="M197" s="19" t="str">
        <v>failed</v>
      </c>
      <c r="N197">
        <v>1979</v>
      </c>
    </row>
    <row r="198" spans="1:14" x14ac:dyDescent="0.3">
      <c r="A198" t="s">
        <v>14</v>
      </c>
      <c r="B198">
        <v>100</v>
      </c>
      <c r="C198" t="str">
        <f t="shared" si="12"/>
        <v/>
      </c>
      <c r="D198" t="str">
        <f t="shared" si="13"/>
        <v/>
      </c>
      <c r="E198" t="str">
        <v>successful</v>
      </c>
      <c r="F198">
        <v>2283</v>
      </c>
      <c r="G198" t="str">
        <f t="shared" si="14"/>
        <v>failed</v>
      </c>
      <c r="H198">
        <f t="shared" si="15"/>
        <v>100</v>
      </c>
      <c r="J198" s="12" t="s">
        <v>20</v>
      </c>
      <c r="K198">
        <v>2283</v>
      </c>
      <c r="M198" s="19" t="str">
        <v>failed</v>
      </c>
      <c r="N198">
        <v>63</v>
      </c>
    </row>
    <row r="199" spans="1:14" x14ac:dyDescent="0.3">
      <c r="A199" t="s">
        <v>20</v>
      </c>
      <c r="B199">
        <v>1989</v>
      </c>
      <c r="C199">
        <f t="shared" si="12"/>
        <v>1989</v>
      </c>
      <c r="D199" t="str">
        <f t="shared" si="13"/>
        <v>successful</v>
      </c>
      <c r="E199" t="str">
        <v>successful</v>
      </c>
      <c r="F199">
        <v>1095</v>
      </c>
      <c r="G199" t="str">
        <f t="shared" si="14"/>
        <v/>
      </c>
      <c r="H199" t="str">
        <f t="shared" si="15"/>
        <v/>
      </c>
      <c r="J199" s="12" t="s">
        <v>20</v>
      </c>
      <c r="K199">
        <v>1095</v>
      </c>
      <c r="M199" s="19" t="str">
        <v>failed</v>
      </c>
      <c r="N199">
        <v>6080</v>
      </c>
    </row>
    <row r="200" spans="1:14" x14ac:dyDescent="0.3">
      <c r="A200" t="s">
        <v>14</v>
      </c>
      <c r="B200">
        <v>168</v>
      </c>
      <c r="C200" t="str">
        <f t="shared" si="12"/>
        <v/>
      </c>
      <c r="D200" t="str">
        <f t="shared" si="13"/>
        <v/>
      </c>
      <c r="E200" t="str">
        <v>successful</v>
      </c>
      <c r="F200">
        <v>1690</v>
      </c>
      <c r="G200" t="str">
        <f t="shared" si="14"/>
        <v>failed</v>
      </c>
      <c r="H200">
        <f t="shared" si="15"/>
        <v>168</v>
      </c>
      <c r="J200" s="12" t="s">
        <v>20</v>
      </c>
      <c r="K200">
        <v>1690</v>
      </c>
      <c r="M200" s="19" t="str">
        <v>failed</v>
      </c>
      <c r="N200">
        <v>80</v>
      </c>
    </row>
    <row r="201" spans="1:14" x14ac:dyDescent="0.3">
      <c r="A201" t="s">
        <v>14</v>
      </c>
      <c r="B201">
        <v>13</v>
      </c>
      <c r="C201" t="str">
        <f t="shared" si="12"/>
        <v/>
      </c>
      <c r="D201" t="str">
        <f t="shared" si="13"/>
        <v/>
      </c>
      <c r="E201" t="str">
        <v>successful</v>
      </c>
      <c r="F201">
        <v>191</v>
      </c>
      <c r="G201" t="str">
        <f t="shared" si="14"/>
        <v>failed</v>
      </c>
      <c r="H201">
        <f t="shared" si="15"/>
        <v>13</v>
      </c>
      <c r="J201" s="12" t="s">
        <v>20</v>
      </c>
      <c r="K201">
        <v>191</v>
      </c>
      <c r="M201" s="19" t="str">
        <v>failed</v>
      </c>
      <c r="N201">
        <v>9</v>
      </c>
    </row>
    <row r="202" spans="1:14" x14ac:dyDescent="0.3">
      <c r="A202" t="s">
        <v>14</v>
      </c>
      <c r="B202">
        <v>1</v>
      </c>
      <c r="C202" t="str">
        <f t="shared" si="12"/>
        <v/>
      </c>
      <c r="D202" t="str">
        <f t="shared" si="13"/>
        <v/>
      </c>
      <c r="E202" t="str">
        <v>successful</v>
      </c>
      <c r="F202">
        <v>2013</v>
      </c>
      <c r="G202" t="str">
        <f t="shared" si="14"/>
        <v>failed</v>
      </c>
      <c r="H202">
        <f t="shared" si="15"/>
        <v>1</v>
      </c>
      <c r="J202" s="12" t="s">
        <v>20</v>
      </c>
      <c r="K202">
        <v>2013</v>
      </c>
      <c r="M202" s="19" t="str">
        <v>failed</v>
      </c>
      <c r="N202">
        <v>1784</v>
      </c>
    </row>
    <row r="203" spans="1:14" x14ac:dyDescent="0.3">
      <c r="A203" t="s">
        <v>20</v>
      </c>
      <c r="B203">
        <v>157</v>
      </c>
      <c r="C203">
        <f t="shared" si="12"/>
        <v>157</v>
      </c>
      <c r="D203" t="str">
        <f t="shared" si="13"/>
        <v>successful</v>
      </c>
      <c r="E203" t="str">
        <v>successful</v>
      </c>
      <c r="F203">
        <v>1703</v>
      </c>
      <c r="G203" t="str">
        <f t="shared" si="14"/>
        <v/>
      </c>
      <c r="H203" t="str">
        <f t="shared" si="15"/>
        <v/>
      </c>
      <c r="J203" s="12" t="s">
        <v>20</v>
      </c>
      <c r="K203">
        <v>1703</v>
      </c>
      <c r="M203" s="19" t="str">
        <v>failed</v>
      </c>
      <c r="N203">
        <v>243</v>
      </c>
    </row>
    <row r="204" spans="1:14" x14ac:dyDescent="0.3">
      <c r="A204" t="s">
        <v>74</v>
      </c>
      <c r="B204">
        <v>82</v>
      </c>
      <c r="C204" t="str">
        <f t="shared" si="12"/>
        <v/>
      </c>
      <c r="D204" t="str">
        <f t="shared" si="13"/>
        <v/>
      </c>
      <c r="E204" t="str">
        <v>successful</v>
      </c>
      <c r="F204">
        <v>80</v>
      </c>
      <c r="G204" t="str">
        <f t="shared" si="14"/>
        <v/>
      </c>
      <c r="H204" t="str">
        <f t="shared" si="15"/>
        <v/>
      </c>
      <c r="J204" s="12" t="s">
        <v>20</v>
      </c>
      <c r="K204">
        <v>80</v>
      </c>
      <c r="M204" s="19" t="str">
        <v>failed</v>
      </c>
      <c r="N204">
        <v>1296</v>
      </c>
    </row>
    <row r="205" spans="1:14" x14ac:dyDescent="0.3">
      <c r="A205" t="s">
        <v>20</v>
      </c>
      <c r="B205">
        <v>4498</v>
      </c>
      <c r="C205">
        <f t="shared" si="12"/>
        <v>4498</v>
      </c>
      <c r="D205" t="str">
        <f t="shared" si="13"/>
        <v>successful</v>
      </c>
      <c r="E205" t="str">
        <v>successful</v>
      </c>
      <c r="F205">
        <v>41</v>
      </c>
      <c r="G205" t="str">
        <f t="shared" si="14"/>
        <v/>
      </c>
      <c r="H205" t="str">
        <f t="shared" si="15"/>
        <v/>
      </c>
      <c r="J205" s="12" t="s">
        <v>20</v>
      </c>
      <c r="K205">
        <v>41</v>
      </c>
      <c r="M205" s="19" t="str">
        <v>failed</v>
      </c>
      <c r="N205">
        <v>77</v>
      </c>
    </row>
    <row r="206" spans="1:14" x14ac:dyDescent="0.3">
      <c r="A206" t="s">
        <v>14</v>
      </c>
      <c r="B206">
        <v>40</v>
      </c>
      <c r="C206" t="str">
        <f t="shared" si="12"/>
        <v/>
      </c>
      <c r="D206" t="str">
        <f t="shared" si="13"/>
        <v/>
      </c>
      <c r="E206" t="str">
        <v>successful</v>
      </c>
      <c r="F206">
        <v>187</v>
      </c>
      <c r="G206" t="str">
        <f t="shared" si="14"/>
        <v>failed</v>
      </c>
      <c r="H206">
        <f t="shared" si="15"/>
        <v>40</v>
      </c>
      <c r="J206" s="12" t="s">
        <v>20</v>
      </c>
      <c r="K206">
        <v>187</v>
      </c>
      <c r="M206" s="19" t="str">
        <v>failed</v>
      </c>
      <c r="N206">
        <v>395</v>
      </c>
    </row>
    <row r="207" spans="1:14" x14ac:dyDescent="0.3">
      <c r="A207" t="s">
        <v>20</v>
      </c>
      <c r="B207">
        <v>80</v>
      </c>
      <c r="C207">
        <f t="shared" si="12"/>
        <v>80</v>
      </c>
      <c r="D207" t="str">
        <f t="shared" si="13"/>
        <v>successful</v>
      </c>
      <c r="E207" t="str">
        <v>successful</v>
      </c>
      <c r="F207">
        <v>2875</v>
      </c>
      <c r="G207" t="str">
        <f t="shared" si="14"/>
        <v/>
      </c>
      <c r="H207" t="str">
        <f t="shared" si="15"/>
        <v/>
      </c>
      <c r="J207" s="12" t="s">
        <v>20</v>
      </c>
      <c r="K207">
        <v>2875</v>
      </c>
      <c r="M207" s="19" t="str">
        <v>failed</v>
      </c>
      <c r="N207">
        <v>49</v>
      </c>
    </row>
    <row r="208" spans="1:14" x14ac:dyDescent="0.3">
      <c r="A208" t="s">
        <v>74</v>
      </c>
      <c r="B208">
        <v>57</v>
      </c>
      <c r="C208" t="str">
        <f t="shared" si="12"/>
        <v/>
      </c>
      <c r="D208" t="str">
        <f t="shared" si="13"/>
        <v/>
      </c>
      <c r="E208" t="str">
        <v>successful</v>
      </c>
      <c r="F208">
        <v>88</v>
      </c>
      <c r="G208" t="str">
        <f t="shared" si="14"/>
        <v/>
      </c>
      <c r="H208" t="str">
        <f t="shared" si="15"/>
        <v/>
      </c>
      <c r="J208" s="12" t="s">
        <v>20</v>
      </c>
      <c r="K208">
        <v>88</v>
      </c>
      <c r="M208" s="19" t="str">
        <v>failed</v>
      </c>
      <c r="N208">
        <v>180</v>
      </c>
    </row>
    <row r="209" spans="1:14" x14ac:dyDescent="0.3">
      <c r="A209" t="s">
        <v>20</v>
      </c>
      <c r="B209">
        <v>43</v>
      </c>
      <c r="C209">
        <f t="shared" si="12"/>
        <v>43</v>
      </c>
      <c r="D209" t="str">
        <f t="shared" si="13"/>
        <v>successful</v>
      </c>
      <c r="E209" t="str">
        <v>successful</v>
      </c>
      <c r="F209">
        <v>191</v>
      </c>
      <c r="G209" t="str">
        <f t="shared" si="14"/>
        <v/>
      </c>
      <c r="H209" t="str">
        <f t="shared" si="15"/>
        <v/>
      </c>
      <c r="J209" s="12" t="s">
        <v>20</v>
      </c>
      <c r="K209">
        <v>191</v>
      </c>
      <c r="M209" s="19" t="str">
        <v>failed</v>
      </c>
      <c r="N209">
        <v>2690</v>
      </c>
    </row>
    <row r="210" spans="1:14" x14ac:dyDescent="0.3">
      <c r="A210" t="s">
        <v>20</v>
      </c>
      <c r="B210">
        <v>2053</v>
      </c>
      <c r="C210">
        <f t="shared" si="12"/>
        <v>2053</v>
      </c>
      <c r="D210" t="str">
        <f t="shared" si="13"/>
        <v>successful</v>
      </c>
      <c r="E210" t="str">
        <v>successful</v>
      </c>
      <c r="F210">
        <v>139</v>
      </c>
      <c r="G210" t="str">
        <f t="shared" si="14"/>
        <v/>
      </c>
      <c r="H210" t="str">
        <f t="shared" si="15"/>
        <v/>
      </c>
      <c r="J210" s="12" t="s">
        <v>20</v>
      </c>
      <c r="K210">
        <v>139</v>
      </c>
      <c r="M210" s="19" t="str">
        <v>failed</v>
      </c>
      <c r="N210">
        <v>2779</v>
      </c>
    </row>
    <row r="211" spans="1:14" x14ac:dyDescent="0.3">
      <c r="A211" t="s">
        <v>47</v>
      </c>
      <c r="B211">
        <v>808</v>
      </c>
      <c r="C211" t="str">
        <f t="shared" si="12"/>
        <v/>
      </c>
      <c r="D211" t="str">
        <f t="shared" si="13"/>
        <v/>
      </c>
      <c r="E211" t="str">
        <v>successful</v>
      </c>
      <c r="F211">
        <v>186</v>
      </c>
      <c r="G211" t="str">
        <f t="shared" si="14"/>
        <v/>
      </c>
      <c r="H211" t="str">
        <f t="shared" si="15"/>
        <v/>
      </c>
      <c r="J211" s="12" t="s">
        <v>20</v>
      </c>
      <c r="K211">
        <v>186</v>
      </c>
      <c r="M211" s="19" t="str">
        <v>failed</v>
      </c>
      <c r="N211">
        <v>92</v>
      </c>
    </row>
    <row r="212" spans="1:14" x14ac:dyDescent="0.3">
      <c r="A212" t="s">
        <v>14</v>
      </c>
      <c r="B212">
        <v>226</v>
      </c>
      <c r="C212" t="str">
        <f t="shared" si="12"/>
        <v/>
      </c>
      <c r="D212" t="str">
        <f t="shared" si="13"/>
        <v/>
      </c>
      <c r="E212" t="str">
        <v>successful</v>
      </c>
      <c r="F212">
        <v>112</v>
      </c>
      <c r="G212" t="str">
        <f t="shared" si="14"/>
        <v>failed</v>
      </c>
      <c r="H212">
        <f t="shared" si="15"/>
        <v>226</v>
      </c>
      <c r="J212" s="12" t="s">
        <v>20</v>
      </c>
      <c r="K212">
        <v>112</v>
      </c>
      <c r="M212" s="19" t="str">
        <v>failed</v>
      </c>
      <c r="N212">
        <v>1028</v>
      </c>
    </row>
    <row r="213" spans="1:14" x14ac:dyDescent="0.3">
      <c r="A213" t="s">
        <v>14</v>
      </c>
      <c r="B213">
        <v>1625</v>
      </c>
      <c r="C213" t="str">
        <f t="shared" si="12"/>
        <v/>
      </c>
      <c r="D213" t="str">
        <f t="shared" si="13"/>
        <v/>
      </c>
      <c r="E213" t="str">
        <v>successful</v>
      </c>
      <c r="F213">
        <v>101</v>
      </c>
      <c r="G213" t="str">
        <f t="shared" si="14"/>
        <v>failed</v>
      </c>
      <c r="H213">
        <f t="shared" si="15"/>
        <v>1625</v>
      </c>
      <c r="J213" s="12" t="s">
        <v>20</v>
      </c>
      <c r="K213">
        <v>101</v>
      </c>
      <c r="M213" s="19" t="str">
        <v>failed</v>
      </c>
      <c r="N213">
        <v>26</v>
      </c>
    </row>
    <row r="214" spans="1:14" x14ac:dyDescent="0.3">
      <c r="A214" t="s">
        <v>20</v>
      </c>
      <c r="B214">
        <v>168</v>
      </c>
      <c r="C214">
        <f t="shared" si="12"/>
        <v>168</v>
      </c>
      <c r="D214" t="str">
        <f t="shared" si="13"/>
        <v>successful</v>
      </c>
      <c r="E214" t="str">
        <v>successful</v>
      </c>
      <c r="F214">
        <v>206</v>
      </c>
      <c r="G214" t="str">
        <f t="shared" si="14"/>
        <v/>
      </c>
      <c r="H214" t="str">
        <f t="shared" si="15"/>
        <v/>
      </c>
      <c r="J214" s="12" t="s">
        <v>20</v>
      </c>
      <c r="K214">
        <v>206</v>
      </c>
      <c r="M214" s="19" t="str">
        <v>failed</v>
      </c>
      <c r="N214">
        <v>1790</v>
      </c>
    </row>
    <row r="215" spans="1:14" x14ac:dyDescent="0.3">
      <c r="A215" t="s">
        <v>20</v>
      </c>
      <c r="B215">
        <v>4289</v>
      </c>
      <c r="C215">
        <f t="shared" si="12"/>
        <v>4289</v>
      </c>
      <c r="D215" t="str">
        <f t="shared" si="13"/>
        <v>successful</v>
      </c>
      <c r="E215" t="str">
        <v>successful</v>
      </c>
      <c r="F215">
        <v>154</v>
      </c>
      <c r="G215" t="str">
        <f t="shared" si="14"/>
        <v/>
      </c>
      <c r="H215" t="str">
        <f t="shared" si="15"/>
        <v/>
      </c>
      <c r="J215" s="12" t="s">
        <v>20</v>
      </c>
      <c r="K215">
        <v>154</v>
      </c>
      <c r="M215" s="19" t="str">
        <v>failed</v>
      </c>
      <c r="N215">
        <v>37</v>
      </c>
    </row>
    <row r="216" spans="1:14" x14ac:dyDescent="0.3">
      <c r="A216" t="s">
        <v>20</v>
      </c>
      <c r="B216">
        <v>165</v>
      </c>
      <c r="C216">
        <f t="shared" si="12"/>
        <v>165</v>
      </c>
      <c r="D216" t="str">
        <f t="shared" si="13"/>
        <v>successful</v>
      </c>
      <c r="E216" t="str">
        <v>successful</v>
      </c>
      <c r="F216">
        <v>5966</v>
      </c>
      <c r="G216" t="str">
        <f t="shared" si="14"/>
        <v/>
      </c>
      <c r="H216" t="str">
        <f t="shared" si="15"/>
        <v/>
      </c>
      <c r="J216" s="12" t="s">
        <v>20</v>
      </c>
      <c r="K216">
        <v>5966</v>
      </c>
      <c r="M216" s="19" t="str">
        <v>failed</v>
      </c>
      <c r="N216">
        <v>35</v>
      </c>
    </row>
    <row r="217" spans="1:14" x14ac:dyDescent="0.3">
      <c r="A217" t="s">
        <v>14</v>
      </c>
      <c r="B217">
        <v>143</v>
      </c>
      <c r="C217" t="str">
        <f t="shared" si="12"/>
        <v/>
      </c>
      <c r="D217" t="str">
        <f t="shared" si="13"/>
        <v/>
      </c>
      <c r="E217" t="str">
        <v>successful</v>
      </c>
      <c r="F217">
        <v>169</v>
      </c>
      <c r="G217" t="str">
        <f t="shared" si="14"/>
        <v>failed</v>
      </c>
      <c r="H217">
        <f t="shared" si="15"/>
        <v>143</v>
      </c>
      <c r="J217" s="12" t="s">
        <v>20</v>
      </c>
      <c r="K217">
        <v>169</v>
      </c>
      <c r="M217" s="19" t="str">
        <v>failed</v>
      </c>
      <c r="N217">
        <v>558</v>
      </c>
    </row>
    <row r="218" spans="1:14" x14ac:dyDescent="0.3">
      <c r="A218" t="s">
        <v>20</v>
      </c>
      <c r="B218">
        <v>1815</v>
      </c>
      <c r="C218">
        <f t="shared" si="12"/>
        <v>1815</v>
      </c>
      <c r="D218" t="str">
        <f t="shared" si="13"/>
        <v>successful</v>
      </c>
      <c r="E218" t="str">
        <v>successful</v>
      </c>
      <c r="F218">
        <v>2106</v>
      </c>
      <c r="G218" t="str">
        <f t="shared" si="14"/>
        <v/>
      </c>
      <c r="H218" t="str">
        <f t="shared" si="15"/>
        <v/>
      </c>
      <c r="J218" s="12" t="s">
        <v>20</v>
      </c>
      <c r="K218">
        <v>2106</v>
      </c>
      <c r="M218" s="19" t="str">
        <v>failed</v>
      </c>
      <c r="N218">
        <v>64</v>
      </c>
    </row>
    <row r="219" spans="1:14" x14ac:dyDescent="0.3">
      <c r="A219" t="s">
        <v>14</v>
      </c>
      <c r="B219">
        <v>934</v>
      </c>
      <c r="C219" t="str">
        <f t="shared" si="12"/>
        <v/>
      </c>
      <c r="D219" t="str">
        <f t="shared" si="13"/>
        <v/>
      </c>
      <c r="E219" t="str">
        <v>successful</v>
      </c>
      <c r="F219">
        <v>131</v>
      </c>
      <c r="G219" t="str">
        <f t="shared" si="14"/>
        <v>failed</v>
      </c>
      <c r="H219">
        <f t="shared" si="15"/>
        <v>934</v>
      </c>
      <c r="J219" s="12" t="s">
        <v>20</v>
      </c>
      <c r="K219">
        <v>131</v>
      </c>
      <c r="M219" s="19" t="str">
        <v>failed</v>
      </c>
      <c r="N219">
        <v>245</v>
      </c>
    </row>
    <row r="220" spans="1:14" x14ac:dyDescent="0.3">
      <c r="A220" t="s">
        <v>20</v>
      </c>
      <c r="B220">
        <v>397</v>
      </c>
      <c r="C220">
        <f t="shared" si="12"/>
        <v>397</v>
      </c>
      <c r="D220" t="str">
        <f t="shared" si="13"/>
        <v>successful</v>
      </c>
      <c r="E220" t="str">
        <v>successful</v>
      </c>
      <c r="F220">
        <v>84</v>
      </c>
      <c r="G220" t="str">
        <f t="shared" si="14"/>
        <v/>
      </c>
      <c r="H220" t="str">
        <f t="shared" si="15"/>
        <v/>
      </c>
      <c r="J220" s="12" t="s">
        <v>20</v>
      </c>
      <c r="K220">
        <v>84</v>
      </c>
      <c r="M220" s="19" t="str">
        <v>failed</v>
      </c>
      <c r="N220">
        <v>71</v>
      </c>
    </row>
    <row r="221" spans="1:14" x14ac:dyDescent="0.3">
      <c r="A221" t="s">
        <v>20</v>
      </c>
      <c r="B221">
        <v>1539</v>
      </c>
      <c r="C221">
        <f t="shared" si="12"/>
        <v>1539</v>
      </c>
      <c r="D221" t="str">
        <f t="shared" si="13"/>
        <v>successful</v>
      </c>
      <c r="E221" t="str">
        <v>successful</v>
      </c>
      <c r="F221">
        <v>155</v>
      </c>
      <c r="G221" t="str">
        <f t="shared" si="14"/>
        <v/>
      </c>
      <c r="H221" t="str">
        <f t="shared" si="15"/>
        <v/>
      </c>
      <c r="J221" s="12" t="s">
        <v>20</v>
      </c>
      <c r="K221">
        <v>155</v>
      </c>
      <c r="M221" s="19" t="str">
        <v>failed</v>
      </c>
      <c r="N221">
        <v>42</v>
      </c>
    </row>
    <row r="222" spans="1:14" x14ac:dyDescent="0.3">
      <c r="A222" t="s">
        <v>14</v>
      </c>
      <c r="B222">
        <v>17</v>
      </c>
      <c r="C222" t="str">
        <f t="shared" si="12"/>
        <v/>
      </c>
      <c r="D222" t="str">
        <f t="shared" si="13"/>
        <v/>
      </c>
      <c r="E222" t="str">
        <v>successful</v>
      </c>
      <c r="F222">
        <v>189</v>
      </c>
      <c r="G222" t="str">
        <f t="shared" si="14"/>
        <v>failed</v>
      </c>
      <c r="H222">
        <f t="shared" si="15"/>
        <v>17</v>
      </c>
      <c r="J222" s="12" t="s">
        <v>20</v>
      </c>
      <c r="K222">
        <v>189</v>
      </c>
      <c r="M222" s="19" t="str">
        <v>failed</v>
      </c>
      <c r="N222">
        <v>156</v>
      </c>
    </row>
    <row r="223" spans="1:14" x14ac:dyDescent="0.3">
      <c r="A223" t="s">
        <v>14</v>
      </c>
      <c r="B223">
        <v>2179</v>
      </c>
      <c r="C223" t="str">
        <f t="shared" si="12"/>
        <v/>
      </c>
      <c r="D223" t="str">
        <f t="shared" si="13"/>
        <v/>
      </c>
      <c r="E223" t="str">
        <v>successful</v>
      </c>
      <c r="F223">
        <v>4799</v>
      </c>
      <c r="G223" t="str">
        <f t="shared" si="14"/>
        <v>failed</v>
      </c>
      <c r="H223">
        <f t="shared" si="15"/>
        <v>2179</v>
      </c>
      <c r="J223" s="12" t="s">
        <v>20</v>
      </c>
      <c r="K223">
        <v>4799</v>
      </c>
      <c r="M223" s="19" t="str">
        <v>failed</v>
      </c>
      <c r="N223">
        <v>1368</v>
      </c>
    </row>
    <row r="224" spans="1:14" x14ac:dyDescent="0.3">
      <c r="A224" t="s">
        <v>20</v>
      </c>
      <c r="B224">
        <v>138</v>
      </c>
      <c r="C224">
        <f t="shared" si="12"/>
        <v>138</v>
      </c>
      <c r="D224" t="str">
        <f t="shared" si="13"/>
        <v>successful</v>
      </c>
      <c r="E224" t="str">
        <v>successful</v>
      </c>
      <c r="F224">
        <v>1137</v>
      </c>
      <c r="G224" t="str">
        <f t="shared" si="14"/>
        <v/>
      </c>
      <c r="H224" t="str">
        <f t="shared" si="15"/>
        <v/>
      </c>
      <c r="J224" s="12" t="s">
        <v>20</v>
      </c>
      <c r="K224">
        <v>1137</v>
      </c>
      <c r="M224" s="19" t="str">
        <v>failed</v>
      </c>
      <c r="N224">
        <v>102</v>
      </c>
    </row>
    <row r="225" spans="1:14" x14ac:dyDescent="0.3">
      <c r="A225" t="s">
        <v>14</v>
      </c>
      <c r="B225">
        <v>931</v>
      </c>
      <c r="C225" t="str">
        <f t="shared" si="12"/>
        <v/>
      </c>
      <c r="D225" t="str">
        <f t="shared" si="13"/>
        <v/>
      </c>
      <c r="E225" t="str">
        <v>successful</v>
      </c>
      <c r="F225">
        <v>1152</v>
      </c>
      <c r="G225" t="str">
        <f t="shared" si="14"/>
        <v>failed</v>
      </c>
      <c r="H225">
        <f t="shared" si="15"/>
        <v>931</v>
      </c>
      <c r="J225" s="12" t="s">
        <v>20</v>
      </c>
      <c r="K225">
        <v>1152</v>
      </c>
      <c r="M225" s="19" t="str">
        <v>failed</v>
      </c>
      <c r="N225">
        <v>86</v>
      </c>
    </row>
    <row r="226" spans="1:14" x14ac:dyDescent="0.3">
      <c r="A226" t="s">
        <v>20</v>
      </c>
      <c r="B226">
        <v>3594</v>
      </c>
      <c r="C226">
        <f t="shared" si="12"/>
        <v>3594</v>
      </c>
      <c r="D226" t="str">
        <f t="shared" si="13"/>
        <v>successful</v>
      </c>
      <c r="E226" t="str">
        <v>successful</v>
      </c>
      <c r="F226">
        <v>50</v>
      </c>
      <c r="G226" t="str">
        <f t="shared" si="14"/>
        <v/>
      </c>
      <c r="H226" t="str">
        <f t="shared" si="15"/>
        <v/>
      </c>
      <c r="J226" s="12" t="s">
        <v>20</v>
      </c>
      <c r="K226">
        <v>50</v>
      </c>
      <c r="M226" s="19" t="str">
        <v>failed</v>
      </c>
      <c r="N226">
        <v>253</v>
      </c>
    </row>
    <row r="227" spans="1:14" x14ac:dyDescent="0.3">
      <c r="A227" t="s">
        <v>20</v>
      </c>
      <c r="B227">
        <v>5880</v>
      </c>
      <c r="C227">
        <f t="shared" si="12"/>
        <v>5880</v>
      </c>
      <c r="D227" t="str">
        <f t="shared" si="13"/>
        <v>successful</v>
      </c>
      <c r="E227" t="str">
        <v>successful</v>
      </c>
      <c r="F227">
        <v>3059</v>
      </c>
      <c r="G227" t="str">
        <f t="shared" si="14"/>
        <v/>
      </c>
      <c r="H227" t="str">
        <f t="shared" si="15"/>
        <v/>
      </c>
      <c r="J227" s="12" t="s">
        <v>20</v>
      </c>
      <c r="K227">
        <v>3059</v>
      </c>
      <c r="M227" s="19" t="str">
        <v>failed</v>
      </c>
      <c r="N227">
        <v>157</v>
      </c>
    </row>
    <row r="228" spans="1:14" x14ac:dyDescent="0.3">
      <c r="A228" t="s">
        <v>20</v>
      </c>
      <c r="B228">
        <v>112</v>
      </c>
      <c r="C228">
        <f t="shared" si="12"/>
        <v>112</v>
      </c>
      <c r="D228" t="str">
        <f t="shared" si="13"/>
        <v>successful</v>
      </c>
      <c r="E228" t="str">
        <v>successful</v>
      </c>
      <c r="F228">
        <v>34</v>
      </c>
      <c r="G228" t="str">
        <f t="shared" si="14"/>
        <v/>
      </c>
      <c r="H228" t="str">
        <f t="shared" si="15"/>
        <v/>
      </c>
      <c r="J228" s="12" t="s">
        <v>20</v>
      </c>
      <c r="K228">
        <v>34</v>
      </c>
      <c r="M228" s="19" t="str">
        <v>failed</v>
      </c>
      <c r="N228">
        <v>183</v>
      </c>
    </row>
    <row r="229" spans="1:14" x14ac:dyDescent="0.3">
      <c r="A229" t="s">
        <v>20</v>
      </c>
      <c r="B229">
        <v>943</v>
      </c>
      <c r="C229">
        <f t="shared" si="12"/>
        <v>943</v>
      </c>
      <c r="D229" t="str">
        <f t="shared" si="13"/>
        <v>successful</v>
      </c>
      <c r="E229" t="str">
        <v>successful</v>
      </c>
      <c r="F229">
        <v>220</v>
      </c>
      <c r="G229" t="str">
        <f t="shared" si="14"/>
        <v/>
      </c>
      <c r="H229" t="str">
        <f t="shared" si="15"/>
        <v/>
      </c>
      <c r="J229" s="12" t="s">
        <v>20</v>
      </c>
      <c r="K229">
        <v>220</v>
      </c>
      <c r="M229" s="19" t="str">
        <v>failed</v>
      </c>
      <c r="N229">
        <v>82</v>
      </c>
    </row>
    <row r="230" spans="1:14" x14ac:dyDescent="0.3">
      <c r="A230" t="s">
        <v>20</v>
      </c>
      <c r="B230">
        <v>2468</v>
      </c>
      <c r="C230">
        <f t="shared" si="12"/>
        <v>2468</v>
      </c>
      <c r="D230" t="str">
        <f t="shared" si="13"/>
        <v>successful</v>
      </c>
      <c r="E230" t="str">
        <v>successful</v>
      </c>
      <c r="F230">
        <v>1604</v>
      </c>
      <c r="G230" t="str">
        <f t="shared" si="14"/>
        <v/>
      </c>
      <c r="H230" t="str">
        <f t="shared" si="15"/>
        <v/>
      </c>
      <c r="J230" s="12" t="s">
        <v>20</v>
      </c>
      <c r="K230">
        <v>1604</v>
      </c>
      <c r="M230" s="19" t="str">
        <v>failed</v>
      </c>
      <c r="N230">
        <v>1</v>
      </c>
    </row>
    <row r="231" spans="1:14" x14ac:dyDescent="0.3">
      <c r="A231" t="s">
        <v>20</v>
      </c>
      <c r="B231">
        <v>2551</v>
      </c>
      <c r="C231">
        <f t="shared" si="12"/>
        <v>2551</v>
      </c>
      <c r="D231" t="str">
        <f t="shared" si="13"/>
        <v>successful</v>
      </c>
      <c r="E231" t="str">
        <v>successful</v>
      </c>
      <c r="F231">
        <v>454</v>
      </c>
      <c r="G231" t="str">
        <f t="shared" si="14"/>
        <v/>
      </c>
      <c r="H231" t="str">
        <f t="shared" si="15"/>
        <v/>
      </c>
      <c r="J231" s="12" t="s">
        <v>20</v>
      </c>
      <c r="K231">
        <v>454</v>
      </c>
      <c r="M231" s="19" t="str">
        <v>failed</v>
      </c>
      <c r="N231">
        <v>1198</v>
      </c>
    </row>
    <row r="232" spans="1:14" x14ac:dyDescent="0.3">
      <c r="A232" t="s">
        <v>20</v>
      </c>
      <c r="B232">
        <v>101</v>
      </c>
      <c r="C232">
        <f t="shared" si="12"/>
        <v>101</v>
      </c>
      <c r="D232" t="str">
        <f t="shared" si="13"/>
        <v>successful</v>
      </c>
      <c r="E232" t="str">
        <v>successful</v>
      </c>
      <c r="F232">
        <v>123</v>
      </c>
      <c r="G232" t="str">
        <f t="shared" si="14"/>
        <v/>
      </c>
      <c r="H232" t="str">
        <f t="shared" si="15"/>
        <v/>
      </c>
      <c r="J232" s="12" t="s">
        <v>20</v>
      </c>
      <c r="K232">
        <v>123</v>
      </c>
      <c r="M232" s="19" t="str">
        <v>failed</v>
      </c>
      <c r="N232">
        <v>648</v>
      </c>
    </row>
    <row r="233" spans="1:14" x14ac:dyDescent="0.3">
      <c r="A233" t="s">
        <v>74</v>
      </c>
      <c r="B233">
        <v>67</v>
      </c>
      <c r="C233" t="str">
        <f t="shared" si="12"/>
        <v/>
      </c>
      <c r="D233" t="str">
        <f t="shared" si="13"/>
        <v/>
      </c>
      <c r="E233" t="str">
        <v>successful</v>
      </c>
      <c r="F233">
        <v>299</v>
      </c>
      <c r="G233" t="str">
        <f t="shared" si="14"/>
        <v/>
      </c>
      <c r="H233" t="str">
        <f t="shared" si="15"/>
        <v/>
      </c>
      <c r="J233" s="12" t="s">
        <v>20</v>
      </c>
      <c r="K233">
        <v>299</v>
      </c>
      <c r="M233" s="19" t="str">
        <v>failed</v>
      </c>
      <c r="N233">
        <v>64</v>
      </c>
    </row>
    <row r="234" spans="1:14" x14ac:dyDescent="0.3">
      <c r="A234" t="s">
        <v>20</v>
      </c>
      <c r="B234">
        <v>92</v>
      </c>
      <c r="C234">
        <f t="shared" si="12"/>
        <v>92</v>
      </c>
      <c r="D234" t="str">
        <f t="shared" si="13"/>
        <v>successful</v>
      </c>
      <c r="E234" t="str">
        <v>successful</v>
      </c>
      <c r="F234">
        <v>2237</v>
      </c>
      <c r="G234" t="str">
        <f t="shared" si="14"/>
        <v/>
      </c>
      <c r="H234" t="str">
        <f t="shared" si="15"/>
        <v/>
      </c>
      <c r="J234" s="12" t="s">
        <v>20</v>
      </c>
      <c r="K234">
        <v>2237</v>
      </c>
      <c r="M234" s="19" t="str">
        <v>failed</v>
      </c>
      <c r="N234">
        <v>62</v>
      </c>
    </row>
    <row r="235" spans="1:14" x14ac:dyDescent="0.3">
      <c r="A235" t="s">
        <v>20</v>
      </c>
      <c r="B235">
        <v>62</v>
      </c>
      <c r="C235">
        <f t="shared" si="12"/>
        <v>62</v>
      </c>
      <c r="D235" t="str">
        <f t="shared" si="13"/>
        <v>successful</v>
      </c>
      <c r="E235" t="str">
        <v>successful</v>
      </c>
      <c r="F235">
        <v>645</v>
      </c>
      <c r="G235" t="str">
        <f t="shared" si="14"/>
        <v/>
      </c>
      <c r="H235" t="str">
        <f t="shared" si="15"/>
        <v/>
      </c>
      <c r="J235" s="12" t="s">
        <v>20</v>
      </c>
      <c r="K235">
        <v>645</v>
      </c>
      <c r="M235" s="19" t="str">
        <v>failed</v>
      </c>
      <c r="N235">
        <v>750</v>
      </c>
    </row>
    <row r="236" spans="1:14" x14ac:dyDescent="0.3">
      <c r="A236" t="s">
        <v>20</v>
      </c>
      <c r="B236">
        <v>149</v>
      </c>
      <c r="C236">
        <f t="shared" si="12"/>
        <v>149</v>
      </c>
      <c r="D236" t="str">
        <f t="shared" si="13"/>
        <v>successful</v>
      </c>
      <c r="E236" t="str">
        <v>successful</v>
      </c>
      <c r="F236">
        <v>484</v>
      </c>
      <c r="G236" t="str">
        <f t="shared" si="14"/>
        <v/>
      </c>
      <c r="H236" t="str">
        <f t="shared" si="15"/>
        <v/>
      </c>
      <c r="J236" s="12" t="s">
        <v>20</v>
      </c>
      <c r="K236">
        <v>484</v>
      </c>
      <c r="M236" s="19" t="str">
        <v>failed</v>
      </c>
      <c r="N236">
        <v>105</v>
      </c>
    </row>
    <row r="237" spans="1:14" x14ac:dyDescent="0.3">
      <c r="A237" t="s">
        <v>14</v>
      </c>
      <c r="B237">
        <v>92</v>
      </c>
      <c r="C237" t="str">
        <f t="shared" si="12"/>
        <v/>
      </c>
      <c r="D237" t="str">
        <f t="shared" si="13"/>
        <v/>
      </c>
      <c r="E237" t="str">
        <v>successful</v>
      </c>
      <c r="F237">
        <v>154</v>
      </c>
      <c r="G237" t="str">
        <f t="shared" si="14"/>
        <v>failed</v>
      </c>
      <c r="H237">
        <f t="shared" si="15"/>
        <v>92</v>
      </c>
      <c r="J237" s="12" t="s">
        <v>20</v>
      </c>
      <c r="K237">
        <v>154</v>
      </c>
      <c r="M237" s="19" t="str">
        <v>failed</v>
      </c>
      <c r="N237">
        <v>2604</v>
      </c>
    </row>
    <row r="238" spans="1:14" x14ac:dyDescent="0.3">
      <c r="A238" t="s">
        <v>14</v>
      </c>
      <c r="B238">
        <v>57</v>
      </c>
      <c r="C238" t="str">
        <f t="shared" si="12"/>
        <v/>
      </c>
      <c r="D238" t="str">
        <f t="shared" si="13"/>
        <v/>
      </c>
      <c r="E238" t="str">
        <v>successful</v>
      </c>
      <c r="F238">
        <v>82</v>
      </c>
      <c r="G238" t="str">
        <f t="shared" si="14"/>
        <v>failed</v>
      </c>
      <c r="H238">
        <f t="shared" si="15"/>
        <v>57</v>
      </c>
      <c r="J238" s="12" t="s">
        <v>20</v>
      </c>
      <c r="K238">
        <v>82</v>
      </c>
      <c r="M238" s="19" t="str">
        <v>failed</v>
      </c>
      <c r="N238">
        <v>65</v>
      </c>
    </row>
    <row r="239" spans="1:14" x14ac:dyDescent="0.3">
      <c r="A239" t="s">
        <v>20</v>
      </c>
      <c r="B239">
        <v>329</v>
      </c>
      <c r="C239">
        <f t="shared" si="12"/>
        <v>329</v>
      </c>
      <c r="D239" t="str">
        <f t="shared" si="13"/>
        <v>successful</v>
      </c>
      <c r="E239" t="str">
        <v>successful</v>
      </c>
      <c r="F239">
        <v>134</v>
      </c>
      <c r="G239" t="str">
        <f t="shared" si="14"/>
        <v/>
      </c>
      <c r="H239" t="str">
        <f t="shared" si="15"/>
        <v/>
      </c>
      <c r="J239" s="12" t="s">
        <v>20</v>
      </c>
      <c r="K239">
        <v>134</v>
      </c>
      <c r="M239" s="19" t="str">
        <v>failed</v>
      </c>
      <c r="N239">
        <v>94</v>
      </c>
    </row>
    <row r="240" spans="1:14" x14ac:dyDescent="0.3">
      <c r="A240" t="s">
        <v>20</v>
      </c>
      <c r="B240">
        <v>97</v>
      </c>
      <c r="C240">
        <f t="shared" si="12"/>
        <v>97</v>
      </c>
      <c r="D240" t="str">
        <f t="shared" si="13"/>
        <v>successful</v>
      </c>
      <c r="E240" t="str">
        <v>successful</v>
      </c>
      <c r="F240">
        <v>5203</v>
      </c>
      <c r="G240" t="str">
        <f t="shared" si="14"/>
        <v/>
      </c>
      <c r="H240" t="str">
        <f t="shared" si="15"/>
        <v/>
      </c>
      <c r="J240" s="12" t="s">
        <v>20</v>
      </c>
      <c r="K240">
        <v>5203</v>
      </c>
      <c r="M240" s="19" t="str">
        <v>failed</v>
      </c>
      <c r="N240">
        <v>257</v>
      </c>
    </row>
    <row r="241" spans="1:14" x14ac:dyDescent="0.3">
      <c r="A241" t="s">
        <v>14</v>
      </c>
      <c r="B241">
        <v>41</v>
      </c>
      <c r="C241" t="str">
        <f t="shared" si="12"/>
        <v/>
      </c>
      <c r="D241" t="str">
        <f t="shared" si="13"/>
        <v/>
      </c>
      <c r="E241" t="str">
        <v>successful</v>
      </c>
      <c r="F241">
        <v>94</v>
      </c>
      <c r="G241" t="str">
        <f t="shared" si="14"/>
        <v>failed</v>
      </c>
      <c r="H241">
        <f t="shared" si="15"/>
        <v>41</v>
      </c>
      <c r="J241" s="12" t="s">
        <v>20</v>
      </c>
      <c r="K241">
        <v>94</v>
      </c>
      <c r="M241" s="19" t="str">
        <v>failed</v>
      </c>
      <c r="N241">
        <v>2928</v>
      </c>
    </row>
    <row r="242" spans="1:14" x14ac:dyDescent="0.3">
      <c r="A242" t="s">
        <v>20</v>
      </c>
      <c r="B242">
        <v>1784</v>
      </c>
      <c r="C242">
        <f t="shared" si="12"/>
        <v>1784</v>
      </c>
      <c r="D242" t="str">
        <f t="shared" si="13"/>
        <v>successful</v>
      </c>
      <c r="E242" t="str">
        <v>successful</v>
      </c>
      <c r="F242">
        <v>205</v>
      </c>
      <c r="G242" t="str">
        <f t="shared" si="14"/>
        <v/>
      </c>
      <c r="H242" t="str">
        <f t="shared" si="15"/>
        <v/>
      </c>
      <c r="J242" s="12" t="s">
        <v>20</v>
      </c>
      <c r="K242">
        <v>205</v>
      </c>
      <c r="M242" s="19" t="str">
        <v>failed</v>
      </c>
      <c r="N242">
        <v>4697</v>
      </c>
    </row>
    <row r="243" spans="1:14" x14ac:dyDescent="0.3">
      <c r="A243" t="s">
        <v>20</v>
      </c>
      <c r="B243">
        <v>1684</v>
      </c>
      <c r="C243">
        <f t="shared" si="12"/>
        <v>1684</v>
      </c>
      <c r="D243" t="str">
        <f t="shared" si="13"/>
        <v>successful</v>
      </c>
      <c r="E243" t="str">
        <v>successful</v>
      </c>
      <c r="F243">
        <v>92</v>
      </c>
      <c r="G243" t="str">
        <f t="shared" si="14"/>
        <v/>
      </c>
      <c r="H243" t="str">
        <f t="shared" si="15"/>
        <v/>
      </c>
      <c r="J243" s="12" t="s">
        <v>20</v>
      </c>
      <c r="K243">
        <v>92</v>
      </c>
      <c r="M243" s="19" t="str">
        <v>failed</v>
      </c>
      <c r="N243">
        <v>2915</v>
      </c>
    </row>
    <row r="244" spans="1:14" x14ac:dyDescent="0.3">
      <c r="A244" t="s">
        <v>20</v>
      </c>
      <c r="B244">
        <v>250</v>
      </c>
      <c r="C244">
        <f t="shared" si="12"/>
        <v>250</v>
      </c>
      <c r="D244" t="str">
        <f t="shared" si="13"/>
        <v>successful</v>
      </c>
      <c r="E244" t="str">
        <v>successful</v>
      </c>
      <c r="F244">
        <v>219</v>
      </c>
      <c r="G244" t="str">
        <f t="shared" si="14"/>
        <v/>
      </c>
      <c r="H244" t="str">
        <f t="shared" si="15"/>
        <v/>
      </c>
      <c r="J244" s="12" t="s">
        <v>20</v>
      </c>
      <c r="K244">
        <v>219</v>
      </c>
      <c r="M244" s="19" t="str">
        <v>failed</v>
      </c>
      <c r="N244">
        <v>18</v>
      </c>
    </row>
    <row r="245" spans="1:14" x14ac:dyDescent="0.3">
      <c r="A245" t="s">
        <v>20</v>
      </c>
      <c r="B245">
        <v>238</v>
      </c>
      <c r="C245">
        <f t="shared" si="12"/>
        <v>238</v>
      </c>
      <c r="D245" t="str">
        <f t="shared" si="13"/>
        <v>successful</v>
      </c>
      <c r="E245" t="str">
        <v>successful</v>
      </c>
      <c r="F245">
        <v>2526</v>
      </c>
      <c r="G245" t="str">
        <f t="shared" si="14"/>
        <v/>
      </c>
      <c r="H245" t="str">
        <f t="shared" si="15"/>
        <v/>
      </c>
      <c r="J245" s="12" t="s">
        <v>20</v>
      </c>
      <c r="K245">
        <v>2526</v>
      </c>
      <c r="M245" s="19" t="str">
        <v>failed</v>
      </c>
      <c r="N245">
        <v>602</v>
      </c>
    </row>
    <row r="246" spans="1:14" x14ac:dyDescent="0.3">
      <c r="A246" t="s">
        <v>20</v>
      </c>
      <c r="B246">
        <v>53</v>
      </c>
      <c r="C246">
        <f t="shared" si="12"/>
        <v>53</v>
      </c>
      <c r="D246" t="str">
        <f t="shared" si="13"/>
        <v>successful</v>
      </c>
      <c r="E246" t="str">
        <v>successful</v>
      </c>
      <c r="F246">
        <v>94</v>
      </c>
      <c r="G246" t="str">
        <f t="shared" si="14"/>
        <v/>
      </c>
      <c r="H246" t="str">
        <f t="shared" si="15"/>
        <v/>
      </c>
      <c r="J246" s="12" t="s">
        <v>20</v>
      </c>
      <c r="K246">
        <v>94</v>
      </c>
      <c r="M246" s="19" t="str">
        <v>failed</v>
      </c>
      <c r="N246">
        <v>1</v>
      </c>
    </row>
    <row r="247" spans="1:14" x14ac:dyDescent="0.3">
      <c r="A247" t="s">
        <v>20</v>
      </c>
      <c r="B247">
        <v>214</v>
      </c>
      <c r="C247">
        <f t="shared" si="12"/>
        <v>214</v>
      </c>
      <c r="D247" t="str">
        <f t="shared" si="13"/>
        <v>successful</v>
      </c>
      <c r="E247" t="str">
        <v>successful</v>
      </c>
      <c r="F247">
        <v>1713</v>
      </c>
      <c r="G247" t="str">
        <f t="shared" si="14"/>
        <v/>
      </c>
      <c r="H247" t="str">
        <f t="shared" si="15"/>
        <v/>
      </c>
      <c r="J247" s="12" t="s">
        <v>20</v>
      </c>
      <c r="K247">
        <v>1713</v>
      </c>
      <c r="M247" s="19" t="str">
        <v>failed</v>
      </c>
      <c r="N247">
        <v>3868</v>
      </c>
    </row>
    <row r="248" spans="1:14" x14ac:dyDescent="0.3">
      <c r="A248" t="s">
        <v>20</v>
      </c>
      <c r="B248">
        <v>222</v>
      </c>
      <c r="C248">
        <f t="shared" si="12"/>
        <v>222</v>
      </c>
      <c r="D248" t="str">
        <f t="shared" si="13"/>
        <v>successful</v>
      </c>
      <c r="E248" t="str">
        <v>successful</v>
      </c>
      <c r="F248">
        <v>249</v>
      </c>
      <c r="G248" t="str">
        <f t="shared" si="14"/>
        <v/>
      </c>
      <c r="H248" t="str">
        <f t="shared" si="15"/>
        <v/>
      </c>
      <c r="J248" s="12" t="s">
        <v>20</v>
      </c>
      <c r="K248">
        <v>249</v>
      </c>
      <c r="M248" s="19" t="str">
        <v>failed</v>
      </c>
      <c r="N248">
        <v>504</v>
      </c>
    </row>
    <row r="249" spans="1:14" x14ac:dyDescent="0.3">
      <c r="A249" t="s">
        <v>20</v>
      </c>
      <c r="B249">
        <v>1884</v>
      </c>
      <c r="C249">
        <f t="shared" si="12"/>
        <v>1884</v>
      </c>
      <c r="D249" t="str">
        <f t="shared" si="13"/>
        <v>successful</v>
      </c>
      <c r="E249" t="str">
        <v>successful</v>
      </c>
      <c r="F249">
        <v>192</v>
      </c>
      <c r="G249" t="str">
        <f t="shared" si="14"/>
        <v/>
      </c>
      <c r="H249" t="str">
        <f t="shared" si="15"/>
        <v/>
      </c>
      <c r="J249" s="12" t="s">
        <v>20</v>
      </c>
      <c r="K249">
        <v>192</v>
      </c>
      <c r="M249" s="19" t="str">
        <v>failed</v>
      </c>
      <c r="N249">
        <v>14</v>
      </c>
    </row>
    <row r="250" spans="1:14" x14ac:dyDescent="0.3">
      <c r="A250" t="s">
        <v>20</v>
      </c>
      <c r="B250">
        <v>218</v>
      </c>
      <c r="C250">
        <f t="shared" si="12"/>
        <v>218</v>
      </c>
      <c r="D250" t="str">
        <f t="shared" si="13"/>
        <v>successful</v>
      </c>
      <c r="E250" t="str">
        <v>successful</v>
      </c>
      <c r="F250">
        <v>247</v>
      </c>
      <c r="G250" t="str">
        <f t="shared" si="14"/>
        <v/>
      </c>
      <c r="H250" t="str">
        <f t="shared" si="15"/>
        <v/>
      </c>
      <c r="J250" s="12" t="s">
        <v>20</v>
      </c>
      <c r="K250">
        <v>247</v>
      </c>
      <c r="M250" s="19" t="str">
        <v>failed</v>
      </c>
      <c r="N250">
        <v>750</v>
      </c>
    </row>
    <row r="251" spans="1:14" x14ac:dyDescent="0.3">
      <c r="A251" t="s">
        <v>20</v>
      </c>
      <c r="B251">
        <v>6465</v>
      </c>
      <c r="C251">
        <f t="shared" si="12"/>
        <v>6465</v>
      </c>
      <c r="D251" t="str">
        <f t="shared" si="13"/>
        <v>successful</v>
      </c>
      <c r="E251" t="str">
        <v>successful</v>
      </c>
      <c r="F251">
        <v>2293</v>
      </c>
      <c r="G251" t="str">
        <f t="shared" si="14"/>
        <v/>
      </c>
      <c r="H251" t="str">
        <f t="shared" si="15"/>
        <v/>
      </c>
      <c r="J251" s="12" t="s">
        <v>20</v>
      </c>
      <c r="K251">
        <v>2293</v>
      </c>
      <c r="M251" s="19" t="str">
        <v>failed</v>
      </c>
      <c r="N251">
        <v>77</v>
      </c>
    </row>
    <row r="252" spans="1:14" x14ac:dyDescent="0.3">
      <c r="A252" t="s">
        <v>14</v>
      </c>
      <c r="B252">
        <v>1</v>
      </c>
      <c r="C252" t="str">
        <f t="shared" si="12"/>
        <v/>
      </c>
      <c r="D252" t="str">
        <f t="shared" si="13"/>
        <v/>
      </c>
      <c r="E252" t="str">
        <v>successful</v>
      </c>
      <c r="F252">
        <v>3131</v>
      </c>
      <c r="G252" t="str">
        <f t="shared" si="14"/>
        <v>failed</v>
      </c>
      <c r="H252">
        <f t="shared" si="15"/>
        <v>1</v>
      </c>
      <c r="J252" s="12" t="s">
        <v>20</v>
      </c>
      <c r="K252">
        <v>3131</v>
      </c>
      <c r="M252" s="19" t="str">
        <v>failed</v>
      </c>
      <c r="N252">
        <v>752</v>
      </c>
    </row>
    <row r="253" spans="1:14" x14ac:dyDescent="0.3">
      <c r="A253" t="s">
        <v>14</v>
      </c>
      <c r="B253">
        <v>101</v>
      </c>
      <c r="C253" t="str">
        <f t="shared" si="12"/>
        <v/>
      </c>
      <c r="D253" t="str">
        <f t="shared" si="13"/>
        <v/>
      </c>
      <c r="E253" t="str">
        <v>successful</v>
      </c>
      <c r="F253">
        <v>143</v>
      </c>
      <c r="G253" t="str">
        <f t="shared" si="14"/>
        <v>failed</v>
      </c>
      <c r="H253">
        <f t="shared" si="15"/>
        <v>101</v>
      </c>
      <c r="J253" s="12" t="s">
        <v>20</v>
      </c>
      <c r="K253">
        <v>143</v>
      </c>
      <c r="M253" s="19" t="str">
        <v>failed</v>
      </c>
      <c r="N253">
        <v>131</v>
      </c>
    </row>
    <row r="254" spans="1:14" x14ac:dyDescent="0.3">
      <c r="A254" t="s">
        <v>20</v>
      </c>
      <c r="B254">
        <v>59</v>
      </c>
      <c r="C254">
        <f t="shared" si="12"/>
        <v>59</v>
      </c>
      <c r="D254" t="str">
        <f t="shared" si="13"/>
        <v>successful</v>
      </c>
      <c r="E254" t="str">
        <v>successful</v>
      </c>
      <c r="F254">
        <v>296</v>
      </c>
      <c r="G254" t="str">
        <f t="shared" si="14"/>
        <v/>
      </c>
      <c r="H254" t="str">
        <f t="shared" si="15"/>
        <v/>
      </c>
      <c r="J254" s="12" t="s">
        <v>20</v>
      </c>
      <c r="K254">
        <v>296</v>
      </c>
      <c r="M254" s="19" t="str">
        <v>failed</v>
      </c>
      <c r="N254">
        <v>87</v>
      </c>
    </row>
    <row r="255" spans="1:14" x14ac:dyDescent="0.3">
      <c r="A255" t="s">
        <v>14</v>
      </c>
      <c r="B255">
        <v>1335</v>
      </c>
      <c r="C255" t="str">
        <f t="shared" si="12"/>
        <v/>
      </c>
      <c r="D255" t="str">
        <f t="shared" si="13"/>
        <v/>
      </c>
      <c r="E255" t="str">
        <v>successful</v>
      </c>
      <c r="F255">
        <v>170</v>
      </c>
      <c r="G255" t="str">
        <f t="shared" si="14"/>
        <v>failed</v>
      </c>
      <c r="H255">
        <f t="shared" si="15"/>
        <v>1335</v>
      </c>
      <c r="J255" s="12" t="s">
        <v>20</v>
      </c>
      <c r="K255">
        <v>170</v>
      </c>
      <c r="M255" s="19" t="str">
        <v>failed</v>
      </c>
      <c r="N255">
        <v>1063</v>
      </c>
    </row>
    <row r="256" spans="1:14" x14ac:dyDescent="0.3">
      <c r="A256" t="s">
        <v>20</v>
      </c>
      <c r="B256">
        <v>88</v>
      </c>
      <c r="C256">
        <f t="shared" si="12"/>
        <v>88</v>
      </c>
      <c r="D256" t="str">
        <f t="shared" si="13"/>
        <v>successful</v>
      </c>
      <c r="E256" t="str">
        <v>successful</v>
      </c>
      <c r="F256">
        <v>86</v>
      </c>
      <c r="G256" t="str">
        <f t="shared" si="14"/>
        <v/>
      </c>
      <c r="H256" t="str">
        <f t="shared" si="15"/>
        <v/>
      </c>
      <c r="J256" s="12" t="s">
        <v>20</v>
      </c>
      <c r="K256">
        <v>86</v>
      </c>
      <c r="M256" s="19" t="str">
        <v>failed</v>
      </c>
      <c r="N256">
        <v>76</v>
      </c>
    </row>
    <row r="257" spans="1:14" x14ac:dyDescent="0.3">
      <c r="A257" t="s">
        <v>20</v>
      </c>
      <c r="B257">
        <v>1697</v>
      </c>
      <c r="C257">
        <f t="shared" si="12"/>
        <v>1697</v>
      </c>
      <c r="D257" t="str">
        <f t="shared" si="13"/>
        <v>successful</v>
      </c>
      <c r="E257" t="str">
        <v>successful</v>
      </c>
      <c r="F257">
        <v>6286</v>
      </c>
      <c r="G257" t="str">
        <f t="shared" si="14"/>
        <v/>
      </c>
      <c r="H257" t="str">
        <f t="shared" si="15"/>
        <v/>
      </c>
      <c r="J257" s="12" t="s">
        <v>20</v>
      </c>
      <c r="K257">
        <v>6286</v>
      </c>
      <c r="M257" s="19" t="str">
        <v>failed</v>
      </c>
      <c r="N257">
        <v>4428</v>
      </c>
    </row>
    <row r="258" spans="1:14" x14ac:dyDescent="0.3">
      <c r="A258" t="s">
        <v>14</v>
      </c>
      <c r="B258">
        <v>15</v>
      </c>
      <c r="C258" t="str">
        <f t="shared" si="12"/>
        <v/>
      </c>
      <c r="D258" t="str">
        <f t="shared" si="13"/>
        <v/>
      </c>
      <c r="E258" t="str">
        <v>successful</v>
      </c>
      <c r="F258">
        <v>3727</v>
      </c>
      <c r="G258" t="str">
        <f t="shared" si="14"/>
        <v>failed</v>
      </c>
      <c r="H258">
        <f t="shared" si="15"/>
        <v>15</v>
      </c>
      <c r="J258" s="12" t="s">
        <v>20</v>
      </c>
      <c r="K258">
        <v>3727</v>
      </c>
      <c r="M258" s="19" t="str">
        <v>failed</v>
      </c>
      <c r="N258">
        <v>58</v>
      </c>
    </row>
    <row r="259" spans="1:14" x14ac:dyDescent="0.3">
      <c r="A259" t="s">
        <v>20</v>
      </c>
      <c r="B259">
        <v>92</v>
      </c>
      <c r="C259">
        <f t="shared" ref="C259:C322" si="16">IF(A259="successful", B259, "")</f>
        <v>92</v>
      </c>
      <c r="D259" t="str">
        <f t="shared" ref="D259:D322" si="17">IF(A259="successful", A259, "")</f>
        <v>successful</v>
      </c>
      <c r="E259" t="str">
        <v>successful</v>
      </c>
      <c r="F259">
        <v>1605</v>
      </c>
      <c r="G259" t="str">
        <f t="shared" ref="G259:G322" si="18">IF(A259="failed",A259,"")</f>
        <v/>
      </c>
      <c r="H259" t="str">
        <f t="shared" ref="H259:H322" si="19">IF(A259="failed",B259,"")</f>
        <v/>
      </c>
      <c r="J259" s="12" t="s">
        <v>20</v>
      </c>
      <c r="K259">
        <v>1605</v>
      </c>
      <c r="M259" s="19" t="str">
        <v>failed</v>
      </c>
      <c r="N259">
        <v>111</v>
      </c>
    </row>
    <row r="260" spans="1:14" x14ac:dyDescent="0.3">
      <c r="A260" t="s">
        <v>20</v>
      </c>
      <c r="B260">
        <v>186</v>
      </c>
      <c r="C260">
        <f t="shared" si="16"/>
        <v>186</v>
      </c>
      <c r="D260" t="str">
        <f t="shared" si="17"/>
        <v>successful</v>
      </c>
      <c r="E260" t="str">
        <v>successful</v>
      </c>
      <c r="F260">
        <v>2120</v>
      </c>
      <c r="G260" t="str">
        <f t="shared" si="18"/>
        <v/>
      </c>
      <c r="H260" t="str">
        <f t="shared" si="19"/>
        <v/>
      </c>
      <c r="J260" s="12" t="s">
        <v>20</v>
      </c>
      <c r="K260">
        <v>2120</v>
      </c>
      <c r="M260" s="19" t="str">
        <v>failed</v>
      </c>
      <c r="N260">
        <v>2955</v>
      </c>
    </row>
    <row r="261" spans="1:14" x14ac:dyDescent="0.3">
      <c r="A261" t="s">
        <v>20</v>
      </c>
      <c r="B261">
        <v>138</v>
      </c>
      <c r="C261">
        <f t="shared" si="16"/>
        <v>138</v>
      </c>
      <c r="D261" t="str">
        <f t="shared" si="17"/>
        <v>successful</v>
      </c>
      <c r="E261" t="str">
        <v>successful</v>
      </c>
      <c r="F261">
        <v>50</v>
      </c>
      <c r="G261" t="str">
        <f t="shared" si="18"/>
        <v/>
      </c>
      <c r="H261" t="str">
        <f t="shared" si="19"/>
        <v/>
      </c>
      <c r="J261" s="12" t="s">
        <v>20</v>
      </c>
      <c r="K261">
        <v>50</v>
      </c>
      <c r="M261" s="19" t="str">
        <v>failed</v>
      </c>
      <c r="N261">
        <v>1657</v>
      </c>
    </row>
    <row r="262" spans="1:14" x14ac:dyDescent="0.3">
      <c r="A262" t="s">
        <v>20</v>
      </c>
      <c r="B262">
        <v>261</v>
      </c>
      <c r="C262">
        <f t="shared" si="16"/>
        <v>261</v>
      </c>
      <c r="D262" t="str">
        <f t="shared" si="17"/>
        <v>successful</v>
      </c>
      <c r="E262" t="str">
        <v>successful</v>
      </c>
      <c r="F262">
        <v>2080</v>
      </c>
      <c r="G262" t="str">
        <f t="shared" si="18"/>
        <v/>
      </c>
      <c r="H262" t="str">
        <f t="shared" si="19"/>
        <v/>
      </c>
      <c r="J262" s="12" t="s">
        <v>20</v>
      </c>
      <c r="K262">
        <v>2080</v>
      </c>
      <c r="M262" s="19" t="str">
        <v>failed</v>
      </c>
      <c r="N262">
        <v>926</v>
      </c>
    </row>
    <row r="263" spans="1:14" x14ac:dyDescent="0.3">
      <c r="A263" t="s">
        <v>14</v>
      </c>
      <c r="B263">
        <v>454</v>
      </c>
      <c r="C263" t="str">
        <f t="shared" si="16"/>
        <v/>
      </c>
      <c r="D263" t="str">
        <f t="shared" si="17"/>
        <v/>
      </c>
      <c r="E263" t="str">
        <v>successful</v>
      </c>
      <c r="F263">
        <v>2105</v>
      </c>
      <c r="G263" t="str">
        <f t="shared" si="18"/>
        <v>failed</v>
      </c>
      <c r="H263">
        <f t="shared" si="19"/>
        <v>454</v>
      </c>
      <c r="J263" s="12" t="s">
        <v>20</v>
      </c>
      <c r="K263">
        <v>2105</v>
      </c>
      <c r="M263" s="19" t="str">
        <v>failed</v>
      </c>
      <c r="N263">
        <v>77</v>
      </c>
    </row>
    <row r="264" spans="1:14" x14ac:dyDescent="0.3">
      <c r="A264" t="s">
        <v>20</v>
      </c>
      <c r="B264">
        <v>107</v>
      </c>
      <c r="C264">
        <f t="shared" si="16"/>
        <v>107</v>
      </c>
      <c r="D264" t="str">
        <f t="shared" si="17"/>
        <v>successful</v>
      </c>
      <c r="E264" t="str">
        <v>successful</v>
      </c>
      <c r="F264">
        <v>2436</v>
      </c>
      <c r="G264" t="str">
        <f t="shared" si="18"/>
        <v/>
      </c>
      <c r="H264" t="str">
        <f t="shared" si="19"/>
        <v/>
      </c>
      <c r="J264" s="12" t="s">
        <v>20</v>
      </c>
      <c r="K264">
        <v>2436</v>
      </c>
      <c r="M264" s="19" t="str">
        <v>failed</v>
      </c>
      <c r="N264">
        <v>1748</v>
      </c>
    </row>
    <row r="265" spans="1:14" x14ac:dyDescent="0.3">
      <c r="A265" t="s">
        <v>20</v>
      </c>
      <c r="B265">
        <v>199</v>
      </c>
      <c r="C265">
        <f t="shared" si="16"/>
        <v>199</v>
      </c>
      <c r="D265" t="str">
        <f t="shared" si="17"/>
        <v>successful</v>
      </c>
      <c r="E265" t="str">
        <v>successful</v>
      </c>
      <c r="F265">
        <v>80</v>
      </c>
      <c r="G265" t="str">
        <f t="shared" si="18"/>
        <v/>
      </c>
      <c r="H265" t="str">
        <f t="shared" si="19"/>
        <v/>
      </c>
      <c r="J265" s="12" t="s">
        <v>20</v>
      </c>
      <c r="K265">
        <v>80</v>
      </c>
      <c r="M265" s="19" t="str">
        <v>failed</v>
      </c>
      <c r="N265">
        <v>79</v>
      </c>
    </row>
    <row r="266" spans="1:14" x14ac:dyDescent="0.3">
      <c r="A266" t="s">
        <v>20</v>
      </c>
      <c r="B266">
        <v>5512</v>
      </c>
      <c r="C266">
        <f t="shared" si="16"/>
        <v>5512</v>
      </c>
      <c r="D266" t="str">
        <f t="shared" si="17"/>
        <v>successful</v>
      </c>
      <c r="E266" t="str">
        <v>successful</v>
      </c>
      <c r="F266">
        <v>42</v>
      </c>
      <c r="G266" t="str">
        <f t="shared" si="18"/>
        <v/>
      </c>
      <c r="H266" t="str">
        <f t="shared" si="19"/>
        <v/>
      </c>
      <c r="J266" s="12" t="s">
        <v>20</v>
      </c>
      <c r="K266">
        <v>42</v>
      </c>
      <c r="M266" s="19" t="str">
        <v>failed</v>
      </c>
      <c r="N266">
        <v>889</v>
      </c>
    </row>
    <row r="267" spans="1:14" x14ac:dyDescent="0.3">
      <c r="A267" t="s">
        <v>20</v>
      </c>
      <c r="B267">
        <v>86</v>
      </c>
      <c r="C267">
        <f t="shared" si="16"/>
        <v>86</v>
      </c>
      <c r="D267" t="str">
        <f t="shared" si="17"/>
        <v>successful</v>
      </c>
      <c r="E267" t="str">
        <v>successful</v>
      </c>
      <c r="F267">
        <v>139</v>
      </c>
      <c r="G267" t="str">
        <f t="shared" si="18"/>
        <v/>
      </c>
      <c r="H267" t="str">
        <f t="shared" si="19"/>
        <v/>
      </c>
      <c r="J267" s="12" t="s">
        <v>20</v>
      </c>
      <c r="K267">
        <v>139</v>
      </c>
      <c r="M267" s="19" t="str">
        <v>failed</v>
      </c>
      <c r="N267">
        <v>56</v>
      </c>
    </row>
    <row r="268" spans="1:14" x14ac:dyDescent="0.3">
      <c r="A268" t="s">
        <v>14</v>
      </c>
      <c r="B268">
        <v>3182</v>
      </c>
      <c r="C268" t="str">
        <f t="shared" si="16"/>
        <v/>
      </c>
      <c r="D268" t="str">
        <f t="shared" si="17"/>
        <v/>
      </c>
      <c r="E268" t="str">
        <v>successful</v>
      </c>
      <c r="F268">
        <v>159</v>
      </c>
      <c r="G268" t="str">
        <f t="shared" si="18"/>
        <v>failed</v>
      </c>
      <c r="H268">
        <f t="shared" si="19"/>
        <v>3182</v>
      </c>
      <c r="J268" s="12" t="s">
        <v>20</v>
      </c>
      <c r="K268">
        <v>159</v>
      </c>
      <c r="M268" s="19" t="str">
        <v>failed</v>
      </c>
      <c r="N268">
        <v>1</v>
      </c>
    </row>
    <row r="269" spans="1:14" x14ac:dyDescent="0.3">
      <c r="A269" t="s">
        <v>20</v>
      </c>
      <c r="B269">
        <v>2768</v>
      </c>
      <c r="C269">
        <f t="shared" si="16"/>
        <v>2768</v>
      </c>
      <c r="D269" t="str">
        <f t="shared" si="17"/>
        <v>successful</v>
      </c>
      <c r="E269" t="str">
        <v>successful</v>
      </c>
      <c r="F269">
        <v>381</v>
      </c>
      <c r="G269" t="str">
        <f t="shared" si="18"/>
        <v/>
      </c>
      <c r="H269" t="str">
        <f t="shared" si="19"/>
        <v/>
      </c>
      <c r="J269" s="12" t="s">
        <v>20</v>
      </c>
      <c r="K269">
        <v>381</v>
      </c>
      <c r="M269" s="19" t="str">
        <v>failed</v>
      </c>
      <c r="N269">
        <v>83</v>
      </c>
    </row>
    <row r="270" spans="1:14" x14ac:dyDescent="0.3">
      <c r="A270" t="s">
        <v>20</v>
      </c>
      <c r="B270">
        <v>48</v>
      </c>
      <c r="C270">
        <f t="shared" si="16"/>
        <v>48</v>
      </c>
      <c r="D270" t="str">
        <f t="shared" si="17"/>
        <v>successful</v>
      </c>
      <c r="E270" t="str">
        <v>successful</v>
      </c>
      <c r="F270">
        <v>194</v>
      </c>
      <c r="G270" t="str">
        <f t="shared" si="18"/>
        <v/>
      </c>
      <c r="H270" t="str">
        <f t="shared" si="19"/>
        <v/>
      </c>
      <c r="J270" s="12" t="s">
        <v>20</v>
      </c>
      <c r="K270">
        <v>194</v>
      </c>
      <c r="M270" s="19" t="str">
        <v>failed</v>
      </c>
      <c r="N270">
        <v>2025</v>
      </c>
    </row>
    <row r="271" spans="1:14" x14ac:dyDescent="0.3">
      <c r="A271" t="s">
        <v>20</v>
      </c>
      <c r="B271">
        <v>87</v>
      </c>
      <c r="C271">
        <f t="shared" si="16"/>
        <v>87</v>
      </c>
      <c r="D271" t="str">
        <f t="shared" si="17"/>
        <v>successful</v>
      </c>
      <c r="E271" t="str">
        <v>successful</v>
      </c>
      <c r="F271">
        <v>106</v>
      </c>
      <c r="G271" t="str">
        <f t="shared" si="18"/>
        <v/>
      </c>
      <c r="H271" t="str">
        <f t="shared" si="19"/>
        <v/>
      </c>
      <c r="J271" s="12" t="s">
        <v>20</v>
      </c>
      <c r="K271">
        <v>106</v>
      </c>
      <c r="M271" s="19" t="str">
        <v>failed</v>
      </c>
      <c r="N271">
        <v>14</v>
      </c>
    </row>
    <row r="272" spans="1:14" x14ac:dyDescent="0.3">
      <c r="A272" t="s">
        <v>74</v>
      </c>
      <c r="B272">
        <v>1890</v>
      </c>
      <c r="C272" t="str">
        <f t="shared" si="16"/>
        <v/>
      </c>
      <c r="D272" t="str">
        <f t="shared" si="17"/>
        <v/>
      </c>
      <c r="E272" t="str">
        <v>successful</v>
      </c>
      <c r="F272">
        <v>142</v>
      </c>
      <c r="G272" t="str">
        <f t="shared" si="18"/>
        <v/>
      </c>
      <c r="H272" t="str">
        <f t="shared" si="19"/>
        <v/>
      </c>
      <c r="J272" s="12" t="s">
        <v>20</v>
      </c>
      <c r="K272">
        <v>142</v>
      </c>
      <c r="M272" s="19" t="str">
        <v>failed</v>
      </c>
      <c r="N272">
        <v>656</v>
      </c>
    </row>
    <row r="273" spans="1:14" x14ac:dyDescent="0.3">
      <c r="A273" t="s">
        <v>47</v>
      </c>
      <c r="B273">
        <v>61</v>
      </c>
      <c r="C273" t="str">
        <f t="shared" si="16"/>
        <v/>
      </c>
      <c r="D273" t="str">
        <f t="shared" si="17"/>
        <v/>
      </c>
      <c r="E273" t="str">
        <v>successful</v>
      </c>
      <c r="F273">
        <v>211</v>
      </c>
      <c r="G273" t="str">
        <f t="shared" si="18"/>
        <v/>
      </c>
      <c r="H273" t="str">
        <f t="shared" si="19"/>
        <v/>
      </c>
      <c r="J273" s="12" t="s">
        <v>20</v>
      </c>
      <c r="K273">
        <v>211</v>
      </c>
      <c r="M273" s="19" t="str">
        <v>failed</v>
      </c>
      <c r="N273">
        <v>1596</v>
      </c>
    </row>
    <row r="274" spans="1:14" x14ac:dyDescent="0.3">
      <c r="A274" t="s">
        <v>20</v>
      </c>
      <c r="B274">
        <v>1894</v>
      </c>
      <c r="C274">
        <f t="shared" si="16"/>
        <v>1894</v>
      </c>
      <c r="D274" t="str">
        <f t="shared" si="17"/>
        <v>successful</v>
      </c>
      <c r="E274" t="str">
        <v>successful</v>
      </c>
      <c r="F274">
        <v>2756</v>
      </c>
      <c r="G274" t="str">
        <f t="shared" si="18"/>
        <v/>
      </c>
      <c r="H274" t="str">
        <f t="shared" si="19"/>
        <v/>
      </c>
      <c r="J274" s="12" t="s">
        <v>20</v>
      </c>
      <c r="K274">
        <v>2756</v>
      </c>
      <c r="M274" s="19" t="str">
        <v>failed</v>
      </c>
      <c r="N274">
        <v>10</v>
      </c>
    </row>
    <row r="275" spans="1:14" x14ac:dyDescent="0.3">
      <c r="A275" t="s">
        <v>20</v>
      </c>
      <c r="B275">
        <v>282</v>
      </c>
      <c r="C275">
        <f t="shared" si="16"/>
        <v>282</v>
      </c>
      <c r="D275" t="str">
        <f t="shared" si="17"/>
        <v>successful</v>
      </c>
      <c r="E275" t="str">
        <v>successful</v>
      </c>
      <c r="F275">
        <v>173</v>
      </c>
      <c r="G275" t="str">
        <f t="shared" si="18"/>
        <v/>
      </c>
      <c r="H275" t="str">
        <f t="shared" si="19"/>
        <v/>
      </c>
      <c r="J275" s="12" t="s">
        <v>20</v>
      </c>
      <c r="K275">
        <v>173</v>
      </c>
      <c r="M275" s="19" t="str">
        <v>failed</v>
      </c>
      <c r="N275">
        <v>1121</v>
      </c>
    </row>
    <row r="276" spans="1:14" x14ac:dyDescent="0.3">
      <c r="A276" t="s">
        <v>14</v>
      </c>
      <c r="B276">
        <v>15</v>
      </c>
      <c r="C276" t="str">
        <f t="shared" si="16"/>
        <v/>
      </c>
      <c r="D276" t="str">
        <f t="shared" si="17"/>
        <v/>
      </c>
      <c r="E276" t="str">
        <v>successful</v>
      </c>
      <c r="F276">
        <v>87</v>
      </c>
      <c r="G276" t="str">
        <f t="shared" si="18"/>
        <v>failed</v>
      </c>
      <c r="H276">
        <f t="shared" si="19"/>
        <v>15</v>
      </c>
      <c r="J276" s="12" t="s">
        <v>20</v>
      </c>
      <c r="K276">
        <v>87</v>
      </c>
      <c r="M276" s="19" t="str">
        <v>failed</v>
      </c>
      <c r="N276">
        <v>15</v>
      </c>
    </row>
    <row r="277" spans="1:14" x14ac:dyDescent="0.3">
      <c r="A277" t="s">
        <v>20</v>
      </c>
      <c r="B277">
        <v>116</v>
      </c>
      <c r="C277">
        <f t="shared" si="16"/>
        <v>116</v>
      </c>
      <c r="D277" t="str">
        <f t="shared" si="17"/>
        <v>successful</v>
      </c>
      <c r="E277" t="str">
        <v>successful</v>
      </c>
      <c r="F277">
        <v>1572</v>
      </c>
      <c r="G277" t="str">
        <f t="shared" si="18"/>
        <v/>
      </c>
      <c r="H277" t="str">
        <f t="shared" si="19"/>
        <v/>
      </c>
      <c r="J277" s="12" t="s">
        <v>20</v>
      </c>
      <c r="K277">
        <v>1572</v>
      </c>
      <c r="M277" s="19" t="str">
        <v>failed</v>
      </c>
      <c r="N277">
        <v>191</v>
      </c>
    </row>
    <row r="278" spans="1:14" x14ac:dyDescent="0.3">
      <c r="A278" t="s">
        <v>14</v>
      </c>
      <c r="B278">
        <v>133</v>
      </c>
      <c r="C278" t="str">
        <f t="shared" si="16"/>
        <v/>
      </c>
      <c r="D278" t="str">
        <f t="shared" si="17"/>
        <v/>
      </c>
      <c r="E278" t="str">
        <v>successful</v>
      </c>
      <c r="F278">
        <v>2346</v>
      </c>
      <c r="G278" t="str">
        <f t="shared" si="18"/>
        <v>failed</v>
      </c>
      <c r="H278">
        <f t="shared" si="19"/>
        <v>133</v>
      </c>
      <c r="J278" s="12" t="s">
        <v>20</v>
      </c>
      <c r="K278">
        <v>2346</v>
      </c>
      <c r="M278" s="19" t="str">
        <v>failed</v>
      </c>
      <c r="N278">
        <v>16</v>
      </c>
    </row>
    <row r="279" spans="1:14" x14ac:dyDescent="0.3">
      <c r="A279" t="s">
        <v>20</v>
      </c>
      <c r="B279">
        <v>83</v>
      </c>
      <c r="C279">
        <f t="shared" si="16"/>
        <v>83</v>
      </c>
      <c r="D279" t="str">
        <f t="shared" si="17"/>
        <v>successful</v>
      </c>
      <c r="E279" t="str">
        <v>successful</v>
      </c>
      <c r="F279">
        <v>115</v>
      </c>
      <c r="G279" t="str">
        <f t="shared" si="18"/>
        <v/>
      </c>
      <c r="H279" t="str">
        <f t="shared" si="19"/>
        <v/>
      </c>
      <c r="J279" s="12" t="s">
        <v>20</v>
      </c>
      <c r="K279">
        <v>115</v>
      </c>
      <c r="M279" s="19" t="str">
        <v>failed</v>
      </c>
      <c r="N279">
        <v>17</v>
      </c>
    </row>
    <row r="280" spans="1:14" x14ac:dyDescent="0.3">
      <c r="A280" t="s">
        <v>20</v>
      </c>
      <c r="B280">
        <v>91</v>
      </c>
      <c r="C280">
        <f t="shared" si="16"/>
        <v>91</v>
      </c>
      <c r="D280" t="str">
        <f t="shared" si="17"/>
        <v>successful</v>
      </c>
      <c r="E280" t="str">
        <v>successful</v>
      </c>
      <c r="F280">
        <v>85</v>
      </c>
      <c r="G280" t="str">
        <f t="shared" si="18"/>
        <v/>
      </c>
      <c r="H280" t="str">
        <f t="shared" si="19"/>
        <v/>
      </c>
      <c r="J280" s="12" t="s">
        <v>20</v>
      </c>
      <c r="K280">
        <v>85</v>
      </c>
      <c r="M280" s="19" t="str">
        <v>failed</v>
      </c>
      <c r="N280">
        <v>34</v>
      </c>
    </row>
    <row r="281" spans="1:14" x14ac:dyDescent="0.3">
      <c r="A281" t="s">
        <v>20</v>
      </c>
      <c r="B281">
        <v>546</v>
      </c>
      <c r="C281">
        <f t="shared" si="16"/>
        <v>546</v>
      </c>
      <c r="D281" t="str">
        <f t="shared" si="17"/>
        <v>successful</v>
      </c>
      <c r="E281" t="str">
        <v>successful</v>
      </c>
      <c r="F281">
        <v>144</v>
      </c>
      <c r="G281" t="str">
        <f t="shared" si="18"/>
        <v/>
      </c>
      <c r="H281" t="str">
        <f t="shared" si="19"/>
        <v/>
      </c>
      <c r="J281" s="12" t="s">
        <v>20</v>
      </c>
      <c r="K281">
        <v>144</v>
      </c>
      <c r="M281" s="19" t="str">
        <v>failed</v>
      </c>
      <c r="N281">
        <v>1</v>
      </c>
    </row>
    <row r="282" spans="1:14" x14ac:dyDescent="0.3">
      <c r="A282" t="s">
        <v>20</v>
      </c>
      <c r="B282">
        <v>393</v>
      </c>
      <c r="C282">
        <f t="shared" si="16"/>
        <v>393</v>
      </c>
      <c r="D282" t="str">
        <f t="shared" si="17"/>
        <v>successful</v>
      </c>
      <c r="E282" t="str">
        <v>successful</v>
      </c>
      <c r="F282">
        <v>2443</v>
      </c>
      <c r="G282" t="str">
        <f t="shared" si="18"/>
        <v/>
      </c>
      <c r="H282" t="str">
        <f t="shared" si="19"/>
        <v/>
      </c>
      <c r="J282" s="12" t="s">
        <v>20</v>
      </c>
      <c r="K282">
        <v>2443</v>
      </c>
      <c r="M282" s="19" t="str">
        <v>failed</v>
      </c>
      <c r="N282">
        <v>1274</v>
      </c>
    </row>
    <row r="283" spans="1:14" x14ac:dyDescent="0.3">
      <c r="A283" t="s">
        <v>14</v>
      </c>
      <c r="B283">
        <v>2062</v>
      </c>
      <c r="C283" t="str">
        <f t="shared" si="16"/>
        <v/>
      </c>
      <c r="D283" t="str">
        <f t="shared" si="17"/>
        <v/>
      </c>
      <c r="E283" t="str">
        <v>successful</v>
      </c>
      <c r="F283">
        <v>64</v>
      </c>
      <c r="G283" t="str">
        <f t="shared" si="18"/>
        <v>failed</v>
      </c>
      <c r="H283">
        <f t="shared" si="19"/>
        <v>2062</v>
      </c>
      <c r="J283" s="12" t="s">
        <v>20</v>
      </c>
      <c r="K283">
        <v>64</v>
      </c>
      <c r="M283" s="19" t="str">
        <v>failed</v>
      </c>
      <c r="N283">
        <v>210</v>
      </c>
    </row>
    <row r="284" spans="1:14" x14ac:dyDescent="0.3">
      <c r="A284" t="s">
        <v>20</v>
      </c>
      <c r="B284">
        <v>133</v>
      </c>
      <c r="C284">
        <f t="shared" si="16"/>
        <v>133</v>
      </c>
      <c r="D284" t="str">
        <f t="shared" si="17"/>
        <v>successful</v>
      </c>
      <c r="E284" t="str">
        <v>successful</v>
      </c>
      <c r="F284">
        <v>268</v>
      </c>
      <c r="G284" t="str">
        <f t="shared" si="18"/>
        <v/>
      </c>
      <c r="H284" t="str">
        <f t="shared" si="19"/>
        <v/>
      </c>
      <c r="J284" s="12" t="s">
        <v>20</v>
      </c>
      <c r="K284">
        <v>268</v>
      </c>
      <c r="M284" s="19" t="str">
        <v>failed</v>
      </c>
      <c r="N284">
        <v>248</v>
      </c>
    </row>
    <row r="285" spans="1:14" x14ac:dyDescent="0.3">
      <c r="A285" t="s">
        <v>14</v>
      </c>
      <c r="B285">
        <v>29</v>
      </c>
      <c r="C285" t="str">
        <f t="shared" si="16"/>
        <v/>
      </c>
      <c r="D285" t="str">
        <f t="shared" si="17"/>
        <v/>
      </c>
      <c r="E285" t="str">
        <v>successful</v>
      </c>
      <c r="F285">
        <v>195</v>
      </c>
      <c r="G285" t="str">
        <f t="shared" si="18"/>
        <v>failed</v>
      </c>
      <c r="H285">
        <f t="shared" si="19"/>
        <v>29</v>
      </c>
      <c r="J285" s="12" t="s">
        <v>20</v>
      </c>
      <c r="K285">
        <v>195</v>
      </c>
      <c r="M285" s="19" t="str">
        <v>failed</v>
      </c>
      <c r="N285">
        <v>513</v>
      </c>
    </row>
    <row r="286" spans="1:14" x14ac:dyDescent="0.3">
      <c r="A286" t="s">
        <v>14</v>
      </c>
      <c r="B286">
        <v>132</v>
      </c>
      <c r="C286" t="str">
        <f t="shared" si="16"/>
        <v/>
      </c>
      <c r="D286" t="str">
        <f t="shared" si="17"/>
        <v/>
      </c>
      <c r="E286" t="str">
        <v>successful</v>
      </c>
      <c r="F286">
        <v>186</v>
      </c>
      <c r="G286" t="str">
        <f t="shared" si="18"/>
        <v>failed</v>
      </c>
      <c r="H286">
        <f t="shared" si="19"/>
        <v>132</v>
      </c>
      <c r="J286" s="12" t="s">
        <v>20</v>
      </c>
      <c r="K286">
        <v>186</v>
      </c>
      <c r="M286" s="19" t="str">
        <v>failed</v>
      </c>
      <c r="N286">
        <v>3410</v>
      </c>
    </row>
    <row r="287" spans="1:14" x14ac:dyDescent="0.3">
      <c r="A287" t="s">
        <v>20</v>
      </c>
      <c r="B287">
        <v>254</v>
      </c>
      <c r="C287">
        <f t="shared" si="16"/>
        <v>254</v>
      </c>
      <c r="D287" t="str">
        <f t="shared" si="17"/>
        <v>successful</v>
      </c>
      <c r="E287" t="str">
        <v>successful</v>
      </c>
      <c r="F287">
        <v>460</v>
      </c>
      <c r="G287" t="str">
        <f t="shared" si="18"/>
        <v/>
      </c>
      <c r="H287" t="str">
        <f t="shared" si="19"/>
        <v/>
      </c>
      <c r="J287" s="12" t="s">
        <v>20</v>
      </c>
      <c r="K287">
        <v>460</v>
      </c>
      <c r="M287" s="19" t="str">
        <v>failed</v>
      </c>
      <c r="N287">
        <v>10</v>
      </c>
    </row>
    <row r="288" spans="1:14" x14ac:dyDescent="0.3">
      <c r="A288" t="s">
        <v>74</v>
      </c>
      <c r="B288">
        <v>184</v>
      </c>
      <c r="C288" t="str">
        <f t="shared" si="16"/>
        <v/>
      </c>
      <c r="D288" t="str">
        <f t="shared" si="17"/>
        <v/>
      </c>
      <c r="E288" t="str">
        <v>successful</v>
      </c>
      <c r="F288">
        <v>2528</v>
      </c>
      <c r="G288" t="str">
        <f t="shared" si="18"/>
        <v/>
      </c>
      <c r="H288" t="str">
        <f t="shared" si="19"/>
        <v/>
      </c>
      <c r="J288" s="12" t="s">
        <v>20</v>
      </c>
      <c r="K288">
        <v>2528</v>
      </c>
      <c r="M288" s="19" t="str">
        <v>failed</v>
      </c>
      <c r="N288">
        <v>2201</v>
      </c>
    </row>
    <row r="289" spans="1:14" x14ac:dyDescent="0.3">
      <c r="A289" t="s">
        <v>20</v>
      </c>
      <c r="B289">
        <v>176</v>
      </c>
      <c r="C289">
        <f t="shared" si="16"/>
        <v>176</v>
      </c>
      <c r="D289" t="str">
        <f t="shared" si="17"/>
        <v>successful</v>
      </c>
      <c r="E289" t="str">
        <v>successful</v>
      </c>
      <c r="F289">
        <v>3657</v>
      </c>
      <c r="G289" t="str">
        <f t="shared" si="18"/>
        <v/>
      </c>
      <c r="H289" t="str">
        <f t="shared" si="19"/>
        <v/>
      </c>
      <c r="J289" s="12" t="s">
        <v>20</v>
      </c>
      <c r="K289">
        <v>3657</v>
      </c>
      <c r="M289" s="19" t="str">
        <v>failed</v>
      </c>
      <c r="N289">
        <v>676</v>
      </c>
    </row>
    <row r="290" spans="1:14" x14ac:dyDescent="0.3">
      <c r="A290" t="s">
        <v>14</v>
      </c>
      <c r="B290">
        <v>137</v>
      </c>
      <c r="C290" t="str">
        <f t="shared" si="16"/>
        <v/>
      </c>
      <c r="D290" t="str">
        <f t="shared" si="17"/>
        <v/>
      </c>
      <c r="E290" t="str">
        <v>successful</v>
      </c>
      <c r="F290">
        <v>131</v>
      </c>
      <c r="G290" t="str">
        <f t="shared" si="18"/>
        <v>failed</v>
      </c>
      <c r="H290">
        <f t="shared" si="19"/>
        <v>137</v>
      </c>
      <c r="J290" s="12" t="s">
        <v>20</v>
      </c>
      <c r="K290">
        <v>131</v>
      </c>
      <c r="M290" s="19" t="str">
        <v>failed</v>
      </c>
      <c r="N290">
        <v>831</v>
      </c>
    </row>
    <row r="291" spans="1:14" x14ac:dyDescent="0.3">
      <c r="A291" t="s">
        <v>20</v>
      </c>
      <c r="B291">
        <v>337</v>
      </c>
      <c r="C291">
        <f t="shared" si="16"/>
        <v>337</v>
      </c>
      <c r="D291" t="str">
        <f t="shared" si="17"/>
        <v>successful</v>
      </c>
      <c r="E291" t="str">
        <v>successful</v>
      </c>
      <c r="F291">
        <v>239</v>
      </c>
      <c r="G291" t="str">
        <f t="shared" si="18"/>
        <v/>
      </c>
      <c r="H291" t="str">
        <f t="shared" si="19"/>
        <v/>
      </c>
      <c r="J291" s="12" t="s">
        <v>20</v>
      </c>
      <c r="K291">
        <v>239</v>
      </c>
      <c r="M291" s="19" t="str">
        <v>failed</v>
      </c>
      <c r="N291">
        <v>859</v>
      </c>
    </row>
    <row r="292" spans="1:14" x14ac:dyDescent="0.3">
      <c r="A292" t="s">
        <v>14</v>
      </c>
      <c r="B292">
        <v>908</v>
      </c>
      <c r="C292" t="str">
        <f t="shared" si="16"/>
        <v/>
      </c>
      <c r="D292" t="str">
        <f t="shared" si="17"/>
        <v/>
      </c>
      <c r="E292" t="str">
        <v>successful</v>
      </c>
      <c r="F292">
        <v>78</v>
      </c>
      <c r="G292" t="str">
        <f t="shared" si="18"/>
        <v>failed</v>
      </c>
      <c r="H292">
        <f t="shared" si="19"/>
        <v>908</v>
      </c>
      <c r="J292" s="12" t="s">
        <v>20</v>
      </c>
      <c r="K292">
        <v>78</v>
      </c>
      <c r="M292" s="19" t="str">
        <v>failed</v>
      </c>
      <c r="N292">
        <v>45</v>
      </c>
    </row>
    <row r="293" spans="1:14" x14ac:dyDescent="0.3">
      <c r="A293" t="s">
        <v>20</v>
      </c>
      <c r="B293">
        <v>107</v>
      </c>
      <c r="C293">
        <f t="shared" si="16"/>
        <v>107</v>
      </c>
      <c r="D293" t="str">
        <f t="shared" si="17"/>
        <v>successful</v>
      </c>
      <c r="E293" t="str">
        <v>successful</v>
      </c>
      <c r="F293">
        <v>1773</v>
      </c>
      <c r="G293" t="str">
        <f t="shared" si="18"/>
        <v/>
      </c>
      <c r="H293" t="str">
        <f t="shared" si="19"/>
        <v/>
      </c>
      <c r="J293" s="12" t="s">
        <v>20</v>
      </c>
      <c r="K293">
        <v>1773</v>
      </c>
      <c r="M293" s="19" t="str">
        <v>failed</v>
      </c>
      <c r="N293">
        <v>6</v>
      </c>
    </row>
    <row r="294" spans="1:14" x14ac:dyDescent="0.3">
      <c r="A294" t="s">
        <v>14</v>
      </c>
      <c r="B294">
        <v>10</v>
      </c>
      <c r="C294" t="str">
        <f t="shared" si="16"/>
        <v/>
      </c>
      <c r="D294" t="str">
        <f t="shared" si="17"/>
        <v/>
      </c>
      <c r="E294" t="str">
        <v>successful</v>
      </c>
      <c r="F294">
        <v>32</v>
      </c>
      <c r="G294" t="str">
        <f t="shared" si="18"/>
        <v>failed</v>
      </c>
      <c r="H294">
        <f t="shared" si="19"/>
        <v>10</v>
      </c>
      <c r="J294" s="12" t="s">
        <v>20</v>
      </c>
      <c r="K294">
        <v>32</v>
      </c>
      <c r="M294" s="19" t="str">
        <v>failed</v>
      </c>
      <c r="N294">
        <v>7</v>
      </c>
    </row>
    <row r="295" spans="1:14" x14ac:dyDescent="0.3">
      <c r="A295" t="s">
        <v>74</v>
      </c>
      <c r="B295">
        <v>32</v>
      </c>
      <c r="C295" t="str">
        <f t="shared" si="16"/>
        <v/>
      </c>
      <c r="D295" t="str">
        <f t="shared" si="17"/>
        <v/>
      </c>
      <c r="E295" t="str">
        <v>successful</v>
      </c>
      <c r="F295">
        <v>369</v>
      </c>
      <c r="G295" t="str">
        <f t="shared" si="18"/>
        <v/>
      </c>
      <c r="H295" t="str">
        <f t="shared" si="19"/>
        <v/>
      </c>
      <c r="J295" s="12" t="s">
        <v>20</v>
      </c>
      <c r="K295">
        <v>369</v>
      </c>
      <c r="M295" s="19" t="str">
        <v>failed</v>
      </c>
      <c r="N295">
        <v>31</v>
      </c>
    </row>
    <row r="296" spans="1:14" x14ac:dyDescent="0.3">
      <c r="A296" t="s">
        <v>20</v>
      </c>
      <c r="B296">
        <v>183</v>
      </c>
      <c r="C296">
        <f t="shared" si="16"/>
        <v>183</v>
      </c>
      <c r="D296" t="str">
        <f t="shared" si="17"/>
        <v>successful</v>
      </c>
      <c r="E296" t="str">
        <v>successful</v>
      </c>
      <c r="F296">
        <v>89</v>
      </c>
      <c r="G296" t="str">
        <f t="shared" si="18"/>
        <v/>
      </c>
      <c r="H296" t="str">
        <f t="shared" si="19"/>
        <v/>
      </c>
      <c r="J296" s="12" t="s">
        <v>20</v>
      </c>
      <c r="K296">
        <v>89</v>
      </c>
      <c r="M296" s="19" t="str">
        <v>failed</v>
      </c>
      <c r="N296">
        <v>78</v>
      </c>
    </row>
    <row r="297" spans="1:14" x14ac:dyDescent="0.3">
      <c r="A297" t="s">
        <v>14</v>
      </c>
      <c r="B297">
        <v>1910</v>
      </c>
      <c r="C297" t="str">
        <f t="shared" si="16"/>
        <v/>
      </c>
      <c r="D297" t="str">
        <f t="shared" si="17"/>
        <v/>
      </c>
      <c r="E297" t="str">
        <v>successful</v>
      </c>
      <c r="F297">
        <v>147</v>
      </c>
      <c r="G297" t="str">
        <f t="shared" si="18"/>
        <v>failed</v>
      </c>
      <c r="H297">
        <f t="shared" si="19"/>
        <v>1910</v>
      </c>
      <c r="J297" s="12" t="s">
        <v>20</v>
      </c>
      <c r="K297">
        <v>147</v>
      </c>
      <c r="M297" s="19" t="str">
        <v>failed</v>
      </c>
      <c r="N297">
        <v>1225</v>
      </c>
    </row>
    <row r="298" spans="1:14" x14ac:dyDescent="0.3">
      <c r="A298" t="s">
        <v>14</v>
      </c>
      <c r="B298">
        <v>38</v>
      </c>
      <c r="C298" t="str">
        <f t="shared" si="16"/>
        <v/>
      </c>
      <c r="D298" t="str">
        <f t="shared" si="17"/>
        <v/>
      </c>
      <c r="E298" t="str">
        <v>successful</v>
      </c>
      <c r="F298">
        <v>126</v>
      </c>
      <c r="G298" t="str">
        <f t="shared" si="18"/>
        <v>failed</v>
      </c>
      <c r="H298">
        <f t="shared" si="19"/>
        <v>38</v>
      </c>
      <c r="J298" s="12" t="s">
        <v>20</v>
      </c>
      <c r="K298">
        <v>126</v>
      </c>
      <c r="M298" s="19" t="str">
        <v>failed</v>
      </c>
      <c r="N298">
        <v>1</v>
      </c>
    </row>
    <row r="299" spans="1:14" x14ac:dyDescent="0.3">
      <c r="A299" t="s">
        <v>14</v>
      </c>
      <c r="B299">
        <v>104</v>
      </c>
      <c r="C299" t="str">
        <f t="shared" si="16"/>
        <v/>
      </c>
      <c r="D299" t="str">
        <f t="shared" si="17"/>
        <v/>
      </c>
      <c r="E299" t="str">
        <v>successful</v>
      </c>
      <c r="F299">
        <v>2218</v>
      </c>
      <c r="G299" t="str">
        <f t="shared" si="18"/>
        <v>failed</v>
      </c>
      <c r="H299">
        <f t="shared" si="19"/>
        <v>104</v>
      </c>
      <c r="J299" s="12" t="s">
        <v>20</v>
      </c>
      <c r="K299">
        <v>2218</v>
      </c>
      <c r="M299" s="19" t="str">
        <v>failed</v>
      </c>
      <c r="N299">
        <v>67</v>
      </c>
    </row>
    <row r="300" spans="1:14" x14ac:dyDescent="0.3">
      <c r="A300" t="s">
        <v>20</v>
      </c>
      <c r="B300">
        <v>72</v>
      </c>
      <c r="C300">
        <f t="shared" si="16"/>
        <v>72</v>
      </c>
      <c r="D300" t="str">
        <f t="shared" si="17"/>
        <v>successful</v>
      </c>
      <c r="E300" t="str">
        <v>successful</v>
      </c>
      <c r="F300">
        <v>202</v>
      </c>
      <c r="G300" t="str">
        <f t="shared" si="18"/>
        <v/>
      </c>
      <c r="H300" t="str">
        <f t="shared" si="19"/>
        <v/>
      </c>
      <c r="J300" s="12" t="s">
        <v>20</v>
      </c>
      <c r="K300">
        <v>202</v>
      </c>
      <c r="M300" s="19" t="str">
        <v>failed</v>
      </c>
      <c r="N300">
        <v>19</v>
      </c>
    </row>
    <row r="301" spans="1:14" x14ac:dyDescent="0.3">
      <c r="A301" t="s">
        <v>14</v>
      </c>
      <c r="B301">
        <v>49</v>
      </c>
      <c r="C301" t="str">
        <f t="shared" si="16"/>
        <v/>
      </c>
      <c r="D301" t="str">
        <f t="shared" si="17"/>
        <v/>
      </c>
      <c r="E301" t="str">
        <v>successful</v>
      </c>
      <c r="F301">
        <v>140</v>
      </c>
      <c r="G301" t="str">
        <f t="shared" si="18"/>
        <v>failed</v>
      </c>
      <c r="H301">
        <f t="shared" si="19"/>
        <v>49</v>
      </c>
      <c r="J301" s="12" t="s">
        <v>20</v>
      </c>
      <c r="K301">
        <v>140</v>
      </c>
      <c r="M301" s="19" t="str">
        <v>failed</v>
      </c>
      <c r="N301">
        <v>2108</v>
      </c>
    </row>
    <row r="302" spans="1:14" x14ac:dyDescent="0.3">
      <c r="A302" t="s">
        <v>14</v>
      </c>
      <c r="B302">
        <v>1</v>
      </c>
      <c r="C302" t="str">
        <f t="shared" si="16"/>
        <v/>
      </c>
      <c r="D302" t="str">
        <f t="shared" si="17"/>
        <v/>
      </c>
      <c r="E302" t="str">
        <v>successful</v>
      </c>
      <c r="F302">
        <v>1052</v>
      </c>
      <c r="G302" t="str">
        <f t="shared" si="18"/>
        <v>failed</v>
      </c>
      <c r="H302">
        <f t="shared" si="19"/>
        <v>1</v>
      </c>
      <c r="J302" s="12" t="s">
        <v>20</v>
      </c>
      <c r="K302">
        <v>1052</v>
      </c>
      <c r="M302" s="19" t="str">
        <v>failed</v>
      </c>
      <c r="N302">
        <v>679</v>
      </c>
    </row>
    <row r="303" spans="1:14" x14ac:dyDescent="0.3">
      <c r="A303" t="s">
        <v>20</v>
      </c>
      <c r="B303">
        <v>295</v>
      </c>
      <c r="C303">
        <f t="shared" si="16"/>
        <v>295</v>
      </c>
      <c r="D303" t="str">
        <f t="shared" si="17"/>
        <v>successful</v>
      </c>
      <c r="E303" t="str">
        <v>successful</v>
      </c>
      <c r="F303">
        <v>247</v>
      </c>
      <c r="G303" t="str">
        <f t="shared" si="18"/>
        <v/>
      </c>
      <c r="H303" t="str">
        <f t="shared" si="19"/>
        <v/>
      </c>
      <c r="J303" s="12" t="s">
        <v>20</v>
      </c>
      <c r="K303">
        <v>247</v>
      </c>
      <c r="M303" s="19" t="str">
        <v>failed</v>
      </c>
      <c r="N303">
        <v>36</v>
      </c>
    </row>
    <row r="304" spans="1:14" x14ac:dyDescent="0.3">
      <c r="A304" t="s">
        <v>14</v>
      </c>
      <c r="B304">
        <v>245</v>
      </c>
      <c r="C304" t="str">
        <f t="shared" si="16"/>
        <v/>
      </c>
      <c r="D304" t="str">
        <f t="shared" si="17"/>
        <v/>
      </c>
      <c r="E304" t="str">
        <v>successful</v>
      </c>
      <c r="F304">
        <v>84</v>
      </c>
      <c r="G304" t="str">
        <f t="shared" si="18"/>
        <v>failed</v>
      </c>
      <c r="H304">
        <f t="shared" si="19"/>
        <v>245</v>
      </c>
      <c r="J304" s="12" t="s">
        <v>20</v>
      </c>
      <c r="K304">
        <v>84</v>
      </c>
      <c r="M304" s="19" t="str">
        <v>failed</v>
      </c>
      <c r="N304">
        <v>47</v>
      </c>
    </row>
    <row r="305" spans="1:14" x14ac:dyDescent="0.3">
      <c r="A305" t="s">
        <v>14</v>
      </c>
      <c r="B305">
        <v>32</v>
      </c>
      <c r="C305" t="str">
        <f t="shared" si="16"/>
        <v/>
      </c>
      <c r="D305" t="str">
        <f t="shared" si="17"/>
        <v/>
      </c>
      <c r="E305" t="str">
        <v>successful</v>
      </c>
      <c r="F305">
        <v>88</v>
      </c>
      <c r="G305" t="str">
        <f t="shared" si="18"/>
        <v>failed</v>
      </c>
      <c r="H305">
        <f t="shared" si="19"/>
        <v>32</v>
      </c>
      <c r="J305" s="12" t="s">
        <v>20</v>
      </c>
      <c r="K305">
        <v>88</v>
      </c>
      <c r="M305" s="19" t="str">
        <v>failed</v>
      </c>
      <c r="N305">
        <v>70</v>
      </c>
    </row>
    <row r="306" spans="1:14" x14ac:dyDescent="0.3">
      <c r="A306" t="s">
        <v>20</v>
      </c>
      <c r="B306">
        <v>142</v>
      </c>
      <c r="C306">
        <f t="shared" si="16"/>
        <v>142</v>
      </c>
      <c r="D306" t="str">
        <f t="shared" si="17"/>
        <v>successful</v>
      </c>
      <c r="E306" t="str">
        <v>successful</v>
      </c>
      <c r="F306">
        <v>156</v>
      </c>
      <c r="G306" t="str">
        <f t="shared" si="18"/>
        <v/>
      </c>
      <c r="H306" t="str">
        <f t="shared" si="19"/>
        <v/>
      </c>
      <c r="J306" s="12" t="s">
        <v>20</v>
      </c>
      <c r="K306">
        <v>156</v>
      </c>
      <c r="M306" s="19" t="str">
        <v>failed</v>
      </c>
      <c r="N306">
        <v>154</v>
      </c>
    </row>
    <row r="307" spans="1:14" x14ac:dyDescent="0.3">
      <c r="A307" t="s">
        <v>20</v>
      </c>
      <c r="B307">
        <v>85</v>
      </c>
      <c r="C307">
        <f t="shared" si="16"/>
        <v>85</v>
      </c>
      <c r="D307" t="str">
        <f t="shared" si="17"/>
        <v>successful</v>
      </c>
      <c r="E307" t="str">
        <v>successful</v>
      </c>
      <c r="F307">
        <v>2985</v>
      </c>
      <c r="G307" t="str">
        <f t="shared" si="18"/>
        <v/>
      </c>
      <c r="H307" t="str">
        <f t="shared" si="19"/>
        <v/>
      </c>
      <c r="J307" s="12" t="s">
        <v>20</v>
      </c>
      <c r="K307">
        <v>2985</v>
      </c>
      <c r="M307" s="19" t="str">
        <v>failed</v>
      </c>
      <c r="N307">
        <v>22</v>
      </c>
    </row>
    <row r="308" spans="1:14" x14ac:dyDescent="0.3">
      <c r="A308" t="s">
        <v>14</v>
      </c>
      <c r="B308">
        <v>7</v>
      </c>
      <c r="C308" t="str">
        <f t="shared" si="16"/>
        <v/>
      </c>
      <c r="D308" t="str">
        <f t="shared" si="17"/>
        <v/>
      </c>
      <c r="E308" t="str">
        <v>successful</v>
      </c>
      <c r="F308">
        <v>762</v>
      </c>
      <c r="G308" t="str">
        <f t="shared" si="18"/>
        <v>failed</v>
      </c>
      <c r="H308">
        <f t="shared" si="19"/>
        <v>7</v>
      </c>
      <c r="J308" s="12" t="s">
        <v>20</v>
      </c>
      <c r="K308">
        <v>762</v>
      </c>
      <c r="M308" s="19" t="str">
        <v>failed</v>
      </c>
      <c r="N308">
        <v>1758</v>
      </c>
    </row>
    <row r="309" spans="1:14" x14ac:dyDescent="0.3">
      <c r="A309" t="s">
        <v>20</v>
      </c>
      <c r="B309">
        <v>659</v>
      </c>
      <c r="C309">
        <f t="shared" si="16"/>
        <v>659</v>
      </c>
      <c r="D309" t="str">
        <f t="shared" si="17"/>
        <v>successful</v>
      </c>
      <c r="E309" t="str">
        <v>successful</v>
      </c>
      <c r="F309">
        <v>554</v>
      </c>
      <c r="G309" t="str">
        <f t="shared" si="18"/>
        <v/>
      </c>
      <c r="H309" t="str">
        <f t="shared" si="19"/>
        <v/>
      </c>
      <c r="J309" s="12" t="s">
        <v>20</v>
      </c>
      <c r="K309">
        <v>554</v>
      </c>
      <c r="M309" s="19" t="str">
        <v>failed</v>
      </c>
      <c r="N309">
        <v>94</v>
      </c>
    </row>
    <row r="310" spans="1:14" x14ac:dyDescent="0.3">
      <c r="A310" t="s">
        <v>14</v>
      </c>
      <c r="B310">
        <v>803</v>
      </c>
      <c r="C310" t="str">
        <f t="shared" si="16"/>
        <v/>
      </c>
      <c r="D310" t="str">
        <f t="shared" si="17"/>
        <v/>
      </c>
      <c r="E310" t="str">
        <v>successful</v>
      </c>
      <c r="F310">
        <v>135</v>
      </c>
      <c r="G310" t="str">
        <f t="shared" si="18"/>
        <v>failed</v>
      </c>
      <c r="H310">
        <f t="shared" si="19"/>
        <v>803</v>
      </c>
      <c r="J310" s="12" t="s">
        <v>20</v>
      </c>
      <c r="K310">
        <v>135</v>
      </c>
      <c r="M310" s="19" t="str">
        <v>failed</v>
      </c>
      <c r="N310">
        <v>33</v>
      </c>
    </row>
    <row r="311" spans="1:14" x14ac:dyDescent="0.3">
      <c r="A311" t="s">
        <v>74</v>
      </c>
      <c r="B311">
        <v>75</v>
      </c>
      <c r="C311" t="str">
        <f t="shared" si="16"/>
        <v/>
      </c>
      <c r="D311" t="str">
        <f t="shared" si="17"/>
        <v/>
      </c>
      <c r="E311" t="str">
        <v>successful</v>
      </c>
      <c r="F311">
        <v>122</v>
      </c>
      <c r="G311" t="str">
        <f t="shared" si="18"/>
        <v/>
      </c>
      <c r="H311" t="str">
        <f t="shared" si="19"/>
        <v/>
      </c>
      <c r="J311" s="12" t="s">
        <v>20</v>
      </c>
      <c r="K311">
        <v>122</v>
      </c>
      <c r="M311" s="19" t="str">
        <v>failed</v>
      </c>
      <c r="N311">
        <v>1</v>
      </c>
    </row>
    <row r="312" spans="1:14" x14ac:dyDescent="0.3">
      <c r="A312" t="s">
        <v>14</v>
      </c>
      <c r="B312">
        <v>16</v>
      </c>
      <c r="C312" t="str">
        <f t="shared" si="16"/>
        <v/>
      </c>
      <c r="D312" t="str">
        <f t="shared" si="17"/>
        <v/>
      </c>
      <c r="E312" t="str">
        <v>successful</v>
      </c>
      <c r="F312">
        <v>221</v>
      </c>
      <c r="G312" t="str">
        <f t="shared" si="18"/>
        <v>failed</v>
      </c>
      <c r="H312">
        <f t="shared" si="19"/>
        <v>16</v>
      </c>
      <c r="J312" s="12" t="s">
        <v>20</v>
      </c>
      <c r="K312">
        <v>221</v>
      </c>
      <c r="M312" s="19" t="str">
        <v>failed</v>
      </c>
      <c r="N312">
        <v>31</v>
      </c>
    </row>
    <row r="313" spans="1:14" x14ac:dyDescent="0.3">
      <c r="A313" t="s">
        <v>20</v>
      </c>
      <c r="B313">
        <v>121</v>
      </c>
      <c r="C313">
        <f t="shared" si="16"/>
        <v>121</v>
      </c>
      <c r="D313" t="str">
        <f t="shared" si="17"/>
        <v>successful</v>
      </c>
      <c r="E313" t="str">
        <v>successful</v>
      </c>
      <c r="F313">
        <v>126</v>
      </c>
      <c r="G313" t="str">
        <f t="shared" si="18"/>
        <v/>
      </c>
      <c r="H313" t="str">
        <f t="shared" si="19"/>
        <v/>
      </c>
      <c r="J313" s="12" t="s">
        <v>20</v>
      </c>
      <c r="K313">
        <v>126</v>
      </c>
      <c r="M313" s="19" t="str">
        <v>failed</v>
      </c>
      <c r="N313">
        <v>35</v>
      </c>
    </row>
    <row r="314" spans="1:14" x14ac:dyDescent="0.3">
      <c r="A314" t="s">
        <v>20</v>
      </c>
      <c r="B314">
        <v>3742</v>
      </c>
      <c r="C314">
        <f t="shared" si="16"/>
        <v>3742</v>
      </c>
      <c r="D314" t="str">
        <f t="shared" si="17"/>
        <v>successful</v>
      </c>
      <c r="E314" t="str">
        <v>successful</v>
      </c>
      <c r="F314">
        <v>1022</v>
      </c>
      <c r="G314" t="str">
        <f t="shared" si="18"/>
        <v/>
      </c>
      <c r="H314" t="str">
        <f t="shared" si="19"/>
        <v/>
      </c>
      <c r="J314" s="12" t="s">
        <v>20</v>
      </c>
      <c r="K314">
        <v>1022</v>
      </c>
      <c r="M314" s="19" t="str">
        <v>failed</v>
      </c>
      <c r="N314">
        <v>63</v>
      </c>
    </row>
    <row r="315" spans="1:14" x14ac:dyDescent="0.3">
      <c r="A315" t="s">
        <v>20</v>
      </c>
      <c r="B315">
        <v>223</v>
      </c>
      <c r="C315">
        <f t="shared" si="16"/>
        <v>223</v>
      </c>
      <c r="D315" t="str">
        <f t="shared" si="17"/>
        <v>successful</v>
      </c>
      <c r="E315" t="str">
        <v>successful</v>
      </c>
      <c r="F315">
        <v>3177</v>
      </c>
      <c r="G315" t="str">
        <f t="shared" si="18"/>
        <v/>
      </c>
      <c r="H315" t="str">
        <f t="shared" si="19"/>
        <v/>
      </c>
      <c r="J315" s="12" t="s">
        <v>20</v>
      </c>
      <c r="K315">
        <v>3177</v>
      </c>
      <c r="M315" s="19" t="str">
        <v>failed</v>
      </c>
      <c r="N315">
        <v>526</v>
      </c>
    </row>
    <row r="316" spans="1:14" x14ac:dyDescent="0.3">
      <c r="A316" t="s">
        <v>20</v>
      </c>
      <c r="B316">
        <v>133</v>
      </c>
      <c r="C316">
        <f t="shared" si="16"/>
        <v>133</v>
      </c>
      <c r="D316" t="str">
        <f t="shared" si="17"/>
        <v>successful</v>
      </c>
      <c r="E316" t="str">
        <v>successful</v>
      </c>
      <c r="F316">
        <v>198</v>
      </c>
      <c r="G316" t="str">
        <f t="shared" si="18"/>
        <v/>
      </c>
      <c r="H316" t="str">
        <f t="shared" si="19"/>
        <v/>
      </c>
      <c r="J316" s="12" t="s">
        <v>20</v>
      </c>
      <c r="K316">
        <v>198</v>
      </c>
      <c r="M316" s="19" t="str">
        <v>failed</v>
      </c>
      <c r="N316">
        <v>121</v>
      </c>
    </row>
    <row r="317" spans="1:14" x14ac:dyDescent="0.3">
      <c r="A317" t="s">
        <v>14</v>
      </c>
      <c r="B317">
        <v>31</v>
      </c>
      <c r="C317" t="str">
        <f t="shared" si="16"/>
        <v/>
      </c>
      <c r="D317" t="str">
        <f t="shared" si="17"/>
        <v/>
      </c>
      <c r="E317" t="str">
        <v>successful</v>
      </c>
      <c r="F317">
        <v>85</v>
      </c>
      <c r="G317" t="str">
        <f t="shared" si="18"/>
        <v>failed</v>
      </c>
      <c r="H317">
        <f t="shared" si="19"/>
        <v>31</v>
      </c>
      <c r="J317" s="12" t="s">
        <v>20</v>
      </c>
      <c r="K317">
        <v>85</v>
      </c>
      <c r="M317" s="19" t="str">
        <v>failed</v>
      </c>
      <c r="N317">
        <v>67</v>
      </c>
    </row>
    <row r="318" spans="1:14" x14ac:dyDescent="0.3">
      <c r="A318" t="s">
        <v>14</v>
      </c>
      <c r="B318">
        <v>108</v>
      </c>
      <c r="C318" t="str">
        <f t="shared" si="16"/>
        <v/>
      </c>
      <c r="D318" t="str">
        <f t="shared" si="17"/>
        <v/>
      </c>
      <c r="E318" t="str">
        <v>successful</v>
      </c>
      <c r="F318">
        <v>3596</v>
      </c>
      <c r="G318" t="str">
        <f t="shared" si="18"/>
        <v>failed</v>
      </c>
      <c r="H318">
        <f t="shared" si="19"/>
        <v>108</v>
      </c>
      <c r="J318" s="12" t="s">
        <v>20</v>
      </c>
      <c r="K318">
        <v>3596</v>
      </c>
      <c r="M318" s="19" t="str">
        <v>failed</v>
      </c>
      <c r="N318">
        <v>57</v>
      </c>
    </row>
    <row r="319" spans="1:14" x14ac:dyDescent="0.3">
      <c r="A319" t="s">
        <v>14</v>
      </c>
      <c r="B319">
        <v>30</v>
      </c>
      <c r="C319" t="str">
        <f t="shared" si="16"/>
        <v/>
      </c>
      <c r="D319" t="str">
        <f t="shared" si="17"/>
        <v/>
      </c>
      <c r="E319" t="str">
        <v>successful</v>
      </c>
      <c r="F319">
        <v>244</v>
      </c>
      <c r="G319" t="str">
        <f t="shared" si="18"/>
        <v>failed</v>
      </c>
      <c r="H319">
        <f t="shared" si="19"/>
        <v>30</v>
      </c>
      <c r="J319" s="12" t="s">
        <v>20</v>
      </c>
      <c r="K319">
        <v>244</v>
      </c>
      <c r="M319" s="19" t="str">
        <v>failed</v>
      </c>
      <c r="N319">
        <v>1229</v>
      </c>
    </row>
    <row r="320" spans="1:14" x14ac:dyDescent="0.3">
      <c r="A320" t="s">
        <v>14</v>
      </c>
      <c r="B320">
        <v>17</v>
      </c>
      <c r="C320" t="str">
        <f t="shared" si="16"/>
        <v/>
      </c>
      <c r="D320" t="str">
        <f t="shared" si="17"/>
        <v/>
      </c>
      <c r="E320" t="str">
        <v>successful</v>
      </c>
      <c r="F320">
        <v>5180</v>
      </c>
      <c r="G320" t="str">
        <f t="shared" si="18"/>
        <v>failed</v>
      </c>
      <c r="H320">
        <f t="shared" si="19"/>
        <v>17</v>
      </c>
      <c r="J320" s="12" t="s">
        <v>20</v>
      </c>
      <c r="K320">
        <v>5180</v>
      </c>
      <c r="M320" s="19" t="str">
        <v>failed</v>
      </c>
      <c r="N320">
        <v>12</v>
      </c>
    </row>
    <row r="321" spans="1:14" x14ac:dyDescent="0.3">
      <c r="A321" t="s">
        <v>74</v>
      </c>
      <c r="B321">
        <v>64</v>
      </c>
      <c r="C321" t="str">
        <f t="shared" si="16"/>
        <v/>
      </c>
      <c r="D321" t="str">
        <f t="shared" si="17"/>
        <v/>
      </c>
      <c r="E321" t="str">
        <v>successful</v>
      </c>
      <c r="F321">
        <v>589</v>
      </c>
      <c r="G321" t="str">
        <f t="shared" si="18"/>
        <v/>
      </c>
      <c r="H321" t="str">
        <f t="shared" si="19"/>
        <v/>
      </c>
      <c r="J321" s="12" t="s">
        <v>20</v>
      </c>
      <c r="K321">
        <v>589</v>
      </c>
      <c r="M321" s="19" t="str">
        <v>failed</v>
      </c>
      <c r="N321">
        <v>452</v>
      </c>
    </row>
    <row r="322" spans="1:14" x14ac:dyDescent="0.3">
      <c r="A322" t="s">
        <v>14</v>
      </c>
      <c r="B322">
        <v>80</v>
      </c>
      <c r="C322" t="str">
        <f t="shared" si="16"/>
        <v/>
      </c>
      <c r="D322" t="str">
        <f t="shared" si="17"/>
        <v/>
      </c>
      <c r="E322" t="str">
        <v>successful</v>
      </c>
      <c r="F322">
        <v>2725</v>
      </c>
      <c r="G322" t="str">
        <f t="shared" si="18"/>
        <v>failed</v>
      </c>
      <c r="H322">
        <f t="shared" si="19"/>
        <v>80</v>
      </c>
      <c r="J322" s="12" t="s">
        <v>20</v>
      </c>
      <c r="K322">
        <v>2725</v>
      </c>
      <c r="M322" s="19" t="str">
        <v>failed</v>
      </c>
      <c r="N322">
        <v>1886</v>
      </c>
    </row>
    <row r="323" spans="1:14" x14ac:dyDescent="0.3">
      <c r="A323" t="s">
        <v>14</v>
      </c>
      <c r="B323">
        <v>2468</v>
      </c>
      <c r="C323" t="str">
        <f t="shared" ref="C323:C386" si="20">IF(A323="successful", B323, "")</f>
        <v/>
      </c>
      <c r="D323" t="str">
        <f t="shared" ref="D323:D386" si="21">IF(A323="successful", A323, "")</f>
        <v/>
      </c>
      <c r="E323" t="str">
        <v>successful</v>
      </c>
      <c r="F323">
        <v>300</v>
      </c>
      <c r="G323" t="str">
        <f t="shared" ref="G323:G386" si="22">IF(A323="failed",A323,"")</f>
        <v>failed</v>
      </c>
      <c r="H323">
        <f t="shared" ref="H323:H386" si="23">IF(A323="failed",B323,"")</f>
        <v>2468</v>
      </c>
      <c r="J323" s="12" t="s">
        <v>20</v>
      </c>
      <c r="K323">
        <v>300</v>
      </c>
      <c r="M323" s="19" t="str">
        <v>failed</v>
      </c>
      <c r="N323">
        <v>1825</v>
      </c>
    </row>
    <row r="324" spans="1:14" x14ac:dyDescent="0.3">
      <c r="A324" t="s">
        <v>20</v>
      </c>
      <c r="B324">
        <v>5168</v>
      </c>
      <c r="C324">
        <f t="shared" si="20"/>
        <v>5168</v>
      </c>
      <c r="D324" t="str">
        <f t="shared" si="21"/>
        <v>successful</v>
      </c>
      <c r="E324" t="str">
        <v>successful</v>
      </c>
      <c r="F324">
        <v>144</v>
      </c>
      <c r="G324" t="str">
        <f t="shared" si="22"/>
        <v/>
      </c>
      <c r="H324" t="str">
        <f t="shared" si="23"/>
        <v/>
      </c>
      <c r="J324" s="12" t="s">
        <v>20</v>
      </c>
      <c r="K324">
        <v>144</v>
      </c>
      <c r="M324" s="19" t="str">
        <v>failed</v>
      </c>
      <c r="N324">
        <v>31</v>
      </c>
    </row>
    <row r="325" spans="1:14" x14ac:dyDescent="0.3">
      <c r="A325" t="s">
        <v>14</v>
      </c>
      <c r="B325">
        <v>26</v>
      </c>
      <c r="C325" t="str">
        <f t="shared" si="20"/>
        <v/>
      </c>
      <c r="D325" t="str">
        <f t="shared" si="21"/>
        <v/>
      </c>
      <c r="E325" t="str">
        <v>successful</v>
      </c>
      <c r="F325">
        <v>87</v>
      </c>
      <c r="G325" t="str">
        <f t="shared" si="22"/>
        <v>failed</v>
      </c>
      <c r="H325">
        <f t="shared" si="23"/>
        <v>26</v>
      </c>
      <c r="J325" s="12" t="s">
        <v>20</v>
      </c>
      <c r="K325">
        <v>87</v>
      </c>
      <c r="M325" s="19" t="str">
        <v>failed</v>
      </c>
      <c r="N325">
        <v>107</v>
      </c>
    </row>
    <row r="326" spans="1:14" x14ac:dyDescent="0.3">
      <c r="A326" t="s">
        <v>20</v>
      </c>
      <c r="B326">
        <v>307</v>
      </c>
      <c r="C326">
        <f t="shared" si="20"/>
        <v>307</v>
      </c>
      <c r="D326" t="str">
        <f t="shared" si="21"/>
        <v>successful</v>
      </c>
      <c r="E326" t="str">
        <v>successful</v>
      </c>
      <c r="F326">
        <v>3116</v>
      </c>
      <c r="G326" t="str">
        <f t="shared" si="22"/>
        <v/>
      </c>
      <c r="H326" t="str">
        <f t="shared" si="23"/>
        <v/>
      </c>
      <c r="J326" s="12" t="s">
        <v>20</v>
      </c>
      <c r="K326">
        <v>3116</v>
      </c>
      <c r="M326" s="19" t="str">
        <v>failed</v>
      </c>
      <c r="N326">
        <v>27</v>
      </c>
    </row>
    <row r="327" spans="1:14" x14ac:dyDescent="0.3">
      <c r="A327" t="s">
        <v>14</v>
      </c>
      <c r="B327">
        <v>73</v>
      </c>
      <c r="C327" t="str">
        <f t="shared" si="20"/>
        <v/>
      </c>
      <c r="D327" t="str">
        <f t="shared" si="21"/>
        <v/>
      </c>
      <c r="E327" t="str">
        <v>successful</v>
      </c>
      <c r="F327">
        <v>909</v>
      </c>
      <c r="G327" t="str">
        <f t="shared" si="22"/>
        <v>failed</v>
      </c>
      <c r="H327">
        <f t="shared" si="23"/>
        <v>73</v>
      </c>
      <c r="J327" s="12" t="s">
        <v>20</v>
      </c>
      <c r="K327">
        <v>909</v>
      </c>
      <c r="M327" s="19" t="str">
        <v>failed</v>
      </c>
      <c r="N327">
        <v>1221</v>
      </c>
    </row>
    <row r="328" spans="1:14" x14ac:dyDescent="0.3">
      <c r="A328" t="s">
        <v>14</v>
      </c>
      <c r="B328">
        <v>128</v>
      </c>
      <c r="C328" t="str">
        <f t="shared" si="20"/>
        <v/>
      </c>
      <c r="D328" t="str">
        <f t="shared" si="21"/>
        <v/>
      </c>
      <c r="E328" t="str">
        <v>successful</v>
      </c>
      <c r="F328">
        <v>1613</v>
      </c>
      <c r="G328" t="str">
        <f t="shared" si="22"/>
        <v>failed</v>
      </c>
      <c r="H328">
        <f t="shared" si="23"/>
        <v>128</v>
      </c>
      <c r="J328" s="12" t="s">
        <v>20</v>
      </c>
      <c r="K328">
        <v>1613</v>
      </c>
      <c r="M328" s="19" t="str">
        <v>failed</v>
      </c>
      <c r="N328">
        <v>1</v>
      </c>
    </row>
    <row r="329" spans="1:14" x14ac:dyDescent="0.3">
      <c r="A329" t="s">
        <v>14</v>
      </c>
      <c r="B329">
        <v>33</v>
      </c>
      <c r="C329" t="str">
        <f t="shared" si="20"/>
        <v/>
      </c>
      <c r="D329" t="str">
        <f t="shared" si="21"/>
        <v/>
      </c>
      <c r="E329" t="str">
        <v>successful</v>
      </c>
      <c r="F329">
        <v>136</v>
      </c>
      <c r="G329" t="str">
        <f t="shared" si="22"/>
        <v>failed</v>
      </c>
      <c r="H329">
        <f t="shared" si="23"/>
        <v>33</v>
      </c>
      <c r="J329" s="12" t="s">
        <v>20</v>
      </c>
      <c r="K329">
        <v>136</v>
      </c>
      <c r="M329" s="19" t="str">
        <v>failed</v>
      </c>
      <c r="N329">
        <v>16</v>
      </c>
    </row>
    <row r="330" spans="1:14" x14ac:dyDescent="0.3">
      <c r="A330" t="s">
        <v>20</v>
      </c>
      <c r="B330">
        <v>2441</v>
      </c>
      <c r="C330">
        <f t="shared" si="20"/>
        <v>2441</v>
      </c>
      <c r="D330" t="str">
        <f t="shared" si="21"/>
        <v>successful</v>
      </c>
      <c r="E330" t="str">
        <v>successful</v>
      </c>
      <c r="F330">
        <v>130</v>
      </c>
      <c r="G330" t="str">
        <f t="shared" si="22"/>
        <v/>
      </c>
      <c r="H330" t="str">
        <f t="shared" si="23"/>
        <v/>
      </c>
      <c r="J330" s="12" t="s">
        <v>20</v>
      </c>
      <c r="K330">
        <v>130</v>
      </c>
      <c r="M330" s="19" t="str">
        <v>failed</v>
      </c>
      <c r="N330">
        <v>41</v>
      </c>
    </row>
    <row r="331" spans="1:14" x14ac:dyDescent="0.3">
      <c r="A331" t="s">
        <v>47</v>
      </c>
      <c r="B331">
        <v>211</v>
      </c>
      <c r="C331" t="str">
        <f t="shared" si="20"/>
        <v/>
      </c>
      <c r="D331" t="str">
        <f t="shared" si="21"/>
        <v/>
      </c>
      <c r="E331" t="str">
        <v>successful</v>
      </c>
      <c r="F331">
        <v>102</v>
      </c>
      <c r="G331" t="str">
        <f t="shared" si="22"/>
        <v/>
      </c>
      <c r="H331" t="str">
        <f t="shared" si="23"/>
        <v/>
      </c>
      <c r="J331" s="12" t="s">
        <v>20</v>
      </c>
      <c r="K331">
        <v>102</v>
      </c>
      <c r="M331" s="19" t="str">
        <v>failed</v>
      </c>
      <c r="N331">
        <v>523</v>
      </c>
    </row>
    <row r="332" spans="1:14" x14ac:dyDescent="0.3">
      <c r="A332" t="s">
        <v>20</v>
      </c>
      <c r="B332">
        <v>1385</v>
      </c>
      <c r="C332">
        <f t="shared" si="20"/>
        <v>1385</v>
      </c>
      <c r="D332" t="str">
        <f t="shared" si="21"/>
        <v>successful</v>
      </c>
      <c r="E332" t="str">
        <v>successful</v>
      </c>
      <c r="F332">
        <v>4006</v>
      </c>
      <c r="G332" t="str">
        <f t="shared" si="22"/>
        <v/>
      </c>
      <c r="H332" t="str">
        <f t="shared" si="23"/>
        <v/>
      </c>
      <c r="J332" s="12" t="s">
        <v>20</v>
      </c>
      <c r="K332">
        <v>4006</v>
      </c>
      <c r="M332" s="19" t="str">
        <v>failed</v>
      </c>
      <c r="N332">
        <v>141</v>
      </c>
    </row>
    <row r="333" spans="1:14" x14ac:dyDescent="0.3">
      <c r="A333" t="s">
        <v>20</v>
      </c>
      <c r="B333">
        <v>190</v>
      </c>
      <c r="C333">
        <f t="shared" si="20"/>
        <v>190</v>
      </c>
      <c r="D333" t="str">
        <f t="shared" si="21"/>
        <v>successful</v>
      </c>
      <c r="E333" t="str">
        <v>successful</v>
      </c>
      <c r="F333">
        <v>1629</v>
      </c>
      <c r="G333" t="str">
        <f t="shared" si="22"/>
        <v/>
      </c>
      <c r="H333" t="str">
        <f t="shared" si="23"/>
        <v/>
      </c>
      <c r="J333" s="12" t="s">
        <v>20</v>
      </c>
      <c r="K333">
        <v>1629</v>
      </c>
      <c r="M333" s="19" t="str">
        <v>failed</v>
      </c>
      <c r="N333">
        <v>52</v>
      </c>
    </row>
    <row r="334" spans="1:14" x14ac:dyDescent="0.3">
      <c r="A334" t="s">
        <v>20</v>
      </c>
      <c r="B334">
        <v>470</v>
      </c>
      <c r="C334">
        <f t="shared" si="20"/>
        <v>470</v>
      </c>
      <c r="D334" t="str">
        <f t="shared" si="21"/>
        <v>successful</v>
      </c>
      <c r="E334" t="str">
        <v>successful</v>
      </c>
      <c r="F334">
        <v>2188</v>
      </c>
      <c r="G334" t="str">
        <f t="shared" si="22"/>
        <v/>
      </c>
      <c r="H334" t="str">
        <f t="shared" si="23"/>
        <v/>
      </c>
      <c r="J334" s="12" t="s">
        <v>20</v>
      </c>
      <c r="K334">
        <v>2188</v>
      </c>
      <c r="M334" s="19" t="str">
        <v>failed</v>
      </c>
      <c r="N334">
        <v>225</v>
      </c>
    </row>
    <row r="335" spans="1:14" x14ac:dyDescent="0.3">
      <c r="A335" t="s">
        <v>20</v>
      </c>
      <c r="B335">
        <v>253</v>
      </c>
      <c r="C335">
        <f t="shared" si="20"/>
        <v>253</v>
      </c>
      <c r="D335" t="str">
        <f t="shared" si="21"/>
        <v>successful</v>
      </c>
      <c r="E335" t="str">
        <v>successful</v>
      </c>
      <c r="F335">
        <v>2409</v>
      </c>
      <c r="G335" t="str">
        <f t="shared" si="22"/>
        <v/>
      </c>
      <c r="H335" t="str">
        <f t="shared" si="23"/>
        <v/>
      </c>
      <c r="J335" s="12" t="s">
        <v>20</v>
      </c>
      <c r="K335">
        <v>2409</v>
      </c>
      <c r="M335" s="19" t="str">
        <v>failed</v>
      </c>
      <c r="N335">
        <v>38</v>
      </c>
    </row>
    <row r="336" spans="1:14" x14ac:dyDescent="0.3">
      <c r="A336" t="s">
        <v>20</v>
      </c>
      <c r="B336">
        <v>1113</v>
      </c>
      <c r="C336">
        <f t="shared" si="20"/>
        <v>1113</v>
      </c>
      <c r="D336" t="str">
        <f t="shared" si="21"/>
        <v>successful</v>
      </c>
      <c r="E336" t="str">
        <v>successful</v>
      </c>
      <c r="F336">
        <v>194</v>
      </c>
      <c r="G336" t="str">
        <f t="shared" si="22"/>
        <v/>
      </c>
      <c r="H336" t="str">
        <f t="shared" si="23"/>
        <v/>
      </c>
      <c r="J336" s="12" t="s">
        <v>20</v>
      </c>
      <c r="K336">
        <v>194</v>
      </c>
      <c r="M336" s="19" t="str">
        <v>failed</v>
      </c>
      <c r="N336">
        <v>15</v>
      </c>
    </row>
    <row r="337" spans="1:14" x14ac:dyDescent="0.3">
      <c r="A337" t="s">
        <v>20</v>
      </c>
      <c r="B337">
        <v>2283</v>
      </c>
      <c r="C337">
        <f t="shared" si="20"/>
        <v>2283</v>
      </c>
      <c r="D337" t="str">
        <f t="shared" si="21"/>
        <v>successful</v>
      </c>
      <c r="E337" t="str">
        <v>successful</v>
      </c>
      <c r="F337">
        <v>1140</v>
      </c>
      <c r="G337" t="str">
        <f t="shared" si="22"/>
        <v/>
      </c>
      <c r="H337" t="str">
        <f t="shared" si="23"/>
        <v/>
      </c>
      <c r="J337" s="12" t="s">
        <v>20</v>
      </c>
      <c r="K337">
        <v>1140</v>
      </c>
      <c r="M337" s="19" t="str">
        <v>failed</v>
      </c>
      <c r="N337">
        <v>37</v>
      </c>
    </row>
    <row r="338" spans="1:14" x14ac:dyDescent="0.3">
      <c r="A338" t="s">
        <v>14</v>
      </c>
      <c r="B338">
        <v>1072</v>
      </c>
      <c r="C338" t="str">
        <f t="shared" si="20"/>
        <v/>
      </c>
      <c r="D338" t="str">
        <f t="shared" si="21"/>
        <v/>
      </c>
      <c r="E338" t="str">
        <v>successful</v>
      </c>
      <c r="F338">
        <v>102</v>
      </c>
      <c r="G338" t="str">
        <f t="shared" si="22"/>
        <v>failed</v>
      </c>
      <c r="H338">
        <f t="shared" si="23"/>
        <v>1072</v>
      </c>
      <c r="J338" s="12" t="s">
        <v>20</v>
      </c>
      <c r="K338">
        <v>102</v>
      </c>
      <c r="M338" s="19" t="str">
        <v>failed</v>
      </c>
      <c r="N338">
        <v>112</v>
      </c>
    </row>
    <row r="339" spans="1:14" x14ac:dyDescent="0.3">
      <c r="A339" t="s">
        <v>20</v>
      </c>
      <c r="B339">
        <v>1095</v>
      </c>
      <c r="C339">
        <f t="shared" si="20"/>
        <v>1095</v>
      </c>
      <c r="D339" t="str">
        <f t="shared" si="21"/>
        <v>successful</v>
      </c>
      <c r="E339" t="str">
        <v>successful</v>
      </c>
      <c r="F339">
        <v>2857</v>
      </c>
      <c r="G339" t="str">
        <f t="shared" si="22"/>
        <v/>
      </c>
      <c r="H339" t="str">
        <f t="shared" si="23"/>
        <v/>
      </c>
      <c r="J339" s="12" t="s">
        <v>20</v>
      </c>
      <c r="K339">
        <v>2857</v>
      </c>
      <c r="M339" s="19" t="str">
        <v>failed</v>
      </c>
      <c r="N339">
        <v>21</v>
      </c>
    </row>
    <row r="340" spans="1:14" x14ac:dyDescent="0.3">
      <c r="A340" t="s">
        <v>20</v>
      </c>
      <c r="B340">
        <v>1690</v>
      </c>
      <c r="C340">
        <f t="shared" si="20"/>
        <v>1690</v>
      </c>
      <c r="D340" t="str">
        <f t="shared" si="21"/>
        <v>successful</v>
      </c>
      <c r="E340" t="str">
        <v>successful</v>
      </c>
      <c r="F340">
        <v>107</v>
      </c>
      <c r="G340" t="str">
        <f t="shared" si="22"/>
        <v/>
      </c>
      <c r="H340" t="str">
        <f t="shared" si="23"/>
        <v/>
      </c>
      <c r="J340" s="12" t="s">
        <v>20</v>
      </c>
      <c r="K340">
        <v>107</v>
      </c>
      <c r="M340" s="19" t="str">
        <v>failed</v>
      </c>
      <c r="N340">
        <v>67</v>
      </c>
    </row>
    <row r="341" spans="1:14" x14ac:dyDescent="0.3">
      <c r="A341" t="s">
        <v>74</v>
      </c>
      <c r="B341">
        <v>1297</v>
      </c>
      <c r="C341" t="str">
        <f t="shared" si="20"/>
        <v/>
      </c>
      <c r="D341" t="str">
        <f t="shared" si="21"/>
        <v/>
      </c>
      <c r="E341" t="str">
        <v>successful</v>
      </c>
      <c r="F341">
        <v>160</v>
      </c>
      <c r="G341" t="str">
        <f t="shared" si="22"/>
        <v/>
      </c>
      <c r="H341" t="str">
        <f t="shared" si="23"/>
        <v/>
      </c>
      <c r="J341" s="12" t="s">
        <v>20</v>
      </c>
      <c r="K341">
        <v>160</v>
      </c>
      <c r="M341" s="19" t="str">
        <v>failed</v>
      </c>
      <c r="N341">
        <v>78</v>
      </c>
    </row>
    <row r="342" spans="1:14" x14ac:dyDescent="0.3">
      <c r="A342" t="s">
        <v>14</v>
      </c>
      <c r="B342">
        <v>393</v>
      </c>
      <c r="C342" t="str">
        <f t="shared" si="20"/>
        <v/>
      </c>
      <c r="D342" t="str">
        <f t="shared" si="21"/>
        <v/>
      </c>
      <c r="E342" t="str">
        <v>successful</v>
      </c>
      <c r="F342">
        <v>2230</v>
      </c>
      <c r="G342" t="str">
        <f t="shared" si="22"/>
        <v>failed</v>
      </c>
      <c r="H342">
        <f t="shared" si="23"/>
        <v>393</v>
      </c>
      <c r="J342" s="12" t="s">
        <v>20</v>
      </c>
      <c r="K342">
        <v>2230</v>
      </c>
      <c r="M342" s="19" t="str">
        <v>failed</v>
      </c>
      <c r="N342">
        <v>67</v>
      </c>
    </row>
    <row r="343" spans="1:14" x14ac:dyDescent="0.3">
      <c r="A343" t="s">
        <v>14</v>
      </c>
      <c r="B343">
        <v>1257</v>
      </c>
      <c r="C343" t="str">
        <f t="shared" si="20"/>
        <v/>
      </c>
      <c r="D343" t="str">
        <f t="shared" si="21"/>
        <v/>
      </c>
      <c r="E343" t="str">
        <v>successful</v>
      </c>
      <c r="F343">
        <v>316</v>
      </c>
      <c r="G343" t="str">
        <f t="shared" si="22"/>
        <v>failed</v>
      </c>
      <c r="H343">
        <f t="shared" si="23"/>
        <v>1257</v>
      </c>
      <c r="J343" s="12" t="s">
        <v>20</v>
      </c>
      <c r="K343">
        <v>316</v>
      </c>
      <c r="M343" s="19" t="str">
        <v>failed</v>
      </c>
      <c r="N343">
        <v>263</v>
      </c>
    </row>
    <row r="344" spans="1:14" x14ac:dyDescent="0.3">
      <c r="A344" t="s">
        <v>14</v>
      </c>
      <c r="B344">
        <v>328</v>
      </c>
      <c r="C344" t="str">
        <f t="shared" si="20"/>
        <v/>
      </c>
      <c r="D344" t="str">
        <f t="shared" si="21"/>
        <v/>
      </c>
      <c r="E344" t="str">
        <v>successful</v>
      </c>
      <c r="F344">
        <v>117</v>
      </c>
      <c r="G344" t="str">
        <f t="shared" si="22"/>
        <v>failed</v>
      </c>
      <c r="H344">
        <f t="shared" si="23"/>
        <v>328</v>
      </c>
      <c r="J344" s="12" t="s">
        <v>20</v>
      </c>
      <c r="K344">
        <v>117</v>
      </c>
      <c r="M344" s="19" t="str">
        <v>failed</v>
      </c>
      <c r="N344">
        <v>1691</v>
      </c>
    </row>
    <row r="345" spans="1:14" x14ac:dyDescent="0.3">
      <c r="A345" t="s">
        <v>14</v>
      </c>
      <c r="B345">
        <v>147</v>
      </c>
      <c r="C345" t="str">
        <f t="shared" si="20"/>
        <v/>
      </c>
      <c r="D345" t="str">
        <f t="shared" si="21"/>
        <v/>
      </c>
      <c r="E345" t="str">
        <v>successful</v>
      </c>
      <c r="F345">
        <v>6406</v>
      </c>
      <c r="G345" t="str">
        <f t="shared" si="22"/>
        <v>failed</v>
      </c>
      <c r="H345">
        <f t="shared" si="23"/>
        <v>147</v>
      </c>
      <c r="J345" s="12" t="s">
        <v>20</v>
      </c>
      <c r="K345">
        <v>6406</v>
      </c>
      <c r="M345" s="19" t="str">
        <v>failed</v>
      </c>
      <c r="N345">
        <v>181</v>
      </c>
    </row>
    <row r="346" spans="1:14" x14ac:dyDescent="0.3">
      <c r="A346" t="s">
        <v>14</v>
      </c>
      <c r="B346">
        <v>830</v>
      </c>
      <c r="C346" t="str">
        <f t="shared" si="20"/>
        <v/>
      </c>
      <c r="D346" t="str">
        <f t="shared" si="21"/>
        <v/>
      </c>
      <c r="E346" t="str">
        <v>successful</v>
      </c>
      <c r="F346">
        <v>192</v>
      </c>
      <c r="G346" t="str">
        <f t="shared" si="22"/>
        <v>failed</v>
      </c>
      <c r="H346">
        <f t="shared" si="23"/>
        <v>830</v>
      </c>
      <c r="J346" s="12" t="s">
        <v>20</v>
      </c>
      <c r="K346">
        <v>192</v>
      </c>
      <c r="M346" s="19" t="str">
        <v>failed</v>
      </c>
      <c r="N346">
        <v>13</v>
      </c>
    </row>
    <row r="347" spans="1:14" x14ac:dyDescent="0.3">
      <c r="A347" t="s">
        <v>14</v>
      </c>
      <c r="B347">
        <v>331</v>
      </c>
      <c r="C347" t="str">
        <f t="shared" si="20"/>
        <v/>
      </c>
      <c r="D347" t="str">
        <f t="shared" si="21"/>
        <v/>
      </c>
      <c r="E347" t="str">
        <v>successful</v>
      </c>
      <c r="F347">
        <v>26</v>
      </c>
      <c r="G347" t="str">
        <f t="shared" si="22"/>
        <v>failed</v>
      </c>
      <c r="H347">
        <f t="shared" si="23"/>
        <v>331</v>
      </c>
      <c r="J347" s="12" t="s">
        <v>20</v>
      </c>
      <c r="K347">
        <v>26</v>
      </c>
      <c r="M347" s="19" t="str">
        <v>failed</v>
      </c>
      <c r="N347">
        <v>1</v>
      </c>
    </row>
    <row r="348" spans="1:14" x14ac:dyDescent="0.3">
      <c r="A348" t="s">
        <v>14</v>
      </c>
      <c r="B348">
        <v>25</v>
      </c>
      <c r="C348" t="str">
        <f t="shared" si="20"/>
        <v/>
      </c>
      <c r="D348" t="str">
        <f t="shared" si="21"/>
        <v/>
      </c>
      <c r="E348" t="str">
        <v>successful</v>
      </c>
      <c r="F348">
        <v>723</v>
      </c>
      <c r="G348" t="str">
        <f t="shared" si="22"/>
        <v>failed</v>
      </c>
      <c r="H348">
        <f t="shared" si="23"/>
        <v>25</v>
      </c>
      <c r="J348" s="12" t="s">
        <v>20</v>
      </c>
      <c r="K348">
        <v>723</v>
      </c>
      <c r="M348" s="19" t="str">
        <v>failed</v>
      </c>
      <c r="N348">
        <v>21</v>
      </c>
    </row>
    <row r="349" spans="1:14" x14ac:dyDescent="0.3">
      <c r="A349" t="s">
        <v>20</v>
      </c>
      <c r="B349">
        <v>191</v>
      </c>
      <c r="C349">
        <f t="shared" si="20"/>
        <v>191</v>
      </c>
      <c r="D349" t="str">
        <f t="shared" si="21"/>
        <v>successful</v>
      </c>
      <c r="E349" t="str">
        <v>successful</v>
      </c>
      <c r="F349">
        <v>170</v>
      </c>
      <c r="G349" t="str">
        <f t="shared" si="22"/>
        <v/>
      </c>
      <c r="H349" t="str">
        <f t="shared" si="23"/>
        <v/>
      </c>
      <c r="J349" s="12" t="s">
        <v>20</v>
      </c>
      <c r="K349">
        <v>170</v>
      </c>
      <c r="M349" s="19" t="str">
        <v>failed</v>
      </c>
      <c r="N349">
        <v>830</v>
      </c>
    </row>
    <row r="350" spans="1:14" x14ac:dyDescent="0.3">
      <c r="A350" t="s">
        <v>14</v>
      </c>
      <c r="B350">
        <v>3483</v>
      </c>
      <c r="C350" t="str">
        <f t="shared" si="20"/>
        <v/>
      </c>
      <c r="D350" t="str">
        <f t="shared" si="21"/>
        <v/>
      </c>
      <c r="E350" t="str">
        <v>successful</v>
      </c>
      <c r="F350">
        <v>238</v>
      </c>
      <c r="G350" t="str">
        <f t="shared" si="22"/>
        <v>failed</v>
      </c>
      <c r="H350">
        <f t="shared" si="23"/>
        <v>3483</v>
      </c>
      <c r="J350" s="12" t="s">
        <v>20</v>
      </c>
      <c r="K350">
        <v>238</v>
      </c>
      <c r="M350" s="19" t="str">
        <v>failed</v>
      </c>
      <c r="N350">
        <v>130</v>
      </c>
    </row>
    <row r="351" spans="1:14" x14ac:dyDescent="0.3">
      <c r="A351" t="s">
        <v>14</v>
      </c>
      <c r="B351">
        <v>923</v>
      </c>
      <c r="C351" t="str">
        <f t="shared" si="20"/>
        <v/>
      </c>
      <c r="D351" t="str">
        <f t="shared" si="21"/>
        <v/>
      </c>
      <c r="E351" t="str">
        <v>successful</v>
      </c>
      <c r="F351">
        <v>55</v>
      </c>
      <c r="G351" t="str">
        <f t="shared" si="22"/>
        <v>failed</v>
      </c>
      <c r="H351">
        <f t="shared" si="23"/>
        <v>923</v>
      </c>
      <c r="J351" s="12" t="s">
        <v>20</v>
      </c>
      <c r="K351">
        <v>55</v>
      </c>
      <c r="M351" s="19" t="str">
        <v>failed</v>
      </c>
      <c r="N351">
        <v>55</v>
      </c>
    </row>
    <row r="352" spans="1:14" x14ac:dyDescent="0.3">
      <c r="A352" t="s">
        <v>14</v>
      </c>
      <c r="B352">
        <v>1</v>
      </c>
      <c r="C352" t="str">
        <f t="shared" si="20"/>
        <v/>
      </c>
      <c r="D352" t="str">
        <f t="shared" si="21"/>
        <v/>
      </c>
      <c r="E352" t="str">
        <v>successful</v>
      </c>
      <c r="F352">
        <v>128</v>
      </c>
      <c r="G352" t="str">
        <f t="shared" si="22"/>
        <v>failed</v>
      </c>
      <c r="H352">
        <f t="shared" si="23"/>
        <v>1</v>
      </c>
      <c r="J352" s="12" t="s">
        <v>20</v>
      </c>
      <c r="K352">
        <v>128</v>
      </c>
      <c r="M352" s="19" t="str">
        <v>failed</v>
      </c>
      <c r="N352">
        <v>114</v>
      </c>
    </row>
    <row r="353" spans="1:14" x14ac:dyDescent="0.3">
      <c r="A353" t="s">
        <v>20</v>
      </c>
      <c r="B353">
        <v>2013</v>
      </c>
      <c r="C353">
        <f t="shared" si="20"/>
        <v>2013</v>
      </c>
      <c r="D353" t="str">
        <f t="shared" si="21"/>
        <v>successful</v>
      </c>
      <c r="E353" t="str">
        <v>successful</v>
      </c>
      <c r="F353">
        <v>2144</v>
      </c>
      <c r="G353" t="str">
        <f t="shared" si="22"/>
        <v/>
      </c>
      <c r="H353" t="str">
        <f t="shared" si="23"/>
        <v/>
      </c>
      <c r="J353" s="12" t="s">
        <v>20</v>
      </c>
      <c r="K353">
        <v>2144</v>
      </c>
      <c r="M353" s="19" t="str">
        <v>failed</v>
      </c>
      <c r="N353">
        <v>594</v>
      </c>
    </row>
    <row r="354" spans="1:14" x14ac:dyDescent="0.3">
      <c r="A354" t="s">
        <v>14</v>
      </c>
      <c r="B354">
        <v>33</v>
      </c>
      <c r="C354" t="str">
        <f t="shared" si="20"/>
        <v/>
      </c>
      <c r="D354" t="str">
        <f t="shared" si="21"/>
        <v/>
      </c>
      <c r="E354" t="str">
        <v>successful</v>
      </c>
      <c r="F354">
        <v>2693</v>
      </c>
      <c r="G354" t="str">
        <f t="shared" si="22"/>
        <v>failed</v>
      </c>
      <c r="H354">
        <f t="shared" si="23"/>
        <v>33</v>
      </c>
      <c r="J354" s="12" t="s">
        <v>20</v>
      </c>
      <c r="K354">
        <v>2693</v>
      </c>
      <c r="M354" s="19" t="str">
        <v>failed</v>
      </c>
      <c r="N354">
        <v>24</v>
      </c>
    </row>
    <row r="355" spans="1:14" x14ac:dyDescent="0.3">
      <c r="A355" t="s">
        <v>20</v>
      </c>
      <c r="B355">
        <v>1703</v>
      </c>
      <c r="C355">
        <f t="shared" si="20"/>
        <v>1703</v>
      </c>
      <c r="D355" t="str">
        <f t="shared" si="21"/>
        <v>successful</v>
      </c>
      <c r="E355" t="str">
        <v>successful</v>
      </c>
      <c r="F355">
        <v>432</v>
      </c>
      <c r="G355" t="str">
        <f t="shared" si="22"/>
        <v/>
      </c>
      <c r="H355" t="str">
        <f t="shared" si="23"/>
        <v/>
      </c>
      <c r="J355" s="12" t="s">
        <v>20</v>
      </c>
      <c r="K355">
        <v>432</v>
      </c>
      <c r="M355" s="19" t="str">
        <v>failed</v>
      </c>
      <c r="N355">
        <v>252</v>
      </c>
    </row>
    <row r="356" spans="1:14" x14ac:dyDescent="0.3">
      <c r="A356" t="s">
        <v>20</v>
      </c>
      <c r="B356">
        <v>80</v>
      </c>
      <c r="C356">
        <f t="shared" si="20"/>
        <v>80</v>
      </c>
      <c r="D356" t="str">
        <f t="shared" si="21"/>
        <v>successful</v>
      </c>
      <c r="E356" t="str">
        <v>successful</v>
      </c>
      <c r="F356">
        <v>189</v>
      </c>
      <c r="G356" t="str">
        <f t="shared" si="22"/>
        <v/>
      </c>
      <c r="H356" t="str">
        <f t="shared" si="23"/>
        <v/>
      </c>
      <c r="J356" s="12" t="s">
        <v>20</v>
      </c>
      <c r="K356">
        <v>189</v>
      </c>
      <c r="M356" s="19" t="str">
        <v>failed</v>
      </c>
      <c r="N356">
        <v>67</v>
      </c>
    </row>
    <row r="357" spans="1:14" x14ac:dyDescent="0.3">
      <c r="A357" t="s">
        <v>47</v>
      </c>
      <c r="B357">
        <v>86</v>
      </c>
      <c r="C357" t="str">
        <f t="shared" si="20"/>
        <v/>
      </c>
      <c r="D357" t="str">
        <f t="shared" si="21"/>
        <v/>
      </c>
      <c r="E357" t="str">
        <v>successful</v>
      </c>
      <c r="F357">
        <v>154</v>
      </c>
      <c r="G357" t="str">
        <f t="shared" si="22"/>
        <v/>
      </c>
      <c r="H357" t="str">
        <f t="shared" si="23"/>
        <v/>
      </c>
      <c r="J357" s="12" t="s">
        <v>20</v>
      </c>
      <c r="K357">
        <v>154</v>
      </c>
      <c r="M357" s="19" t="str">
        <v>failed</v>
      </c>
      <c r="N357">
        <v>742</v>
      </c>
    </row>
    <row r="358" spans="1:14" x14ac:dyDescent="0.3">
      <c r="A358" t="s">
        <v>14</v>
      </c>
      <c r="B358">
        <v>40</v>
      </c>
      <c r="C358" t="str">
        <f t="shared" si="20"/>
        <v/>
      </c>
      <c r="D358" t="str">
        <f t="shared" si="21"/>
        <v/>
      </c>
      <c r="E358" t="str">
        <v>successful</v>
      </c>
      <c r="F358">
        <v>96</v>
      </c>
      <c r="G358" t="str">
        <f t="shared" si="22"/>
        <v>failed</v>
      </c>
      <c r="H358">
        <f t="shared" si="23"/>
        <v>40</v>
      </c>
      <c r="J358" s="12" t="s">
        <v>20</v>
      </c>
      <c r="K358">
        <v>96</v>
      </c>
      <c r="M358" s="19" t="str">
        <v>failed</v>
      </c>
      <c r="N358">
        <v>75</v>
      </c>
    </row>
    <row r="359" spans="1:14" x14ac:dyDescent="0.3">
      <c r="A359" t="s">
        <v>20</v>
      </c>
      <c r="B359">
        <v>41</v>
      </c>
      <c r="C359">
        <f t="shared" si="20"/>
        <v>41</v>
      </c>
      <c r="D359" t="str">
        <f t="shared" si="21"/>
        <v>successful</v>
      </c>
      <c r="E359" t="str">
        <v>successful</v>
      </c>
      <c r="F359">
        <v>3063</v>
      </c>
      <c r="G359" t="str">
        <f t="shared" si="22"/>
        <v/>
      </c>
      <c r="H359" t="str">
        <f t="shared" si="23"/>
        <v/>
      </c>
      <c r="J359" s="12" t="s">
        <v>20</v>
      </c>
      <c r="K359">
        <v>3063</v>
      </c>
      <c r="M359" s="19" t="str">
        <v>failed</v>
      </c>
      <c r="N359">
        <v>4405</v>
      </c>
    </row>
    <row r="360" spans="1:14" x14ac:dyDescent="0.3">
      <c r="A360" t="s">
        <v>14</v>
      </c>
      <c r="B360">
        <v>23</v>
      </c>
      <c r="C360" t="str">
        <f t="shared" si="20"/>
        <v/>
      </c>
      <c r="D360" t="str">
        <f t="shared" si="21"/>
        <v/>
      </c>
      <c r="E360" t="str">
        <v>successful</v>
      </c>
      <c r="F360">
        <v>2266</v>
      </c>
      <c r="G360" t="str">
        <f t="shared" si="22"/>
        <v>failed</v>
      </c>
      <c r="H360">
        <f t="shared" si="23"/>
        <v>23</v>
      </c>
      <c r="J360" s="12" t="s">
        <v>20</v>
      </c>
      <c r="K360">
        <v>2266</v>
      </c>
      <c r="M360" s="19" t="str">
        <v>failed</v>
      </c>
      <c r="N360">
        <v>92</v>
      </c>
    </row>
    <row r="361" spans="1:14" x14ac:dyDescent="0.3">
      <c r="A361" t="s">
        <v>20</v>
      </c>
      <c r="B361">
        <v>187</v>
      </c>
      <c r="C361">
        <f t="shared" si="20"/>
        <v>187</v>
      </c>
      <c r="D361" t="str">
        <f t="shared" si="21"/>
        <v>successful</v>
      </c>
      <c r="E361" t="str">
        <v>successful</v>
      </c>
      <c r="F361">
        <v>194</v>
      </c>
      <c r="G361" t="str">
        <f t="shared" si="22"/>
        <v/>
      </c>
      <c r="H361" t="str">
        <f t="shared" si="23"/>
        <v/>
      </c>
      <c r="J361" s="12" t="s">
        <v>20</v>
      </c>
      <c r="K361">
        <v>194</v>
      </c>
      <c r="M361" s="19" t="str">
        <v>failed</v>
      </c>
      <c r="N361">
        <v>64</v>
      </c>
    </row>
    <row r="362" spans="1:14" x14ac:dyDescent="0.3">
      <c r="A362" t="s">
        <v>20</v>
      </c>
      <c r="B362">
        <v>2875</v>
      </c>
      <c r="C362">
        <f t="shared" si="20"/>
        <v>2875</v>
      </c>
      <c r="D362" t="str">
        <f t="shared" si="21"/>
        <v>successful</v>
      </c>
      <c r="E362" t="str">
        <v>successful</v>
      </c>
      <c r="F362">
        <v>129</v>
      </c>
      <c r="G362" t="str">
        <f t="shared" si="22"/>
        <v/>
      </c>
      <c r="H362" t="str">
        <f t="shared" si="23"/>
        <v/>
      </c>
      <c r="J362" s="12" t="s">
        <v>20</v>
      </c>
      <c r="K362">
        <v>129</v>
      </c>
      <c r="M362" s="19" t="str">
        <v>failed</v>
      </c>
      <c r="N362">
        <v>64</v>
      </c>
    </row>
    <row r="363" spans="1:14" x14ac:dyDescent="0.3">
      <c r="A363" t="s">
        <v>20</v>
      </c>
      <c r="B363">
        <v>88</v>
      </c>
      <c r="C363">
        <f t="shared" si="20"/>
        <v>88</v>
      </c>
      <c r="D363" t="str">
        <f t="shared" si="21"/>
        <v>successful</v>
      </c>
      <c r="E363" t="str">
        <v>successful</v>
      </c>
      <c r="F363">
        <v>375</v>
      </c>
      <c r="G363" t="str">
        <f t="shared" si="22"/>
        <v/>
      </c>
      <c r="H363" t="str">
        <f t="shared" si="23"/>
        <v/>
      </c>
      <c r="J363" s="12" t="s">
        <v>20</v>
      </c>
      <c r="K363">
        <v>375</v>
      </c>
      <c r="M363" s="19" t="str">
        <v>failed</v>
      </c>
      <c r="N363">
        <v>842</v>
      </c>
    </row>
    <row r="364" spans="1:14" x14ac:dyDescent="0.3">
      <c r="A364" t="s">
        <v>20</v>
      </c>
      <c r="B364">
        <v>191</v>
      </c>
      <c r="C364">
        <f t="shared" si="20"/>
        <v>191</v>
      </c>
      <c r="D364" t="str">
        <f t="shared" si="21"/>
        <v>successful</v>
      </c>
      <c r="E364" t="str">
        <v>successful</v>
      </c>
      <c r="F364">
        <v>409</v>
      </c>
      <c r="G364" t="str">
        <f t="shared" si="22"/>
        <v/>
      </c>
      <c r="H364" t="str">
        <f t="shared" si="23"/>
        <v/>
      </c>
      <c r="J364" s="12" t="s">
        <v>20</v>
      </c>
      <c r="K364">
        <v>409</v>
      </c>
      <c r="M364" s="19" t="str">
        <v>failed</v>
      </c>
      <c r="N364">
        <v>112</v>
      </c>
    </row>
    <row r="365" spans="1:14" x14ac:dyDescent="0.3">
      <c r="A365" t="s">
        <v>20</v>
      </c>
      <c r="B365">
        <v>139</v>
      </c>
      <c r="C365">
        <f t="shared" si="20"/>
        <v>139</v>
      </c>
      <c r="D365" t="str">
        <f t="shared" si="21"/>
        <v>successful</v>
      </c>
      <c r="E365" t="str">
        <v>successful</v>
      </c>
      <c r="F365">
        <v>234</v>
      </c>
      <c r="G365" t="str">
        <f t="shared" si="22"/>
        <v/>
      </c>
      <c r="H365" t="str">
        <f t="shared" si="23"/>
        <v/>
      </c>
      <c r="J365" s="12" t="s">
        <v>20</v>
      </c>
      <c r="K365">
        <v>234</v>
      </c>
      <c r="M365" s="19" t="str">
        <v>failed</v>
      </c>
      <c r="N365">
        <v>374</v>
      </c>
    </row>
    <row r="366" spans="1:14" x14ac:dyDescent="0.3">
      <c r="A366" t="s">
        <v>20</v>
      </c>
      <c r="B366">
        <v>186</v>
      </c>
      <c r="C366">
        <f t="shared" si="20"/>
        <v>186</v>
      </c>
      <c r="D366" t="str">
        <f t="shared" si="21"/>
        <v>successful</v>
      </c>
      <c r="E366" t="str">
        <v>successful</v>
      </c>
      <c r="F366">
        <v>3016</v>
      </c>
      <c r="G366" t="str">
        <f t="shared" si="22"/>
        <v/>
      </c>
      <c r="H366" t="str">
        <f t="shared" si="23"/>
        <v/>
      </c>
      <c r="J366" s="12" t="s">
        <v>20</v>
      </c>
      <c r="K366">
        <v>3016</v>
      </c>
    </row>
    <row r="367" spans="1:14" x14ac:dyDescent="0.3">
      <c r="A367" t="s">
        <v>20</v>
      </c>
      <c r="B367">
        <v>112</v>
      </c>
      <c r="C367">
        <f t="shared" si="20"/>
        <v>112</v>
      </c>
      <c r="D367" t="str">
        <f t="shared" si="21"/>
        <v>successful</v>
      </c>
      <c r="E367" t="str">
        <v>successful</v>
      </c>
      <c r="F367">
        <v>264</v>
      </c>
      <c r="G367" t="str">
        <f t="shared" si="22"/>
        <v/>
      </c>
      <c r="H367" t="str">
        <f t="shared" si="23"/>
        <v/>
      </c>
      <c r="J367" s="12" t="s">
        <v>20</v>
      </c>
      <c r="K367">
        <v>264</v>
      </c>
    </row>
    <row r="368" spans="1:14" x14ac:dyDescent="0.3">
      <c r="A368" t="s">
        <v>20</v>
      </c>
      <c r="B368">
        <v>101</v>
      </c>
      <c r="C368">
        <f t="shared" si="20"/>
        <v>101</v>
      </c>
      <c r="D368" t="str">
        <f t="shared" si="21"/>
        <v>successful</v>
      </c>
      <c r="E368" t="str">
        <v>successful</v>
      </c>
      <c r="F368">
        <v>272</v>
      </c>
      <c r="G368" t="str">
        <f t="shared" si="22"/>
        <v/>
      </c>
      <c r="H368" t="str">
        <f t="shared" si="23"/>
        <v/>
      </c>
      <c r="J368" s="12" t="s">
        <v>20</v>
      </c>
      <c r="K368">
        <v>272</v>
      </c>
    </row>
    <row r="369" spans="1:11" x14ac:dyDescent="0.3">
      <c r="A369" t="s">
        <v>14</v>
      </c>
      <c r="B369">
        <v>75</v>
      </c>
      <c r="C369" t="str">
        <f t="shared" si="20"/>
        <v/>
      </c>
      <c r="D369" t="str">
        <f t="shared" si="21"/>
        <v/>
      </c>
      <c r="E369" t="str">
        <v>successful</v>
      </c>
      <c r="F369">
        <v>419</v>
      </c>
      <c r="G369" t="str">
        <f t="shared" si="22"/>
        <v>failed</v>
      </c>
      <c r="H369">
        <f t="shared" si="23"/>
        <v>75</v>
      </c>
      <c r="J369" s="12" t="s">
        <v>20</v>
      </c>
      <c r="K369">
        <v>419</v>
      </c>
    </row>
    <row r="370" spans="1:11" x14ac:dyDescent="0.3">
      <c r="A370" t="s">
        <v>20</v>
      </c>
      <c r="B370">
        <v>206</v>
      </c>
      <c r="C370">
        <f t="shared" si="20"/>
        <v>206</v>
      </c>
      <c r="D370" t="str">
        <f t="shared" si="21"/>
        <v>successful</v>
      </c>
      <c r="E370" t="str">
        <v>successful</v>
      </c>
      <c r="F370">
        <v>1621</v>
      </c>
      <c r="G370" t="str">
        <f t="shared" si="22"/>
        <v/>
      </c>
      <c r="H370" t="str">
        <f t="shared" si="23"/>
        <v/>
      </c>
      <c r="J370" s="12" t="s">
        <v>20</v>
      </c>
      <c r="K370">
        <v>1621</v>
      </c>
    </row>
    <row r="371" spans="1:11" x14ac:dyDescent="0.3">
      <c r="A371" t="s">
        <v>20</v>
      </c>
      <c r="B371">
        <v>154</v>
      </c>
      <c r="C371">
        <f t="shared" si="20"/>
        <v>154</v>
      </c>
      <c r="D371" t="str">
        <f t="shared" si="21"/>
        <v>successful</v>
      </c>
      <c r="E371" t="str">
        <v>successful</v>
      </c>
      <c r="F371">
        <v>1101</v>
      </c>
      <c r="G371" t="str">
        <f t="shared" si="22"/>
        <v/>
      </c>
      <c r="H371" t="str">
        <f t="shared" si="23"/>
        <v/>
      </c>
      <c r="J371" s="12" t="s">
        <v>20</v>
      </c>
      <c r="K371">
        <v>1101</v>
      </c>
    </row>
    <row r="372" spans="1:11" x14ac:dyDescent="0.3">
      <c r="A372" t="s">
        <v>20</v>
      </c>
      <c r="B372">
        <v>5966</v>
      </c>
      <c r="C372">
        <f t="shared" si="20"/>
        <v>5966</v>
      </c>
      <c r="D372" t="str">
        <f t="shared" si="21"/>
        <v>successful</v>
      </c>
      <c r="E372" t="str">
        <v>successful</v>
      </c>
      <c r="F372">
        <v>1073</v>
      </c>
      <c r="G372" t="str">
        <f t="shared" si="22"/>
        <v/>
      </c>
      <c r="H372" t="str">
        <f t="shared" si="23"/>
        <v/>
      </c>
      <c r="J372" s="12" t="s">
        <v>20</v>
      </c>
      <c r="K372">
        <v>1073</v>
      </c>
    </row>
    <row r="373" spans="1:11" x14ac:dyDescent="0.3">
      <c r="A373" t="s">
        <v>14</v>
      </c>
      <c r="B373">
        <v>2176</v>
      </c>
      <c r="C373" t="str">
        <f t="shared" si="20"/>
        <v/>
      </c>
      <c r="D373" t="str">
        <f t="shared" si="21"/>
        <v/>
      </c>
      <c r="E373" t="str">
        <v>successful</v>
      </c>
      <c r="F373">
        <v>331</v>
      </c>
      <c r="G373" t="str">
        <f t="shared" si="22"/>
        <v>failed</v>
      </c>
      <c r="H373">
        <f t="shared" si="23"/>
        <v>2176</v>
      </c>
      <c r="J373" s="12" t="s">
        <v>20</v>
      </c>
      <c r="K373">
        <v>331</v>
      </c>
    </row>
    <row r="374" spans="1:11" x14ac:dyDescent="0.3">
      <c r="A374" t="s">
        <v>20</v>
      </c>
      <c r="B374">
        <v>169</v>
      </c>
      <c r="C374">
        <f t="shared" si="20"/>
        <v>169</v>
      </c>
      <c r="D374" t="str">
        <f t="shared" si="21"/>
        <v>successful</v>
      </c>
      <c r="E374" t="str">
        <v>successful</v>
      </c>
      <c r="F374">
        <v>1170</v>
      </c>
      <c r="G374" t="str">
        <f t="shared" si="22"/>
        <v/>
      </c>
      <c r="H374" t="str">
        <f t="shared" si="23"/>
        <v/>
      </c>
      <c r="J374" s="12" t="s">
        <v>20</v>
      </c>
      <c r="K374">
        <v>1170</v>
      </c>
    </row>
    <row r="375" spans="1:11" x14ac:dyDescent="0.3">
      <c r="A375" t="s">
        <v>20</v>
      </c>
      <c r="B375">
        <v>2106</v>
      </c>
      <c r="C375">
        <f t="shared" si="20"/>
        <v>2106</v>
      </c>
      <c r="D375" t="str">
        <f t="shared" si="21"/>
        <v>successful</v>
      </c>
      <c r="E375" t="str">
        <v>successful</v>
      </c>
      <c r="F375">
        <v>363</v>
      </c>
      <c r="G375" t="str">
        <f t="shared" si="22"/>
        <v/>
      </c>
      <c r="H375" t="str">
        <f t="shared" si="23"/>
        <v/>
      </c>
      <c r="J375" s="12" t="s">
        <v>20</v>
      </c>
      <c r="K375">
        <v>363</v>
      </c>
    </row>
    <row r="376" spans="1:11" x14ac:dyDescent="0.3">
      <c r="A376" t="s">
        <v>14</v>
      </c>
      <c r="B376">
        <v>441</v>
      </c>
      <c r="C376" t="str">
        <f t="shared" si="20"/>
        <v/>
      </c>
      <c r="D376" t="str">
        <f t="shared" si="21"/>
        <v/>
      </c>
      <c r="E376" t="str">
        <v>successful</v>
      </c>
      <c r="F376">
        <v>103</v>
      </c>
      <c r="G376" t="str">
        <f t="shared" si="22"/>
        <v>failed</v>
      </c>
      <c r="H376">
        <f t="shared" si="23"/>
        <v>441</v>
      </c>
      <c r="J376" s="12" t="s">
        <v>20</v>
      </c>
      <c r="K376">
        <v>103</v>
      </c>
    </row>
    <row r="377" spans="1:11" x14ac:dyDescent="0.3">
      <c r="A377" t="s">
        <v>14</v>
      </c>
      <c r="B377">
        <v>25</v>
      </c>
      <c r="C377" t="str">
        <f t="shared" si="20"/>
        <v/>
      </c>
      <c r="D377" t="str">
        <f t="shared" si="21"/>
        <v/>
      </c>
      <c r="E377" t="str">
        <v>successful</v>
      </c>
      <c r="F377">
        <v>147</v>
      </c>
      <c r="G377" t="str">
        <f t="shared" si="22"/>
        <v>failed</v>
      </c>
      <c r="H377">
        <f t="shared" si="23"/>
        <v>25</v>
      </c>
      <c r="J377" s="12" t="s">
        <v>20</v>
      </c>
      <c r="K377">
        <v>147</v>
      </c>
    </row>
    <row r="378" spans="1:11" x14ac:dyDescent="0.3">
      <c r="A378" t="s">
        <v>20</v>
      </c>
      <c r="B378">
        <v>131</v>
      </c>
      <c r="C378">
        <f t="shared" si="20"/>
        <v>131</v>
      </c>
      <c r="D378" t="str">
        <f t="shared" si="21"/>
        <v>successful</v>
      </c>
      <c r="E378" t="str">
        <v>successful</v>
      </c>
      <c r="F378">
        <v>110</v>
      </c>
      <c r="G378" t="str">
        <f t="shared" si="22"/>
        <v/>
      </c>
      <c r="H378" t="str">
        <f t="shared" si="23"/>
        <v/>
      </c>
      <c r="J378" s="12" t="s">
        <v>20</v>
      </c>
      <c r="K378">
        <v>110</v>
      </c>
    </row>
    <row r="379" spans="1:11" x14ac:dyDescent="0.3">
      <c r="A379" t="s">
        <v>14</v>
      </c>
      <c r="B379">
        <v>127</v>
      </c>
      <c r="C379" t="str">
        <f t="shared" si="20"/>
        <v/>
      </c>
      <c r="D379" t="str">
        <f t="shared" si="21"/>
        <v/>
      </c>
      <c r="E379" t="str">
        <v>successful</v>
      </c>
      <c r="F379">
        <v>134</v>
      </c>
      <c r="G379" t="str">
        <f t="shared" si="22"/>
        <v>failed</v>
      </c>
      <c r="H379">
        <f t="shared" si="23"/>
        <v>127</v>
      </c>
      <c r="J379" s="12" t="s">
        <v>20</v>
      </c>
      <c r="K379">
        <v>134</v>
      </c>
    </row>
    <row r="380" spans="1:11" x14ac:dyDescent="0.3">
      <c r="A380" t="s">
        <v>14</v>
      </c>
      <c r="B380">
        <v>355</v>
      </c>
      <c r="C380" t="str">
        <f t="shared" si="20"/>
        <v/>
      </c>
      <c r="D380" t="str">
        <f t="shared" si="21"/>
        <v/>
      </c>
      <c r="E380" t="str">
        <v>successful</v>
      </c>
      <c r="F380">
        <v>269</v>
      </c>
      <c r="G380" t="str">
        <f t="shared" si="22"/>
        <v>failed</v>
      </c>
      <c r="H380">
        <f t="shared" si="23"/>
        <v>355</v>
      </c>
      <c r="J380" s="12" t="s">
        <v>20</v>
      </c>
      <c r="K380">
        <v>269</v>
      </c>
    </row>
    <row r="381" spans="1:11" x14ac:dyDescent="0.3">
      <c r="A381" t="s">
        <v>14</v>
      </c>
      <c r="B381">
        <v>44</v>
      </c>
      <c r="C381" t="str">
        <f t="shared" si="20"/>
        <v/>
      </c>
      <c r="D381" t="str">
        <f t="shared" si="21"/>
        <v/>
      </c>
      <c r="E381" t="str">
        <v>successful</v>
      </c>
      <c r="F381">
        <v>175</v>
      </c>
      <c r="G381" t="str">
        <f t="shared" si="22"/>
        <v>failed</v>
      </c>
      <c r="H381">
        <f t="shared" si="23"/>
        <v>44</v>
      </c>
      <c r="J381" s="12" t="s">
        <v>20</v>
      </c>
      <c r="K381">
        <v>175</v>
      </c>
    </row>
    <row r="382" spans="1:11" x14ac:dyDescent="0.3">
      <c r="A382" t="s">
        <v>20</v>
      </c>
      <c r="B382">
        <v>84</v>
      </c>
      <c r="C382">
        <f t="shared" si="20"/>
        <v>84</v>
      </c>
      <c r="D382" t="str">
        <f t="shared" si="21"/>
        <v>successful</v>
      </c>
      <c r="E382" t="str">
        <v>successful</v>
      </c>
      <c r="F382">
        <v>69</v>
      </c>
      <c r="G382" t="str">
        <f t="shared" si="22"/>
        <v/>
      </c>
      <c r="H382" t="str">
        <f t="shared" si="23"/>
        <v/>
      </c>
      <c r="J382" s="12" t="s">
        <v>20</v>
      </c>
      <c r="K382">
        <v>69</v>
      </c>
    </row>
    <row r="383" spans="1:11" x14ac:dyDescent="0.3">
      <c r="A383" t="s">
        <v>20</v>
      </c>
      <c r="B383">
        <v>155</v>
      </c>
      <c r="C383">
        <f t="shared" si="20"/>
        <v>155</v>
      </c>
      <c r="D383" t="str">
        <f t="shared" si="21"/>
        <v>successful</v>
      </c>
      <c r="E383" t="str">
        <v>successful</v>
      </c>
      <c r="F383">
        <v>190</v>
      </c>
      <c r="G383" t="str">
        <f t="shared" si="22"/>
        <v/>
      </c>
      <c r="H383" t="str">
        <f t="shared" si="23"/>
        <v/>
      </c>
      <c r="J383" s="12" t="s">
        <v>20</v>
      </c>
      <c r="K383">
        <v>190</v>
      </c>
    </row>
    <row r="384" spans="1:11" x14ac:dyDescent="0.3">
      <c r="A384" t="s">
        <v>14</v>
      </c>
      <c r="B384">
        <v>67</v>
      </c>
      <c r="C384" t="str">
        <f t="shared" si="20"/>
        <v/>
      </c>
      <c r="D384" t="str">
        <f t="shared" si="21"/>
        <v/>
      </c>
      <c r="E384" t="str">
        <v>successful</v>
      </c>
      <c r="F384">
        <v>237</v>
      </c>
      <c r="G384" t="str">
        <f t="shared" si="22"/>
        <v>failed</v>
      </c>
      <c r="H384">
        <f t="shared" si="23"/>
        <v>67</v>
      </c>
      <c r="J384" s="12" t="s">
        <v>20</v>
      </c>
      <c r="K384">
        <v>237</v>
      </c>
    </row>
    <row r="385" spans="1:11" x14ac:dyDescent="0.3">
      <c r="A385" t="s">
        <v>20</v>
      </c>
      <c r="B385">
        <v>189</v>
      </c>
      <c r="C385">
        <f t="shared" si="20"/>
        <v>189</v>
      </c>
      <c r="D385" t="str">
        <f t="shared" si="21"/>
        <v>successful</v>
      </c>
      <c r="E385" t="str">
        <v>successful</v>
      </c>
      <c r="F385">
        <v>196</v>
      </c>
      <c r="G385" t="str">
        <f t="shared" si="22"/>
        <v/>
      </c>
      <c r="H385" t="str">
        <f t="shared" si="23"/>
        <v/>
      </c>
      <c r="J385" s="12" t="s">
        <v>20</v>
      </c>
      <c r="K385">
        <v>196</v>
      </c>
    </row>
    <row r="386" spans="1:11" x14ac:dyDescent="0.3">
      <c r="A386" t="s">
        <v>20</v>
      </c>
      <c r="B386">
        <v>4799</v>
      </c>
      <c r="C386">
        <f t="shared" si="20"/>
        <v>4799</v>
      </c>
      <c r="D386" t="str">
        <f t="shared" si="21"/>
        <v>successful</v>
      </c>
      <c r="E386" t="str">
        <v>successful</v>
      </c>
      <c r="F386">
        <v>7295</v>
      </c>
      <c r="G386" t="str">
        <f t="shared" si="22"/>
        <v/>
      </c>
      <c r="H386" t="str">
        <f t="shared" si="23"/>
        <v/>
      </c>
      <c r="J386" s="12" t="s">
        <v>20</v>
      </c>
      <c r="K386">
        <v>7295</v>
      </c>
    </row>
    <row r="387" spans="1:11" x14ac:dyDescent="0.3">
      <c r="A387" t="s">
        <v>20</v>
      </c>
      <c r="B387">
        <v>1137</v>
      </c>
      <c r="C387">
        <f t="shared" ref="C387:C450" si="24">IF(A387="successful", B387, "")</f>
        <v>1137</v>
      </c>
      <c r="D387" t="str">
        <f t="shared" ref="D387:D450" si="25">IF(A387="successful", A387, "")</f>
        <v>successful</v>
      </c>
      <c r="E387" t="str">
        <v>successful</v>
      </c>
      <c r="F387">
        <v>2893</v>
      </c>
      <c r="G387" t="str">
        <f t="shared" ref="G387:G450" si="26">IF(A387="failed",A387,"")</f>
        <v/>
      </c>
      <c r="H387" t="str">
        <f t="shared" ref="H387:H450" si="27">IF(A387="failed",B387,"")</f>
        <v/>
      </c>
      <c r="J387" s="12" t="s">
        <v>20</v>
      </c>
      <c r="K387">
        <v>2893</v>
      </c>
    </row>
    <row r="388" spans="1:11" x14ac:dyDescent="0.3">
      <c r="A388" t="s">
        <v>14</v>
      </c>
      <c r="B388">
        <v>1068</v>
      </c>
      <c r="C388" t="str">
        <f t="shared" si="24"/>
        <v/>
      </c>
      <c r="D388" t="str">
        <f t="shared" si="25"/>
        <v/>
      </c>
      <c r="E388" t="str">
        <v>successful</v>
      </c>
      <c r="F388">
        <v>820</v>
      </c>
      <c r="G388" t="str">
        <f t="shared" si="26"/>
        <v>failed</v>
      </c>
      <c r="H388">
        <f t="shared" si="27"/>
        <v>1068</v>
      </c>
      <c r="J388" s="12" t="s">
        <v>20</v>
      </c>
      <c r="K388">
        <v>820</v>
      </c>
    </row>
    <row r="389" spans="1:11" x14ac:dyDescent="0.3">
      <c r="A389" t="s">
        <v>14</v>
      </c>
      <c r="B389">
        <v>424</v>
      </c>
      <c r="C389" t="str">
        <f t="shared" si="24"/>
        <v/>
      </c>
      <c r="D389" t="str">
        <f t="shared" si="25"/>
        <v/>
      </c>
      <c r="E389" t="str">
        <v>successful</v>
      </c>
      <c r="F389">
        <v>2038</v>
      </c>
      <c r="G389" t="str">
        <f t="shared" si="26"/>
        <v>failed</v>
      </c>
      <c r="H389">
        <f t="shared" si="27"/>
        <v>424</v>
      </c>
      <c r="J389" s="12" t="s">
        <v>20</v>
      </c>
      <c r="K389">
        <v>2038</v>
      </c>
    </row>
    <row r="390" spans="1:11" x14ac:dyDescent="0.3">
      <c r="A390" t="s">
        <v>74</v>
      </c>
      <c r="B390">
        <v>145</v>
      </c>
      <c r="C390" t="str">
        <f t="shared" si="24"/>
        <v/>
      </c>
      <c r="D390" t="str">
        <f t="shared" si="25"/>
        <v/>
      </c>
      <c r="E390" t="str">
        <v>successful</v>
      </c>
      <c r="F390">
        <v>116</v>
      </c>
      <c r="G390" t="str">
        <f t="shared" si="26"/>
        <v/>
      </c>
      <c r="H390" t="str">
        <f t="shared" si="27"/>
        <v/>
      </c>
      <c r="J390" s="12" t="s">
        <v>20</v>
      </c>
      <c r="K390">
        <v>116</v>
      </c>
    </row>
    <row r="391" spans="1:11" x14ac:dyDescent="0.3">
      <c r="A391" t="s">
        <v>20</v>
      </c>
      <c r="B391">
        <v>1152</v>
      </c>
      <c r="C391">
        <f t="shared" si="24"/>
        <v>1152</v>
      </c>
      <c r="D391" t="str">
        <f t="shared" si="25"/>
        <v>successful</v>
      </c>
      <c r="E391" t="str">
        <v>successful</v>
      </c>
      <c r="F391">
        <v>1345</v>
      </c>
      <c r="G391" t="str">
        <f t="shared" si="26"/>
        <v/>
      </c>
      <c r="H391" t="str">
        <f t="shared" si="27"/>
        <v/>
      </c>
      <c r="J391" s="12" t="s">
        <v>20</v>
      </c>
      <c r="K391">
        <v>1345</v>
      </c>
    </row>
    <row r="392" spans="1:11" x14ac:dyDescent="0.3">
      <c r="A392" t="s">
        <v>20</v>
      </c>
      <c r="B392">
        <v>50</v>
      </c>
      <c r="C392">
        <f t="shared" si="24"/>
        <v>50</v>
      </c>
      <c r="D392" t="str">
        <f t="shared" si="25"/>
        <v>successful</v>
      </c>
      <c r="E392" t="str">
        <v>successful</v>
      </c>
      <c r="F392">
        <v>168</v>
      </c>
      <c r="G392" t="str">
        <f t="shared" si="26"/>
        <v/>
      </c>
      <c r="H392" t="str">
        <f t="shared" si="27"/>
        <v/>
      </c>
      <c r="J392" s="12" t="s">
        <v>20</v>
      </c>
      <c r="K392">
        <v>168</v>
      </c>
    </row>
    <row r="393" spans="1:11" x14ac:dyDescent="0.3">
      <c r="A393" t="s">
        <v>14</v>
      </c>
      <c r="B393">
        <v>151</v>
      </c>
      <c r="C393" t="str">
        <f t="shared" si="24"/>
        <v/>
      </c>
      <c r="D393" t="str">
        <f t="shared" si="25"/>
        <v/>
      </c>
      <c r="E393" t="str">
        <v>successful</v>
      </c>
      <c r="F393">
        <v>137</v>
      </c>
      <c r="G393" t="str">
        <f t="shared" si="26"/>
        <v>failed</v>
      </c>
      <c r="H393">
        <f t="shared" si="27"/>
        <v>151</v>
      </c>
      <c r="J393" s="12" t="s">
        <v>20</v>
      </c>
      <c r="K393">
        <v>137</v>
      </c>
    </row>
    <row r="394" spans="1:11" x14ac:dyDescent="0.3">
      <c r="A394" t="s">
        <v>14</v>
      </c>
      <c r="B394">
        <v>1608</v>
      </c>
      <c r="C394" t="str">
        <f t="shared" si="24"/>
        <v/>
      </c>
      <c r="D394" t="str">
        <f t="shared" si="25"/>
        <v/>
      </c>
      <c r="E394" t="str">
        <v>successful</v>
      </c>
      <c r="F394">
        <v>186</v>
      </c>
      <c r="G394" t="str">
        <f t="shared" si="26"/>
        <v>failed</v>
      </c>
      <c r="H394">
        <f t="shared" si="27"/>
        <v>1608</v>
      </c>
      <c r="J394" s="12" t="s">
        <v>20</v>
      </c>
      <c r="K394">
        <v>186</v>
      </c>
    </row>
    <row r="395" spans="1:11" x14ac:dyDescent="0.3">
      <c r="A395" t="s">
        <v>20</v>
      </c>
      <c r="B395">
        <v>3059</v>
      </c>
      <c r="C395">
        <f t="shared" si="24"/>
        <v>3059</v>
      </c>
      <c r="D395" t="str">
        <f t="shared" si="25"/>
        <v>successful</v>
      </c>
      <c r="E395" t="str">
        <v>successful</v>
      </c>
      <c r="F395">
        <v>125</v>
      </c>
      <c r="G395" t="str">
        <f t="shared" si="26"/>
        <v/>
      </c>
      <c r="H395" t="str">
        <f t="shared" si="27"/>
        <v/>
      </c>
      <c r="J395" s="12" t="s">
        <v>20</v>
      </c>
      <c r="K395">
        <v>125</v>
      </c>
    </row>
    <row r="396" spans="1:11" x14ac:dyDescent="0.3">
      <c r="A396" t="s">
        <v>20</v>
      </c>
      <c r="B396">
        <v>34</v>
      </c>
      <c r="C396">
        <f t="shared" si="24"/>
        <v>34</v>
      </c>
      <c r="D396" t="str">
        <f t="shared" si="25"/>
        <v>successful</v>
      </c>
      <c r="E396" t="str">
        <v>successful</v>
      </c>
      <c r="F396">
        <v>202</v>
      </c>
      <c r="G396" t="str">
        <f t="shared" si="26"/>
        <v/>
      </c>
      <c r="H396" t="str">
        <f t="shared" si="27"/>
        <v/>
      </c>
      <c r="J396" s="12" t="s">
        <v>20</v>
      </c>
      <c r="K396">
        <v>202</v>
      </c>
    </row>
    <row r="397" spans="1:11" x14ac:dyDescent="0.3">
      <c r="A397" t="s">
        <v>20</v>
      </c>
      <c r="B397">
        <v>220</v>
      </c>
      <c r="C397">
        <f t="shared" si="24"/>
        <v>220</v>
      </c>
      <c r="D397" t="str">
        <f t="shared" si="25"/>
        <v>successful</v>
      </c>
      <c r="E397" t="str">
        <v>successful</v>
      </c>
      <c r="F397">
        <v>103</v>
      </c>
      <c r="G397" t="str">
        <f t="shared" si="26"/>
        <v/>
      </c>
      <c r="H397" t="str">
        <f t="shared" si="27"/>
        <v/>
      </c>
      <c r="J397" s="12" t="s">
        <v>20</v>
      </c>
      <c r="K397">
        <v>103</v>
      </c>
    </row>
    <row r="398" spans="1:11" x14ac:dyDescent="0.3">
      <c r="A398" t="s">
        <v>20</v>
      </c>
      <c r="B398">
        <v>1604</v>
      </c>
      <c r="C398">
        <f t="shared" si="24"/>
        <v>1604</v>
      </c>
      <c r="D398" t="str">
        <f t="shared" si="25"/>
        <v>successful</v>
      </c>
      <c r="E398" t="str">
        <v>successful</v>
      </c>
      <c r="F398">
        <v>1785</v>
      </c>
      <c r="G398" t="str">
        <f t="shared" si="26"/>
        <v/>
      </c>
      <c r="H398" t="str">
        <f t="shared" si="27"/>
        <v/>
      </c>
      <c r="J398" s="12" t="s">
        <v>20</v>
      </c>
      <c r="K398">
        <v>1785</v>
      </c>
    </row>
    <row r="399" spans="1:11" x14ac:dyDescent="0.3">
      <c r="A399" t="s">
        <v>20</v>
      </c>
      <c r="B399">
        <v>454</v>
      </c>
      <c r="C399">
        <f t="shared" si="24"/>
        <v>454</v>
      </c>
      <c r="D399" t="str">
        <f t="shared" si="25"/>
        <v>successful</v>
      </c>
      <c r="E399" t="str">
        <v>successful</v>
      </c>
      <c r="F399">
        <v>157</v>
      </c>
      <c r="G399" t="str">
        <f t="shared" si="26"/>
        <v/>
      </c>
      <c r="H399" t="str">
        <f t="shared" si="27"/>
        <v/>
      </c>
      <c r="J399" s="12" t="s">
        <v>20</v>
      </c>
      <c r="K399">
        <v>157</v>
      </c>
    </row>
    <row r="400" spans="1:11" x14ac:dyDescent="0.3">
      <c r="A400" t="s">
        <v>20</v>
      </c>
      <c r="B400">
        <v>123</v>
      </c>
      <c r="C400">
        <f t="shared" si="24"/>
        <v>123</v>
      </c>
      <c r="D400" t="str">
        <f t="shared" si="25"/>
        <v>successful</v>
      </c>
      <c r="E400" t="str">
        <v>successful</v>
      </c>
      <c r="F400">
        <v>555</v>
      </c>
      <c r="G400" t="str">
        <f t="shared" si="26"/>
        <v/>
      </c>
      <c r="H400" t="str">
        <f t="shared" si="27"/>
        <v/>
      </c>
      <c r="J400" s="12" t="s">
        <v>20</v>
      </c>
      <c r="K400">
        <v>555</v>
      </c>
    </row>
    <row r="401" spans="1:11" x14ac:dyDescent="0.3">
      <c r="A401" t="s">
        <v>14</v>
      </c>
      <c r="B401">
        <v>941</v>
      </c>
      <c r="C401" t="str">
        <f t="shared" si="24"/>
        <v/>
      </c>
      <c r="D401" t="str">
        <f t="shared" si="25"/>
        <v/>
      </c>
      <c r="E401" t="str">
        <v>successful</v>
      </c>
      <c r="F401">
        <v>297</v>
      </c>
      <c r="G401" t="str">
        <f t="shared" si="26"/>
        <v>failed</v>
      </c>
      <c r="H401">
        <f t="shared" si="27"/>
        <v>941</v>
      </c>
      <c r="J401" s="12" t="s">
        <v>20</v>
      </c>
      <c r="K401">
        <v>297</v>
      </c>
    </row>
    <row r="402" spans="1:11" x14ac:dyDescent="0.3">
      <c r="A402" t="s">
        <v>14</v>
      </c>
      <c r="B402">
        <v>1</v>
      </c>
      <c r="C402" t="str">
        <f t="shared" si="24"/>
        <v/>
      </c>
      <c r="D402" t="str">
        <f t="shared" si="25"/>
        <v/>
      </c>
      <c r="E402" t="str">
        <v>successful</v>
      </c>
      <c r="F402">
        <v>123</v>
      </c>
      <c r="G402" t="str">
        <f t="shared" si="26"/>
        <v>failed</v>
      </c>
      <c r="H402">
        <f t="shared" si="27"/>
        <v>1</v>
      </c>
      <c r="J402" s="12" t="s">
        <v>20</v>
      </c>
      <c r="K402">
        <v>123</v>
      </c>
    </row>
    <row r="403" spans="1:11" x14ac:dyDescent="0.3">
      <c r="A403" t="s">
        <v>20</v>
      </c>
      <c r="B403">
        <v>299</v>
      </c>
      <c r="C403">
        <f t="shared" si="24"/>
        <v>299</v>
      </c>
      <c r="D403" t="str">
        <f t="shared" si="25"/>
        <v>successful</v>
      </c>
      <c r="E403" t="str">
        <v>successful</v>
      </c>
      <c r="F403">
        <v>3036</v>
      </c>
      <c r="G403" t="str">
        <f t="shared" si="26"/>
        <v/>
      </c>
      <c r="H403" t="str">
        <f t="shared" si="27"/>
        <v/>
      </c>
      <c r="J403" s="12" t="s">
        <v>20</v>
      </c>
      <c r="K403">
        <v>3036</v>
      </c>
    </row>
    <row r="404" spans="1:11" x14ac:dyDescent="0.3">
      <c r="A404" t="s">
        <v>14</v>
      </c>
      <c r="B404">
        <v>40</v>
      </c>
      <c r="C404" t="str">
        <f t="shared" si="24"/>
        <v/>
      </c>
      <c r="D404" t="str">
        <f t="shared" si="25"/>
        <v/>
      </c>
      <c r="E404" t="str">
        <v>successful</v>
      </c>
      <c r="F404">
        <v>144</v>
      </c>
      <c r="G404" t="str">
        <f t="shared" si="26"/>
        <v>failed</v>
      </c>
      <c r="H404">
        <f t="shared" si="27"/>
        <v>40</v>
      </c>
      <c r="J404" s="12" t="s">
        <v>20</v>
      </c>
      <c r="K404">
        <v>144</v>
      </c>
    </row>
    <row r="405" spans="1:11" x14ac:dyDescent="0.3">
      <c r="A405" t="s">
        <v>14</v>
      </c>
      <c r="B405">
        <v>3015</v>
      </c>
      <c r="C405" t="str">
        <f t="shared" si="24"/>
        <v/>
      </c>
      <c r="D405" t="str">
        <f t="shared" si="25"/>
        <v/>
      </c>
      <c r="E405" t="str">
        <v>successful</v>
      </c>
      <c r="F405">
        <v>121</v>
      </c>
      <c r="G405" t="str">
        <f t="shared" si="26"/>
        <v>failed</v>
      </c>
      <c r="H405">
        <f t="shared" si="27"/>
        <v>3015</v>
      </c>
      <c r="J405" s="12" t="s">
        <v>20</v>
      </c>
      <c r="K405">
        <v>121</v>
      </c>
    </row>
    <row r="406" spans="1:11" x14ac:dyDescent="0.3">
      <c r="A406" t="s">
        <v>20</v>
      </c>
      <c r="B406">
        <v>2237</v>
      </c>
      <c r="C406">
        <f t="shared" si="24"/>
        <v>2237</v>
      </c>
      <c r="D406" t="str">
        <f t="shared" si="25"/>
        <v>successful</v>
      </c>
      <c r="E406" t="str">
        <v>successful</v>
      </c>
      <c r="F406">
        <v>181</v>
      </c>
      <c r="G406" t="str">
        <f t="shared" si="26"/>
        <v/>
      </c>
      <c r="H406" t="str">
        <f t="shared" si="27"/>
        <v/>
      </c>
      <c r="J406" s="12" t="s">
        <v>20</v>
      </c>
      <c r="K406">
        <v>181</v>
      </c>
    </row>
    <row r="407" spans="1:11" x14ac:dyDescent="0.3">
      <c r="A407" t="s">
        <v>14</v>
      </c>
      <c r="B407">
        <v>435</v>
      </c>
      <c r="C407" t="str">
        <f t="shared" si="24"/>
        <v/>
      </c>
      <c r="D407" t="str">
        <f t="shared" si="25"/>
        <v/>
      </c>
      <c r="E407" t="str">
        <v>successful</v>
      </c>
      <c r="F407">
        <v>122</v>
      </c>
      <c r="G407" t="str">
        <f t="shared" si="26"/>
        <v>failed</v>
      </c>
      <c r="H407">
        <f t="shared" si="27"/>
        <v>435</v>
      </c>
      <c r="J407" s="12" t="s">
        <v>20</v>
      </c>
      <c r="K407">
        <v>122</v>
      </c>
    </row>
    <row r="408" spans="1:11" x14ac:dyDescent="0.3">
      <c r="A408" t="s">
        <v>20</v>
      </c>
      <c r="B408">
        <v>645</v>
      </c>
      <c r="C408">
        <f t="shared" si="24"/>
        <v>645</v>
      </c>
      <c r="D408" t="str">
        <f t="shared" si="25"/>
        <v>successful</v>
      </c>
      <c r="E408" t="str">
        <v>successful</v>
      </c>
      <c r="F408">
        <v>1071</v>
      </c>
      <c r="G408" t="str">
        <f t="shared" si="26"/>
        <v/>
      </c>
      <c r="H408" t="str">
        <f t="shared" si="27"/>
        <v/>
      </c>
      <c r="J408" s="12" t="s">
        <v>20</v>
      </c>
      <c r="K408">
        <v>1071</v>
      </c>
    </row>
    <row r="409" spans="1:11" x14ac:dyDescent="0.3">
      <c r="A409" t="s">
        <v>20</v>
      </c>
      <c r="B409">
        <v>484</v>
      </c>
      <c r="C409">
        <f t="shared" si="24"/>
        <v>484</v>
      </c>
      <c r="D409" t="str">
        <f t="shared" si="25"/>
        <v>successful</v>
      </c>
      <c r="E409" t="str">
        <v>successful</v>
      </c>
      <c r="F409">
        <v>980</v>
      </c>
      <c r="G409" t="str">
        <f t="shared" si="26"/>
        <v/>
      </c>
      <c r="H409" t="str">
        <f t="shared" si="27"/>
        <v/>
      </c>
      <c r="J409" s="12" t="s">
        <v>20</v>
      </c>
      <c r="K409">
        <v>980</v>
      </c>
    </row>
    <row r="410" spans="1:11" x14ac:dyDescent="0.3">
      <c r="A410" t="s">
        <v>20</v>
      </c>
      <c r="B410">
        <v>154</v>
      </c>
      <c r="C410">
        <f t="shared" si="24"/>
        <v>154</v>
      </c>
      <c r="D410" t="str">
        <f t="shared" si="25"/>
        <v>successful</v>
      </c>
      <c r="E410" t="str">
        <v>successful</v>
      </c>
      <c r="F410">
        <v>536</v>
      </c>
      <c r="G410" t="str">
        <f t="shared" si="26"/>
        <v/>
      </c>
      <c r="H410" t="str">
        <f t="shared" si="27"/>
        <v/>
      </c>
      <c r="J410" s="12" t="s">
        <v>20</v>
      </c>
      <c r="K410">
        <v>536</v>
      </c>
    </row>
    <row r="411" spans="1:11" x14ac:dyDescent="0.3">
      <c r="A411" t="s">
        <v>14</v>
      </c>
      <c r="B411">
        <v>714</v>
      </c>
      <c r="C411" t="str">
        <f t="shared" si="24"/>
        <v/>
      </c>
      <c r="D411" t="str">
        <f t="shared" si="25"/>
        <v/>
      </c>
      <c r="E411" t="str">
        <v>successful</v>
      </c>
      <c r="F411">
        <v>1991</v>
      </c>
      <c r="G411" t="str">
        <f t="shared" si="26"/>
        <v>failed</v>
      </c>
      <c r="H411">
        <f t="shared" si="27"/>
        <v>714</v>
      </c>
      <c r="J411" s="12" t="s">
        <v>20</v>
      </c>
      <c r="K411">
        <v>1991</v>
      </c>
    </row>
    <row r="412" spans="1:11" x14ac:dyDescent="0.3">
      <c r="A412" t="s">
        <v>47</v>
      </c>
      <c r="B412">
        <v>1111</v>
      </c>
      <c r="C412" t="str">
        <f t="shared" si="24"/>
        <v/>
      </c>
      <c r="D412" t="str">
        <f t="shared" si="25"/>
        <v/>
      </c>
      <c r="E412" t="str">
        <v>successful</v>
      </c>
      <c r="F412">
        <v>180</v>
      </c>
      <c r="G412" t="str">
        <f t="shared" si="26"/>
        <v/>
      </c>
      <c r="H412" t="str">
        <f t="shared" si="27"/>
        <v/>
      </c>
      <c r="J412" s="12" t="s">
        <v>20</v>
      </c>
      <c r="K412">
        <v>180</v>
      </c>
    </row>
    <row r="413" spans="1:11" x14ac:dyDescent="0.3">
      <c r="A413" t="s">
        <v>20</v>
      </c>
      <c r="B413">
        <v>82</v>
      </c>
      <c r="C413">
        <f t="shared" si="24"/>
        <v>82</v>
      </c>
      <c r="D413" t="str">
        <f t="shared" si="25"/>
        <v>successful</v>
      </c>
      <c r="E413" t="str">
        <v>successful</v>
      </c>
      <c r="F413">
        <v>130</v>
      </c>
      <c r="G413" t="str">
        <f t="shared" si="26"/>
        <v/>
      </c>
      <c r="H413" t="str">
        <f t="shared" si="27"/>
        <v/>
      </c>
      <c r="J413" s="12" t="s">
        <v>20</v>
      </c>
      <c r="K413">
        <v>130</v>
      </c>
    </row>
    <row r="414" spans="1:11" x14ac:dyDescent="0.3">
      <c r="A414" t="s">
        <v>20</v>
      </c>
      <c r="B414">
        <v>134</v>
      </c>
      <c r="C414">
        <f t="shared" si="24"/>
        <v>134</v>
      </c>
      <c r="D414" t="str">
        <f t="shared" si="25"/>
        <v>successful</v>
      </c>
      <c r="E414" t="str">
        <v>successful</v>
      </c>
      <c r="F414">
        <v>122</v>
      </c>
      <c r="G414" t="str">
        <f t="shared" si="26"/>
        <v/>
      </c>
      <c r="H414" t="str">
        <f t="shared" si="27"/>
        <v/>
      </c>
      <c r="J414" s="12" t="s">
        <v>20</v>
      </c>
      <c r="K414">
        <v>122</v>
      </c>
    </row>
    <row r="415" spans="1:11" x14ac:dyDescent="0.3">
      <c r="A415" t="s">
        <v>47</v>
      </c>
      <c r="B415">
        <v>1089</v>
      </c>
      <c r="C415" t="str">
        <f t="shared" si="24"/>
        <v/>
      </c>
      <c r="D415" t="str">
        <f t="shared" si="25"/>
        <v/>
      </c>
      <c r="E415" t="str">
        <v>successful</v>
      </c>
      <c r="F415">
        <v>140</v>
      </c>
      <c r="G415" t="str">
        <f t="shared" si="26"/>
        <v/>
      </c>
      <c r="H415" t="str">
        <f t="shared" si="27"/>
        <v/>
      </c>
      <c r="J415" s="12" t="s">
        <v>20</v>
      </c>
      <c r="K415">
        <v>140</v>
      </c>
    </row>
    <row r="416" spans="1:11" x14ac:dyDescent="0.3">
      <c r="A416" t="s">
        <v>14</v>
      </c>
      <c r="B416">
        <v>5497</v>
      </c>
      <c r="C416" t="str">
        <f t="shared" si="24"/>
        <v/>
      </c>
      <c r="D416" t="str">
        <f t="shared" si="25"/>
        <v/>
      </c>
      <c r="E416" t="str">
        <v>successful</v>
      </c>
      <c r="F416">
        <v>3388</v>
      </c>
      <c r="G416" t="str">
        <f t="shared" si="26"/>
        <v>failed</v>
      </c>
      <c r="H416">
        <f t="shared" si="27"/>
        <v>5497</v>
      </c>
      <c r="J416" s="12" t="s">
        <v>20</v>
      </c>
      <c r="K416">
        <v>3388</v>
      </c>
    </row>
    <row r="417" spans="1:11" x14ac:dyDescent="0.3">
      <c r="A417" t="s">
        <v>14</v>
      </c>
      <c r="B417">
        <v>418</v>
      </c>
      <c r="C417" t="str">
        <f t="shared" si="24"/>
        <v/>
      </c>
      <c r="D417" t="str">
        <f t="shared" si="25"/>
        <v/>
      </c>
      <c r="E417" t="str">
        <v>successful</v>
      </c>
      <c r="F417">
        <v>280</v>
      </c>
      <c r="G417" t="str">
        <f t="shared" si="26"/>
        <v>failed</v>
      </c>
      <c r="H417">
        <f t="shared" si="27"/>
        <v>418</v>
      </c>
      <c r="J417" s="12" t="s">
        <v>20</v>
      </c>
      <c r="K417">
        <v>280</v>
      </c>
    </row>
    <row r="418" spans="1:11" x14ac:dyDescent="0.3">
      <c r="A418" t="s">
        <v>14</v>
      </c>
      <c r="B418">
        <v>1439</v>
      </c>
      <c r="C418" t="str">
        <f t="shared" si="24"/>
        <v/>
      </c>
      <c r="D418" t="str">
        <f t="shared" si="25"/>
        <v/>
      </c>
      <c r="E418" t="str">
        <v>successful</v>
      </c>
      <c r="F418">
        <v>366</v>
      </c>
      <c r="G418" t="str">
        <f t="shared" si="26"/>
        <v>failed</v>
      </c>
      <c r="H418">
        <f t="shared" si="27"/>
        <v>1439</v>
      </c>
      <c r="J418" s="12" t="s">
        <v>20</v>
      </c>
      <c r="K418">
        <v>366</v>
      </c>
    </row>
    <row r="419" spans="1:11" x14ac:dyDescent="0.3">
      <c r="A419" t="s">
        <v>14</v>
      </c>
      <c r="B419">
        <v>15</v>
      </c>
      <c r="C419" t="str">
        <f t="shared" si="24"/>
        <v/>
      </c>
      <c r="D419" t="str">
        <f t="shared" si="25"/>
        <v/>
      </c>
      <c r="E419" t="str">
        <v>successful</v>
      </c>
      <c r="F419">
        <v>270</v>
      </c>
      <c r="G419" t="str">
        <f t="shared" si="26"/>
        <v>failed</v>
      </c>
      <c r="H419">
        <f t="shared" si="27"/>
        <v>15</v>
      </c>
      <c r="J419" s="12" t="s">
        <v>20</v>
      </c>
      <c r="K419">
        <v>270</v>
      </c>
    </row>
    <row r="420" spans="1:11" x14ac:dyDescent="0.3">
      <c r="A420" t="s">
        <v>14</v>
      </c>
      <c r="B420">
        <v>1999</v>
      </c>
      <c r="C420" t="str">
        <f t="shared" si="24"/>
        <v/>
      </c>
      <c r="D420" t="str">
        <f t="shared" si="25"/>
        <v/>
      </c>
      <c r="E420" t="str">
        <v>successful</v>
      </c>
      <c r="F420">
        <v>137</v>
      </c>
      <c r="G420" t="str">
        <f t="shared" si="26"/>
        <v>failed</v>
      </c>
      <c r="H420">
        <f t="shared" si="27"/>
        <v>1999</v>
      </c>
      <c r="J420" s="12" t="s">
        <v>20</v>
      </c>
      <c r="K420">
        <v>137</v>
      </c>
    </row>
    <row r="421" spans="1:11" x14ac:dyDescent="0.3">
      <c r="A421" t="s">
        <v>20</v>
      </c>
      <c r="B421">
        <v>5203</v>
      </c>
      <c r="C421">
        <f t="shared" si="24"/>
        <v>5203</v>
      </c>
      <c r="D421" t="str">
        <f t="shared" si="25"/>
        <v>successful</v>
      </c>
      <c r="E421" t="str">
        <v>successful</v>
      </c>
      <c r="F421">
        <v>3205</v>
      </c>
      <c r="G421" t="str">
        <f t="shared" si="26"/>
        <v/>
      </c>
      <c r="H421" t="str">
        <f t="shared" si="27"/>
        <v/>
      </c>
      <c r="J421" s="12" t="s">
        <v>20</v>
      </c>
      <c r="K421">
        <v>3205</v>
      </c>
    </row>
    <row r="422" spans="1:11" x14ac:dyDescent="0.3">
      <c r="A422" t="s">
        <v>20</v>
      </c>
      <c r="B422">
        <v>94</v>
      </c>
      <c r="C422">
        <f t="shared" si="24"/>
        <v>94</v>
      </c>
      <c r="D422" t="str">
        <f t="shared" si="25"/>
        <v>successful</v>
      </c>
      <c r="E422" t="str">
        <v>successful</v>
      </c>
      <c r="F422">
        <v>288</v>
      </c>
      <c r="G422" t="str">
        <f t="shared" si="26"/>
        <v/>
      </c>
      <c r="H422" t="str">
        <f t="shared" si="27"/>
        <v/>
      </c>
      <c r="J422" s="12" t="s">
        <v>20</v>
      </c>
      <c r="K422">
        <v>288</v>
      </c>
    </row>
    <row r="423" spans="1:11" x14ac:dyDescent="0.3">
      <c r="A423" t="s">
        <v>14</v>
      </c>
      <c r="B423">
        <v>118</v>
      </c>
      <c r="C423" t="str">
        <f t="shared" si="24"/>
        <v/>
      </c>
      <c r="D423" t="str">
        <f t="shared" si="25"/>
        <v/>
      </c>
      <c r="E423" t="str">
        <v>successful</v>
      </c>
      <c r="F423">
        <v>148</v>
      </c>
      <c r="G423" t="str">
        <f t="shared" si="26"/>
        <v>failed</v>
      </c>
      <c r="H423">
        <f t="shared" si="27"/>
        <v>118</v>
      </c>
      <c r="J423" s="12" t="s">
        <v>20</v>
      </c>
      <c r="K423">
        <v>148</v>
      </c>
    </row>
    <row r="424" spans="1:11" x14ac:dyDescent="0.3">
      <c r="A424" t="s">
        <v>20</v>
      </c>
      <c r="B424">
        <v>205</v>
      </c>
      <c r="C424">
        <f t="shared" si="24"/>
        <v>205</v>
      </c>
      <c r="D424" t="str">
        <f t="shared" si="25"/>
        <v>successful</v>
      </c>
      <c r="E424" t="str">
        <v>successful</v>
      </c>
      <c r="F424">
        <v>114</v>
      </c>
      <c r="G424" t="str">
        <f t="shared" si="26"/>
        <v/>
      </c>
      <c r="H424" t="str">
        <f t="shared" si="27"/>
        <v/>
      </c>
      <c r="J424" s="12" t="s">
        <v>20</v>
      </c>
      <c r="K424">
        <v>114</v>
      </c>
    </row>
    <row r="425" spans="1:11" x14ac:dyDescent="0.3">
      <c r="A425" t="s">
        <v>14</v>
      </c>
      <c r="B425">
        <v>162</v>
      </c>
      <c r="C425" t="str">
        <f t="shared" si="24"/>
        <v/>
      </c>
      <c r="D425" t="str">
        <f t="shared" si="25"/>
        <v/>
      </c>
      <c r="E425" t="str">
        <v>successful</v>
      </c>
      <c r="F425">
        <v>1518</v>
      </c>
      <c r="G425" t="str">
        <f t="shared" si="26"/>
        <v>failed</v>
      </c>
      <c r="H425">
        <f t="shared" si="27"/>
        <v>162</v>
      </c>
      <c r="J425" s="12" t="s">
        <v>20</v>
      </c>
      <c r="K425">
        <v>1518</v>
      </c>
    </row>
    <row r="426" spans="1:11" x14ac:dyDescent="0.3">
      <c r="A426" t="s">
        <v>14</v>
      </c>
      <c r="B426">
        <v>83</v>
      </c>
      <c r="C426" t="str">
        <f t="shared" si="24"/>
        <v/>
      </c>
      <c r="D426" t="str">
        <f t="shared" si="25"/>
        <v/>
      </c>
      <c r="E426" t="str">
        <v>successful</v>
      </c>
      <c r="F426">
        <v>166</v>
      </c>
      <c r="G426" t="str">
        <f t="shared" si="26"/>
        <v>failed</v>
      </c>
      <c r="H426">
        <f t="shared" si="27"/>
        <v>83</v>
      </c>
      <c r="J426" s="12" t="s">
        <v>20</v>
      </c>
      <c r="K426">
        <v>166</v>
      </c>
    </row>
    <row r="427" spans="1:11" x14ac:dyDescent="0.3">
      <c r="A427" t="s">
        <v>20</v>
      </c>
      <c r="B427">
        <v>92</v>
      </c>
      <c r="C427">
        <f t="shared" si="24"/>
        <v>92</v>
      </c>
      <c r="D427" t="str">
        <f t="shared" si="25"/>
        <v>successful</v>
      </c>
      <c r="E427" t="str">
        <v>successful</v>
      </c>
      <c r="F427">
        <v>100</v>
      </c>
      <c r="G427" t="str">
        <f t="shared" si="26"/>
        <v/>
      </c>
      <c r="H427" t="str">
        <f t="shared" si="27"/>
        <v/>
      </c>
      <c r="J427" s="12" t="s">
        <v>20</v>
      </c>
      <c r="K427">
        <v>100</v>
      </c>
    </row>
    <row r="428" spans="1:11" x14ac:dyDescent="0.3">
      <c r="A428" t="s">
        <v>20</v>
      </c>
      <c r="B428">
        <v>219</v>
      </c>
      <c r="C428">
        <f t="shared" si="24"/>
        <v>219</v>
      </c>
      <c r="D428" t="str">
        <f t="shared" si="25"/>
        <v>successful</v>
      </c>
      <c r="E428" t="str">
        <v>successful</v>
      </c>
      <c r="F428">
        <v>235</v>
      </c>
      <c r="G428" t="str">
        <f t="shared" si="26"/>
        <v/>
      </c>
      <c r="H428" t="str">
        <f t="shared" si="27"/>
        <v/>
      </c>
      <c r="J428" s="12" t="s">
        <v>20</v>
      </c>
      <c r="K428">
        <v>235</v>
      </c>
    </row>
    <row r="429" spans="1:11" x14ac:dyDescent="0.3">
      <c r="A429" t="s">
        <v>20</v>
      </c>
      <c r="B429">
        <v>2526</v>
      </c>
      <c r="C429">
        <f t="shared" si="24"/>
        <v>2526</v>
      </c>
      <c r="D429" t="str">
        <f t="shared" si="25"/>
        <v>successful</v>
      </c>
      <c r="E429" t="str">
        <v>successful</v>
      </c>
      <c r="F429">
        <v>148</v>
      </c>
      <c r="G429" t="str">
        <f t="shared" si="26"/>
        <v/>
      </c>
      <c r="H429" t="str">
        <f t="shared" si="27"/>
        <v/>
      </c>
      <c r="J429" s="12" t="s">
        <v>20</v>
      </c>
      <c r="K429">
        <v>148</v>
      </c>
    </row>
    <row r="430" spans="1:11" x14ac:dyDescent="0.3">
      <c r="A430" t="s">
        <v>14</v>
      </c>
      <c r="B430">
        <v>747</v>
      </c>
      <c r="C430" t="str">
        <f t="shared" si="24"/>
        <v/>
      </c>
      <c r="D430" t="str">
        <f t="shared" si="25"/>
        <v/>
      </c>
      <c r="E430" t="str">
        <v>successful</v>
      </c>
      <c r="F430">
        <v>198</v>
      </c>
      <c r="G430" t="str">
        <f t="shared" si="26"/>
        <v>failed</v>
      </c>
      <c r="H430">
        <f t="shared" si="27"/>
        <v>747</v>
      </c>
      <c r="J430" s="12" t="s">
        <v>20</v>
      </c>
      <c r="K430">
        <v>198</v>
      </c>
    </row>
    <row r="431" spans="1:11" x14ac:dyDescent="0.3">
      <c r="A431" t="s">
        <v>74</v>
      </c>
      <c r="B431">
        <v>2138</v>
      </c>
      <c r="C431" t="str">
        <f t="shared" si="24"/>
        <v/>
      </c>
      <c r="D431" t="str">
        <f t="shared" si="25"/>
        <v/>
      </c>
      <c r="E431" t="str">
        <v>successful</v>
      </c>
      <c r="F431">
        <v>150</v>
      </c>
      <c r="G431" t="str">
        <f t="shared" si="26"/>
        <v/>
      </c>
      <c r="H431" t="str">
        <f t="shared" si="27"/>
        <v/>
      </c>
      <c r="J431" s="12" t="s">
        <v>20</v>
      </c>
      <c r="K431">
        <v>150</v>
      </c>
    </row>
    <row r="432" spans="1:11" x14ac:dyDescent="0.3">
      <c r="A432" t="s">
        <v>14</v>
      </c>
      <c r="B432">
        <v>84</v>
      </c>
      <c r="C432" t="str">
        <f t="shared" si="24"/>
        <v/>
      </c>
      <c r="D432" t="str">
        <f t="shared" si="25"/>
        <v/>
      </c>
      <c r="E432" t="str">
        <v>successful</v>
      </c>
      <c r="F432">
        <v>216</v>
      </c>
      <c r="G432" t="str">
        <f t="shared" si="26"/>
        <v>failed</v>
      </c>
      <c r="H432">
        <f t="shared" si="27"/>
        <v>84</v>
      </c>
      <c r="J432" s="12" t="s">
        <v>20</v>
      </c>
      <c r="K432">
        <v>216</v>
      </c>
    </row>
    <row r="433" spans="1:11" x14ac:dyDescent="0.3">
      <c r="A433" t="s">
        <v>20</v>
      </c>
      <c r="B433">
        <v>94</v>
      </c>
      <c r="C433">
        <f t="shared" si="24"/>
        <v>94</v>
      </c>
      <c r="D433" t="str">
        <f t="shared" si="25"/>
        <v>successful</v>
      </c>
      <c r="E433" t="str">
        <v>successful</v>
      </c>
      <c r="F433">
        <v>5139</v>
      </c>
      <c r="G433" t="str">
        <f t="shared" si="26"/>
        <v/>
      </c>
      <c r="H433" t="str">
        <f t="shared" si="27"/>
        <v/>
      </c>
      <c r="J433" s="12" t="s">
        <v>20</v>
      </c>
      <c r="K433">
        <v>5139</v>
      </c>
    </row>
    <row r="434" spans="1:11" x14ac:dyDescent="0.3">
      <c r="A434" t="s">
        <v>14</v>
      </c>
      <c r="B434">
        <v>91</v>
      </c>
      <c r="C434" t="str">
        <f t="shared" si="24"/>
        <v/>
      </c>
      <c r="D434" t="str">
        <f t="shared" si="25"/>
        <v/>
      </c>
      <c r="E434" t="str">
        <v>successful</v>
      </c>
      <c r="F434">
        <v>2353</v>
      </c>
      <c r="G434" t="str">
        <f t="shared" si="26"/>
        <v>failed</v>
      </c>
      <c r="H434">
        <f t="shared" si="27"/>
        <v>91</v>
      </c>
      <c r="J434" s="12" t="s">
        <v>20</v>
      </c>
      <c r="K434">
        <v>2353</v>
      </c>
    </row>
    <row r="435" spans="1:11" x14ac:dyDescent="0.3">
      <c r="A435" t="s">
        <v>14</v>
      </c>
      <c r="B435">
        <v>792</v>
      </c>
      <c r="C435" t="str">
        <f t="shared" si="24"/>
        <v/>
      </c>
      <c r="D435" t="str">
        <f t="shared" si="25"/>
        <v/>
      </c>
      <c r="E435" t="str">
        <v>successful</v>
      </c>
      <c r="F435">
        <v>78</v>
      </c>
      <c r="G435" t="str">
        <f t="shared" si="26"/>
        <v>failed</v>
      </c>
      <c r="H435">
        <f t="shared" si="27"/>
        <v>792</v>
      </c>
      <c r="J435" s="12" t="s">
        <v>20</v>
      </c>
      <c r="K435">
        <v>78</v>
      </c>
    </row>
    <row r="436" spans="1:11" x14ac:dyDescent="0.3">
      <c r="A436" t="s">
        <v>74</v>
      </c>
      <c r="B436">
        <v>10</v>
      </c>
      <c r="C436" t="str">
        <f t="shared" si="24"/>
        <v/>
      </c>
      <c r="D436" t="str">
        <f t="shared" si="25"/>
        <v/>
      </c>
      <c r="E436" t="str">
        <v>successful</v>
      </c>
      <c r="F436">
        <v>174</v>
      </c>
      <c r="G436" t="str">
        <f t="shared" si="26"/>
        <v/>
      </c>
      <c r="H436" t="str">
        <f t="shared" si="27"/>
        <v/>
      </c>
      <c r="J436" s="12" t="s">
        <v>20</v>
      </c>
      <c r="K436">
        <v>174</v>
      </c>
    </row>
    <row r="437" spans="1:11" x14ac:dyDescent="0.3">
      <c r="A437" t="s">
        <v>20</v>
      </c>
      <c r="B437">
        <v>1713</v>
      </c>
      <c r="C437">
        <f t="shared" si="24"/>
        <v>1713</v>
      </c>
      <c r="D437" t="str">
        <f t="shared" si="25"/>
        <v>successful</v>
      </c>
      <c r="E437" t="str">
        <v>successful</v>
      </c>
      <c r="F437">
        <v>164</v>
      </c>
      <c r="G437" t="str">
        <f t="shared" si="26"/>
        <v/>
      </c>
      <c r="H437" t="str">
        <f t="shared" si="27"/>
        <v/>
      </c>
      <c r="J437" s="12" t="s">
        <v>20</v>
      </c>
      <c r="K437">
        <v>164</v>
      </c>
    </row>
    <row r="438" spans="1:11" x14ac:dyDescent="0.3">
      <c r="A438" t="s">
        <v>20</v>
      </c>
      <c r="B438">
        <v>249</v>
      </c>
      <c r="C438">
        <f t="shared" si="24"/>
        <v>249</v>
      </c>
      <c r="D438" t="str">
        <f t="shared" si="25"/>
        <v>successful</v>
      </c>
      <c r="E438" t="str">
        <v>successful</v>
      </c>
      <c r="F438">
        <v>161</v>
      </c>
      <c r="G438" t="str">
        <f t="shared" si="26"/>
        <v/>
      </c>
      <c r="H438" t="str">
        <f t="shared" si="27"/>
        <v/>
      </c>
      <c r="J438" s="12" t="s">
        <v>20</v>
      </c>
      <c r="K438">
        <v>161</v>
      </c>
    </row>
    <row r="439" spans="1:11" x14ac:dyDescent="0.3">
      <c r="A439" t="s">
        <v>20</v>
      </c>
      <c r="B439">
        <v>192</v>
      </c>
      <c r="C439">
        <f t="shared" si="24"/>
        <v>192</v>
      </c>
      <c r="D439" t="str">
        <f t="shared" si="25"/>
        <v>successful</v>
      </c>
      <c r="E439" t="str">
        <v>successful</v>
      </c>
      <c r="F439">
        <v>138</v>
      </c>
      <c r="G439" t="str">
        <f t="shared" si="26"/>
        <v/>
      </c>
      <c r="H439" t="str">
        <f t="shared" si="27"/>
        <v/>
      </c>
      <c r="J439" s="12" t="s">
        <v>20</v>
      </c>
      <c r="K439">
        <v>138</v>
      </c>
    </row>
    <row r="440" spans="1:11" x14ac:dyDescent="0.3">
      <c r="A440" t="s">
        <v>20</v>
      </c>
      <c r="B440">
        <v>247</v>
      </c>
      <c r="C440">
        <f t="shared" si="24"/>
        <v>247</v>
      </c>
      <c r="D440" t="str">
        <f t="shared" si="25"/>
        <v>successful</v>
      </c>
      <c r="E440" t="str">
        <v>successful</v>
      </c>
      <c r="F440">
        <v>3308</v>
      </c>
      <c r="G440" t="str">
        <f t="shared" si="26"/>
        <v/>
      </c>
      <c r="H440" t="str">
        <f t="shared" si="27"/>
        <v/>
      </c>
      <c r="J440" s="12" t="s">
        <v>20</v>
      </c>
      <c r="K440">
        <v>3308</v>
      </c>
    </row>
    <row r="441" spans="1:11" x14ac:dyDescent="0.3">
      <c r="A441" t="s">
        <v>20</v>
      </c>
      <c r="B441">
        <v>2293</v>
      </c>
      <c r="C441">
        <f t="shared" si="24"/>
        <v>2293</v>
      </c>
      <c r="D441" t="str">
        <f t="shared" si="25"/>
        <v>successful</v>
      </c>
      <c r="E441" t="str">
        <v>successful</v>
      </c>
      <c r="F441">
        <v>127</v>
      </c>
      <c r="G441" t="str">
        <f t="shared" si="26"/>
        <v/>
      </c>
      <c r="H441" t="str">
        <f t="shared" si="27"/>
        <v/>
      </c>
      <c r="J441" s="12" t="s">
        <v>20</v>
      </c>
      <c r="K441">
        <v>127</v>
      </c>
    </row>
    <row r="442" spans="1:11" x14ac:dyDescent="0.3">
      <c r="A442" t="s">
        <v>20</v>
      </c>
      <c r="B442">
        <v>3131</v>
      </c>
      <c r="C442">
        <f t="shared" si="24"/>
        <v>3131</v>
      </c>
      <c r="D442" t="str">
        <f t="shared" si="25"/>
        <v>successful</v>
      </c>
      <c r="E442" t="str">
        <v>successful</v>
      </c>
      <c r="F442">
        <v>207</v>
      </c>
      <c r="G442" t="str">
        <f t="shared" si="26"/>
        <v/>
      </c>
      <c r="H442" t="str">
        <f t="shared" si="27"/>
        <v/>
      </c>
      <c r="J442" s="12" t="s">
        <v>20</v>
      </c>
      <c r="K442">
        <v>207</v>
      </c>
    </row>
    <row r="443" spans="1:11" x14ac:dyDescent="0.3">
      <c r="A443" t="s">
        <v>14</v>
      </c>
      <c r="B443">
        <v>32</v>
      </c>
      <c r="C443" t="str">
        <f t="shared" si="24"/>
        <v/>
      </c>
      <c r="D443" t="str">
        <f t="shared" si="25"/>
        <v/>
      </c>
      <c r="E443" t="str">
        <v>successful</v>
      </c>
      <c r="F443">
        <v>181</v>
      </c>
      <c r="G443" t="str">
        <f t="shared" si="26"/>
        <v>failed</v>
      </c>
      <c r="H443">
        <f t="shared" si="27"/>
        <v>32</v>
      </c>
      <c r="J443" s="12" t="s">
        <v>20</v>
      </c>
      <c r="K443">
        <v>181</v>
      </c>
    </row>
    <row r="444" spans="1:11" x14ac:dyDescent="0.3">
      <c r="A444" t="s">
        <v>20</v>
      </c>
      <c r="B444">
        <v>143</v>
      </c>
      <c r="C444">
        <f t="shared" si="24"/>
        <v>143</v>
      </c>
      <c r="D444" t="str">
        <f t="shared" si="25"/>
        <v>successful</v>
      </c>
      <c r="E444" t="str">
        <v>successful</v>
      </c>
      <c r="F444">
        <v>110</v>
      </c>
      <c r="G444" t="str">
        <f t="shared" si="26"/>
        <v/>
      </c>
      <c r="H444" t="str">
        <f t="shared" si="27"/>
        <v/>
      </c>
      <c r="J444" s="12" t="s">
        <v>20</v>
      </c>
      <c r="K444">
        <v>110</v>
      </c>
    </row>
    <row r="445" spans="1:11" x14ac:dyDescent="0.3">
      <c r="A445" t="s">
        <v>74</v>
      </c>
      <c r="B445">
        <v>90</v>
      </c>
      <c r="C445" t="str">
        <f t="shared" si="24"/>
        <v/>
      </c>
      <c r="D445" t="str">
        <f t="shared" si="25"/>
        <v/>
      </c>
      <c r="E445" t="str">
        <v>successful</v>
      </c>
      <c r="F445">
        <v>185</v>
      </c>
      <c r="G445" t="str">
        <f t="shared" si="26"/>
        <v/>
      </c>
      <c r="H445" t="str">
        <f t="shared" si="27"/>
        <v/>
      </c>
      <c r="J445" s="12" t="s">
        <v>20</v>
      </c>
      <c r="K445">
        <v>185</v>
      </c>
    </row>
    <row r="446" spans="1:11" x14ac:dyDescent="0.3">
      <c r="A446" t="s">
        <v>20</v>
      </c>
      <c r="B446">
        <v>296</v>
      </c>
      <c r="C446">
        <f t="shared" si="24"/>
        <v>296</v>
      </c>
      <c r="D446" t="str">
        <f t="shared" si="25"/>
        <v>successful</v>
      </c>
      <c r="E446" t="str">
        <v>successful</v>
      </c>
      <c r="F446">
        <v>121</v>
      </c>
      <c r="G446" t="str">
        <f t="shared" si="26"/>
        <v/>
      </c>
      <c r="H446" t="str">
        <f t="shared" si="27"/>
        <v/>
      </c>
      <c r="J446" s="12" t="s">
        <v>20</v>
      </c>
      <c r="K446">
        <v>121</v>
      </c>
    </row>
    <row r="447" spans="1:11" x14ac:dyDescent="0.3">
      <c r="A447" t="s">
        <v>20</v>
      </c>
      <c r="B447">
        <v>170</v>
      </c>
      <c r="C447">
        <f t="shared" si="24"/>
        <v>170</v>
      </c>
      <c r="D447" t="str">
        <f t="shared" si="25"/>
        <v>successful</v>
      </c>
      <c r="E447" t="str">
        <v>successful</v>
      </c>
      <c r="F447">
        <v>106</v>
      </c>
      <c r="G447" t="str">
        <f t="shared" si="26"/>
        <v/>
      </c>
      <c r="H447" t="str">
        <f t="shared" si="27"/>
        <v/>
      </c>
      <c r="J447" s="12" t="s">
        <v>20</v>
      </c>
      <c r="K447">
        <v>106</v>
      </c>
    </row>
    <row r="448" spans="1:11" x14ac:dyDescent="0.3">
      <c r="A448" t="s">
        <v>14</v>
      </c>
      <c r="B448">
        <v>186</v>
      </c>
      <c r="C448" t="str">
        <f t="shared" si="24"/>
        <v/>
      </c>
      <c r="D448" t="str">
        <f t="shared" si="25"/>
        <v/>
      </c>
      <c r="E448" t="str">
        <v>successful</v>
      </c>
      <c r="F448">
        <v>142</v>
      </c>
      <c r="G448" t="str">
        <f t="shared" si="26"/>
        <v>failed</v>
      </c>
      <c r="H448">
        <f t="shared" si="27"/>
        <v>186</v>
      </c>
      <c r="J448" s="12" t="s">
        <v>20</v>
      </c>
      <c r="K448">
        <v>142</v>
      </c>
    </row>
    <row r="449" spans="1:11" x14ac:dyDescent="0.3">
      <c r="A449" t="s">
        <v>74</v>
      </c>
      <c r="B449">
        <v>439</v>
      </c>
      <c r="C449" t="str">
        <f t="shared" si="24"/>
        <v/>
      </c>
      <c r="D449" t="str">
        <f t="shared" si="25"/>
        <v/>
      </c>
      <c r="E449" t="str">
        <v>successful</v>
      </c>
      <c r="F449">
        <v>233</v>
      </c>
      <c r="G449" t="str">
        <f t="shared" si="26"/>
        <v/>
      </c>
      <c r="H449" t="str">
        <f t="shared" si="27"/>
        <v/>
      </c>
      <c r="J449" s="12" t="s">
        <v>20</v>
      </c>
      <c r="K449">
        <v>233</v>
      </c>
    </row>
    <row r="450" spans="1:11" x14ac:dyDescent="0.3">
      <c r="A450" t="s">
        <v>14</v>
      </c>
      <c r="B450">
        <v>605</v>
      </c>
      <c r="C450" t="str">
        <f t="shared" si="24"/>
        <v/>
      </c>
      <c r="D450" t="str">
        <f t="shared" si="25"/>
        <v/>
      </c>
      <c r="E450" t="str">
        <v>successful</v>
      </c>
      <c r="F450">
        <v>218</v>
      </c>
      <c r="G450" t="str">
        <f t="shared" si="26"/>
        <v>failed</v>
      </c>
      <c r="H450">
        <f t="shared" si="27"/>
        <v>605</v>
      </c>
      <c r="J450" s="12" t="s">
        <v>20</v>
      </c>
      <c r="K450">
        <v>218</v>
      </c>
    </row>
    <row r="451" spans="1:11" x14ac:dyDescent="0.3">
      <c r="A451" t="s">
        <v>20</v>
      </c>
      <c r="B451">
        <v>86</v>
      </c>
      <c r="C451">
        <f t="shared" ref="C451:C514" si="28">IF(A451="successful", B451, "")</f>
        <v>86</v>
      </c>
      <c r="D451" t="str">
        <f t="shared" ref="D451:D514" si="29">IF(A451="successful", A451, "")</f>
        <v>successful</v>
      </c>
      <c r="E451" t="str">
        <v>successful</v>
      </c>
      <c r="F451">
        <v>76</v>
      </c>
      <c r="G451" t="str">
        <f t="shared" ref="G451:G514" si="30">IF(A451="failed",A451,"")</f>
        <v/>
      </c>
      <c r="H451" t="str">
        <f t="shared" ref="H451:H514" si="31">IF(A451="failed",B451,"")</f>
        <v/>
      </c>
      <c r="J451" s="12" t="s">
        <v>20</v>
      </c>
      <c r="K451">
        <v>76</v>
      </c>
    </row>
    <row r="452" spans="1:11" x14ac:dyDescent="0.3">
      <c r="A452" t="s">
        <v>14</v>
      </c>
      <c r="B452">
        <v>1</v>
      </c>
      <c r="C452" t="str">
        <f t="shared" si="28"/>
        <v/>
      </c>
      <c r="D452" t="str">
        <f t="shared" si="29"/>
        <v/>
      </c>
      <c r="E452" t="str">
        <v>successful</v>
      </c>
      <c r="F452">
        <v>43</v>
      </c>
      <c r="G452" t="str">
        <f t="shared" si="30"/>
        <v>failed</v>
      </c>
      <c r="H452">
        <f t="shared" si="31"/>
        <v>1</v>
      </c>
      <c r="J452" s="12" t="s">
        <v>20</v>
      </c>
      <c r="K452">
        <v>43</v>
      </c>
    </row>
    <row r="453" spans="1:11" x14ac:dyDescent="0.3">
      <c r="A453" t="s">
        <v>20</v>
      </c>
      <c r="B453">
        <v>6286</v>
      </c>
      <c r="C453">
        <f t="shared" si="28"/>
        <v>6286</v>
      </c>
      <c r="D453" t="str">
        <f t="shared" si="29"/>
        <v>successful</v>
      </c>
      <c r="E453" t="str">
        <v>successful</v>
      </c>
      <c r="F453">
        <v>221</v>
      </c>
      <c r="G453" t="str">
        <f t="shared" si="30"/>
        <v/>
      </c>
      <c r="H453" t="str">
        <f t="shared" si="31"/>
        <v/>
      </c>
      <c r="J453" s="12" t="s">
        <v>20</v>
      </c>
      <c r="K453">
        <v>221</v>
      </c>
    </row>
    <row r="454" spans="1:11" x14ac:dyDescent="0.3">
      <c r="A454" t="s">
        <v>14</v>
      </c>
      <c r="B454">
        <v>31</v>
      </c>
      <c r="C454" t="str">
        <f t="shared" si="28"/>
        <v/>
      </c>
      <c r="D454" t="str">
        <f t="shared" si="29"/>
        <v/>
      </c>
      <c r="E454" t="str">
        <v>successful</v>
      </c>
      <c r="F454">
        <v>2805</v>
      </c>
      <c r="G454" t="str">
        <f t="shared" si="30"/>
        <v>failed</v>
      </c>
      <c r="H454">
        <f t="shared" si="31"/>
        <v>31</v>
      </c>
      <c r="J454" s="12" t="s">
        <v>20</v>
      </c>
      <c r="K454">
        <v>2805</v>
      </c>
    </row>
    <row r="455" spans="1:11" x14ac:dyDescent="0.3">
      <c r="A455" t="s">
        <v>14</v>
      </c>
      <c r="B455">
        <v>1181</v>
      </c>
      <c r="C455" t="str">
        <f t="shared" si="28"/>
        <v/>
      </c>
      <c r="D455" t="str">
        <f t="shared" si="29"/>
        <v/>
      </c>
      <c r="E455" t="str">
        <v>successful</v>
      </c>
      <c r="F455">
        <v>68</v>
      </c>
      <c r="G455" t="str">
        <f t="shared" si="30"/>
        <v>failed</v>
      </c>
      <c r="H455">
        <f t="shared" si="31"/>
        <v>1181</v>
      </c>
      <c r="J455" s="12" t="s">
        <v>20</v>
      </c>
      <c r="K455">
        <v>68</v>
      </c>
    </row>
    <row r="456" spans="1:11" x14ac:dyDescent="0.3">
      <c r="A456" t="s">
        <v>14</v>
      </c>
      <c r="B456">
        <v>39</v>
      </c>
      <c r="C456" t="str">
        <f t="shared" si="28"/>
        <v/>
      </c>
      <c r="D456" t="str">
        <f t="shared" si="29"/>
        <v/>
      </c>
      <c r="E456" t="str">
        <v>successful</v>
      </c>
      <c r="F456">
        <v>183</v>
      </c>
      <c r="G456" t="str">
        <f t="shared" si="30"/>
        <v>failed</v>
      </c>
      <c r="H456">
        <f t="shared" si="31"/>
        <v>39</v>
      </c>
      <c r="J456" s="12" t="s">
        <v>20</v>
      </c>
      <c r="K456">
        <v>183</v>
      </c>
    </row>
    <row r="457" spans="1:11" x14ac:dyDescent="0.3">
      <c r="A457" t="s">
        <v>20</v>
      </c>
      <c r="B457">
        <v>3727</v>
      </c>
      <c r="C457">
        <f t="shared" si="28"/>
        <v>3727</v>
      </c>
      <c r="D457" t="str">
        <f t="shared" si="29"/>
        <v>successful</v>
      </c>
      <c r="E457" t="str">
        <v>successful</v>
      </c>
      <c r="F457">
        <v>133</v>
      </c>
      <c r="G457" t="str">
        <f t="shared" si="30"/>
        <v/>
      </c>
      <c r="H457" t="str">
        <f t="shared" si="31"/>
        <v/>
      </c>
      <c r="J457" s="12" t="s">
        <v>20</v>
      </c>
      <c r="K457">
        <v>133</v>
      </c>
    </row>
    <row r="458" spans="1:11" x14ac:dyDescent="0.3">
      <c r="A458" t="s">
        <v>20</v>
      </c>
      <c r="B458">
        <v>1605</v>
      </c>
      <c r="C458">
        <f t="shared" si="28"/>
        <v>1605</v>
      </c>
      <c r="D458" t="str">
        <f t="shared" si="29"/>
        <v>successful</v>
      </c>
      <c r="E458" t="str">
        <v>successful</v>
      </c>
      <c r="F458">
        <v>2489</v>
      </c>
      <c r="G458" t="str">
        <f t="shared" si="30"/>
        <v/>
      </c>
      <c r="H458" t="str">
        <f t="shared" si="31"/>
        <v/>
      </c>
      <c r="J458" s="12" t="s">
        <v>20</v>
      </c>
      <c r="K458">
        <v>2489</v>
      </c>
    </row>
    <row r="459" spans="1:11" x14ac:dyDescent="0.3">
      <c r="A459" t="s">
        <v>14</v>
      </c>
      <c r="B459">
        <v>46</v>
      </c>
      <c r="C459" t="str">
        <f t="shared" si="28"/>
        <v/>
      </c>
      <c r="D459" t="str">
        <f t="shared" si="29"/>
        <v/>
      </c>
      <c r="E459" t="str">
        <v>successful</v>
      </c>
      <c r="F459">
        <v>69</v>
      </c>
      <c r="G459" t="str">
        <f t="shared" si="30"/>
        <v>failed</v>
      </c>
      <c r="H459">
        <f t="shared" si="31"/>
        <v>46</v>
      </c>
      <c r="J459" s="12" t="s">
        <v>20</v>
      </c>
      <c r="K459">
        <v>69</v>
      </c>
    </row>
    <row r="460" spans="1:11" x14ac:dyDescent="0.3">
      <c r="A460" t="s">
        <v>20</v>
      </c>
      <c r="B460">
        <v>2120</v>
      </c>
      <c r="C460">
        <f t="shared" si="28"/>
        <v>2120</v>
      </c>
      <c r="D460" t="str">
        <f t="shared" si="29"/>
        <v>successful</v>
      </c>
      <c r="E460" t="str">
        <v>successful</v>
      </c>
      <c r="F460">
        <v>279</v>
      </c>
      <c r="G460" t="str">
        <f t="shared" si="30"/>
        <v/>
      </c>
      <c r="H460" t="str">
        <f t="shared" si="31"/>
        <v/>
      </c>
      <c r="J460" s="12" t="s">
        <v>20</v>
      </c>
      <c r="K460">
        <v>279</v>
      </c>
    </row>
    <row r="461" spans="1:11" x14ac:dyDescent="0.3">
      <c r="A461" t="s">
        <v>14</v>
      </c>
      <c r="B461">
        <v>105</v>
      </c>
      <c r="C461" t="str">
        <f t="shared" si="28"/>
        <v/>
      </c>
      <c r="D461" t="str">
        <f t="shared" si="29"/>
        <v/>
      </c>
      <c r="E461" t="str">
        <v>successful</v>
      </c>
      <c r="F461">
        <v>210</v>
      </c>
      <c r="G461" t="str">
        <f t="shared" si="30"/>
        <v>failed</v>
      </c>
      <c r="H461">
        <f t="shared" si="31"/>
        <v>105</v>
      </c>
      <c r="J461" s="12" t="s">
        <v>20</v>
      </c>
      <c r="K461">
        <v>210</v>
      </c>
    </row>
    <row r="462" spans="1:11" x14ac:dyDescent="0.3">
      <c r="A462" t="s">
        <v>20</v>
      </c>
      <c r="B462">
        <v>50</v>
      </c>
      <c r="C462">
        <f t="shared" si="28"/>
        <v>50</v>
      </c>
      <c r="D462" t="str">
        <f t="shared" si="29"/>
        <v>successful</v>
      </c>
      <c r="E462" t="str">
        <v>successful</v>
      </c>
      <c r="F462">
        <v>2100</v>
      </c>
      <c r="G462" t="str">
        <f t="shared" si="30"/>
        <v/>
      </c>
      <c r="H462" t="str">
        <f t="shared" si="31"/>
        <v/>
      </c>
      <c r="J462" s="12" t="s">
        <v>20</v>
      </c>
      <c r="K462">
        <v>2100</v>
      </c>
    </row>
    <row r="463" spans="1:11" x14ac:dyDescent="0.3">
      <c r="A463" t="s">
        <v>20</v>
      </c>
      <c r="B463">
        <v>2080</v>
      </c>
      <c r="C463">
        <f t="shared" si="28"/>
        <v>2080</v>
      </c>
      <c r="D463" t="str">
        <f t="shared" si="29"/>
        <v>successful</v>
      </c>
      <c r="E463" t="str">
        <v>successful</v>
      </c>
      <c r="F463">
        <v>252</v>
      </c>
      <c r="G463" t="str">
        <f t="shared" si="30"/>
        <v/>
      </c>
      <c r="H463" t="str">
        <f t="shared" si="31"/>
        <v/>
      </c>
      <c r="J463" s="12" t="s">
        <v>20</v>
      </c>
      <c r="K463">
        <v>252</v>
      </c>
    </row>
    <row r="464" spans="1:11" x14ac:dyDescent="0.3">
      <c r="A464" t="s">
        <v>14</v>
      </c>
      <c r="B464">
        <v>535</v>
      </c>
      <c r="C464" t="str">
        <f t="shared" si="28"/>
        <v/>
      </c>
      <c r="D464" t="str">
        <f t="shared" si="29"/>
        <v/>
      </c>
      <c r="E464" t="str">
        <v>successful</v>
      </c>
      <c r="F464">
        <v>1280</v>
      </c>
      <c r="G464" t="str">
        <f t="shared" si="30"/>
        <v>failed</v>
      </c>
      <c r="H464">
        <f t="shared" si="31"/>
        <v>535</v>
      </c>
      <c r="J464" s="12" t="s">
        <v>20</v>
      </c>
      <c r="K464">
        <v>1280</v>
      </c>
    </row>
    <row r="465" spans="1:11" x14ac:dyDescent="0.3">
      <c r="A465" t="s">
        <v>20</v>
      </c>
      <c r="B465">
        <v>2105</v>
      </c>
      <c r="C465">
        <f t="shared" si="28"/>
        <v>2105</v>
      </c>
      <c r="D465" t="str">
        <f t="shared" si="29"/>
        <v>successful</v>
      </c>
      <c r="E465" t="str">
        <v>successful</v>
      </c>
      <c r="F465">
        <v>157</v>
      </c>
      <c r="G465" t="str">
        <f t="shared" si="30"/>
        <v/>
      </c>
      <c r="H465" t="str">
        <f t="shared" si="31"/>
        <v/>
      </c>
      <c r="J465" s="12" t="s">
        <v>20</v>
      </c>
      <c r="K465">
        <v>157</v>
      </c>
    </row>
    <row r="466" spans="1:11" x14ac:dyDescent="0.3">
      <c r="A466" t="s">
        <v>20</v>
      </c>
      <c r="B466">
        <v>2436</v>
      </c>
      <c r="C466">
        <f t="shared" si="28"/>
        <v>2436</v>
      </c>
      <c r="D466" t="str">
        <f t="shared" si="29"/>
        <v>successful</v>
      </c>
      <c r="E466" t="str">
        <v>successful</v>
      </c>
      <c r="F466">
        <v>194</v>
      </c>
      <c r="G466" t="str">
        <f t="shared" si="30"/>
        <v/>
      </c>
      <c r="H466" t="str">
        <f t="shared" si="31"/>
        <v/>
      </c>
      <c r="J466" s="12" t="s">
        <v>20</v>
      </c>
      <c r="K466">
        <v>194</v>
      </c>
    </row>
    <row r="467" spans="1:11" x14ac:dyDescent="0.3">
      <c r="A467" t="s">
        <v>20</v>
      </c>
      <c r="B467">
        <v>80</v>
      </c>
      <c r="C467">
        <f t="shared" si="28"/>
        <v>80</v>
      </c>
      <c r="D467" t="str">
        <f t="shared" si="29"/>
        <v>successful</v>
      </c>
      <c r="E467" t="str">
        <v>successful</v>
      </c>
      <c r="F467">
        <v>82</v>
      </c>
      <c r="G467" t="str">
        <f t="shared" si="30"/>
        <v/>
      </c>
      <c r="H467" t="str">
        <f t="shared" si="31"/>
        <v/>
      </c>
      <c r="J467" s="12" t="s">
        <v>20</v>
      </c>
      <c r="K467">
        <v>82</v>
      </c>
    </row>
    <row r="468" spans="1:11" x14ac:dyDescent="0.3">
      <c r="A468" t="s">
        <v>20</v>
      </c>
      <c r="B468">
        <v>42</v>
      </c>
      <c r="C468">
        <f t="shared" si="28"/>
        <v>42</v>
      </c>
      <c r="D468" t="str">
        <f t="shared" si="29"/>
        <v>successful</v>
      </c>
      <c r="E468" t="str">
        <v>successful</v>
      </c>
      <c r="F468">
        <v>4233</v>
      </c>
      <c r="G468" t="str">
        <f t="shared" si="30"/>
        <v/>
      </c>
      <c r="H468" t="str">
        <f t="shared" si="31"/>
        <v/>
      </c>
      <c r="J468" s="12" t="s">
        <v>20</v>
      </c>
      <c r="K468">
        <v>4233</v>
      </c>
    </row>
    <row r="469" spans="1:11" x14ac:dyDescent="0.3">
      <c r="A469" t="s">
        <v>20</v>
      </c>
      <c r="B469">
        <v>139</v>
      </c>
      <c r="C469">
        <f t="shared" si="28"/>
        <v>139</v>
      </c>
      <c r="D469" t="str">
        <f t="shared" si="29"/>
        <v>successful</v>
      </c>
      <c r="E469" t="str">
        <v>successful</v>
      </c>
      <c r="F469">
        <v>1297</v>
      </c>
      <c r="G469" t="str">
        <f t="shared" si="30"/>
        <v/>
      </c>
      <c r="H469" t="str">
        <f t="shared" si="31"/>
        <v/>
      </c>
      <c r="J469" s="12" t="s">
        <v>20</v>
      </c>
      <c r="K469">
        <v>1297</v>
      </c>
    </row>
    <row r="470" spans="1:11" x14ac:dyDescent="0.3">
      <c r="A470" t="s">
        <v>14</v>
      </c>
      <c r="B470">
        <v>16</v>
      </c>
      <c r="C470" t="str">
        <f t="shared" si="28"/>
        <v/>
      </c>
      <c r="D470" t="str">
        <f t="shared" si="29"/>
        <v/>
      </c>
      <c r="E470" t="str">
        <v>successful</v>
      </c>
      <c r="F470">
        <v>165</v>
      </c>
      <c r="G470" t="str">
        <f t="shared" si="30"/>
        <v>failed</v>
      </c>
      <c r="H470">
        <f t="shared" si="31"/>
        <v>16</v>
      </c>
      <c r="J470" s="12" t="s">
        <v>20</v>
      </c>
      <c r="K470">
        <v>165</v>
      </c>
    </row>
    <row r="471" spans="1:11" x14ac:dyDescent="0.3">
      <c r="A471" t="s">
        <v>20</v>
      </c>
      <c r="B471">
        <v>159</v>
      </c>
      <c r="C471">
        <f t="shared" si="28"/>
        <v>159</v>
      </c>
      <c r="D471" t="str">
        <f t="shared" si="29"/>
        <v>successful</v>
      </c>
      <c r="E471" t="str">
        <v>successful</v>
      </c>
      <c r="F471">
        <v>119</v>
      </c>
      <c r="G471" t="str">
        <f t="shared" si="30"/>
        <v/>
      </c>
      <c r="H471" t="str">
        <f t="shared" si="31"/>
        <v/>
      </c>
      <c r="J471" s="12" t="s">
        <v>20</v>
      </c>
      <c r="K471">
        <v>119</v>
      </c>
    </row>
    <row r="472" spans="1:11" x14ac:dyDescent="0.3">
      <c r="A472" t="s">
        <v>20</v>
      </c>
      <c r="B472">
        <v>381</v>
      </c>
      <c r="C472">
        <f t="shared" si="28"/>
        <v>381</v>
      </c>
      <c r="D472" t="str">
        <f t="shared" si="29"/>
        <v>successful</v>
      </c>
      <c r="E472" t="str">
        <v>successful</v>
      </c>
      <c r="F472">
        <v>1797</v>
      </c>
      <c r="G472" t="str">
        <f t="shared" si="30"/>
        <v/>
      </c>
      <c r="H472" t="str">
        <f t="shared" si="31"/>
        <v/>
      </c>
      <c r="J472" s="12" t="s">
        <v>20</v>
      </c>
      <c r="K472">
        <v>1797</v>
      </c>
    </row>
    <row r="473" spans="1:11" x14ac:dyDescent="0.3">
      <c r="A473" t="s">
        <v>20</v>
      </c>
      <c r="B473">
        <v>194</v>
      </c>
      <c r="C473">
        <f t="shared" si="28"/>
        <v>194</v>
      </c>
      <c r="D473" t="str">
        <f t="shared" si="29"/>
        <v>successful</v>
      </c>
      <c r="E473" t="str">
        <v>successful</v>
      </c>
      <c r="F473">
        <v>261</v>
      </c>
      <c r="G473" t="str">
        <f t="shared" si="30"/>
        <v/>
      </c>
      <c r="H473" t="str">
        <f t="shared" si="31"/>
        <v/>
      </c>
      <c r="J473" s="12" t="s">
        <v>20</v>
      </c>
      <c r="K473">
        <v>261</v>
      </c>
    </row>
    <row r="474" spans="1:11" x14ac:dyDescent="0.3">
      <c r="A474" t="s">
        <v>14</v>
      </c>
      <c r="B474">
        <v>575</v>
      </c>
      <c r="C474" t="str">
        <f t="shared" si="28"/>
        <v/>
      </c>
      <c r="D474" t="str">
        <f t="shared" si="29"/>
        <v/>
      </c>
      <c r="E474" t="str">
        <v>successful</v>
      </c>
      <c r="F474">
        <v>157</v>
      </c>
      <c r="G474" t="str">
        <f t="shared" si="30"/>
        <v>failed</v>
      </c>
      <c r="H474">
        <f t="shared" si="31"/>
        <v>575</v>
      </c>
      <c r="J474" s="12" t="s">
        <v>20</v>
      </c>
      <c r="K474">
        <v>157</v>
      </c>
    </row>
    <row r="475" spans="1:11" x14ac:dyDescent="0.3">
      <c r="A475" t="s">
        <v>20</v>
      </c>
      <c r="B475">
        <v>106</v>
      </c>
      <c r="C475">
        <f t="shared" si="28"/>
        <v>106</v>
      </c>
      <c r="D475" t="str">
        <f t="shared" si="29"/>
        <v>successful</v>
      </c>
      <c r="E475" t="str">
        <v>successful</v>
      </c>
      <c r="F475">
        <v>3533</v>
      </c>
      <c r="G475" t="str">
        <f t="shared" si="30"/>
        <v/>
      </c>
      <c r="H475" t="str">
        <f t="shared" si="31"/>
        <v/>
      </c>
      <c r="J475" s="12" t="s">
        <v>20</v>
      </c>
      <c r="K475">
        <v>3533</v>
      </c>
    </row>
    <row r="476" spans="1:11" x14ac:dyDescent="0.3">
      <c r="A476" t="s">
        <v>20</v>
      </c>
      <c r="B476">
        <v>142</v>
      </c>
      <c r="C476">
        <f t="shared" si="28"/>
        <v>142</v>
      </c>
      <c r="D476" t="str">
        <f t="shared" si="29"/>
        <v>successful</v>
      </c>
      <c r="E476" t="str">
        <v>successful</v>
      </c>
      <c r="F476">
        <v>155</v>
      </c>
      <c r="G476" t="str">
        <f t="shared" si="30"/>
        <v/>
      </c>
      <c r="H476" t="str">
        <f t="shared" si="31"/>
        <v/>
      </c>
      <c r="J476" s="12" t="s">
        <v>20</v>
      </c>
      <c r="K476">
        <v>155</v>
      </c>
    </row>
    <row r="477" spans="1:11" x14ac:dyDescent="0.3">
      <c r="A477" t="s">
        <v>20</v>
      </c>
      <c r="B477">
        <v>211</v>
      </c>
      <c r="C477">
        <f t="shared" si="28"/>
        <v>211</v>
      </c>
      <c r="D477" t="str">
        <f t="shared" si="29"/>
        <v>successful</v>
      </c>
      <c r="E477" t="str">
        <v>successful</v>
      </c>
      <c r="F477">
        <v>132</v>
      </c>
      <c r="G477" t="str">
        <f t="shared" si="30"/>
        <v/>
      </c>
      <c r="H477" t="str">
        <f t="shared" si="31"/>
        <v/>
      </c>
      <c r="J477" s="12" t="s">
        <v>20</v>
      </c>
      <c r="K477">
        <v>132</v>
      </c>
    </row>
    <row r="478" spans="1:11" x14ac:dyDescent="0.3">
      <c r="A478" t="s">
        <v>14</v>
      </c>
      <c r="B478">
        <v>1120</v>
      </c>
      <c r="C478" t="str">
        <f t="shared" si="28"/>
        <v/>
      </c>
      <c r="D478" t="str">
        <f t="shared" si="29"/>
        <v/>
      </c>
      <c r="E478" t="str">
        <v>successful</v>
      </c>
      <c r="F478">
        <v>1354</v>
      </c>
      <c r="G478" t="str">
        <f t="shared" si="30"/>
        <v>failed</v>
      </c>
      <c r="H478">
        <f t="shared" si="31"/>
        <v>1120</v>
      </c>
      <c r="J478" s="12" t="s">
        <v>20</v>
      </c>
      <c r="K478">
        <v>1354</v>
      </c>
    </row>
    <row r="479" spans="1:11" x14ac:dyDescent="0.3">
      <c r="A479" t="s">
        <v>14</v>
      </c>
      <c r="B479">
        <v>113</v>
      </c>
      <c r="C479" t="str">
        <f t="shared" si="28"/>
        <v/>
      </c>
      <c r="D479" t="str">
        <f t="shared" si="29"/>
        <v/>
      </c>
      <c r="E479" t="str">
        <v>successful</v>
      </c>
      <c r="F479">
        <v>48</v>
      </c>
      <c r="G479" t="str">
        <f t="shared" si="30"/>
        <v>failed</v>
      </c>
      <c r="H479">
        <f t="shared" si="31"/>
        <v>113</v>
      </c>
      <c r="J479" s="12" t="s">
        <v>20</v>
      </c>
      <c r="K479">
        <v>48</v>
      </c>
    </row>
    <row r="480" spans="1:11" x14ac:dyDescent="0.3">
      <c r="A480" t="s">
        <v>20</v>
      </c>
      <c r="B480">
        <v>2756</v>
      </c>
      <c r="C480">
        <f t="shared" si="28"/>
        <v>2756</v>
      </c>
      <c r="D480" t="str">
        <f t="shared" si="29"/>
        <v>successful</v>
      </c>
      <c r="E480" t="str">
        <v>successful</v>
      </c>
      <c r="F480">
        <v>110</v>
      </c>
      <c r="G480" t="str">
        <f t="shared" si="30"/>
        <v/>
      </c>
      <c r="H480" t="str">
        <f t="shared" si="31"/>
        <v/>
      </c>
      <c r="J480" s="12" t="s">
        <v>20</v>
      </c>
      <c r="K480">
        <v>110</v>
      </c>
    </row>
    <row r="481" spans="1:11" x14ac:dyDescent="0.3">
      <c r="A481" t="s">
        <v>20</v>
      </c>
      <c r="B481">
        <v>173</v>
      </c>
      <c r="C481">
        <f t="shared" si="28"/>
        <v>173</v>
      </c>
      <c r="D481" t="str">
        <f t="shared" si="29"/>
        <v>successful</v>
      </c>
      <c r="E481" t="str">
        <v>successful</v>
      </c>
      <c r="F481">
        <v>172</v>
      </c>
      <c r="G481" t="str">
        <f t="shared" si="30"/>
        <v/>
      </c>
      <c r="H481" t="str">
        <f t="shared" si="31"/>
        <v/>
      </c>
      <c r="J481" s="12" t="s">
        <v>20</v>
      </c>
      <c r="K481">
        <v>172</v>
      </c>
    </row>
    <row r="482" spans="1:11" x14ac:dyDescent="0.3">
      <c r="A482" t="s">
        <v>20</v>
      </c>
      <c r="B482">
        <v>87</v>
      </c>
      <c r="C482">
        <f t="shared" si="28"/>
        <v>87</v>
      </c>
      <c r="D482" t="str">
        <f t="shared" si="29"/>
        <v>successful</v>
      </c>
      <c r="E482" t="str">
        <v>successful</v>
      </c>
      <c r="F482">
        <v>307</v>
      </c>
      <c r="G482" t="str">
        <f t="shared" si="30"/>
        <v/>
      </c>
      <c r="H482" t="str">
        <f t="shared" si="31"/>
        <v/>
      </c>
      <c r="J482" s="12" t="s">
        <v>20</v>
      </c>
      <c r="K482">
        <v>307</v>
      </c>
    </row>
    <row r="483" spans="1:11" x14ac:dyDescent="0.3">
      <c r="A483" t="s">
        <v>14</v>
      </c>
      <c r="B483">
        <v>1538</v>
      </c>
      <c r="C483" t="str">
        <f t="shared" si="28"/>
        <v/>
      </c>
      <c r="D483" t="str">
        <f t="shared" si="29"/>
        <v/>
      </c>
      <c r="E483" t="str">
        <v>successful</v>
      </c>
      <c r="F483">
        <v>160</v>
      </c>
      <c r="G483" t="str">
        <f t="shared" si="30"/>
        <v>failed</v>
      </c>
      <c r="H483">
        <f t="shared" si="31"/>
        <v>1538</v>
      </c>
      <c r="J483" s="12" t="s">
        <v>20</v>
      </c>
      <c r="K483">
        <v>160</v>
      </c>
    </row>
    <row r="484" spans="1:11" x14ac:dyDescent="0.3">
      <c r="A484" t="s">
        <v>14</v>
      </c>
      <c r="B484">
        <v>9</v>
      </c>
      <c r="C484" t="str">
        <f t="shared" si="28"/>
        <v/>
      </c>
      <c r="D484" t="str">
        <f t="shared" si="29"/>
        <v/>
      </c>
      <c r="E484" t="str">
        <v>successful</v>
      </c>
      <c r="F484">
        <v>1467</v>
      </c>
      <c r="G484" t="str">
        <f t="shared" si="30"/>
        <v>failed</v>
      </c>
      <c r="H484">
        <f t="shared" si="31"/>
        <v>9</v>
      </c>
      <c r="J484" s="12" t="s">
        <v>20</v>
      </c>
      <c r="K484">
        <v>1467</v>
      </c>
    </row>
    <row r="485" spans="1:11" x14ac:dyDescent="0.3">
      <c r="A485" t="s">
        <v>14</v>
      </c>
      <c r="B485">
        <v>554</v>
      </c>
      <c r="C485" t="str">
        <f t="shared" si="28"/>
        <v/>
      </c>
      <c r="D485" t="str">
        <f t="shared" si="29"/>
        <v/>
      </c>
      <c r="E485" t="str">
        <v>successful</v>
      </c>
      <c r="F485">
        <v>2662</v>
      </c>
      <c r="G485" t="str">
        <f t="shared" si="30"/>
        <v>failed</v>
      </c>
      <c r="H485">
        <f t="shared" si="31"/>
        <v>554</v>
      </c>
      <c r="J485" s="12" t="s">
        <v>20</v>
      </c>
      <c r="K485">
        <v>2662</v>
      </c>
    </row>
    <row r="486" spans="1:11" x14ac:dyDescent="0.3">
      <c r="A486" t="s">
        <v>20</v>
      </c>
      <c r="B486">
        <v>1572</v>
      </c>
      <c r="C486">
        <f t="shared" si="28"/>
        <v>1572</v>
      </c>
      <c r="D486" t="str">
        <f t="shared" si="29"/>
        <v>successful</v>
      </c>
      <c r="E486" t="str">
        <v>successful</v>
      </c>
      <c r="F486">
        <v>452</v>
      </c>
      <c r="G486" t="str">
        <f t="shared" si="30"/>
        <v/>
      </c>
      <c r="H486" t="str">
        <f t="shared" si="31"/>
        <v/>
      </c>
      <c r="J486" s="12" t="s">
        <v>20</v>
      </c>
      <c r="K486">
        <v>452</v>
      </c>
    </row>
    <row r="487" spans="1:11" x14ac:dyDescent="0.3">
      <c r="A487" t="s">
        <v>14</v>
      </c>
      <c r="B487">
        <v>648</v>
      </c>
      <c r="C487" t="str">
        <f t="shared" si="28"/>
        <v/>
      </c>
      <c r="D487" t="str">
        <f t="shared" si="29"/>
        <v/>
      </c>
      <c r="E487" t="str">
        <v>successful</v>
      </c>
      <c r="F487">
        <v>158</v>
      </c>
      <c r="G487" t="str">
        <f t="shared" si="30"/>
        <v>failed</v>
      </c>
      <c r="H487">
        <f t="shared" si="31"/>
        <v>648</v>
      </c>
      <c r="J487" s="12" t="s">
        <v>20</v>
      </c>
      <c r="K487">
        <v>158</v>
      </c>
    </row>
    <row r="488" spans="1:11" x14ac:dyDescent="0.3">
      <c r="A488" t="s">
        <v>14</v>
      </c>
      <c r="B488">
        <v>21</v>
      </c>
      <c r="C488" t="str">
        <f t="shared" si="28"/>
        <v/>
      </c>
      <c r="D488" t="str">
        <f t="shared" si="29"/>
        <v/>
      </c>
      <c r="E488" t="str">
        <v>successful</v>
      </c>
      <c r="F488">
        <v>225</v>
      </c>
      <c r="G488" t="str">
        <f t="shared" si="30"/>
        <v>failed</v>
      </c>
      <c r="H488">
        <f t="shared" si="31"/>
        <v>21</v>
      </c>
      <c r="J488" s="12" t="s">
        <v>20</v>
      </c>
      <c r="K488">
        <v>225</v>
      </c>
    </row>
    <row r="489" spans="1:11" x14ac:dyDescent="0.3">
      <c r="A489" t="s">
        <v>20</v>
      </c>
      <c r="B489">
        <v>2346</v>
      </c>
      <c r="C489">
        <f t="shared" si="28"/>
        <v>2346</v>
      </c>
      <c r="D489" t="str">
        <f t="shared" si="29"/>
        <v>successful</v>
      </c>
      <c r="E489" t="str">
        <v>successful</v>
      </c>
      <c r="F489">
        <v>65</v>
      </c>
      <c r="G489" t="str">
        <f t="shared" si="30"/>
        <v/>
      </c>
      <c r="H489" t="str">
        <f t="shared" si="31"/>
        <v/>
      </c>
      <c r="J489" s="12" t="s">
        <v>20</v>
      </c>
      <c r="K489">
        <v>65</v>
      </c>
    </row>
    <row r="490" spans="1:11" x14ac:dyDescent="0.3">
      <c r="A490" t="s">
        <v>20</v>
      </c>
      <c r="B490">
        <v>115</v>
      </c>
      <c r="C490">
        <f t="shared" si="28"/>
        <v>115</v>
      </c>
      <c r="D490" t="str">
        <f t="shared" si="29"/>
        <v>successful</v>
      </c>
      <c r="E490" t="str">
        <v>successful</v>
      </c>
      <c r="F490">
        <v>163</v>
      </c>
      <c r="G490" t="str">
        <f t="shared" si="30"/>
        <v/>
      </c>
      <c r="H490" t="str">
        <f t="shared" si="31"/>
        <v/>
      </c>
      <c r="J490" s="12" t="s">
        <v>20</v>
      </c>
      <c r="K490">
        <v>163</v>
      </c>
    </row>
    <row r="491" spans="1:11" x14ac:dyDescent="0.3">
      <c r="A491" t="s">
        <v>20</v>
      </c>
      <c r="B491">
        <v>85</v>
      </c>
      <c r="C491">
        <f t="shared" si="28"/>
        <v>85</v>
      </c>
      <c r="D491" t="str">
        <f t="shared" si="29"/>
        <v>successful</v>
      </c>
      <c r="E491" t="str">
        <v>successful</v>
      </c>
      <c r="F491">
        <v>85</v>
      </c>
      <c r="G491" t="str">
        <f t="shared" si="30"/>
        <v/>
      </c>
      <c r="H491" t="str">
        <f t="shared" si="31"/>
        <v/>
      </c>
      <c r="J491" s="12" t="s">
        <v>20</v>
      </c>
      <c r="K491">
        <v>85</v>
      </c>
    </row>
    <row r="492" spans="1:11" x14ac:dyDescent="0.3">
      <c r="A492" t="s">
        <v>20</v>
      </c>
      <c r="B492">
        <v>144</v>
      </c>
      <c r="C492">
        <f t="shared" si="28"/>
        <v>144</v>
      </c>
      <c r="D492" t="str">
        <f t="shared" si="29"/>
        <v>successful</v>
      </c>
      <c r="E492" t="str">
        <v>successful</v>
      </c>
      <c r="F492">
        <v>217</v>
      </c>
      <c r="G492" t="str">
        <f t="shared" si="30"/>
        <v/>
      </c>
      <c r="H492" t="str">
        <f t="shared" si="31"/>
        <v/>
      </c>
      <c r="J492" s="12" t="s">
        <v>20</v>
      </c>
      <c r="K492">
        <v>217</v>
      </c>
    </row>
    <row r="493" spans="1:11" x14ac:dyDescent="0.3">
      <c r="A493" t="s">
        <v>20</v>
      </c>
      <c r="B493">
        <v>2443</v>
      </c>
      <c r="C493">
        <f t="shared" si="28"/>
        <v>2443</v>
      </c>
      <c r="D493" t="str">
        <f t="shared" si="29"/>
        <v>successful</v>
      </c>
      <c r="E493" t="str">
        <v>successful</v>
      </c>
      <c r="F493">
        <v>150</v>
      </c>
      <c r="G493" t="str">
        <f t="shared" si="30"/>
        <v/>
      </c>
      <c r="H493" t="str">
        <f t="shared" si="31"/>
        <v/>
      </c>
      <c r="J493" s="12" t="s">
        <v>20</v>
      </c>
      <c r="K493">
        <v>150</v>
      </c>
    </row>
    <row r="494" spans="1:11" x14ac:dyDescent="0.3">
      <c r="A494" t="s">
        <v>74</v>
      </c>
      <c r="B494">
        <v>595</v>
      </c>
      <c r="C494" t="str">
        <f t="shared" si="28"/>
        <v/>
      </c>
      <c r="D494" t="str">
        <f t="shared" si="29"/>
        <v/>
      </c>
      <c r="E494" t="str">
        <v>successful</v>
      </c>
      <c r="F494">
        <v>3272</v>
      </c>
      <c r="G494" t="str">
        <f t="shared" si="30"/>
        <v/>
      </c>
      <c r="H494" t="str">
        <f t="shared" si="31"/>
        <v/>
      </c>
      <c r="J494" s="12" t="s">
        <v>20</v>
      </c>
      <c r="K494">
        <v>3272</v>
      </c>
    </row>
    <row r="495" spans="1:11" x14ac:dyDescent="0.3">
      <c r="A495" t="s">
        <v>20</v>
      </c>
      <c r="B495">
        <v>64</v>
      </c>
      <c r="C495">
        <f t="shared" si="28"/>
        <v>64</v>
      </c>
      <c r="D495" t="str">
        <f t="shared" si="29"/>
        <v>successful</v>
      </c>
      <c r="E495" t="str">
        <v>successful</v>
      </c>
      <c r="F495">
        <v>300</v>
      </c>
      <c r="G495" t="str">
        <f t="shared" si="30"/>
        <v/>
      </c>
      <c r="H495" t="str">
        <f t="shared" si="31"/>
        <v/>
      </c>
      <c r="J495" s="12" t="s">
        <v>20</v>
      </c>
      <c r="K495">
        <v>300</v>
      </c>
    </row>
    <row r="496" spans="1:11" x14ac:dyDescent="0.3">
      <c r="A496" t="s">
        <v>20</v>
      </c>
      <c r="B496">
        <v>268</v>
      </c>
      <c r="C496">
        <f t="shared" si="28"/>
        <v>268</v>
      </c>
      <c r="D496" t="str">
        <f t="shared" si="29"/>
        <v>successful</v>
      </c>
      <c r="E496" t="str">
        <v>successful</v>
      </c>
      <c r="F496">
        <v>126</v>
      </c>
      <c r="G496" t="str">
        <f t="shared" si="30"/>
        <v/>
      </c>
      <c r="H496" t="str">
        <f t="shared" si="31"/>
        <v/>
      </c>
      <c r="J496" s="12" t="s">
        <v>20</v>
      </c>
      <c r="K496">
        <v>126</v>
      </c>
    </row>
    <row r="497" spans="1:11" x14ac:dyDescent="0.3">
      <c r="A497" t="s">
        <v>20</v>
      </c>
      <c r="B497">
        <v>195</v>
      </c>
      <c r="C497">
        <f t="shared" si="28"/>
        <v>195</v>
      </c>
      <c r="D497" t="str">
        <f t="shared" si="29"/>
        <v>successful</v>
      </c>
      <c r="E497" t="str">
        <v>successful</v>
      </c>
      <c r="F497">
        <v>2320</v>
      </c>
      <c r="G497" t="str">
        <f t="shared" si="30"/>
        <v/>
      </c>
      <c r="H497" t="str">
        <f t="shared" si="31"/>
        <v/>
      </c>
      <c r="J497" s="12" t="s">
        <v>20</v>
      </c>
      <c r="K497">
        <v>2320</v>
      </c>
    </row>
    <row r="498" spans="1:11" x14ac:dyDescent="0.3">
      <c r="A498" t="s">
        <v>14</v>
      </c>
      <c r="B498">
        <v>54</v>
      </c>
      <c r="C498" t="str">
        <f t="shared" si="28"/>
        <v/>
      </c>
      <c r="D498" t="str">
        <f t="shared" si="29"/>
        <v/>
      </c>
      <c r="E498" t="str">
        <v>successful</v>
      </c>
      <c r="F498">
        <v>81</v>
      </c>
      <c r="G498" t="str">
        <f t="shared" si="30"/>
        <v>failed</v>
      </c>
      <c r="H498">
        <f t="shared" si="31"/>
        <v>54</v>
      </c>
      <c r="J498" s="12" t="s">
        <v>20</v>
      </c>
      <c r="K498">
        <v>81</v>
      </c>
    </row>
    <row r="499" spans="1:11" x14ac:dyDescent="0.3">
      <c r="A499" t="s">
        <v>14</v>
      </c>
      <c r="B499">
        <v>120</v>
      </c>
      <c r="C499" t="str">
        <f t="shared" si="28"/>
        <v/>
      </c>
      <c r="D499" t="str">
        <f t="shared" si="29"/>
        <v/>
      </c>
      <c r="E499" t="str">
        <v>successful</v>
      </c>
      <c r="F499">
        <v>1887</v>
      </c>
      <c r="G499" t="str">
        <f t="shared" si="30"/>
        <v>failed</v>
      </c>
      <c r="H499">
        <f t="shared" si="31"/>
        <v>120</v>
      </c>
      <c r="J499" s="12" t="s">
        <v>20</v>
      </c>
      <c r="K499">
        <v>1887</v>
      </c>
    </row>
    <row r="500" spans="1:11" x14ac:dyDescent="0.3">
      <c r="A500" t="s">
        <v>14</v>
      </c>
      <c r="B500">
        <v>579</v>
      </c>
      <c r="C500" t="str">
        <f t="shared" si="28"/>
        <v/>
      </c>
      <c r="D500" t="str">
        <f t="shared" si="29"/>
        <v/>
      </c>
      <c r="E500" t="str">
        <v>successful</v>
      </c>
      <c r="F500">
        <v>4358</v>
      </c>
      <c r="G500" t="str">
        <f t="shared" si="30"/>
        <v>failed</v>
      </c>
      <c r="H500">
        <f t="shared" si="31"/>
        <v>579</v>
      </c>
      <c r="J500" s="12" t="s">
        <v>20</v>
      </c>
      <c r="K500">
        <v>4358</v>
      </c>
    </row>
    <row r="501" spans="1:11" x14ac:dyDescent="0.3">
      <c r="A501" t="s">
        <v>14</v>
      </c>
      <c r="B501">
        <v>2072</v>
      </c>
      <c r="C501" t="str">
        <f t="shared" si="28"/>
        <v/>
      </c>
      <c r="D501" t="str">
        <f t="shared" si="29"/>
        <v/>
      </c>
      <c r="E501" t="str">
        <v>successful</v>
      </c>
      <c r="F501">
        <v>53</v>
      </c>
      <c r="G501" t="str">
        <f t="shared" si="30"/>
        <v>failed</v>
      </c>
      <c r="H501">
        <f t="shared" si="31"/>
        <v>2072</v>
      </c>
      <c r="J501" s="12" t="s">
        <v>20</v>
      </c>
      <c r="K501">
        <v>53</v>
      </c>
    </row>
    <row r="502" spans="1:11" x14ac:dyDescent="0.3">
      <c r="A502" t="s">
        <v>14</v>
      </c>
      <c r="B502">
        <v>0</v>
      </c>
      <c r="C502" t="str">
        <f t="shared" si="28"/>
        <v/>
      </c>
      <c r="D502" t="str">
        <f t="shared" si="29"/>
        <v/>
      </c>
      <c r="E502" t="str">
        <v>successful</v>
      </c>
      <c r="F502">
        <v>2414</v>
      </c>
      <c r="G502" t="str">
        <f t="shared" si="30"/>
        <v>failed</v>
      </c>
      <c r="H502">
        <f t="shared" si="31"/>
        <v>0</v>
      </c>
      <c r="J502" s="12" t="s">
        <v>20</v>
      </c>
      <c r="K502">
        <v>2414</v>
      </c>
    </row>
    <row r="503" spans="1:11" x14ac:dyDescent="0.3">
      <c r="A503" t="s">
        <v>14</v>
      </c>
      <c r="B503">
        <v>1796</v>
      </c>
      <c r="C503" t="str">
        <f t="shared" si="28"/>
        <v/>
      </c>
      <c r="D503" t="str">
        <f t="shared" si="29"/>
        <v/>
      </c>
      <c r="E503" t="str">
        <v>successful</v>
      </c>
      <c r="F503">
        <v>80</v>
      </c>
      <c r="G503" t="str">
        <f t="shared" si="30"/>
        <v>failed</v>
      </c>
      <c r="H503">
        <f t="shared" si="31"/>
        <v>1796</v>
      </c>
      <c r="J503" s="12" t="s">
        <v>20</v>
      </c>
      <c r="K503">
        <v>80</v>
      </c>
    </row>
    <row r="504" spans="1:11" x14ac:dyDescent="0.3">
      <c r="A504" t="s">
        <v>20</v>
      </c>
      <c r="B504">
        <v>186</v>
      </c>
      <c r="C504">
        <f t="shared" si="28"/>
        <v>186</v>
      </c>
      <c r="D504" t="str">
        <f t="shared" si="29"/>
        <v>successful</v>
      </c>
      <c r="E504" t="str">
        <v>successful</v>
      </c>
      <c r="F504">
        <v>193</v>
      </c>
      <c r="G504" t="str">
        <f t="shared" si="30"/>
        <v/>
      </c>
      <c r="H504" t="str">
        <f t="shared" si="31"/>
        <v/>
      </c>
      <c r="J504" s="12" t="s">
        <v>20</v>
      </c>
      <c r="K504">
        <v>193</v>
      </c>
    </row>
    <row r="505" spans="1:11" x14ac:dyDescent="0.3">
      <c r="A505" t="s">
        <v>20</v>
      </c>
      <c r="B505">
        <v>460</v>
      </c>
      <c r="C505">
        <f t="shared" si="28"/>
        <v>460</v>
      </c>
      <c r="D505" t="str">
        <f t="shared" si="29"/>
        <v>successful</v>
      </c>
      <c r="E505" t="str">
        <v>successful</v>
      </c>
      <c r="F505">
        <v>52</v>
      </c>
      <c r="G505" t="str">
        <f t="shared" si="30"/>
        <v/>
      </c>
      <c r="H505" t="str">
        <f t="shared" si="31"/>
        <v/>
      </c>
      <c r="J505" s="12" t="s">
        <v>20</v>
      </c>
      <c r="K505">
        <v>52</v>
      </c>
    </row>
    <row r="506" spans="1:11" x14ac:dyDescent="0.3">
      <c r="A506" t="s">
        <v>14</v>
      </c>
      <c r="B506">
        <v>62</v>
      </c>
      <c r="C506" t="str">
        <f t="shared" si="28"/>
        <v/>
      </c>
      <c r="D506" t="str">
        <f t="shared" si="29"/>
        <v/>
      </c>
      <c r="E506" t="str">
        <v>successful</v>
      </c>
      <c r="F506">
        <v>290</v>
      </c>
      <c r="G506" t="str">
        <f t="shared" si="30"/>
        <v>failed</v>
      </c>
      <c r="H506">
        <f t="shared" si="31"/>
        <v>62</v>
      </c>
      <c r="J506" s="12" t="s">
        <v>20</v>
      </c>
      <c r="K506">
        <v>290</v>
      </c>
    </row>
    <row r="507" spans="1:11" x14ac:dyDescent="0.3">
      <c r="A507" t="s">
        <v>14</v>
      </c>
      <c r="B507">
        <v>347</v>
      </c>
      <c r="C507" t="str">
        <f t="shared" si="28"/>
        <v/>
      </c>
      <c r="D507" t="str">
        <f t="shared" si="29"/>
        <v/>
      </c>
      <c r="E507" t="str">
        <v>successful</v>
      </c>
      <c r="F507">
        <v>122</v>
      </c>
      <c r="G507" t="str">
        <f t="shared" si="30"/>
        <v>failed</v>
      </c>
      <c r="H507">
        <f t="shared" si="31"/>
        <v>347</v>
      </c>
      <c r="J507" s="12" t="s">
        <v>20</v>
      </c>
      <c r="K507">
        <v>122</v>
      </c>
    </row>
    <row r="508" spans="1:11" x14ac:dyDescent="0.3">
      <c r="A508" t="s">
        <v>20</v>
      </c>
      <c r="B508">
        <v>2528</v>
      </c>
      <c r="C508">
        <f t="shared" si="28"/>
        <v>2528</v>
      </c>
      <c r="D508" t="str">
        <f t="shared" si="29"/>
        <v>successful</v>
      </c>
      <c r="E508" t="str">
        <v>successful</v>
      </c>
      <c r="F508">
        <v>1470</v>
      </c>
      <c r="G508" t="str">
        <f t="shared" si="30"/>
        <v/>
      </c>
      <c r="H508" t="str">
        <f t="shared" si="31"/>
        <v/>
      </c>
      <c r="J508" s="12" t="s">
        <v>20</v>
      </c>
      <c r="K508">
        <v>1470</v>
      </c>
    </row>
    <row r="509" spans="1:11" x14ac:dyDescent="0.3">
      <c r="A509" t="s">
        <v>14</v>
      </c>
      <c r="B509">
        <v>19</v>
      </c>
      <c r="C509" t="str">
        <f t="shared" si="28"/>
        <v/>
      </c>
      <c r="D509" t="str">
        <f t="shared" si="29"/>
        <v/>
      </c>
      <c r="E509" t="str">
        <v>successful</v>
      </c>
      <c r="F509">
        <v>165</v>
      </c>
      <c r="G509" t="str">
        <f t="shared" si="30"/>
        <v>failed</v>
      </c>
      <c r="H509">
        <f t="shared" si="31"/>
        <v>19</v>
      </c>
      <c r="J509" s="12" t="s">
        <v>20</v>
      </c>
      <c r="K509">
        <v>165</v>
      </c>
    </row>
    <row r="510" spans="1:11" x14ac:dyDescent="0.3">
      <c r="A510" t="s">
        <v>20</v>
      </c>
      <c r="B510">
        <v>3657</v>
      </c>
      <c r="C510">
        <f t="shared" si="28"/>
        <v>3657</v>
      </c>
      <c r="D510" t="str">
        <f t="shared" si="29"/>
        <v>successful</v>
      </c>
      <c r="E510" t="str">
        <v>successful</v>
      </c>
      <c r="F510">
        <v>182</v>
      </c>
      <c r="G510" t="str">
        <f t="shared" si="30"/>
        <v/>
      </c>
      <c r="H510" t="str">
        <f t="shared" si="31"/>
        <v/>
      </c>
      <c r="J510" s="12" t="s">
        <v>20</v>
      </c>
      <c r="K510">
        <v>182</v>
      </c>
    </row>
    <row r="511" spans="1:11" x14ac:dyDescent="0.3">
      <c r="A511" t="s">
        <v>14</v>
      </c>
      <c r="B511">
        <v>1258</v>
      </c>
      <c r="C511" t="str">
        <f t="shared" si="28"/>
        <v/>
      </c>
      <c r="D511" t="str">
        <f t="shared" si="29"/>
        <v/>
      </c>
      <c r="E511" t="str">
        <v>successful</v>
      </c>
      <c r="F511">
        <v>199</v>
      </c>
      <c r="G511" t="str">
        <f t="shared" si="30"/>
        <v>failed</v>
      </c>
      <c r="H511">
        <f t="shared" si="31"/>
        <v>1258</v>
      </c>
      <c r="J511" s="12" t="s">
        <v>20</v>
      </c>
      <c r="K511">
        <v>199</v>
      </c>
    </row>
    <row r="512" spans="1:11" x14ac:dyDescent="0.3">
      <c r="A512" t="s">
        <v>20</v>
      </c>
      <c r="B512">
        <v>131</v>
      </c>
      <c r="C512">
        <f t="shared" si="28"/>
        <v>131</v>
      </c>
      <c r="D512" t="str">
        <f t="shared" si="29"/>
        <v>successful</v>
      </c>
      <c r="E512" t="str">
        <v>successful</v>
      </c>
      <c r="F512">
        <v>56</v>
      </c>
      <c r="G512" t="str">
        <f t="shared" si="30"/>
        <v/>
      </c>
      <c r="H512" t="str">
        <f t="shared" si="31"/>
        <v/>
      </c>
      <c r="J512" s="12" t="s">
        <v>20</v>
      </c>
      <c r="K512">
        <v>56</v>
      </c>
    </row>
    <row r="513" spans="1:11" x14ac:dyDescent="0.3">
      <c r="A513" t="s">
        <v>14</v>
      </c>
      <c r="B513">
        <v>362</v>
      </c>
      <c r="C513" t="str">
        <f t="shared" si="28"/>
        <v/>
      </c>
      <c r="D513" t="str">
        <f t="shared" si="29"/>
        <v/>
      </c>
      <c r="E513" t="str">
        <v>successful</v>
      </c>
      <c r="F513">
        <v>1460</v>
      </c>
      <c r="G513" t="str">
        <f t="shared" si="30"/>
        <v>failed</v>
      </c>
      <c r="H513">
        <f t="shared" si="31"/>
        <v>362</v>
      </c>
      <c r="J513" s="12" t="s">
        <v>20</v>
      </c>
      <c r="K513">
        <v>1460</v>
      </c>
    </row>
    <row r="514" spans="1:11" x14ac:dyDescent="0.3">
      <c r="A514" t="s">
        <v>20</v>
      </c>
      <c r="B514">
        <v>239</v>
      </c>
      <c r="C514">
        <f t="shared" si="28"/>
        <v>239</v>
      </c>
      <c r="D514" t="str">
        <f t="shared" si="29"/>
        <v>successful</v>
      </c>
      <c r="E514" t="str">
        <v>successful</v>
      </c>
      <c r="F514">
        <v>123</v>
      </c>
      <c r="G514" t="str">
        <f t="shared" si="30"/>
        <v/>
      </c>
      <c r="H514" t="str">
        <f t="shared" si="31"/>
        <v/>
      </c>
      <c r="J514" s="12" t="s">
        <v>20</v>
      </c>
      <c r="K514">
        <v>123</v>
      </c>
    </row>
    <row r="515" spans="1:11" x14ac:dyDescent="0.3">
      <c r="A515" t="s">
        <v>74</v>
      </c>
      <c r="B515">
        <v>35</v>
      </c>
      <c r="C515" t="str">
        <f t="shared" ref="C515:C578" si="32">IF(A515="successful", B515, "")</f>
        <v/>
      </c>
      <c r="D515" t="str">
        <f t="shared" ref="D515:D578" si="33">IF(A515="successful", A515, "")</f>
        <v/>
      </c>
      <c r="E515" t="str">
        <v>successful</v>
      </c>
      <c r="F515">
        <v>159</v>
      </c>
      <c r="G515" t="str">
        <f t="shared" ref="G515:G578" si="34">IF(A515="failed",A515,"")</f>
        <v/>
      </c>
      <c r="H515" t="str">
        <f t="shared" ref="H515:H578" si="35">IF(A515="failed",B515,"")</f>
        <v/>
      </c>
      <c r="J515" s="12" t="s">
        <v>20</v>
      </c>
      <c r="K515">
        <v>159</v>
      </c>
    </row>
    <row r="516" spans="1:11" x14ac:dyDescent="0.3">
      <c r="A516" t="s">
        <v>74</v>
      </c>
      <c r="B516">
        <v>528</v>
      </c>
      <c r="C516" t="str">
        <f t="shared" si="32"/>
        <v/>
      </c>
      <c r="D516" t="str">
        <f t="shared" si="33"/>
        <v/>
      </c>
      <c r="E516" t="str">
        <v>successful</v>
      </c>
      <c r="F516">
        <v>110</v>
      </c>
      <c r="G516" t="str">
        <f t="shared" si="34"/>
        <v/>
      </c>
      <c r="H516" t="str">
        <f t="shared" si="35"/>
        <v/>
      </c>
      <c r="J516" s="12" t="s">
        <v>20</v>
      </c>
      <c r="K516">
        <v>110</v>
      </c>
    </row>
    <row r="517" spans="1:11" x14ac:dyDescent="0.3">
      <c r="A517" t="s">
        <v>14</v>
      </c>
      <c r="B517">
        <v>133</v>
      </c>
      <c r="C517" t="str">
        <f t="shared" si="32"/>
        <v/>
      </c>
      <c r="D517" t="str">
        <f t="shared" si="33"/>
        <v/>
      </c>
      <c r="E517" t="str">
        <v>successful</v>
      </c>
      <c r="F517">
        <v>236</v>
      </c>
      <c r="G517" t="str">
        <f t="shared" si="34"/>
        <v>failed</v>
      </c>
      <c r="H517">
        <f t="shared" si="35"/>
        <v>133</v>
      </c>
      <c r="J517" s="12" t="s">
        <v>20</v>
      </c>
      <c r="K517">
        <v>236</v>
      </c>
    </row>
    <row r="518" spans="1:11" x14ac:dyDescent="0.3">
      <c r="A518" t="s">
        <v>14</v>
      </c>
      <c r="B518">
        <v>846</v>
      </c>
      <c r="C518" t="str">
        <f t="shared" si="32"/>
        <v/>
      </c>
      <c r="D518" t="str">
        <f t="shared" si="33"/>
        <v/>
      </c>
      <c r="E518" t="str">
        <v>successful</v>
      </c>
      <c r="F518">
        <v>191</v>
      </c>
      <c r="G518" t="str">
        <f t="shared" si="34"/>
        <v>failed</v>
      </c>
      <c r="H518">
        <f t="shared" si="35"/>
        <v>846</v>
      </c>
      <c r="J518" s="12" t="s">
        <v>20</v>
      </c>
      <c r="K518">
        <v>191</v>
      </c>
    </row>
    <row r="519" spans="1:11" x14ac:dyDescent="0.3">
      <c r="A519" t="s">
        <v>20</v>
      </c>
      <c r="B519">
        <v>78</v>
      </c>
      <c r="C519">
        <f t="shared" si="32"/>
        <v>78</v>
      </c>
      <c r="D519" t="str">
        <f t="shared" si="33"/>
        <v>successful</v>
      </c>
      <c r="E519" t="str">
        <v>successful</v>
      </c>
      <c r="F519">
        <v>3934</v>
      </c>
      <c r="G519" t="str">
        <f t="shared" si="34"/>
        <v/>
      </c>
      <c r="H519" t="str">
        <f t="shared" si="35"/>
        <v/>
      </c>
      <c r="J519" s="12" t="s">
        <v>20</v>
      </c>
      <c r="K519">
        <v>3934</v>
      </c>
    </row>
    <row r="520" spans="1:11" x14ac:dyDescent="0.3">
      <c r="A520" t="s">
        <v>14</v>
      </c>
      <c r="B520">
        <v>10</v>
      </c>
      <c r="C520" t="str">
        <f t="shared" si="32"/>
        <v/>
      </c>
      <c r="D520" t="str">
        <f t="shared" si="33"/>
        <v/>
      </c>
      <c r="E520" t="str">
        <v>successful</v>
      </c>
      <c r="F520">
        <v>80</v>
      </c>
      <c r="G520" t="str">
        <f t="shared" si="34"/>
        <v>failed</v>
      </c>
      <c r="H520">
        <f t="shared" si="35"/>
        <v>10</v>
      </c>
      <c r="J520" s="12" t="s">
        <v>20</v>
      </c>
      <c r="K520">
        <v>80</v>
      </c>
    </row>
    <row r="521" spans="1:11" x14ac:dyDescent="0.3">
      <c r="A521" t="s">
        <v>20</v>
      </c>
      <c r="B521">
        <v>1773</v>
      </c>
      <c r="C521">
        <f t="shared" si="32"/>
        <v>1773</v>
      </c>
      <c r="D521" t="str">
        <f t="shared" si="33"/>
        <v>successful</v>
      </c>
      <c r="E521" t="str">
        <v>successful</v>
      </c>
      <c r="F521">
        <v>462</v>
      </c>
      <c r="G521" t="str">
        <f t="shared" si="34"/>
        <v/>
      </c>
      <c r="H521" t="str">
        <f t="shared" si="35"/>
        <v/>
      </c>
      <c r="J521" s="12" t="s">
        <v>20</v>
      </c>
      <c r="K521">
        <v>462</v>
      </c>
    </row>
    <row r="522" spans="1:11" x14ac:dyDescent="0.3">
      <c r="A522" t="s">
        <v>20</v>
      </c>
      <c r="B522">
        <v>32</v>
      </c>
      <c r="C522">
        <f t="shared" si="32"/>
        <v>32</v>
      </c>
      <c r="D522" t="str">
        <f t="shared" si="33"/>
        <v>successful</v>
      </c>
      <c r="E522" t="str">
        <v>successful</v>
      </c>
      <c r="F522">
        <v>179</v>
      </c>
      <c r="G522" t="str">
        <f t="shared" si="34"/>
        <v/>
      </c>
      <c r="H522" t="str">
        <f t="shared" si="35"/>
        <v/>
      </c>
      <c r="J522" s="12" t="s">
        <v>20</v>
      </c>
      <c r="K522">
        <v>179</v>
      </c>
    </row>
    <row r="523" spans="1:11" x14ac:dyDescent="0.3">
      <c r="A523" t="s">
        <v>20</v>
      </c>
      <c r="B523">
        <v>369</v>
      </c>
      <c r="C523">
        <f t="shared" si="32"/>
        <v>369</v>
      </c>
      <c r="D523" t="str">
        <f t="shared" si="33"/>
        <v>successful</v>
      </c>
      <c r="E523" t="str">
        <v>successful</v>
      </c>
      <c r="F523">
        <v>1866</v>
      </c>
      <c r="G523" t="str">
        <f t="shared" si="34"/>
        <v/>
      </c>
      <c r="H523" t="str">
        <f t="shared" si="35"/>
        <v/>
      </c>
      <c r="J523" s="12" t="s">
        <v>20</v>
      </c>
      <c r="K523">
        <v>1866</v>
      </c>
    </row>
    <row r="524" spans="1:11" x14ac:dyDescent="0.3">
      <c r="A524" t="s">
        <v>14</v>
      </c>
      <c r="B524">
        <v>191</v>
      </c>
      <c r="C524" t="str">
        <f t="shared" si="32"/>
        <v/>
      </c>
      <c r="D524" t="str">
        <f t="shared" si="33"/>
        <v/>
      </c>
      <c r="E524" t="str">
        <v>successful</v>
      </c>
      <c r="F524">
        <v>156</v>
      </c>
      <c r="G524" t="str">
        <f t="shared" si="34"/>
        <v>failed</v>
      </c>
      <c r="H524">
        <f t="shared" si="35"/>
        <v>191</v>
      </c>
      <c r="J524" s="12" t="s">
        <v>20</v>
      </c>
      <c r="K524">
        <v>156</v>
      </c>
    </row>
    <row r="525" spans="1:11" x14ac:dyDescent="0.3">
      <c r="A525" t="s">
        <v>20</v>
      </c>
      <c r="B525">
        <v>89</v>
      </c>
      <c r="C525">
        <f t="shared" si="32"/>
        <v>89</v>
      </c>
      <c r="D525" t="str">
        <f t="shared" si="33"/>
        <v>successful</v>
      </c>
      <c r="E525" t="str">
        <v>successful</v>
      </c>
      <c r="F525">
        <v>255</v>
      </c>
      <c r="G525" t="str">
        <f t="shared" si="34"/>
        <v/>
      </c>
      <c r="H525" t="str">
        <f t="shared" si="35"/>
        <v/>
      </c>
      <c r="J525" s="12" t="s">
        <v>20</v>
      </c>
      <c r="K525">
        <v>255</v>
      </c>
    </row>
    <row r="526" spans="1:11" x14ac:dyDescent="0.3">
      <c r="A526" t="s">
        <v>14</v>
      </c>
      <c r="B526">
        <v>1979</v>
      </c>
      <c r="C526" t="str">
        <f t="shared" si="32"/>
        <v/>
      </c>
      <c r="D526" t="str">
        <f t="shared" si="33"/>
        <v/>
      </c>
      <c r="E526" t="str">
        <v>successful</v>
      </c>
      <c r="F526">
        <v>2261</v>
      </c>
      <c r="G526" t="str">
        <f t="shared" si="34"/>
        <v>failed</v>
      </c>
      <c r="H526">
        <f t="shared" si="35"/>
        <v>1979</v>
      </c>
      <c r="J526" s="12" t="s">
        <v>20</v>
      </c>
      <c r="K526">
        <v>2261</v>
      </c>
    </row>
    <row r="527" spans="1:11" x14ac:dyDescent="0.3">
      <c r="A527" t="s">
        <v>14</v>
      </c>
      <c r="B527">
        <v>63</v>
      </c>
      <c r="C527" t="str">
        <f t="shared" si="32"/>
        <v/>
      </c>
      <c r="D527" t="str">
        <f t="shared" si="33"/>
        <v/>
      </c>
      <c r="E527" t="str">
        <v>successful</v>
      </c>
      <c r="F527">
        <v>40</v>
      </c>
      <c r="G527" t="str">
        <f t="shared" si="34"/>
        <v>failed</v>
      </c>
      <c r="H527">
        <f t="shared" si="35"/>
        <v>63</v>
      </c>
      <c r="J527" s="12" t="s">
        <v>20</v>
      </c>
      <c r="K527">
        <v>40</v>
      </c>
    </row>
    <row r="528" spans="1:11" x14ac:dyDescent="0.3">
      <c r="A528" t="s">
        <v>20</v>
      </c>
      <c r="B528">
        <v>147</v>
      </c>
      <c r="C528">
        <f t="shared" si="32"/>
        <v>147</v>
      </c>
      <c r="D528" t="str">
        <f t="shared" si="33"/>
        <v>successful</v>
      </c>
      <c r="E528" t="str">
        <v>successful</v>
      </c>
      <c r="F528">
        <v>2289</v>
      </c>
      <c r="G528" t="str">
        <f t="shared" si="34"/>
        <v/>
      </c>
      <c r="H528" t="str">
        <f t="shared" si="35"/>
        <v/>
      </c>
      <c r="J528" s="12" t="s">
        <v>20</v>
      </c>
      <c r="K528">
        <v>2289</v>
      </c>
    </row>
    <row r="529" spans="1:11" x14ac:dyDescent="0.3">
      <c r="A529" t="s">
        <v>14</v>
      </c>
      <c r="B529">
        <v>6080</v>
      </c>
      <c r="C529" t="str">
        <f t="shared" si="32"/>
        <v/>
      </c>
      <c r="D529" t="str">
        <f t="shared" si="33"/>
        <v/>
      </c>
      <c r="E529" t="str">
        <v>successful</v>
      </c>
      <c r="F529">
        <v>65</v>
      </c>
      <c r="G529" t="str">
        <f t="shared" si="34"/>
        <v>failed</v>
      </c>
      <c r="H529">
        <f t="shared" si="35"/>
        <v>6080</v>
      </c>
      <c r="J529" s="12" t="s">
        <v>20</v>
      </c>
      <c r="K529">
        <v>65</v>
      </c>
    </row>
    <row r="530" spans="1:11" x14ac:dyDescent="0.3">
      <c r="A530" t="s">
        <v>14</v>
      </c>
      <c r="B530">
        <v>80</v>
      </c>
      <c r="C530" t="str">
        <f t="shared" si="32"/>
        <v/>
      </c>
      <c r="D530" t="str">
        <f t="shared" si="33"/>
        <v/>
      </c>
      <c r="E530" t="str">
        <v>successful</v>
      </c>
      <c r="F530">
        <v>3777</v>
      </c>
      <c r="G530" t="str">
        <f t="shared" si="34"/>
        <v>failed</v>
      </c>
      <c r="H530">
        <f t="shared" si="35"/>
        <v>80</v>
      </c>
      <c r="J530" s="12" t="s">
        <v>20</v>
      </c>
      <c r="K530">
        <v>3777</v>
      </c>
    </row>
    <row r="531" spans="1:11" x14ac:dyDescent="0.3">
      <c r="A531" t="s">
        <v>14</v>
      </c>
      <c r="B531">
        <v>9</v>
      </c>
      <c r="C531" t="str">
        <f t="shared" si="32"/>
        <v/>
      </c>
      <c r="D531" t="str">
        <f t="shared" si="33"/>
        <v/>
      </c>
      <c r="E531" t="str">
        <v>successful</v>
      </c>
      <c r="F531">
        <v>184</v>
      </c>
      <c r="G531" t="str">
        <f t="shared" si="34"/>
        <v>failed</v>
      </c>
      <c r="H531">
        <f t="shared" si="35"/>
        <v>9</v>
      </c>
      <c r="J531" s="12" t="s">
        <v>20</v>
      </c>
      <c r="K531">
        <v>184</v>
      </c>
    </row>
    <row r="532" spans="1:11" x14ac:dyDescent="0.3">
      <c r="A532" t="s">
        <v>14</v>
      </c>
      <c r="B532">
        <v>1784</v>
      </c>
      <c r="C532" t="str">
        <f t="shared" si="32"/>
        <v/>
      </c>
      <c r="D532" t="str">
        <f t="shared" si="33"/>
        <v/>
      </c>
      <c r="E532" t="str">
        <v>successful</v>
      </c>
      <c r="F532">
        <v>85</v>
      </c>
      <c r="G532" t="str">
        <f t="shared" si="34"/>
        <v>failed</v>
      </c>
      <c r="H532">
        <f t="shared" si="35"/>
        <v>1784</v>
      </c>
      <c r="J532" s="12" t="s">
        <v>20</v>
      </c>
      <c r="K532">
        <v>85</v>
      </c>
    </row>
    <row r="533" spans="1:11" x14ac:dyDescent="0.3">
      <c r="A533" t="s">
        <v>47</v>
      </c>
      <c r="B533">
        <v>3640</v>
      </c>
      <c r="C533" t="str">
        <f t="shared" si="32"/>
        <v/>
      </c>
      <c r="D533" t="str">
        <f t="shared" si="33"/>
        <v/>
      </c>
      <c r="E533" t="str">
        <v>successful</v>
      </c>
      <c r="F533">
        <v>144</v>
      </c>
      <c r="G533" t="str">
        <f t="shared" si="34"/>
        <v/>
      </c>
      <c r="H533" t="str">
        <f t="shared" si="35"/>
        <v/>
      </c>
      <c r="J533" s="12" t="s">
        <v>20</v>
      </c>
      <c r="K533">
        <v>144</v>
      </c>
    </row>
    <row r="534" spans="1:11" x14ac:dyDescent="0.3">
      <c r="A534" t="s">
        <v>20</v>
      </c>
      <c r="B534">
        <v>126</v>
      </c>
      <c r="C534">
        <f t="shared" si="32"/>
        <v>126</v>
      </c>
      <c r="D534" t="str">
        <f t="shared" si="33"/>
        <v>successful</v>
      </c>
      <c r="E534" t="str">
        <v>successful</v>
      </c>
      <c r="F534">
        <v>1902</v>
      </c>
      <c r="G534" t="str">
        <f t="shared" si="34"/>
        <v/>
      </c>
      <c r="H534" t="str">
        <f t="shared" si="35"/>
        <v/>
      </c>
      <c r="J534" s="12" t="s">
        <v>20</v>
      </c>
      <c r="K534">
        <v>1902</v>
      </c>
    </row>
    <row r="535" spans="1:11" x14ac:dyDescent="0.3">
      <c r="A535" t="s">
        <v>20</v>
      </c>
      <c r="B535">
        <v>2218</v>
      </c>
      <c r="C535">
        <f t="shared" si="32"/>
        <v>2218</v>
      </c>
      <c r="D535" t="str">
        <f t="shared" si="33"/>
        <v>successful</v>
      </c>
      <c r="E535" t="str">
        <v>successful</v>
      </c>
      <c r="F535">
        <v>105</v>
      </c>
      <c r="G535" t="str">
        <f t="shared" si="34"/>
        <v/>
      </c>
      <c r="H535" t="str">
        <f t="shared" si="35"/>
        <v/>
      </c>
      <c r="J535" s="12" t="s">
        <v>20</v>
      </c>
      <c r="K535">
        <v>105</v>
      </c>
    </row>
    <row r="536" spans="1:11" x14ac:dyDescent="0.3">
      <c r="A536" t="s">
        <v>14</v>
      </c>
      <c r="B536">
        <v>243</v>
      </c>
      <c r="C536" t="str">
        <f t="shared" si="32"/>
        <v/>
      </c>
      <c r="D536" t="str">
        <f t="shared" si="33"/>
        <v/>
      </c>
      <c r="E536" t="str">
        <v>successful</v>
      </c>
      <c r="F536">
        <v>132</v>
      </c>
      <c r="G536" t="str">
        <f t="shared" si="34"/>
        <v>failed</v>
      </c>
      <c r="H536">
        <f t="shared" si="35"/>
        <v>243</v>
      </c>
      <c r="J536" s="12" t="s">
        <v>20</v>
      </c>
      <c r="K536">
        <v>132</v>
      </c>
    </row>
    <row r="537" spans="1:11" x14ac:dyDescent="0.3">
      <c r="A537" t="s">
        <v>20</v>
      </c>
      <c r="B537">
        <v>202</v>
      </c>
      <c r="C537">
        <f t="shared" si="32"/>
        <v>202</v>
      </c>
      <c r="D537" t="str">
        <f t="shared" si="33"/>
        <v>successful</v>
      </c>
      <c r="E537" t="str">
        <v>successful</v>
      </c>
      <c r="F537">
        <v>96</v>
      </c>
      <c r="G537" t="str">
        <f t="shared" si="34"/>
        <v/>
      </c>
      <c r="H537" t="str">
        <f t="shared" si="35"/>
        <v/>
      </c>
      <c r="J537" s="12" t="s">
        <v>20</v>
      </c>
      <c r="K537">
        <v>96</v>
      </c>
    </row>
    <row r="538" spans="1:11" x14ac:dyDescent="0.3">
      <c r="A538" t="s">
        <v>20</v>
      </c>
      <c r="B538">
        <v>140</v>
      </c>
      <c r="C538">
        <f t="shared" si="32"/>
        <v>140</v>
      </c>
      <c r="D538" t="str">
        <f t="shared" si="33"/>
        <v>successful</v>
      </c>
      <c r="E538" t="str">
        <v>successful</v>
      </c>
      <c r="F538">
        <v>114</v>
      </c>
      <c r="G538" t="str">
        <f t="shared" si="34"/>
        <v/>
      </c>
      <c r="H538" t="str">
        <f t="shared" si="35"/>
        <v/>
      </c>
      <c r="J538" s="12" t="s">
        <v>20</v>
      </c>
      <c r="K538">
        <v>114</v>
      </c>
    </row>
    <row r="539" spans="1:11" x14ac:dyDescent="0.3">
      <c r="A539" t="s">
        <v>20</v>
      </c>
      <c r="B539">
        <v>1052</v>
      </c>
      <c r="C539">
        <f t="shared" si="32"/>
        <v>1052</v>
      </c>
      <c r="D539" t="str">
        <f t="shared" si="33"/>
        <v>successful</v>
      </c>
      <c r="E539" t="str">
        <v>successful</v>
      </c>
      <c r="F539">
        <v>203</v>
      </c>
      <c r="G539" t="str">
        <f t="shared" si="34"/>
        <v/>
      </c>
      <c r="H539" t="str">
        <f t="shared" si="35"/>
        <v/>
      </c>
      <c r="J539" s="12" t="s">
        <v>20</v>
      </c>
      <c r="K539">
        <v>203</v>
      </c>
    </row>
    <row r="540" spans="1:11" x14ac:dyDescent="0.3">
      <c r="A540" t="s">
        <v>14</v>
      </c>
      <c r="B540">
        <v>1296</v>
      </c>
      <c r="C540" t="str">
        <f t="shared" si="32"/>
        <v/>
      </c>
      <c r="D540" t="str">
        <f t="shared" si="33"/>
        <v/>
      </c>
      <c r="E540" t="str">
        <v>successful</v>
      </c>
      <c r="F540">
        <v>1559</v>
      </c>
      <c r="G540" t="str">
        <f t="shared" si="34"/>
        <v>failed</v>
      </c>
      <c r="H540">
        <f t="shared" si="35"/>
        <v>1296</v>
      </c>
      <c r="J540" s="12" t="s">
        <v>20</v>
      </c>
      <c r="K540">
        <v>1559</v>
      </c>
    </row>
    <row r="541" spans="1:11" x14ac:dyDescent="0.3">
      <c r="A541" t="s">
        <v>14</v>
      </c>
      <c r="B541">
        <v>77</v>
      </c>
      <c r="C541" t="str">
        <f t="shared" si="32"/>
        <v/>
      </c>
      <c r="D541" t="str">
        <f t="shared" si="33"/>
        <v/>
      </c>
      <c r="E541" t="str">
        <v>successful</v>
      </c>
      <c r="F541">
        <v>1548</v>
      </c>
      <c r="G541" t="str">
        <f t="shared" si="34"/>
        <v>failed</v>
      </c>
      <c r="H541">
        <f t="shared" si="35"/>
        <v>77</v>
      </c>
      <c r="J541" s="12" t="s">
        <v>20</v>
      </c>
      <c r="K541">
        <v>1548</v>
      </c>
    </row>
    <row r="542" spans="1:11" x14ac:dyDescent="0.3">
      <c r="A542" t="s">
        <v>20</v>
      </c>
      <c r="B542">
        <v>247</v>
      </c>
      <c r="C542">
        <f t="shared" si="32"/>
        <v>247</v>
      </c>
      <c r="D542" t="str">
        <f t="shared" si="33"/>
        <v>successful</v>
      </c>
      <c r="E542" t="str">
        <v>successful</v>
      </c>
      <c r="F542">
        <v>80</v>
      </c>
      <c r="G542" t="str">
        <f t="shared" si="34"/>
        <v/>
      </c>
      <c r="H542" t="str">
        <f t="shared" si="35"/>
        <v/>
      </c>
      <c r="J542" s="12" t="s">
        <v>20</v>
      </c>
      <c r="K542">
        <v>80</v>
      </c>
    </row>
    <row r="543" spans="1:11" x14ac:dyDescent="0.3">
      <c r="A543" t="s">
        <v>14</v>
      </c>
      <c r="B543">
        <v>395</v>
      </c>
      <c r="C543" t="str">
        <f t="shared" si="32"/>
        <v/>
      </c>
      <c r="D543" t="str">
        <f t="shared" si="33"/>
        <v/>
      </c>
      <c r="E543" t="str">
        <v>successful</v>
      </c>
      <c r="F543">
        <v>131</v>
      </c>
      <c r="G543" t="str">
        <f t="shared" si="34"/>
        <v>failed</v>
      </c>
      <c r="H543">
        <f t="shared" si="35"/>
        <v>395</v>
      </c>
      <c r="J543" s="12" t="s">
        <v>20</v>
      </c>
      <c r="K543">
        <v>131</v>
      </c>
    </row>
    <row r="544" spans="1:11" x14ac:dyDescent="0.3">
      <c r="A544" t="s">
        <v>14</v>
      </c>
      <c r="B544">
        <v>49</v>
      </c>
      <c r="C544" t="str">
        <f t="shared" si="32"/>
        <v/>
      </c>
      <c r="D544" t="str">
        <f t="shared" si="33"/>
        <v/>
      </c>
      <c r="E544" t="str">
        <v>successful</v>
      </c>
      <c r="F544">
        <v>112</v>
      </c>
      <c r="G544" t="str">
        <f t="shared" si="34"/>
        <v>failed</v>
      </c>
      <c r="H544">
        <f t="shared" si="35"/>
        <v>49</v>
      </c>
      <c r="J544" s="12" t="s">
        <v>20</v>
      </c>
      <c r="K544">
        <v>112</v>
      </c>
    </row>
    <row r="545" spans="1:11" x14ac:dyDescent="0.3">
      <c r="A545" t="s">
        <v>14</v>
      </c>
      <c r="B545">
        <v>180</v>
      </c>
      <c r="C545" t="str">
        <f t="shared" si="32"/>
        <v/>
      </c>
      <c r="D545" t="str">
        <f t="shared" si="33"/>
        <v/>
      </c>
      <c r="E545" t="str">
        <v>successful</v>
      </c>
      <c r="F545">
        <v>155</v>
      </c>
      <c r="G545" t="str">
        <f t="shared" si="34"/>
        <v>failed</v>
      </c>
      <c r="H545">
        <f t="shared" si="35"/>
        <v>180</v>
      </c>
      <c r="J545" s="12" t="s">
        <v>20</v>
      </c>
      <c r="K545">
        <v>155</v>
      </c>
    </row>
    <row r="546" spans="1:11" x14ac:dyDescent="0.3">
      <c r="A546" t="s">
        <v>20</v>
      </c>
      <c r="B546">
        <v>84</v>
      </c>
      <c r="C546">
        <f t="shared" si="32"/>
        <v>84</v>
      </c>
      <c r="D546" t="str">
        <f t="shared" si="33"/>
        <v>successful</v>
      </c>
      <c r="E546" t="str">
        <v>successful</v>
      </c>
      <c r="F546">
        <v>266</v>
      </c>
      <c r="G546" t="str">
        <f t="shared" si="34"/>
        <v/>
      </c>
      <c r="H546" t="str">
        <f t="shared" si="35"/>
        <v/>
      </c>
      <c r="J546" s="12" t="s">
        <v>20</v>
      </c>
      <c r="K546">
        <v>266</v>
      </c>
    </row>
    <row r="547" spans="1:11" x14ac:dyDescent="0.3">
      <c r="A547" t="s">
        <v>14</v>
      </c>
      <c r="B547">
        <v>2690</v>
      </c>
      <c r="C547" t="str">
        <f t="shared" si="32"/>
        <v/>
      </c>
      <c r="D547" t="str">
        <f t="shared" si="33"/>
        <v/>
      </c>
      <c r="E547" t="str">
        <v>successful</v>
      </c>
      <c r="F547">
        <v>155</v>
      </c>
      <c r="G547" t="str">
        <f t="shared" si="34"/>
        <v>failed</v>
      </c>
      <c r="H547">
        <f t="shared" si="35"/>
        <v>2690</v>
      </c>
      <c r="J547" s="12" t="s">
        <v>20</v>
      </c>
      <c r="K547">
        <v>155</v>
      </c>
    </row>
    <row r="548" spans="1:11" x14ac:dyDescent="0.3">
      <c r="A548" t="s">
        <v>20</v>
      </c>
      <c r="B548">
        <v>88</v>
      </c>
      <c r="C548">
        <f t="shared" si="32"/>
        <v>88</v>
      </c>
      <c r="D548" t="str">
        <f t="shared" si="33"/>
        <v>successful</v>
      </c>
      <c r="E548" t="str">
        <v>successful</v>
      </c>
      <c r="F548">
        <v>207</v>
      </c>
      <c r="G548" t="str">
        <f t="shared" si="34"/>
        <v/>
      </c>
      <c r="H548" t="str">
        <f t="shared" si="35"/>
        <v/>
      </c>
      <c r="J548" s="12" t="s">
        <v>20</v>
      </c>
      <c r="K548">
        <v>207</v>
      </c>
    </row>
    <row r="549" spans="1:11" x14ac:dyDescent="0.3">
      <c r="A549" t="s">
        <v>20</v>
      </c>
      <c r="B549">
        <v>156</v>
      </c>
      <c r="C549">
        <f t="shared" si="32"/>
        <v>156</v>
      </c>
      <c r="D549" t="str">
        <f t="shared" si="33"/>
        <v>successful</v>
      </c>
      <c r="E549" t="str">
        <v>successful</v>
      </c>
      <c r="F549">
        <v>245</v>
      </c>
      <c r="G549" t="str">
        <f t="shared" si="34"/>
        <v/>
      </c>
      <c r="H549" t="str">
        <f t="shared" si="35"/>
        <v/>
      </c>
      <c r="J549" s="12" t="s">
        <v>20</v>
      </c>
      <c r="K549">
        <v>245</v>
      </c>
    </row>
    <row r="550" spans="1:11" x14ac:dyDescent="0.3">
      <c r="A550" t="s">
        <v>20</v>
      </c>
      <c r="B550">
        <v>2985</v>
      </c>
      <c r="C550">
        <f t="shared" si="32"/>
        <v>2985</v>
      </c>
      <c r="D550" t="str">
        <f t="shared" si="33"/>
        <v>successful</v>
      </c>
      <c r="E550" t="str">
        <v>successful</v>
      </c>
      <c r="F550">
        <v>1573</v>
      </c>
      <c r="G550" t="str">
        <f t="shared" si="34"/>
        <v/>
      </c>
      <c r="H550" t="str">
        <f t="shared" si="35"/>
        <v/>
      </c>
      <c r="J550" s="12" t="s">
        <v>20</v>
      </c>
      <c r="K550">
        <v>1573</v>
      </c>
    </row>
    <row r="551" spans="1:11" x14ac:dyDescent="0.3">
      <c r="A551" t="s">
        <v>20</v>
      </c>
      <c r="B551">
        <v>762</v>
      </c>
      <c r="C551">
        <f t="shared" si="32"/>
        <v>762</v>
      </c>
      <c r="D551" t="str">
        <f t="shared" si="33"/>
        <v>successful</v>
      </c>
      <c r="E551" t="str">
        <v>successful</v>
      </c>
      <c r="F551">
        <v>114</v>
      </c>
      <c r="G551" t="str">
        <f t="shared" si="34"/>
        <v/>
      </c>
      <c r="H551" t="str">
        <f t="shared" si="35"/>
        <v/>
      </c>
      <c r="J551" s="12" t="s">
        <v>20</v>
      </c>
      <c r="K551">
        <v>114</v>
      </c>
    </row>
    <row r="552" spans="1:11" x14ac:dyDescent="0.3">
      <c r="A552" t="s">
        <v>74</v>
      </c>
      <c r="B552">
        <v>1</v>
      </c>
      <c r="C552" t="str">
        <f t="shared" si="32"/>
        <v/>
      </c>
      <c r="D552" t="str">
        <f t="shared" si="33"/>
        <v/>
      </c>
      <c r="E552" t="str">
        <v>successful</v>
      </c>
      <c r="F552">
        <v>93</v>
      </c>
      <c r="G552" t="str">
        <f t="shared" si="34"/>
        <v/>
      </c>
      <c r="H552" t="str">
        <f t="shared" si="35"/>
        <v/>
      </c>
      <c r="J552" s="12" t="s">
        <v>20</v>
      </c>
      <c r="K552">
        <v>93</v>
      </c>
    </row>
    <row r="553" spans="1:11" x14ac:dyDescent="0.3">
      <c r="A553" t="s">
        <v>14</v>
      </c>
      <c r="B553">
        <v>2779</v>
      </c>
      <c r="C553" t="str">
        <f t="shared" si="32"/>
        <v/>
      </c>
      <c r="D553" t="str">
        <f t="shared" si="33"/>
        <v/>
      </c>
      <c r="E553" t="str">
        <v>successful</v>
      </c>
      <c r="F553">
        <v>1681</v>
      </c>
      <c r="G553" t="str">
        <f t="shared" si="34"/>
        <v>failed</v>
      </c>
      <c r="H553">
        <f t="shared" si="35"/>
        <v>2779</v>
      </c>
      <c r="J553" s="12" t="s">
        <v>20</v>
      </c>
      <c r="K553">
        <v>1681</v>
      </c>
    </row>
    <row r="554" spans="1:11" x14ac:dyDescent="0.3">
      <c r="A554" t="s">
        <v>14</v>
      </c>
      <c r="B554">
        <v>92</v>
      </c>
      <c r="C554" t="str">
        <f t="shared" si="32"/>
        <v/>
      </c>
      <c r="D554" t="str">
        <f t="shared" si="33"/>
        <v/>
      </c>
      <c r="E554" t="str">
        <v>successful</v>
      </c>
      <c r="F554">
        <v>32</v>
      </c>
      <c r="G554" t="str">
        <f t="shared" si="34"/>
        <v>failed</v>
      </c>
      <c r="H554">
        <f t="shared" si="35"/>
        <v>92</v>
      </c>
      <c r="J554" s="12" t="s">
        <v>20</v>
      </c>
      <c r="K554">
        <v>32</v>
      </c>
    </row>
    <row r="555" spans="1:11" x14ac:dyDescent="0.3">
      <c r="A555" t="s">
        <v>14</v>
      </c>
      <c r="B555">
        <v>1028</v>
      </c>
      <c r="C555" t="str">
        <f t="shared" si="32"/>
        <v/>
      </c>
      <c r="D555" t="str">
        <f t="shared" si="33"/>
        <v/>
      </c>
      <c r="E555" t="str">
        <v>successful</v>
      </c>
      <c r="F555">
        <v>135</v>
      </c>
      <c r="G555" t="str">
        <f t="shared" si="34"/>
        <v>failed</v>
      </c>
      <c r="H555">
        <f t="shared" si="35"/>
        <v>1028</v>
      </c>
      <c r="J555" s="12" t="s">
        <v>20</v>
      </c>
      <c r="K555">
        <v>135</v>
      </c>
    </row>
    <row r="556" spans="1:11" x14ac:dyDescent="0.3">
      <c r="A556" t="s">
        <v>20</v>
      </c>
      <c r="B556">
        <v>554</v>
      </c>
      <c r="C556">
        <f t="shared" si="32"/>
        <v>554</v>
      </c>
      <c r="D556" t="str">
        <f t="shared" si="33"/>
        <v>successful</v>
      </c>
      <c r="E556" t="str">
        <v>successful</v>
      </c>
      <c r="F556">
        <v>140</v>
      </c>
      <c r="G556" t="str">
        <f t="shared" si="34"/>
        <v/>
      </c>
      <c r="H556" t="str">
        <f t="shared" si="35"/>
        <v/>
      </c>
      <c r="J556" s="12" t="s">
        <v>20</v>
      </c>
      <c r="K556">
        <v>140</v>
      </c>
    </row>
    <row r="557" spans="1:11" x14ac:dyDescent="0.3">
      <c r="A557" t="s">
        <v>20</v>
      </c>
      <c r="B557">
        <v>135</v>
      </c>
      <c r="C557">
        <f t="shared" si="32"/>
        <v>135</v>
      </c>
      <c r="D557" t="str">
        <f t="shared" si="33"/>
        <v>successful</v>
      </c>
      <c r="E557" t="str">
        <v>successful</v>
      </c>
      <c r="F557">
        <v>92</v>
      </c>
      <c r="G557" t="str">
        <f t="shared" si="34"/>
        <v/>
      </c>
      <c r="H557" t="str">
        <f t="shared" si="35"/>
        <v/>
      </c>
      <c r="J557" s="12" t="s">
        <v>20</v>
      </c>
      <c r="K557">
        <v>92</v>
      </c>
    </row>
    <row r="558" spans="1:11" x14ac:dyDescent="0.3">
      <c r="A558" t="s">
        <v>20</v>
      </c>
      <c r="B558">
        <v>122</v>
      </c>
      <c r="C558">
        <f t="shared" si="32"/>
        <v>122</v>
      </c>
      <c r="D558" t="str">
        <f t="shared" si="33"/>
        <v>successful</v>
      </c>
      <c r="E558" t="str">
        <v>successful</v>
      </c>
      <c r="F558">
        <v>1015</v>
      </c>
      <c r="G558" t="str">
        <f t="shared" si="34"/>
        <v/>
      </c>
      <c r="H558" t="str">
        <f t="shared" si="35"/>
        <v/>
      </c>
      <c r="J558" s="12" t="s">
        <v>20</v>
      </c>
      <c r="K558">
        <v>1015</v>
      </c>
    </row>
    <row r="559" spans="1:11" x14ac:dyDescent="0.3">
      <c r="A559" t="s">
        <v>20</v>
      </c>
      <c r="B559">
        <v>221</v>
      </c>
      <c r="C559">
        <f t="shared" si="32"/>
        <v>221</v>
      </c>
      <c r="D559" t="str">
        <f t="shared" si="33"/>
        <v>successful</v>
      </c>
      <c r="E559" t="str">
        <v>successful</v>
      </c>
      <c r="F559">
        <v>323</v>
      </c>
      <c r="G559" t="str">
        <f t="shared" si="34"/>
        <v/>
      </c>
      <c r="H559" t="str">
        <f t="shared" si="35"/>
        <v/>
      </c>
      <c r="J559" s="12" t="s">
        <v>20</v>
      </c>
      <c r="K559">
        <v>323</v>
      </c>
    </row>
    <row r="560" spans="1:11" x14ac:dyDescent="0.3">
      <c r="A560" t="s">
        <v>20</v>
      </c>
      <c r="B560">
        <v>126</v>
      </c>
      <c r="C560">
        <f t="shared" si="32"/>
        <v>126</v>
      </c>
      <c r="D560" t="str">
        <f t="shared" si="33"/>
        <v>successful</v>
      </c>
      <c r="E560" t="str">
        <v>successful</v>
      </c>
      <c r="F560">
        <v>2326</v>
      </c>
      <c r="G560" t="str">
        <f t="shared" si="34"/>
        <v/>
      </c>
      <c r="H560" t="str">
        <f t="shared" si="35"/>
        <v/>
      </c>
      <c r="J560" s="12" t="s">
        <v>20</v>
      </c>
      <c r="K560">
        <v>2326</v>
      </c>
    </row>
    <row r="561" spans="1:11" x14ac:dyDescent="0.3">
      <c r="A561" t="s">
        <v>20</v>
      </c>
      <c r="B561">
        <v>1022</v>
      </c>
      <c r="C561">
        <f t="shared" si="32"/>
        <v>1022</v>
      </c>
      <c r="D561" t="str">
        <f t="shared" si="33"/>
        <v>successful</v>
      </c>
      <c r="E561" t="str">
        <v>successful</v>
      </c>
      <c r="F561">
        <v>381</v>
      </c>
      <c r="G561" t="str">
        <f t="shared" si="34"/>
        <v/>
      </c>
      <c r="H561" t="str">
        <f t="shared" si="35"/>
        <v/>
      </c>
      <c r="J561" s="12" t="s">
        <v>20</v>
      </c>
      <c r="K561">
        <v>381</v>
      </c>
    </row>
    <row r="562" spans="1:11" x14ac:dyDescent="0.3">
      <c r="A562" t="s">
        <v>20</v>
      </c>
      <c r="B562">
        <v>3177</v>
      </c>
      <c r="C562">
        <f t="shared" si="32"/>
        <v>3177</v>
      </c>
      <c r="D562" t="str">
        <f t="shared" si="33"/>
        <v>successful</v>
      </c>
      <c r="E562" t="str">
        <v>successful</v>
      </c>
      <c r="F562">
        <v>480</v>
      </c>
      <c r="G562" t="str">
        <f t="shared" si="34"/>
        <v/>
      </c>
      <c r="H562" t="str">
        <f t="shared" si="35"/>
        <v/>
      </c>
      <c r="J562" s="12" t="s">
        <v>20</v>
      </c>
      <c r="K562">
        <v>480</v>
      </c>
    </row>
    <row r="563" spans="1:11" x14ac:dyDescent="0.3">
      <c r="A563" t="s">
        <v>20</v>
      </c>
      <c r="B563">
        <v>198</v>
      </c>
      <c r="C563">
        <f t="shared" si="32"/>
        <v>198</v>
      </c>
      <c r="D563" t="str">
        <f t="shared" si="33"/>
        <v>successful</v>
      </c>
      <c r="E563" t="str">
        <v>successful</v>
      </c>
      <c r="F563">
        <v>226</v>
      </c>
      <c r="G563" t="str">
        <f t="shared" si="34"/>
        <v/>
      </c>
      <c r="H563" t="str">
        <f t="shared" si="35"/>
        <v/>
      </c>
      <c r="J563" s="12" t="s">
        <v>20</v>
      </c>
      <c r="K563">
        <v>226</v>
      </c>
    </row>
    <row r="564" spans="1:11" x14ac:dyDescent="0.3">
      <c r="A564" t="s">
        <v>14</v>
      </c>
      <c r="B564">
        <v>26</v>
      </c>
      <c r="C564" t="str">
        <f t="shared" si="32"/>
        <v/>
      </c>
      <c r="D564" t="str">
        <f t="shared" si="33"/>
        <v/>
      </c>
      <c r="E564" t="str">
        <v>successful</v>
      </c>
      <c r="F564">
        <v>241</v>
      </c>
      <c r="G564" t="str">
        <f t="shared" si="34"/>
        <v>failed</v>
      </c>
      <c r="H564">
        <f t="shared" si="35"/>
        <v>26</v>
      </c>
      <c r="J564" s="12" t="s">
        <v>20</v>
      </c>
      <c r="K564">
        <v>241</v>
      </c>
    </row>
    <row r="565" spans="1:11" x14ac:dyDescent="0.3">
      <c r="A565" t="s">
        <v>20</v>
      </c>
      <c r="B565">
        <v>85</v>
      </c>
      <c r="C565">
        <f t="shared" si="32"/>
        <v>85</v>
      </c>
      <c r="D565" t="str">
        <f t="shared" si="33"/>
        <v>successful</v>
      </c>
      <c r="E565" t="str">
        <v>successful</v>
      </c>
      <c r="F565">
        <v>132</v>
      </c>
      <c r="G565" t="str">
        <f t="shared" si="34"/>
        <v/>
      </c>
      <c r="H565" t="str">
        <f t="shared" si="35"/>
        <v/>
      </c>
      <c r="J565" s="12" t="s">
        <v>20</v>
      </c>
      <c r="K565">
        <v>132</v>
      </c>
    </row>
    <row r="566" spans="1:11" x14ac:dyDescent="0.3">
      <c r="A566" t="s">
        <v>14</v>
      </c>
      <c r="B566">
        <v>1790</v>
      </c>
      <c r="C566" t="str">
        <f t="shared" si="32"/>
        <v/>
      </c>
      <c r="D566" t="str">
        <f t="shared" si="33"/>
        <v/>
      </c>
      <c r="E566" t="str">
        <v>successful</v>
      </c>
      <c r="F566">
        <v>2043</v>
      </c>
      <c r="G566" t="str">
        <f t="shared" si="34"/>
        <v>failed</v>
      </c>
      <c r="H566">
        <f t="shared" si="35"/>
        <v>1790</v>
      </c>
      <c r="J566" s="12" t="s">
        <v>20</v>
      </c>
      <c r="K566">
        <v>2043</v>
      </c>
    </row>
    <row r="567" spans="1:11" x14ac:dyDescent="0.3">
      <c r="A567" t="s">
        <v>20</v>
      </c>
      <c r="B567">
        <v>3596</v>
      </c>
      <c r="C567">
        <f t="shared" si="32"/>
        <v>3596</v>
      </c>
      <c r="D567" t="str">
        <f t="shared" si="33"/>
        <v>successful</v>
      </c>
      <c r="G567" t="str">
        <f t="shared" si="34"/>
        <v/>
      </c>
      <c r="H567" t="str">
        <f t="shared" si="35"/>
        <v/>
      </c>
    </row>
    <row r="568" spans="1:11" x14ac:dyDescent="0.3">
      <c r="A568" t="s">
        <v>14</v>
      </c>
      <c r="B568">
        <v>37</v>
      </c>
      <c r="C568" t="str">
        <f t="shared" si="32"/>
        <v/>
      </c>
      <c r="D568" t="str">
        <f t="shared" si="33"/>
        <v/>
      </c>
      <c r="G568" t="str">
        <f t="shared" si="34"/>
        <v>failed</v>
      </c>
      <c r="H568">
        <f t="shared" si="35"/>
        <v>37</v>
      </c>
    </row>
    <row r="569" spans="1:11" x14ac:dyDescent="0.3">
      <c r="A569" t="s">
        <v>20</v>
      </c>
      <c r="B569">
        <v>244</v>
      </c>
      <c r="C569">
        <f t="shared" si="32"/>
        <v>244</v>
      </c>
      <c r="D569" t="str">
        <f t="shared" si="33"/>
        <v>successful</v>
      </c>
      <c r="G569" t="str">
        <f t="shared" si="34"/>
        <v/>
      </c>
      <c r="H569" t="str">
        <f t="shared" si="35"/>
        <v/>
      </c>
    </row>
    <row r="570" spans="1:11" x14ac:dyDescent="0.3">
      <c r="A570" t="s">
        <v>20</v>
      </c>
      <c r="B570">
        <v>5180</v>
      </c>
      <c r="C570">
        <f t="shared" si="32"/>
        <v>5180</v>
      </c>
      <c r="D570" t="str">
        <f t="shared" si="33"/>
        <v>successful</v>
      </c>
      <c r="G570" t="str">
        <f t="shared" si="34"/>
        <v/>
      </c>
      <c r="H570" t="str">
        <f t="shared" si="35"/>
        <v/>
      </c>
    </row>
    <row r="571" spans="1:11" x14ac:dyDescent="0.3">
      <c r="A571" t="s">
        <v>20</v>
      </c>
      <c r="B571">
        <v>589</v>
      </c>
      <c r="C571">
        <f t="shared" si="32"/>
        <v>589</v>
      </c>
      <c r="D571" t="str">
        <f t="shared" si="33"/>
        <v>successful</v>
      </c>
      <c r="G571" t="str">
        <f t="shared" si="34"/>
        <v/>
      </c>
      <c r="H571" t="str">
        <f t="shared" si="35"/>
        <v/>
      </c>
    </row>
    <row r="572" spans="1:11" x14ac:dyDescent="0.3">
      <c r="A572" t="s">
        <v>20</v>
      </c>
      <c r="B572">
        <v>2725</v>
      </c>
      <c r="C572">
        <f t="shared" si="32"/>
        <v>2725</v>
      </c>
      <c r="D572" t="str">
        <f t="shared" si="33"/>
        <v>successful</v>
      </c>
      <c r="G572" t="str">
        <f t="shared" si="34"/>
        <v/>
      </c>
      <c r="H572" t="str">
        <f t="shared" si="35"/>
        <v/>
      </c>
    </row>
    <row r="573" spans="1:11" x14ac:dyDescent="0.3">
      <c r="A573" t="s">
        <v>14</v>
      </c>
      <c r="B573">
        <v>35</v>
      </c>
      <c r="C573" t="str">
        <f t="shared" si="32"/>
        <v/>
      </c>
      <c r="D573" t="str">
        <f t="shared" si="33"/>
        <v/>
      </c>
      <c r="G573" t="str">
        <f t="shared" si="34"/>
        <v>failed</v>
      </c>
      <c r="H573">
        <f t="shared" si="35"/>
        <v>35</v>
      </c>
    </row>
    <row r="574" spans="1:11" x14ac:dyDescent="0.3">
      <c r="A574" t="s">
        <v>74</v>
      </c>
      <c r="B574">
        <v>94</v>
      </c>
      <c r="C574" t="str">
        <f t="shared" si="32"/>
        <v/>
      </c>
      <c r="D574" t="str">
        <f t="shared" si="33"/>
        <v/>
      </c>
      <c r="G574" t="str">
        <f t="shared" si="34"/>
        <v/>
      </c>
      <c r="H574" t="str">
        <f t="shared" si="35"/>
        <v/>
      </c>
    </row>
    <row r="575" spans="1:11" x14ac:dyDescent="0.3">
      <c r="A575" t="s">
        <v>20</v>
      </c>
      <c r="B575">
        <v>300</v>
      </c>
      <c r="C575">
        <f t="shared" si="32"/>
        <v>300</v>
      </c>
      <c r="D575" t="str">
        <f t="shared" si="33"/>
        <v>successful</v>
      </c>
      <c r="G575" t="str">
        <f t="shared" si="34"/>
        <v/>
      </c>
      <c r="H575" t="str">
        <f t="shared" si="35"/>
        <v/>
      </c>
    </row>
    <row r="576" spans="1:11" x14ac:dyDescent="0.3">
      <c r="A576" t="s">
        <v>20</v>
      </c>
      <c r="B576">
        <v>144</v>
      </c>
      <c r="C576">
        <f t="shared" si="32"/>
        <v>144</v>
      </c>
      <c r="D576" t="str">
        <f t="shared" si="33"/>
        <v>successful</v>
      </c>
      <c r="G576" t="str">
        <f t="shared" si="34"/>
        <v/>
      </c>
      <c r="H576" t="str">
        <f t="shared" si="35"/>
        <v/>
      </c>
    </row>
    <row r="577" spans="1:8" x14ac:dyDescent="0.3">
      <c r="A577" t="s">
        <v>14</v>
      </c>
      <c r="B577">
        <v>558</v>
      </c>
      <c r="C577" t="str">
        <f t="shared" si="32"/>
        <v/>
      </c>
      <c r="D577" t="str">
        <f t="shared" si="33"/>
        <v/>
      </c>
      <c r="G577" t="str">
        <f t="shared" si="34"/>
        <v>failed</v>
      </c>
      <c r="H577">
        <f t="shared" si="35"/>
        <v>558</v>
      </c>
    </row>
    <row r="578" spans="1:8" x14ac:dyDescent="0.3">
      <c r="A578" t="s">
        <v>14</v>
      </c>
      <c r="B578">
        <v>64</v>
      </c>
      <c r="C578" t="str">
        <f t="shared" si="32"/>
        <v/>
      </c>
      <c r="D578" t="str">
        <f t="shared" si="33"/>
        <v/>
      </c>
      <c r="G578" t="str">
        <f t="shared" si="34"/>
        <v>failed</v>
      </c>
      <c r="H578">
        <f t="shared" si="35"/>
        <v>64</v>
      </c>
    </row>
    <row r="579" spans="1:8" x14ac:dyDescent="0.3">
      <c r="A579" t="s">
        <v>74</v>
      </c>
      <c r="B579">
        <v>37</v>
      </c>
      <c r="C579" t="str">
        <f t="shared" ref="C579:C642" si="36">IF(A579="successful", B579, "")</f>
        <v/>
      </c>
      <c r="D579" t="str">
        <f t="shared" ref="D579:D642" si="37">IF(A579="successful", A579, "")</f>
        <v/>
      </c>
      <c r="G579" t="str">
        <f t="shared" ref="G579:G642" si="38">IF(A579="failed",A579,"")</f>
        <v/>
      </c>
      <c r="H579" t="str">
        <f t="shared" ref="H579:H642" si="39">IF(A579="failed",B579,"")</f>
        <v/>
      </c>
    </row>
    <row r="580" spans="1:8" x14ac:dyDescent="0.3">
      <c r="A580" t="s">
        <v>14</v>
      </c>
      <c r="B580">
        <v>245</v>
      </c>
      <c r="C580" t="str">
        <f t="shared" si="36"/>
        <v/>
      </c>
      <c r="D580" t="str">
        <f t="shared" si="37"/>
        <v/>
      </c>
      <c r="G580" t="str">
        <f t="shared" si="38"/>
        <v>failed</v>
      </c>
      <c r="H580">
        <f t="shared" si="39"/>
        <v>245</v>
      </c>
    </row>
    <row r="581" spans="1:8" x14ac:dyDescent="0.3">
      <c r="A581" t="s">
        <v>20</v>
      </c>
      <c r="B581">
        <v>87</v>
      </c>
      <c r="C581">
        <f t="shared" si="36"/>
        <v>87</v>
      </c>
      <c r="D581" t="str">
        <f t="shared" si="37"/>
        <v>successful</v>
      </c>
      <c r="G581" t="str">
        <f t="shared" si="38"/>
        <v/>
      </c>
      <c r="H581" t="str">
        <f t="shared" si="39"/>
        <v/>
      </c>
    </row>
    <row r="582" spans="1:8" x14ac:dyDescent="0.3">
      <c r="A582" t="s">
        <v>20</v>
      </c>
      <c r="B582">
        <v>3116</v>
      </c>
      <c r="C582">
        <f t="shared" si="36"/>
        <v>3116</v>
      </c>
      <c r="D582" t="str">
        <f t="shared" si="37"/>
        <v>successful</v>
      </c>
      <c r="G582" t="str">
        <f t="shared" si="38"/>
        <v/>
      </c>
      <c r="H582" t="str">
        <f t="shared" si="39"/>
        <v/>
      </c>
    </row>
    <row r="583" spans="1:8" x14ac:dyDescent="0.3">
      <c r="A583" t="s">
        <v>14</v>
      </c>
      <c r="B583">
        <v>71</v>
      </c>
      <c r="C583" t="str">
        <f t="shared" si="36"/>
        <v/>
      </c>
      <c r="D583" t="str">
        <f t="shared" si="37"/>
        <v/>
      </c>
      <c r="G583" t="str">
        <f t="shared" si="38"/>
        <v>failed</v>
      </c>
      <c r="H583">
        <f t="shared" si="39"/>
        <v>71</v>
      </c>
    </row>
    <row r="584" spans="1:8" x14ac:dyDescent="0.3">
      <c r="A584" t="s">
        <v>14</v>
      </c>
      <c r="B584">
        <v>42</v>
      </c>
      <c r="C584" t="str">
        <f t="shared" si="36"/>
        <v/>
      </c>
      <c r="D584" t="str">
        <f t="shared" si="37"/>
        <v/>
      </c>
      <c r="G584" t="str">
        <f t="shared" si="38"/>
        <v>failed</v>
      </c>
      <c r="H584">
        <f t="shared" si="39"/>
        <v>42</v>
      </c>
    </row>
    <row r="585" spans="1:8" x14ac:dyDescent="0.3">
      <c r="A585" t="s">
        <v>20</v>
      </c>
      <c r="B585">
        <v>909</v>
      </c>
      <c r="C585">
        <f t="shared" si="36"/>
        <v>909</v>
      </c>
      <c r="D585" t="str">
        <f t="shared" si="37"/>
        <v>successful</v>
      </c>
      <c r="G585" t="str">
        <f t="shared" si="38"/>
        <v/>
      </c>
      <c r="H585" t="str">
        <f t="shared" si="39"/>
        <v/>
      </c>
    </row>
    <row r="586" spans="1:8" x14ac:dyDescent="0.3">
      <c r="A586" t="s">
        <v>20</v>
      </c>
      <c r="B586">
        <v>1613</v>
      </c>
      <c r="C586">
        <f t="shared" si="36"/>
        <v>1613</v>
      </c>
      <c r="D586" t="str">
        <f t="shared" si="37"/>
        <v>successful</v>
      </c>
      <c r="G586" t="str">
        <f t="shared" si="38"/>
        <v/>
      </c>
      <c r="H586" t="str">
        <f t="shared" si="39"/>
        <v/>
      </c>
    </row>
    <row r="587" spans="1:8" x14ac:dyDescent="0.3">
      <c r="A587" t="s">
        <v>20</v>
      </c>
      <c r="B587">
        <v>136</v>
      </c>
      <c r="C587">
        <f t="shared" si="36"/>
        <v>136</v>
      </c>
      <c r="D587" t="str">
        <f t="shared" si="37"/>
        <v>successful</v>
      </c>
      <c r="G587" t="str">
        <f t="shared" si="38"/>
        <v/>
      </c>
      <c r="H587" t="str">
        <f t="shared" si="39"/>
        <v/>
      </c>
    </row>
    <row r="588" spans="1:8" x14ac:dyDescent="0.3">
      <c r="A588" t="s">
        <v>20</v>
      </c>
      <c r="B588">
        <v>130</v>
      </c>
      <c r="C588">
        <f t="shared" si="36"/>
        <v>130</v>
      </c>
      <c r="D588" t="str">
        <f t="shared" si="37"/>
        <v>successful</v>
      </c>
      <c r="G588" t="str">
        <f t="shared" si="38"/>
        <v/>
      </c>
      <c r="H588" t="str">
        <f t="shared" si="39"/>
        <v/>
      </c>
    </row>
    <row r="589" spans="1:8" x14ac:dyDescent="0.3">
      <c r="A589" t="s">
        <v>14</v>
      </c>
      <c r="B589">
        <v>156</v>
      </c>
      <c r="C589" t="str">
        <f t="shared" si="36"/>
        <v/>
      </c>
      <c r="D589" t="str">
        <f t="shared" si="37"/>
        <v/>
      </c>
      <c r="G589" t="str">
        <f t="shared" si="38"/>
        <v>failed</v>
      </c>
      <c r="H589">
        <f t="shared" si="39"/>
        <v>156</v>
      </c>
    </row>
    <row r="590" spans="1:8" x14ac:dyDescent="0.3">
      <c r="A590" t="s">
        <v>14</v>
      </c>
      <c r="B590">
        <v>1368</v>
      </c>
      <c r="C590" t="str">
        <f t="shared" si="36"/>
        <v/>
      </c>
      <c r="D590" t="str">
        <f t="shared" si="37"/>
        <v/>
      </c>
      <c r="G590" t="str">
        <f t="shared" si="38"/>
        <v>failed</v>
      </c>
      <c r="H590">
        <f t="shared" si="39"/>
        <v>1368</v>
      </c>
    </row>
    <row r="591" spans="1:8" x14ac:dyDescent="0.3">
      <c r="A591" t="s">
        <v>14</v>
      </c>
      <c r="B591">
        <v>102</v>
      </c>
      <c r="C591" t="str">
        <f t="shared" si="36"/>
        <v/>
      </c>
      <c r="D591" t="str">
        <f t="shared" si="37"/>
        <v/>
      </c>
      <c r="G591" t="str">
        <f t="shared" si="38"/>
        <v>failed</v>
      </c>
      <c r="H591">
        <f t="shared" si="39"/>
        <v>102</v>
      </c>
    </row>
    <row r="592" spans="1:8" x14ac:dyDescent="0.3">
      <c r="A592" t="s">
        <v>14</v>
      </c>
      <c r="B592">
        <v>86</v>
      </c>
      <c r="C592" t="str">
        <f t="shared" si="36"/>
        <v/>
      </c>
      <c r="D592" t="str">
        <f t="shared" si="37"/>
        <v/>
      </c>
      <c r="G592" t="str">
        <f t="shared" si="38"/>
        <v>failed</v>
      </c>
      <c r="H592">
        <f t="shared" si="39"/>
        <v>86</v>
      </c>
    </row>
    <row r="593" spans="1:8" x14ac:dyDescent="0.3">
      <c r="A593" t="s">
        <v>20</v>
      </c>
      <c r="B593">
        <v>102</v>
      </c>
      <c r="C593">
        <f t="shared" si="36"/>
        <v>102</v>
      </c>
      <c r="D593" t="str">
        <f t="shared" si="37"/>
        <v>successful</v>
      </c>
      <c r="G593" t="str">
        <f t="shared" si="38"/>
        <v/>
      </c>
      <c r="H593" t="str">
        <f t="shared" si="39"/>
        <v/>
      </c>
    </row>
    <row r="594" spans="1:8" x14ac:dyDescent="0.3">
      <c r="A594" t="s">
        <v>14</v>
      </c>
      <c r="B594">
        <v>253</v>
      </c>
      <c r="C594" t="str">
        <f t="shared" si="36"/>
        <v/>
      </c>
      <c r="D594" t="str">
        <f t="shared" si="37"/>
        <v/>
      </c>
      <c r="G594" t="str">
        <f t="shared" si="38"/>
        <v>failed</v>
      </c>
      <c r="H594">
        <f t="shared" si="39"/>
        <v>253</v>
      </c>
    </row>
    <row r="595" spans="1:8" x14ac:dyDescent="0.3">
      <c r="A595" t="s">
        <v>20</v>
      </c>
      <c r="B595">
        <v>4006</v>
      </c>
      <c r="C595">
        <f t="shared" si="36"/>
        <v>4006</v>
      </c>
      <c r="D595" t="str">
        <f t="shared" si="37"/>
        <v>successful</v>
      </c>
      <c r="G595" t="str">
        <f t="shared" si="38"/>
        <v/>
      </c>
      <c r="H595" t="str">
        <f t="shared" si="39"/>
        <v/>
      </c>
    </row>
    <row r="596" spans="1:8" x14ac:dyDescent="0.3">
      <c r="A596" t="s">
        <v>14</v>
      </c>
      <c r="B596">
        <v>157</v>
      </c>
      <c r="C596" t="str">
        <f t="shared" si="36"/>
        <v/>
      </c>
      <c r="D596" t="str">
        <f t="shared" si="37"/>
        <v/>
      </c>
      <c r="G596" t="str">
        <f t="shared" si="38"/>
        <v>failed</v>
      </c>
      <c r="H596">
        <f t="shared" si="39"/>
        <v>157</v>
      </c>
    </row>
    <row r="597" spans="1:8" x14ac:dyDescent="0.3">
      <c r="A597" t="s">
        <v>20</v>
      </c>
      <c r="B597">
        <v>1629</v>
      </c>
      <c r="C597">
        <f t="shared" si="36"/>
        <v>1629</v>
      </c>
      <c r="D597" t="str">
        <f t="shared" si="37"/>
        <v>successful</v>
      </c>
      <c r="G597" t="str">
        <f t="shared" si="38"/>
        <v/>
      </c>
      <c r="H597" t="str">
        <f t="shared" si="39"/>
        <v/>
      </c>
    </row>
    <row r="598" spans="1:8" x14ac:dyDescent="0.3">
      <c r="A598" t="s">
        <v>14</v>
      </c>
      <c r="B598">
        <v>183</v>
      </c>
      <c r="C598" t="str">
        <f t="shared" si="36"/>
        <v/>
      </c>
      <c r="D598" t="str">
        <f t="shared" si="37"/>
        <v/>
      </c>
      <c r="G598" t="str">
        <f t="shared" si="38"/>
        <v>failed</v>
      </c>
      <c r="H598">
        <f t="shared" si="39"/>
        <v>183</v>
      </c>
    </row>
    <row r="599" spans="1:8" x14ac:dyDescent="0.3">
      <c r="A599" t="s">
        <v>20</v>
      </c>
      <c r="B599">
        <v>2188</v>
      </c>
      <c r="C599">
        <f t="shared" si="36"/>
        <v>2188</v>
      </c>
      <c r="D599" t="str">
        <f t="shared" si="37"/>
        <v>successful</v>
      </c>
      <c r="G599" t="str">
        <f t="shared" si="38"/>
        <v/>
      </c>
      <c r="H599" t="str">
        <f t="shared" si="39"/>
        <v/>
      </c>
    </row>
    <row r="600" spans="1:8" x14ac:dyDescent="0.3">
      <c r="A600" t="s">
        <v>20</v>
      </c>
      <c r="B600">
        <v>2409</v>
      </c>
      <c r="C600">
        <f t="shared" si="36"/>
        <v>2409</v>
      </c>
      <c r="D600" t="str">
        <f t="shared" si="37"/>
        <v>successful</v>
      </c>
      <c r="G600" t="str">
        <f t="shared" si="38"/>
        <v/>
      </c>
      <c r="H600" t="str">
        <f t="shared" si="39"/>
        <v/>
      </c>
    </row>
    <row r="601" spans="1:8" x14ac:dyDescent="0.3">
      <c r="A601" t="s">
        <v>14</v>
      </c>
      <c r="B601">
        <v>82</v>
      </c>
      <c r="C601" t="str">
        <f t="shared" si="36"/>
        <v/>
      </c>
      <c r="D601" t="str">
        <f t="shared" si="37"/>
        <v/>
      </c>
      <c r="G601" t="str">
        <f t="shared" si="38"/>
        <v>failed</v>
      </c>
      <c r="H601">
        <f t="shared" si="39"/>
        <v>82</v>
      </c>
    </row>
    <row r="602" spans="1:8" x14ac:dyDescent="0.3">
      <c r="A602" t="s">
        <v>14</v>
      </c>
      <c r="B602">
        <v>1</v>
      </c>
      <c r="C602" t="str">
        <f t="shared" si="36"/>
        <v/>
      </c>
      <c r="D602" t="str">
        <f t="shared" si="37"/>
        <v/>
      </c>
      <c r="G602" t="str">
        <f t="shared" si="38"/>
        <v>failed</v>
      </c>
      <c r="H602">
        <f t="shared" si="39"/>
        <v>1</v>
      </c>
    </row>
    <row r="603" spans="1:8" x14ac:dyDescent="0.3">
      <c r="A603" t="s">
        <v>20</v>
      </c>
      <c r="B603">
        <v>194</v>
      </c>
      <c r="C603">
        <f t="shared" si="36"/>
        <v>194</v>
      </c>
      <c r="D603" t="str">
        <f t="shared" si="37"/>
        <v>successful</v>
      </c>
      <c r="G603" t="str">
        <f t="shared" si="38"/>
        <v/>
      </c>
      <c r="H603" t="str">
        <f t="shared" si="39"/>
        <v/>
      </c>
    </row>
    <row r="604" spans="1:8" x14ac:dyDescent="0.3">
      <c r="A604" t="s">
        <v>20</v>
      </c>
      <c r="B604">
        <v>1140</v>
      </c>
      <c r="C604">
        <f t="shared" si="36"/>
        <v>1140</v>
      </c>
      <c r="D604" t="str">
        <f t="shared" si="37"/>
        <v>successful</v>
      </c>
      <c r="G604" t="str">
        <f t="shared" si="38"/>
        <v/>
      </c>
      <c r="H604" t="str">
        <f t="shared" si="39"/>
        <v/>
      </c>
    </row>
    <row r="605" spans="1:8" x14ac:dyDescent="0.3">
      <c r="A605" t="s">
        <v>20</v>
      </c>
      <c r="B605">
        <v>102</v>
      </c>
      <c r="C605">
        <f t="shared" si="36"/>
        <v>102</v>
      </c>
      <c r="D605" t="str">
        <f t="shared" si="37"/>
        <v>successful</v>
      </c>
      <c r="G605" t="str">
        <f t="shared" si="38"/>
        <v/>
      </c>
      <c r="H605" t="str">
        <f t="shared" si="39"/>
        <v/>
      </c>
    </row>
    <row r="606" spans="1:8" x14ac:dyDescent="0.3">
      <c r="A606" t="s">
        <v>20</v>
      </c>
      <c r="B606">
        <v>2857</v>
      </c>
      <c r="C606">
        <f t="shared" si="36"/>
        <v>2857</v>
      </c>
      <c r="D606" t="str">
        <f t="shared" si="37"/>
        <v>successful</v>
      </c>
      <c r="G606" t="str">
        <f t="shared" si="38"/>
        <v/>
      </c>
      <c r="H606" t="str">
        <f t="shared" si="39"/>
        <v/>
      </c>
    </row>
    <row r="607" spans="1:8" x14ac:dyDescent="0.3">
      <c r="A607" t="s">
        <v>20</v>
      </c>
      <c r="B607">
        <v>107</v>
      </c>
      <c r="C607">
        <f t="shared" si="36"/>
        <v>107</v>
      </c>
      <c r="D607" t="str">
        <f t="shared" si="37"/>
        <v>successful</v>
      </c>
      <c r="G607" t="str">
        <f t="shared" si="38"/>
        <v/>
      </c>
      <c r="H607" t="str">
        <f t="shared" si="39"/>
        <v/>
      </c>
    </row>
    <row r="608" spans="1:8" x14ac:dyDescent="0.3">
      <c r="A608" t="s">
        <v>20</v>
      </c>
      <c r="B608">
        <v>160</v>
      </c>
      <c r="C608">
        <f t="shared" si="36"/>
        <v>160</v>
      </c>
      <c r="D608" t="str">
        <f t="shared" si="37"/>
        <v>successful</v>
      </c>
      <c r="G608" t="str">
        <f t="shared" si="38"/>
        <v/>
      </c>
      <c r="H608" t="str">
        <f t="shared" si="39"/>
        <v/>
      </c>
    </row>
    <row r="609" spans="1:8" x14ac:dyDescent="0.3">
      <c r="A609" t="s">
        <v>20</v>
      </c>
      <c r="B609">
        <v>2230</v>
      </c>
      <c r="C609">
        <f t="shared" si="36"/>
        <v>2230</v>
      </c>
      <c r="D609" t="str">
        <f t="shared" si="37"/>
        <v>successful</v>
      </c>
      <c r="G609" t="str">
        <f t="shared" si="38"/>
        <v/>
      </c>
      <c r="H609" t="str">
        <f t="shared" si="39"/>
        <v/>
      </c>
    </row>
    <row r="610" spans="1:8" x14ac:dyDescent="0.3">
      <c r="A610" t="s">
        <v>20</v>
      </c>
      <c r="B610">
        <v>316</v>
      </c>
      <c r="C610">
        <f t="shared" si="36"/>
        <v>316</v>
      </c>
      <c r="D610" t="str">
        <f t="shared" si="37"/>
        <v>successful</v>
      </c>
      <c r="G610" t="str">
        <f t="shared" si="38"/>
        <v/>
      </c>
      <c r="H610" t="str">
        <f t="shared" si="39"/>
        <v/>
      </c>
    </row>
    <row r="611" spans="1:8" x14ac:dyDescent="0.3">
      <c r="A611" t="s">
        <v>20</v>
      </c>
      <c r="B611">
        <v>117</v>
      </c>
      <c r="C611">
        <f t="shared" si="36"/>
        <v>117</v>
      </c>
      <c r="D611" t="str">
        <f t="shared" si="37"/>
        <v>successful</v>
      </c>
      <c r="G611" t="str">
        <f t="shared" si="38"/>
        <v/>
      </c>
      <c r="H611" t="str">
        <f t="shared" si="39"/>
        <v/>
      </c>
    </row>
    <row r="612" spans="1:8" x14ac:dyDescent="0.3">
      <c r="A612" t="s">
        <v>20</v>
      </c>
      <c r="B612">
        <v>6406</v>
      </c>
      <c r="C612">
        <f t="shared" si="36"/>
        <v>6406</v>
      </c>
      <c r="D612" t="str">
        <f t="shared" si="37"/>
        <v>successful</v>
      </c>
      <c r="G612" t="str">
        <f t="shared" si="38"/>
        <v/>
      </c>
      <c r="H612" t="str">
        <f t="shared" si="39"/>
        <v/>
      </c>
    </row>
    <row r="613" spans="1:8" x14ac:dyDescent="0.3">
      <c r="A613" t="s">
        <v>74</v>
      </c>
      <c r="B613">
        <v>15</v>
      </c>
      <c r="C613" t="str">
        <f t="shared" si="36"/>
        <v/>
      </c>
      <c r="D613" t="str">
        <f t="shared" si="37"/>
        <v/>
      </c>
      <c r="G613" t="str">
        <f t="shared" si="38"/>
        <v/>
      </c>
      <c r="H613" t="str">
        <f t="shared" si="39"/>
        <v/>
      </c>
    </row>
    <row r="614" spans="1:8" x14ac:dyDescent="0.3">
      <c r="A614" t="s">
        <v>20</v>
      </c>
      <c r="B614">
        <v>192</v>
      </c>
      <c r="C614">
        <f t="shared" si="36"/>
        <v>192</v>
      </c>
      <c r="D614" t="str">
        <f t="shared" si="37"/>
        <v>successful</v>
      </c>
      <c r="G614" t="str">
        <f t="shared" si="38"/>
        <v/>
      </c>
      <c r="H614" t="str">
        <f t="shared" si="39"/>
        <v/>
      </c>
    </row>
    <row r="615" spans="1:8" x14ac:dyDescent="0.3">
      <c r="A615" t="s">
        <v>20</v>
      </c>
      <c r="B615">
        <v>26</v>
      </c>
      <c r="C615">
        <f t="shared" si="36"/>
        <v>26</v>
      </c>
      <c r="D615" t="str">
        <f t="shared" si="37"/>
        <v>successful</v>
      </c>
      <c r="G615" t="str">
        <f t="shared" si="38"/>
        <v/>
      </c>
      <c r="H615" t="str">
        <f t="shared" si="39"/>
        <v/>
      </c>
    </row>
    <row r="616" spans="1:8" x14ac:dyDescent="0.3">
      <c r="A616" t="s">
        <v>20</v>
      </c>
      <c r="B616">
        <v>723</v>
      </c>
      <c r="C616">
        <f t="shared" si="36"/>
        <v>723</v>
      </c>
      <c r="D616" t="str">
        <f t="shared" si="37"/>
        <v>successful</v>
      </c>
      <c r="G616" t="str">
        <f t="shared" si="38"/>
        <v/>
      </c>
      <c r="H616" t="str">
        <f t="shared" si="39"/>
        <v/>
      </c>
    </row>
    <row r="617" spans="1:8" x14ac:dyDescent="0.3">
      <c r="A617" t="s">
        <v>20</v>
      </c>
      <c r="B617">
        <v>170</v>
      </c>
      <c r="C617">
        <f t="shared" si="36"/>
        <v>170</v>
      </c>
      <c r="D617" t="str">
        <f t="shared" si="37"/>
        <v>successful</v>
      </c>
      <c r="G617" t="str">
        <f t="shared" si="38"/>
        <v/>
      </c>
      <c r="H617" t="str">
        <f t="shared" si="39"/>
        <v/>
      </c>
    </row>
    <row r="618" spans="1:8" x14ac:dyDescent="0.3">
      <c r="A618" t="s">
        <v>20</v>
      </c>
      <c r="B618">
        <v>238</v>
      </c>
      <c r="C618">
        <f t="shared" si="36"/>
        <v>238</v>
      </c>
      <c r="D618" t="str">
        <f t="shared" si="37"/>
        <v>successful</v>
      </c>
      <c r="G618" t="str">
        <f t="shared" si="38"/>
        <v/>
      </c>
      <c r="H618" t="str">
        <f t="shared" si="39"/>
        <v/>
      </c>
    </row>
    <row r="619" spans="1:8" x14ac:dyDescent="0.3">
      <c r="A619" t="s">
        <v>20</v>
      </c>
      <c r="B619">
        <v>55</v>
      </c>
      <c r="C619">
        <f t="shared" si="36"/>
        <v>55</v>
      </c>
      <c r="D619" t="str">
        <f t="shared" si="37"/>
        <v>successful</v>
      </c>
      <c r="G619" t="str">
        <f t="shared" si="38"/>
        <v/>
      </c>
      <c r="H619" t="str">
        <f t="shared" si="39"/>
        <v/>
      </c>
    </row>
    <row r="620" spans="1:8" x14ac:dyDescent="0.3">
      <c r="A620" t="s">
        <v>14</v>
      </c>
      <c r="B620">
        <v>1198</v>
      </c>
      <c r="C620" t="str">
        <f t="shared" si="36"/>
        <v/>
      </c>
      <c r="D620" t="str">
        <f t="shared" si="37"/>
        <v/>
      </c>
      <c r="G620" t="str">
        <f t="shared" si="38"/>
        <v>failed</v>
      </c>
      <c r="H620">
        <f t="shared" si="39"/>
        <v>1198</v>
      </c>
    </row>
    <row r="621" spans="1:8" x14ac:dyDescent="0.3">
      <c r="A621" t="s">
        <v>14</v>
      </c>
      <c r="B621">
        <v>648</v>
      </c>
      <c r="C621" t="str">
        <f t="shared" si="36"/>
        <v/>
      </c>
      <c r="D621" t="str">
        <f t="shared" si="37"/>
        <v/>
      </c>
      <c r="G621" t="str">
        <f t="shared" si="38"/>
        <v>failed</v>
      </c>
      <c r="H621">
        <f t="shared" si="39"/>
        <v>648</v>
      </c>
    </row>
    <row r="622" spans="1:8" x14ac:dyDescent="0.3">
      <c r="A622" t="s">
        <v>20</v>
      </c>
      <c r="B622">
        <v>128</v>
      </c>
      <c r="C622">
        <f t="shared" si="36"/>
        <v>128</v>
      </c>
      <c r="D622" t="str">
        <f t="shared" si="37"/>
        <v>successful</v>
      </c>
      <c r="G622" t="str">
        <f t="shared" si="38"/>
        <v/>
      </c>
      <c r="H622" t="str">
        <f t="shared" si="39"/>
        <v/>
      </c>
    </row>
    <row r="623" spans="1:8" x14ac:dyDescent="0.3">
      <c r="A623" t="s">
        <v>20</v>
      </c>
      <c r="B623">
        <v>2144</v>
      </c>
      <c r="C623">
        <f t="shared" si="36"/>
        <v>2144</v>
      </c>
      <c r="D623" t="str">
        <f t="shared" si="37"/>
        <v>successful</v>
      </c>
      <c r="G623" t="str">
        <f t="shared" si="38"/>
        <v/>
      </c>
      <c r="H623" t="str">
        <f t="shared" si="39"/>
        <v/>
      </c>
    </row>
    <row r="624" spans="1:8" x14ac:dyDescent="0.3">
      <c r="A624" t="s">
        <v>14</v>
      </c>
      <c r="B624">
        <v>64</v>
      </c>
      <c r="C624" t="str">
        <f t="shared" si="36"/>
        <v/>
      </c>
      <c r="D624" t="str">
        <f t="shared" si="37"/>
        <v/>
      </c>
      <c r="G624" t="str">
        <f t="shared" si="38"/>
        <v>failed</v>
      </c>
      <c r="H624">
        <f t="shared" si="39"/>
        <v>64</v>
      </c>
    </row>
    <row r="625" spans="1:8" x14ac:dyDescent="0.3">
      <c r="A625" t="s">
        <v>20</v>
      </c>
      <c r="B625">
        <v>2693</v>
      </c>
      <c r="C625">
        <f t="shared" si="36"/>
        <v>2693</v>
      </c>
      <c r="D625" t="str">
        <f t="shared" si="37"/>
        <v>successful</v>
      </c>
      <c r="G625" t="str">
        <f t="shared" si="38"/>
        <v/>
      </c>
      <c r="H625" t="str">
        <f t="shared" si="39"/>
        <v/>
      </c>
    </row>
    <row r="626" spans="1:8" x14ac:dyDescent="0.3">
      <c r="A626" t="s">
        <v>20</v>
      </c>
      <c r="B626">
        <v>432</v>
      </c>
      <c r="C626">
        <f t="shared" si="36"/>
        <v>432</v>
      </c>
      <c r="D626" t="str">
        <f t="shared" si="37"/>
        <v>successful</v>
      </c>
      <c r="G626" t="str">
        <f t="shared" si="38"/>
        <v/>
      </c>
      <c r="H626" t="str">
        <f t="shared" si="39"/>
        <v/>
      </c>
    </row>
    <row r="627" spans="1:8" x14ac:dyDescent="0.3">
      <c r="A627" t="s">
        <v>14</v>
      </c>
      <c r="B627">
        <v>62</v>
      </c>
      <c r="C627" t="str">
        <f t="shared" si="36"/>
        <v/>
      </c>
      <c r="D627" t="str">
        <f t="shared" si="37"/>
        <v/>
      </c>
      <c r="G627" t="str">
        <f t="shared" si="38"/>
        <v>failed</v>
      </c>
      <c r="H627">
        <f t="shared" si="39"/>
        <v>62</v>
      </c>
    </row>
    <row r="628" spans="1:8" x14ac:dyDescent="0.3">
      <c r="A628" t="s">
        <v>20</v>
      </c>
      <c r="B628">
        <v>189</v>
      </c>
      <c r="C628">
        <f t="shared" si="36"/>
        <v>189</v>
      </c>
      <c r="D628" t="str">
        <f t="shared" si="37"/>
        <v>successful</v>
      </c>
      <c r="G628" t="str">
        <f t="shared" si="38"/>
        <v/>
      </c>
      <c r="H628" t="str">
        <f t="shared" si="39"/>
        <v/>
      </c>
    </row>
    <row r="629" spans="1:8" x14ac:dyDescent="0.3">
      <c r="A629" t="s">
        <v>20</v>
      </c>
      <c r="B629">
        <v>154</v>
      </c>
      <c r="C629">
        <f t="shared" si="36"/>
        <v>154</v>
      </c>
      <c r="D629" t="str">
        <f t="shared" si="37"/>
        <v>successful</v>
      </c>
      <c r="G629" t="str">
        <f t="shared" si="38"/>
        <v/>
      </c>
      <c r="H629" t="str">
        <f t="shared" si="39"/>
        <v/>
      </c>
    </row>
    <row r="630" spans="1:8" x14ac:dyDescent="0.3">
      <c r="A630" t="s">
        <v>20</v>
      </c>
      <c r="B630">
        <v>96</v>
      </c>
      <c r="C630">
        <f t="shared" si="36"/>
        <v>96</v>
      </c>
      <c r="D630" t="str">
        <f t="shared" si="37"/>
        <v>successful</v>
      </c>
      <c r="G630" t="str">
        <f t="shared" si="38"/>
        <v/>
      </c>
      <c r="H630" t="str">
        <f t="shared" si="39"/>
        <v/>
      </c>
    </row>
    <row r="631" spans="1:8" x14ac:dyDescent="0.3">
      <c r="A631" t="s">
        <v>14</v>
      </c>
      <c r="B631">
        <v>750</v>
      </c>
      <c r="C631" t="str">
        <f t="shared" si="36"/>
        <v/>
      </c>
      <c r="D631" t="str">
        <f t="shared" si="37"/>
        <v/>
      </c>
      <c r="G631" t="str">
        <f t="shared" si="38"/>
        <v>failed</v>
      </c>
      <c r="H631">
        <f t="shared" si="39"/>
        <v>750</v>
      </c>
    </row>
    <row r="632" spans="1:8" x14ac:dyDescent="0.3">
      <c r="A632" t="s">
        <v>74</v>
      </c>
      <c r="B632">
        <v>87</v>
      </c>
      <c r="C632" t="str">
        <f t="shared" si="36"/>
        <v/>
      </c>
      <c r="D632" t="str">
        <f t="shared" si="37"/>
        <v/>
      </c>
      <c r="G632" t="str">
        <f t="shared" si="38"/>
        <v/>
      </c>
      <c r="H632" t="str">
        <f t="shared" si="39"/>
        <v/>
      </c>
    </row>
    <row r="633" spans="1:8" x14ac:dyDescent="0.3">
      <c r="A633" t="s">
        <v>20</v>
      </c>
      <c r="B633">
        <v>3063</v>
      </c>
      <c r="C633">
        <f t="shared" si="36"/>
        <v>3063</v>
      </c>
      <c r="D633" t="str">
        <f t="shared" si="37"/>
        <v>successful</v>
      </c>
      <c r="G633" t="str">
        <f t="shared" si="38"/>
        <v/>
      </c>
      <c r="H633" t="str">
        <f t="shared" si="39"/>
        <v/>
      </c>
    </row>
    <row r="634" spans="1:8" x14ac:dyDescent="0.3">
      <c r="A634" t="s">
        <v>47</v>
      </c>
      <c r="B634">
        <v>278</v>
      </c>
      <c r="C634" t="str">
        <f t="shared" si="36"/>
        <v/>
      </c>
      <c r="D634" t="str">
        <f t="shared" si="37"/>
        <v/>
      </c>
      <c r="G634" t="str">
        <f t="shared" si="38"/>
        <v/>
      </c>
      <c r="H634" t="str">
        <f t="shared" si="39"/>
        <v/>
      </c>
    </row>
    <row r="635" spans="1:8" x14ac:dyDescent="0.3">
      <c r="A635" t="s">
        <v>14</v>
      </c>
      <c r="B635">
        <v>105</v>
      </c>
      <c r="C635" t="str">
        <f t="shared" si="36"/>
        <v/>
      </c>
      <c r="D635" t="str">
        <f t="shared" si="37"/>
        <v/>
      </c>
      <c r="G635" t="str">
        <f t="shared" si="38"/>
        <v>failed</v>
      </c>
      <c r="H635">
        <f t="shared" si="39"/>
        <v>105</v>
      </c>
    </row>
    <row r="636" spans="1:8" x14ac:dyDescent="0.3">
      <c r="A636" t="s">
        <v>74</v>
      </c>
      <c r="B636">
        <v>1658</v>
      </c>
      <c r="C636" t="str">
        <f t="shared" si="36"/>
        <v/>
      </c>
      <c r="D636" t="str">
        <f t="shared" si="37"/>
        <v/>
      </c>
      <c r="G636" t="str">
        <f t="shared" si="38"/>
        <v/>
      </c>
      <c r="H636" t="str">
        <f t="shared" si="39"/>
        <v/>
      </c>
    </row>
    <row r="637" spans="1:8" x14ac:dyDescent="0.3">
      <c r="A637" t="s">
        <v>20</v>
      </c>
      <c r="B637">
        <v>2266</v>
      </c>
      <c r="C637">
        <f t="shared" si="36"/>
        <v>2266</v>
      </c>
      <c r="D637" t="str">
        <f t="shared" si="37"/>
        <v>successful</v>
      </c>
      <c r="G637" t="str">
        <f t="shared" si="38"/>
        <v/>
      </c>
      <c r="H637" t="str">
        <f t="shared" si="39"/>
        <v/>
      </c>
    </row>
    <row r="638" spans="1:8" x14ac:dyDescent="0.3">
      <c r="A638" t="s">
        <v>14</v>
      </c>
      <c r="B638">
        <v>2604</v>
      </c>
      <c r="C638" t="str">
        <f t="shared" si="36"/>
        <v/>
      </c>
      <c r="D638" t="str">
        <f t="shared" si="37"/>
        <v/>
      </c>
      <c r="G638" t="str">
        <f t="shared" si="38"/>
        <v>failed</v>
      </c>
      <c r="H638">
        <f t="shared" si="39"/>
        <v>2604</v>
      </c>
    </row>
    <row r="639" spans="1:8" x14ac:dyDescent="0.3">
      <c r="A639" t="s">
        <v>14</v>
      </c>
      <c r="B639">
        <v>65</v>
      </c>
      <c r="C639" t="str">
        <f t="shared" si="36"/>
        <v/>
      </c>
      <c r="D639" t="str">
        <f t="shared" si="37"/>
        <v/>
      </c>
      <c r="G639" t="str">
        <f t="shared" si="38"/>
        <v>failed</v>
      </c>
      <c r="H639">
        <f t="shared" si="39"/>
        <v>65</v>
      </c>
    </row>
    <row r="640" spans="1:8" x14ac:dyDescent="0.3">
      <c r="A640" t="s">
        <v>14</v>
      </c>
      <c r="B640">
        <v>94</v>
      </c>
      <c r="C640" t="str">
        <f t="shared" si="36"/>
        <v/>
      </c>
      <c r="D640" t="str">
        <f t="shared" si="37"/>
        <v/>
      </c>
      <c r="G640" t="str">
        <f t="shared" si="38"/>
        <v>failed</v>
      </c>
      <c r="H640">
        <f t="shared" si="39"/>
        <v>94</v>
      </c>
    </row>
    <row r="641" spans="1:8" x14ac:dyDescent="0.3">
      <c r="A641" t="s">
        <v>47</v>
      </c>
      <c r="B641">
        <v>45</v>
      </c>
      <c r="C641" t="str">
        <f t="shared" si="36"/>
        <v/>
      </c>
      <c r="D641" t="str">
        <f t="shared" si="37"/>
        <v/>
      </c>
      <c r="G641" t="str">
        <f t="shared" si="38"/>
        <v/>
      </c>
      <c r="H641" t="str">
        <f t="shared" si="39"/>
        <v/>
      </c>
    </row>
    <row r="642" spans="1:8" x14ac:dyDescent="0.3">
      <c r="A642" t="s">
        <v>14</v>
      </c>
      <c r="B642">
        <v>257</v>
      </c>
      <c r="C642" t="str">
        <f t="shared" si="36"/>
        <v/>
      </c>
      <c r="D642" t="str">
        <f t="shared" si="37"/>
        <v/>
      </c>
      <c r="G642" t="str">
        <f t="shared" si="38"/>
        <v>failed</v>
      </c>
      <c r="H642">
        <f t="shared" si="39"/>
        <v>257</v>
      </c>
    </row>
    <row r="643" spans="1:8" x14ac:dyDescent="0.3">
      <c r="A643" t="s">
        <v>20</v>
      </c>
      <c r="B643">
        <v>194</v>
      </c>
      <c r="C643">
        <f t="shared" ref="C643:C706" si="40">IF(A643="successful", B643, "")</f>
        <v>194</v>
      </c>
      <c r="D643" t="str">
        <f t="shared" ref="D643:D706" si="41">IF(A643="successful", A643, "")</f>
        <v>successful</v>
      </c>
      <c r="G643" t="str">
        <f t="shared" ref="G643:G706" si="42">IF(A643="failed",A643,"")</f>
        <v/>
      </c>
      <c r="H643" t="str">
        <f t="shared" ref="H643:H706" si="43">IF(A643="failed",B643,"")</f>
        <v/>
      </c>
    </row>
    <row r="644" spans="1:8" x14ac:dyDescent="0.3">
      <c r="A644" t="s">
        <v>20</v>
      </c>
      <c r="B644">
        <v>129</v>
      </c>
      <c r="C644">
        <f t="shared" si="40"/>
        <v>129</v>
      </c>
      <c r="D644" t="str">
        <f t="shared" si="41"/>
        <v>successful</v>
      </c>
      <c r="G644" t="str">
        <f t="shared" si="42"/>
        <v/>
      </c>
      <c r="H644" t="str">
        <f t="shared" si="43"/>
        <v/>
      </c>
    </row>
    <row r="645" spans="1:8" x14ac:dyDescent="0.3">
      <c r="A645" t="s">
        <v>20</v>
      </c>
      <c r="B645">
        <v>375</v>
      </c>
      <c r="C645">
        <f t="shared" si="40"/>
        <v>375</v>
      </c>
      <c r="D645" t="str">
        <f t="shared" si="41"/>
        <v>successful</v>
      </c>
      <c r="G645" t="str">
        <f t="shared" si="42"/>
        <v/>
      </c>
      <c r="H645" t="str">
        <f t="shared" si="43"/>
        <v/>
      </c>
    </row>
    <row r="646" spans="1:8" x14ac:dyDescent="0.3">
      <c r="A646" t="s">
        <v>14</v>
      </c>
      <c r="B646">
        <v>2928</v>
      </c>
      <c r="C646" t="str">
        <f t="shared" si="40"/>
        <v/>
      </c>
      <c r="D646" t="str">
        <f t="shared" si="41"/>
        <v/>
      </c>
      <c r="G646" t="str">
        <f t="shared" si="42"/>
        <v>failed</v>
      </c>
      <c r="H646">
        <f t="shared" si="43"/>
        <v>2928</v>
      </c>
    </row>
    <row r="647" spans="1:8" x14ac:dyDescent="0.3">
      <c r="A647" t="s">
        <v>14</v>
      </c>
      <c r="B647">
        <v>4697</v>
      </c>
      <c r="C647" t="str">
        <f t="shared" si="40"/>
        <v/>
      </c>
      <c r="D647" t="str">
        <f t="shared" si="41"/>
        <v/>
      </c>
      <c r="G647" t="str">
        <f t="shared" si="42"/>
        <v>failed</v>
      </c>
      <c r="H647">
        <f t="shared" si="43"/>
        <v>4697</v>
      </c>
    </row>
    <row r="648" spans="1:8" x14ac:dyDescent="0.3">
      <c r="A648" t="s">
        <v>14</v>
      </c>
      <c r="B648">
        <v>2915</v>
      </c>
      <c r="C648" t="str">
        <f t="shared" si="40"/>
        <v/>
      </c>
      <c r="D648" t="str">
        <f t="shared" si="41"/>
        <v/>
      </c>
      <c r="G648" t="str">
        <f t="shared" si="42"/>
        <v>failed</v>
      </c>
      <c r="H648">
        <f t="shared" si="43"/>
        <v>2915</v>
      </c>
    </row>
    <row r="649" spans="1:8" x14ac:dyDescent="0.3">
      <c r="A649" t="s">
        <v>14</v>
      </c>
      <c r="B649">
        <v>18</v>
      </c>
      <c r="C649" t="str">
        <f t="shared" si="40"/>
        <v/>
      </c>
      <c r="D649" t="str">
        <f t="shared" si="41"/>
        <v/>
      </c>
      <c r="G649" t="str">
        <f t="shared" si="42"/>
        <v>failed</v>
      </c>
      <c r="H649">
        <f t="shared" si="43"/>
        <v>18</v>
      </c>
    </row>
    <row r="650" spans="1:8" x14ac:dyDescent="0.3">
      <c r="A650" t="s">
        <v>74</v>
      </c>
      <c r="B650">
        <v>723</v>
      </c>
      <c r="C650" t="str">
        <f t="shared" si="40"/>
        <v/>
      </c>
      <c r="D650" t="str">
        <f t="shared" si="41"/>
        <v/>
      </c>
      <c r="G650" t="str">
        <f t="shared" si="42"/>
        <v/>
      </c>
      <c r="H650" t="str">
        <f t="shared" si="43"/>
        <v/>
      </c>
    </row>
    <row r="651" spans="1:8" x14ac:dyDescent="0.3">
      <c r="A651" t="s">
        <v>14</v>
      </c>
      <c r="B651">
        <v>602</v>
      </c>
      <c r="C651" t="str">
        <f t="shared" si="40"/>
        <v/>
      </c>
      <c r="D651" t="str">
        <f t="shared" si="41"/>
        <v/>
      </c>
      <c r="G651" t="str">
        <f t="shared" si="42"/>
        <v>failed</v>
      </c>
      <c r="H651">
        <f t="shared" si="43"/>
        <v>602</v>
      </c>
    </row>
    <row r="652" spans="1:8" x14ac:dyDescent="0.3">
      <c r="A652" t="s">
        <v>14</v>
      </c>
      <c r="B652">
        <v>1</v>
      </c>
      <c r="C652" t="str">
        <f t="shared" si="40"/>
        <v/>
      </c>
      <c r="D652" t="str">
        <f t="shared" si="41"/>
        <v/>
      </c>
      <c r="G652" t="str">
        <f t="shared" si="42"/>
        <v>failed</v>
      </c>
      <c r="H652">
        <f t="shared" si="43"/>
        <v>1</v>
      </c>
    </row>
    <row r="653" spans="1:8" x14ac:dyDescent="0.3">
      <c r="A653" t="s">
        <v>14</v>
      </c>
      <c r="B653">
        <v>3868</v>
      </c>
      <c r="C653" t="str">
        <f t="shared" si="40"/>
        <v/>
      </c>
      <c r="D653" t="str">
        <f t="shared" si="41"/>
        <v/>
      </c>
      <c r="G653" t="str">
        <f t="shared" si="42"/>
        <v>failed</v>
      </c>
      <c r="H653">
        <f t="shared" si="43"/>
        <v>3868</v>
      </c>
    </row>
    <row r="654" spans="1:8" x14ac:dyDescent="0.3">
      <c r="A654" t="s">
        <v>20</v>
      </c>
      <c r="B654">
        <v>409</v>
      </c>
      <c r="C654">
        <f t="shared" si="40"/>
        <v>409</v>
      </c>
      <c r="D654" t="str">
        <f t="shared" si="41"/>
        <v>successful</v>
      </c>
      <c r="G654" t="str">
        <f t="shared" si="42"/>
        <v/>
      </c>
      <c r="H654" t="str">
        <f t="shared" si="43"/>
        <v/>
      </c>
    </row>
    <row r="655" spans="1:8" x14ac:dyDescent="0.3">
      <c r="A655" t="s">
        <v>20</v>
      </c>
      <c r="B655">
        <v>234</v>
      </c>
      <c r="C655">
        <f t="shared" si="40"/>
        <v>234</v>
      </c>
      <c r="D655" t="str">
        <f t="shared" si="41"/>
        <v>successful</v>
      </c>
      <c r="G655" t="str">
        <f t="shared" si="42"/>
        <v/>
      </c>
      <c r="H655" t="str">
        <f t="shared" si="43"/>
        <v/>
      </c>
    </row>
    <row r="656" spans="1:8" x14ac:dyDescent="0.3">
      <c r="A656" t="s">
        <v>20</v>
      </c>
      <c r="B656">
        <v>3016</v>
      </c>
      <c r="C656">
        <f t="shared" si="40"/>
        <v>3016</v>
      </c>
      <c r="D656" t="str">
        <f t="shared" si="41"/>
        <v>successful</v>
      </c>
      <c r="G656" t="str">
        <f t="shared" si="42"/>
        <v/>
      </c>
      <c r="H656" t="str">
        <f t="shared" si="43"/>
        <v/>
      </c>
    </row>
    <row r="657" spans="1:8" x14ac:dyDescent="0.3">
      <c r="A657" t="s">
        <v>20</v>
      </c>
      <c r="B657">
        <v>264</v>
      </c>
      <c r="C657">
        <f t="shared" si="40"/>
        <v>264</v>
      </c>
      <c r="D657" t="str">
        <f t="shared" si="41"/>
        <v>successful</v>
      </c>
      <c r="G657" t="str">
        <f t="shared" si="42"/>
        <v/>
      </c>
      <c r="H657" t="str">
        <f t="shared" si="43"/>
        <v/>
      </c>
    </row>
    <row r="658" spans="1:8" x14ac:dyDescent="0.3">
      <c r="A658" t="s">
        <v>14</v>
      </c>
      <c r="B658">
        <v>504</v>
      </c>
      <c r="C658" t="str">
        <f t="shared" si="40"/>
        <v/>
      </c>
      <c r="D658" t="str">
        <f t="shared" si="41"/>
        <v/>
      </c>
      <c r="G658" t="str">
        <f t="shared" si="42"/>
        <v>failed</v>
      </c>
      <c r="H658">
        <f t="shared" si="43"/>
        <v>504</v>
      </c>
    </row>
    <row r="659" spans="1:8" x14ac:dyDescent="0.3">
      <c r="A659" t="s">
        <v>14</v>
      </c>
      <c r="B659">
        <v>14</v>
      </c>
      <c r="C659" t="str">
        <f t="shared" si="40"/>
        <v/>
      </c>
      <c r="D659" t="str">
        <f t="shared" si="41"/>
        <v/>
      </c>
      <c r="G659" t="str">
        <f t="shared" si="42"/>
        <v>failed</v>
      </c>
      <c r="H659">
        <f t="shared" si="43"/>
        <v>14</v>
      </c>
    </row>
    <row r="660" spans="1:8" x14ac:dyDescent="0.3">
      <c r="A660" t="s">
        <v>74</v>
      </c>
      <c r="B660">
        <v>390</v>
      </c>
      <c r="C660" t="str">
        <f t="shared" si="40"/>
        <v/>
      </c>
      <c r="D660" t="str">
        <f t="shared" si="41"/>
        <v/>
      </c>
      <c r="G660" t="str">
        <f t="shared" si="42"/>
        <v/>
      </c>
      <c r="H660" t="str">
        <f t="shared" si="43"/>
        <v/>
      </c>
    </row>
    <row r="661" spans="1:8" x14ac:dyDescent="0.3">
      <c r="A661" t="s">
        <v>14</v>
      </c>
      <c r="B661">
        <v>750</v>
      </c>
      <c r="C661" t="str">
        <f t="shared" si="40"/>
        <v/>
      </c>
      <c r="D661" t="str">
        <f t="shared" si="41"/>
        <v/>
      </c>
      <c r="G661" t="str">
        <f t="shared" si="42"/>
        <v>failed</v>
      </c>
      <c r="H661">
        <f t="shared" si="43"/>
        <v>750</v>
      </c>
    </row>
    <row r="662" spans="1:8" x14ac:dyDescent="0.3">
      <c r="A662" t="s">
        <v>14</v>
      </c>
      <c r="B662">
        <v>77</v>
      </c>
      <c r="C662" t="str">
        <f t="shared" si="40"/>
        <v/>
      </c>
      <c r="D662" t="str">
        <f t="shared" si="41"/>
        <v/>
      </c>
      <c r="G662" t="str">
        <f t="shared" si="42"/>
        <v>failed</v>
      </c>
      <c r="H662">
        <f t="shared" si="43"/>
        <v>77</v>
      </c>
    </row>
    <row r="663" spans="1:8" x14ac:dyDescent="0.3">
      <c r="A663" t="s">
        <v>14</v>
      </c>
      <c r="B663">
        <v>752</v>
      </c>
      <c r="C663" t="str">
        <f t="shared" si="40"/>
        <v/>
      </c>
      <c r="D663" t="str">
        <f t="shared" si="41"/>
        <v/>
      </c>
      <c r="G663" t="str">
        <f t="shared" si="42"/>
        <v>failed</v>
      </c>
      <c r="H663">
        <f t="shared" si="43"/>
        <v>752</v>
      </c>
    </row>
    <row r="664" spans="1:8" x14ac:dyDescent="0.3">
      <c r="A664" t="s">
        <v>14</v>
      </c>
      <c r="B664">
        <v>131</v>
      </c>
      <c r="C664" t="str">
        <f t="shared" si="40"/>
        <v/>
      </c>
      <c r="D664" t="str">
        <f t="shared" si="41"/>
        <v/>
      </c>
      <c r="G664" t="str">
        <f t="shared" si="42"/>
        <v>failed</v>
      </c>
      <c r="H664">
        <f t="shared" si="43"/>
        <v>131</v>
      </c>
    </row>
    <row r="665" spans="1:8" x14ac:dyDescent="0.3">
      <c r="A665" t="s">
        <v>14</v>
      </c>
      <c r="B665">
        <v>87</v>
      </c>
      <c r="C665" t="str">
        <f t="shared" si="40"/>
        <v/>
      </c>
      <c r="D665" t="str">
        <f t="shared" si="41"/>
        <v/>
      </c>
      <c r="G665" t="str">
        <f t="shared" si="42"/>
        <v>failed</v>
      </c>
      <c r="H665">
        <f t="shared" si="43"/>
        <v>87</v>
      </c>
    </row>
    <row r="666" spans="1:8" x14ac:dyDescent="0.3">
      <c r="A666" t="s">
        <v>14</v>
      </c>
      <c r="B666">
        <v>1063</v>
      </c>
      <c r="C666" t="str">
        <f t="shared" si="40"/>
        <v/>
      </c>
      <c r="D666" t="str">
        <f t="shared" si="41"/>
        <v/>
      </c>
      <c r="G666" t="str">
        <f t="shared" si="42"/>
        <v>failed</v>
      </c>
      <c r="H666">
        <f t="shared" si="43"/>
        <v>1063</v>
      </c>
    </row>
    <row r="667" spans="1:8" x14ac:dyDescent="0.3">
      <c r="A667" t="s">
        <v>20</v>
      </c>
      <c r="B667">
        <v>272</v>
      </c>
      <c r="C667">
        <f t="shared" si="40"/>
        <v>272</v>
      </c>
      <c r="D667" t="str">
        <f t="shared" si="41"/>
        <v>successful</v>
      </c>
      <c r="G667" t="str">
        <f t="shared" si="42"/>
        <v/>
      </c>
      <c r="H667" t="str">
        <f t="shared" si="43"/>
        <v/>
      </c>
    </row>
    <row r="668" spans="1:8" x14ac:dyDescent="0.3">
      <c r="A668" t="s">
        <v>74</v>
      </c>
      <c r="B668">
        <v>25</v>
      </c>
      <c r="C668" t="str">
        <f t="shared" si="40"/>
        <v/>
      </c>
      <c r="D668" t="str">
        <f t="shared" si="41"/>
        <v/>
      </c>
      <c r="G668" t="str">
        <f t="shared" si="42"/>
        <v/>
      </c>
      <c r="H668" t="str">
        <f t="shared" si="43"/>
        <v/>
      </c>
    </row>
    <row r="669" spans="1:8" x14ac:dyDescent="0.3">
      <c r="A669" t="s">
        <v>20</v>
      </c>
      <c r="B669">
        <v>419</v>
      </c>
      <c r="C669">
        <f t="shared" si="40"/>
        <v>419</v>
      </c>
      <c r="D669" t="str">
        <f t="shared" si="41"/>
        <v>successful</v>
      </c>
      <c r="G669" t="str">
        <f t="shared" si="42"/>
        <v/>
      </c>
      <c r="H669" t="str">
        <f t="shared" si="43"/>
        <v/>
      </c>
    </row>
    <row r="670" spans="1:8" x14ac:dyDescent="0.3">
      <c r="A670" t="s">
        <v>14</v>
      </c>
      <c r="B670">
        <v>76</v>
      </c>
      <c r="C670" t="str">
        <f t="shared" si="40"/>
        <v/>
      </c>
      <c r="D670" t="str">
        <f t="shared" si="41"/>
        <v/>
      </c>
      <c r="G670" t="str">
        <f t="shared" si="42"/>
        <v>failed</v>
      </c>
      <c r="H670">
        <f t="shared" si="43"/>
        <v>76</v>
      </c>
    </row>
    <row r="671" spans="1:8" x14ac:dyDescent="0.3">
      <c r="A671" t="s">
        <v>20</v>
      </c>
      <c r="B671">
        <v>1621</v>
      </c>
      <c r="C671">
        <f t="shared" si="40"/>
        <v>1621</v>
      </c>
      <c r="D671" t="str">
        <f t="shared" si="41"/>
        <v>successful</v>
      </c>
      <c r="G671" t="str">
        <f t="shared" si="42"/>
        <v/>
      </c>
      <c r="H671" t="str">
        <f t="shared" si="43"/>
        <v/>
      </c>
    </row>
    <row r="672" spans="1:8" x14ac:dyDescent="0.3">
      <c r="A672" t="s">
        <v>20</v>
      </c>
      <c r="B672">
        <v>1101</v>
      </c>
      <c r="C672">
        <f t="shared" si="40"/>
        <v>1101</v>
      </c>
      <c r="D672" t="str">
        <f t="shared" si="41"/>
        <v>successful</v>
      </c>
      <c r="G672" t="str">
        <f t="shared" si="42"/>
        <v/>
      </c>
      <c r="H672" t="str">
        <f t="shared" si="43"/>
        <v/>
      </c>
    </row>
    <row r="673" spans="1:8" x14ac:dyDescent="0.3">
      <c r="A673" t="s">
        <v>20</v>
      </c>
      <c r="B673">
        <v>1073</v>
      </c>
      <c r="C673">
        <f t="shared" si="40"/>
        <v>1073</v>
      </c>
      <c r="D673" t="str">
        <f t="shared" si="41"/>
        <v>successful</v>
      </c>
      <c r="G673" t="str">
        <f t="shared" si="42"/>
        <v/>
      </c>
      <c r="H673" t="str">
        <f t="shared" si="43"/>
        <v/>
      </c>
    </row>
    <row r="674" spans="1:8" x14ac:dyDescent="0.3">
      <c r="A674" t="s">
        <v>14</v>
      </c>
      <c r="B674">
        <v>4428</v>
      </c>
      <c r="C674" t="str">
        <f t="shared" si="40"/>
        <v/>
      </c>
      <c r="D674" t="str">
        <f t="shared" si="41"/>
        <v/>
      </c>
      <c r="G674" t="str">
        <f t="shared" si="42"/>
        <v>failed</v>
      </c>
      <c r="H674">
        <f t="shared" si="43"/>
        <v>4428</v>
      </c>
    </row>
    <row r="675" spans="1:8" x14ac:dyDescent="0.3">
      <c r="A675" t="s">
        <v>14</v>
      </c>
      <c r="B675">
        <v>58</v>
      </c>
      <c r="C675" t="str">
        <f t="shared" si="40"/>
        <v/>
      </c>
      <c r="D675" t="str">
        <f t="shared" si="41"/>
        <v/>
      </c>
      <c r="G675" t="str">
        <f t="shared" si="42"/>
        <v>failed</v>
      </c>
      <c r="H675">
        <f t="shared" si="43"/>
        <v>58</v>
      </c>
    </row>
    <row r="676" spans="1:8" x14ac:dyDescent="0.3">
      <c r="A676" t="s">
        <v>74</v>
      </c>
      <c r="B676">
        <v>1218</v>
      </c>
      <c r="C676" t="str">
        <f t="shared" si="40"/>
        <v/>
      </c>
      <c r="D676" t="str">
        <f t="shared" si="41"/>
        <v/>
      </c>
      <c r="G676" t="str">
        <f t="shared" si="42"/>
        <v/>
      </c>
      <c r="H676" t="str">
        <f t="shared" si="43"/>
        <v/>
      </c>
    </row>
    <row r="677" spans="1:8" x14ac:dyDescent="0.3">
      <c r="A677" t="s">
        <v>20</v>
      </c>
      <c r="B677">
        <v>331</v>
      </c>
      <c r="C677">
        <f t="shared" si="40"/>
        <v>331</v>
      </c>
      <c r="D677" t="str">
        <f t="shared" si="41"/>
        <v>successful</v>
      </c>
      <c r="G677" t="str">
        <f t="shared" si="42"/>
        <v/>
      </c>
      <c r="H677" t="str">
        <f t="shared" si="43"/>
        <v/>
      </c>
    </row>
    <row r="678" spans="1:8" x14ac:dyDescent="0.3">
      <c r="A678" t="s">
        <v>20</v>
      </c>
      <c r="B678">
        <v>1170</v>
      </c>
      <c r="C678">
        <f t="shared" si="40"/>
        <v>1170</v>
      </c>
      <c r="D678" t="str">
        <f t="shared" si="41"/>
        <v>successful</v>
      </c>
      <c r="G678" t="str">
        <f t="shared" si="42"/>
        <v/>
      </c>
      <c r="H678" t="str">
        <f t="shared" si="43"/>
        <v/>
      </c>
    </row>
    <row r="679" spans="1:8" x14ac:dyDescent="0.3">
      <c r="A679" t="s">
        <v>14</v>
      </c>
      <c r="B679">
        <v>111</v>
      </c>
      <c r="C679" t="str">
        <f t="shared" si="40"/>
        <v/>
      </c>
      <c r="D679" t="str">
        <f t="shared" si="41"/>
        <v/>
      </c>
      <c r="G679" t="str">
        <f t="shared" si="42"/>
        <v>failed</v>
      </c>
      <c r="H679">
        <f t="shared" si="43"/>
        <v>111</v>
      </c>
    </row>
    <row r="680" spans="1:8" x14ac:dyDescent="0.3">
      <c r="A680" t="s">
        <v>74</v>
      </c>
      <c r="B680">
        <v>215</v>
      </c>
      <c r="C680" t="str">
        <f t="shared" si="40"/>
        <v/>
      </c>
      <c r="D680" t="str">
        <f t="shared" si="41"/>
        <v/>
      </c>
      <c r="G680" t="str">
        <f t="shared" si="42"/>
        <v/>
      </c>
      <c r="H680" t="str">
        <f t="shared" si="43"/>
        <v/>
      </c>
    </row>
    <row r="681" spans="1:8" x14ac:dyDescent="0.3">
      <c r="A681" t="s">
        <v>20</v>
      </c>
      <c r="B681">
        <v>363</v>
      </c>
      <c r="C681">
        <f t="shared" si="40"/>
        <v>363</v>
      </c>
      <c r="D681" t="str">
        <f t="shared" si="41"/>
        <v>successful</v>
      </c>
      <c r="G681" t="str">
        <f t="shared" si="42"/>
        <v/>
      </c>
      <c r="H681" t="str">
        <f t="shared" si="43"/>
        <v/>
      </c>
    </row>
    <row r="682" spans="1:8" x14ac:dyDescent="0.3">
      <c r="A682" t="s">
        <v>14</v>
      </c>
      <c r="B682">
        <v>2955</v>
      </c>
      <c r="C682" t="str">
        <f t="shared" si="40"/>
        <v/>
      </c>
      <c r="D682" t="str">
        <f t="shared" si="41"/>
        <v/>
      </c>
      <c r="G682" t="str">
        <f t="shared" si="42"/>
        <v>failed</v>
      </c>
      <c r="H682">
        <f t="shared" si="43"/>
        <v>2955</v>
      </c>
    </row>
    <row r="683" spans="1:8" x14ac:dyDescent="0.3">
      <c r="A683" t="s">
        <v>14</v>
      </c>
      <c r="B683">
        <v>1657</v>
      </c>
      <c r="C683" t="str">
        <f t="shared" si="40"/>
        <v/>
      </c>
      <c r="D683" t="str">
        <f t="shared" si="41"/>
        <v/>
      </c>
      <c r="G683" t="str">
        <f t="shared" si="42"/>
        <v>failed</v>
      </c>
      <c r="H683">
        <f t="shared" si="43"/>
        <v>1657</v>
      </c>
    </row>
    <row r="684" spans="1:8" x14ac:dyDescent="0.3">
      <c r="A684" t="s">
        <v>20</v>
      </c>
      <c r="B684">
        <v>103</v>
      </c>
      <c r="C684">
        <f t="shared" si="40"/>
        <v>103</v>
      </c>
      <c r="D684" t="str">
        <f t="shared" si="41"/>
        <v>successful</v>
      </c>
      <c r="G684" t="str">
        <f t="shared" si="42"/>
        <v/>
      </c>
      <c r="H684" t="str">
        <f t="shared" si="43"/>
        <v/>
      </c>
    </row>
    <row r="685" spans="1:8" x14ac:dyDescent="0.3">
      <c r="A685" t="s">
        <v>20</v>
      </c>
      <c r="B685">
        <v>147</v>
      </c>
      <c r="C685">
        <f t="shared" si="40"/>
        <v>147</v>
      </c>
      <c r="D685" t="str">
        <f t="shared" si="41"/>
        <v>successful</v>
      </c>
      <c r="G685" t="str">
        <f t="shared" si="42"/>
        <v/>
      </c>
      <c r="H685" t="str">
        <f t="shared" si="43"/>
        <v/>
      </c>
    </row>
    <row r="686" spans="1:8" x14ac:dyDescent="0.3">
      <c r="A686" t="s">
        <v>20</v>
      </c>
      <c r="B686">
        <v>110</v>
      </c>
      <c r="C686">
        <f t="shared" si="40"/>
        <v>110</v>
      </c>
      <c r="D686" t="str">
        <f t="shared" si="41"/>
        <v>successful</v>
      </c>
      <c r="G686" t="str">
        <f t="shared" si="42"/>
        <v/>
      </c>
      <c r="H686" t="str">
        <f t="shared" si="43"/>
        <v/>
      </c>
    </row>
    <row r="687" spans="1:8" x14ac:dyDescent="0.3">
      <c r="A687" t="s">
        <v>14</v>
      </c>
      <c r="B687">
        <v>926</v>
      </c>
      <c r="C687" t="str">
        <f t="shared" si="40"/>
        <v/>
      </c>
      <c r="D687" t="str">
        <f t="shared" si="41"/>
        <v/>
      </c>
      <c r="G687" t="str">
        <f t="shared" si="42"/>
        <v>failed</v>
      </c>
      <c r="H687">
        <f t="shared" si="43"/>
        <v>926</v>
      </c>
    </row>
    <row r="688" spans="1:8" x14ac:dyDescent="0.3">
      <c r="A688" t="s">
        <v>20</v>
      </c>
      <c r="B688">
        <v>134</v>
      </c>
      <c r="C688">
        <f t="shared" si="40"/>
        <v>134</v>
      </c>
      <c r="D688" t="str">
        <f t="shared" si="41"/>
        <v>successful</v>
      </c>
      <c r="G688" t="str">
        <f t="shared" si="42"/>
        <v/>
      </c>
      <c r="H688" t="str">
        <f t="shared" si="43"/>
        <v/>
      </c>
    </row>
    <row r="689" spans="1:8" x14ac:dyDescent="0.3">
      <c r="A689" t="s">
        <v>20</v>
      </c>
      <c r="B689">
        <v>269</v>
      </c>
      <c r="C689">
        <f t="shared" si="40"/>
        <v>269</v>
      </c>
      <c r="D689" t="str">
        <f t="shared" si="41"/>
        <v>successful</v>
      </c>
      <c r="G689" t="str">
        <f t="shared" si="42"/>
        <v/>
      </c>
      <c r="H689" t="str">
        <f t="shared" si="43"/>
        <v/>
      </c>
    </row>
    <row r="690" spans="1:8" x14ac:dyDescent="0.3">
      <c r="A690" t="s">
        <v>20</v>
      </c>
      <c r="B690">
        <v>175</v>
      </c>
      <c r="C690">
        <f t="shared" si="40"/>
        <v>175</v>
      </c>
      <c r="D690" t="str">
        <f t="shared" si="41"/>
        <v>successful</v>
      </c>
      <c r="G690" t="str">
        <f t="shared" si="42"/>
        <v/>
      </c>
      <c r="H690" t="str">
        <f t="shared" si="43"/>
        <v/>
      </c>
    </row>
    <row r="691" spans="1:8" x14ac:dyDescent="0.3">
      <c r="A691" t="s">
        <v>20</v>
      </c>
      <c r="B691">
        <v>69</v>
      </c>
      <c r="C691">
        <f t="shared" si="40"/>
        <v>69</v>
      </c>
      <c r="D691" t="str">
        <f t="shared" si="41"/>
        <v>successful</v>
      </c>
      <c r="G691" t="str">
        <f t="shared" si="42"/>
        <v/>
      </c>
      <c r="H691" t="str">
        <f t="shared" si="43"/>
        <v/>
      </c>
    </row>
    <row r="692" spans="1:8" x14ac:dyDescent="0.3">
      <c r="A692" t="s">
        <v>20</v>
      </c>
      <c r="B692">
        <v>190</v>
      </c>
      <c r="C692">
        <f t="shared" si="40"/>
        <v>190</v>
      </c>
      <c r="D692" t="str">
        <f t="shared" si="41"/>
        <v>successful</v>
      </c>
      <c r="G692" t="str">
        <f t="shared" si="42"/>
        <v/>
      </c>
      <c r="H692" t="str">
        <f t="shared" si="43"/>
        <v/>
      </c>
    </row>
    <row r="693" spans="1:8" x14ac:dyDescent="0.3">
      <c r="A693" t="s">
        <v>20</v>
      </c>
      <c r="B693">
        <v>237</v>
      </c>
      <c r="C693">
        <f t="shared" si="40"/>
        <v>237</v>
      </c>
      <c r="D693" t="str">
        <f t="shared" si="41"/>
        <v>successful</v>
      </c>
      <c r="G693" t="str">
        <f t="shared" si="42"/>
        <v/>
      </c>
      <c r="H693" t="str">
        <f t="shared" si="43"/>
        <v/>
      </c>
    </row>
    <row r="694" spans="1:8" x14ac:dyDescent="0.3">
      <c r="A694" t="s">
        <v>14</v>
      </c>
      <c r="B694">
        <v>77</v>
      </c>
      <c r="C694" t="str">
        <f t="shared" si="40"/>
        <v/>
      </c>
      <c r="D694" t="str">
        <f t="shared" si="41"/>
        <v/>
      </c>
      <c r="G694" t="str">
        <f t="shared" si="42"/>
        <v>failed</v>
      </c>
      <c r="H694">
        <f t="shared" si="43"/>
        <v>77</v>
      </c>
    </row>
    <row r="695" spans="1:8" x14ac:dyDescent="0.3">
      <c r="A695" t="s">
        <v>14</v>
      </c>
      <c r="B695">
        <v>1748</v>
      </c>
      <c r="C695" t="str">
        <f t="shared" si="40"/>
        <v/>
      </c>
      <c r="D695" t="str">
        <f t="shared" si="41"/>
        <v/>
      </c>
      <c r="G695" t="str">
        <f t="shared" si="42"/>
        <v>failed</v>
      </c>
      <c r="H695">
        <f t="shared" si="43"/>
        <v>1748</v>
      </c>
    </row>
    <row r="696" spans="1:8" x14ac:dyDescent="0.3">
      <c r="A696" t="s">
        <v>14</v>
      </c>
      <c r="B696">
        <v>79</v>
      </c>
      <c r="C696" t="str">
        <f t="shared" si="40"/>
        <v/>
      </c>
      <c r="D696" t="str">
        <f t="shared" si="41"/>
        <v/>
      </c>
      <c r="G696" t="str">
        <f t="shared" si="42"/>
        <v>failed</v>
      </c>
      <c r="H696">
        <f t="shared" si="43"/>
        <v>79</v>
      </c>
    </row>
    <row r="697" spans="1:8" x14ac:dyDescent="0.3">
      <c r="A697" t="s">
        <v>20</v>
      </c>
      <c r="B697">
        <v>196</v>
      </c>
      <c r="C697">
        <f t="shared" si="40"/>
        <v>196</v>
      </c>
      <c r="D697" t="str">
        <f t="shared" si="41"/>
        <v>successful</v>
      </c>
      <c r="G697" t="str">
        <f t="shared" si="42"/>
        <v/>
      </c>
      <c r="H697" t="str">
        <f t="shared" si="43"/>
        <v/>
      </c>
    </row>
    <row r="698" spans="1:8" x14ac:dyDescent="0.3">
      <c r="A698" t="s">
        <v>14</v>
      </c>
      <c r="B698">
        <v>889</v>
      </c>
      <c r="C698" t="str">
        <f t="shared" si="40"/>
        <v/>
      </c>
      <c r="D698" t="str">
        <f t="shared" si="41"/>
        <v/>
      </c>
      <c r="G698" t="str">
        <f t="shared" si="42"/>
        <v>failed</v>
      </c>
      <c r="H698">
        <f t="shared" si="43"/>
        <v>889</v>
      </c>
    </row>
    <row r="699" spans="1:8" x14ac:dyDescent="0.3">
      <c r="A699" t="s">
        <v>20</v>
      </c>
      <c r="B699">
        <v>7295</v>
      </c>
      <c r="C699">
        <f t="shared" si="40"/>
        <v>7295</v>
      </c>
      <c r="D699" t="str">
        <f t="shared" si="41"/>
        <v>successful</v>
      </c>
      <c r="G699" t="str">
        <f t="shared" si="42"/>
        <v/>
      </c>
      <c r="H699" t="str">
        <f t="shared" si="43"/>
        <v/>
      </c>
    </row>
    <row r="700" spans="1:8" x14ac:dyDescent="0.3">
      <c r="A700" t="s">
        <v>20</v>
      </c>
      <c r="B700">
        <v>2893</v>
      </c>
      <c r="C700">
        <f t="shared" si="40"/>
        <v>2893</v>
      </c>
      <c r="D700" t="str">
        <f t="shared" si="41"/>
        <v>successful</v>
      </c>
      <c r="G700" t="str">
        <f t="shared" si="42"/>
        <v/>
      </c>
      <c r="H700" t="str">
        <f t="shared" si="43"/>
        <v/>
      </c>
    </row>
    <row r="701" spans="1:8" x14ac:dyDescent="0.3">
      <c r="A701" t="s">
        <v>14</v>
      </c>
      <c r="B701">
        <v>56</v>
      </c>
      <c r="C701" t="str">
        <f t="shared" si="40"/>
        <v/>
      </c>
      <c r="D701" t="str">
        <f t="shared" si="41"/>
        <v/>
      </c>
      <c r="G701" t="str">
        <f t="shared" si="42"/>
        <v>failed</v>
      </c>
      <c r="H701">
        <f t="shared" si="43"/>
        <v>56</v>
      </c>
    </row>
    <row r="702" spans="1:8" x14ac:dyDescent="0.3">
      <c r="A702" t="s">
        <v>14</v>
      </c>
      <c r="B702">
        <v>1</v>
      </c>
      <c r="C702" t="str">
        <f t="shared" si="40"/>
        <v/>
      </c>
      <c r="D702" t="str">
        <f t="shared" si="41"/>
        <v/>
      </c>
      <c r="G702" t="str">
        <f t="shared" si="42"/>
        <v>failed</v>
      </c>
      <c r="H702">
        <f t="shared" si="43"/>
        <v>1</v>
      </c>
    </row>
    <row r="703" spans="1:8" x14ac:dyDescent="0.3">
      <c r="A703" t="s">
        <v>20</v>
      </c>
      <c r="B703">
        <v>820</v>
      </c>
      <c r="C703">
        <f t="shared" si="40"/>
        <v>820</v>
      </c>
      <c r="D703" t="str">
        <f t="shared" si="41"/>
        <v>successful</v>
      </c>
      <c r="G703" t="str">
        <f t="shared" si="42"/>
        <v/>
      </c>
      <c r="H703" t="str">
        <f t="shared" si="43"/>
        <v/>
      </c>
    </row>
    <row r="704" spans="1:8" x14ac:dyDescent="0.3">
      <c r="A704" t="s">
        <v>14</v>
      </c>
      <c r="B704">
        <v>83</v>
      </c>
      <c r="C704" t="str">
        <f t="shared" si="40"/>
        <v/>
      </c>
      <c r="D704" t="str">
        <f t="shared" si="41"/>
        <v/>
      </c>
      <c r="G704" t="str">
        <f t="shared" si="42"/>
        <v>failed</v>
      </c>
      <c r="H704">
        <f t="shared" si="43"/>
        <v>83</v>
      </c>
    </row>
    <row r="705" spans="1:8" x14ac:dyDescent="0.3">
      <c r="A705" t="s">
        <v>20</v>
      </c>
      <c r="B705">
        <v>2038</v>
      </c>
      <c r="C705">
        <f t="shared" si="40"/>
        <v>2038</v>
      </c>
      <c r="D705" t="str">
        <f t="shared" si="41"/>
        <v>successful</v>
      </c>
      <c r="G705" t="str">
        <f t="shared" si="42"/>
        <v/>
      </c>
      <c r="H705" t="str">
        <f t="shared" si="43"/>
        <v/>
      </c>
    </row>
    <row r="706" spans="1:8" x14ac:dyDescent="0.3">
      <c r="A706" t="s">
        <v>20</v>
      </c>
      <c r="B706">
        <v>116</v>
      </c>
      <c r="C706">
        <f t="shared" si="40"/>
        <v>116</v>
      </c>
      <c r="D706" t="str">
        <f t="shared" si="41"/>
        <v>successful</v>
      </c>
      <c r="G706" t="str">
        <f t="shared" si="42"/>
        <v/>
      </c>
      <c r="H706" t="str">
        <f t="shared" si="43"/>
        <v/>
      </c>
    </row>
    <row r="707" spans="1:8" x14ac:dyDescent="0.3">
      <c r="A707" t="s">
        <v>14</v>
      </c>
      <c r="B707">
        <v>2025</v>
      </c>
      <c r="C707" t="str">
        <f t="shared" ref="C707:C770" si="44">IF(A707="successful", B707, "")</f>
        <v/>
      </c>
      <c r="D707" t="str">
        <f t="shared" ref="D707:D770" si="45">IF(A707="successful", A707, "")</f>
        <v/>
      </c>
      <c r="G707" t="str">
        <f t="shared" ref="G707:G770" si="46">IF(A707="failed",A707,"")</f>
        <v>failed</v>
      </c>
      <c r="H707">
        <f t="shared" ref="H707:H770" si="47">IF(A707="failed",B707,"")</f>
        <v>2025</v>
      </c>
    </row>
    <row r="708" spans="1:8" x14ac:dyDescent="0.3">
      <c r="A708" t="s">
        <v>20</v>
      </c>
      <c r="B708">
        <v>1345</v>
      </c>
      <c r="C708">
        <f t="shared" si="44"/>
        <v>1345</v>
      </c>
      <c r="D708" t="str">
        <f t="shared" si="45"/>
        <v>successful</v>
      </c>
      <c r="G708" t="str">
        <f t="shared" si="46"/>
        <v/>
      </c>
      <c r="H708" t="str">
        <f t="shared" si="47"/>
        <v/>
      </c>
    </row>
    <row r="709" spans="1:8" x14ac:dyDescent="0.3">
      <c r="A709" t="s">
        <v>20</v>
      </c>
      <c r="B709">
        <v>168</v>
      </c>
      <c r="C709">
        <f t="shared" si="44"/>
        <v>168</v>
      </c>
      <c r="D709" t="str">
        <f t="shared" si="45"/>
        <v>successful</v>
      </c>
      <c r="G709" t="str">
        <f t="shared" si="46"/>
        <v/>
      </c>
      <c r="H709" t="str">
        <f t="shared" si="47"/>
        <v/>
      </c>
    </row>
    <row r="710" spans="1:8" x14ac:dyDescent="0.3">
      <c r="A710" t="s">
        <v>20</v>
      </c>
      <c r="B710">
        <v>137</v>
      </c>
      <c r="C710">
        <f t="shared" si="44"/>
        <v>137</v>
      </c>
      <c r="D710" t="str">
        <f t="shared" si="45"/>
        <v>successful</v>
      </c>
      <c r="G710" t="str">
        <f t="shared" si="46"/>
        <v/>
      </c>
      <c r="H710" t="str">
        <f t="shared" si="47"/>
        <v/>
      </c>
    </row>
    <row r="711" spans="1:8" x14ac:dyDescent="0.3">
      <c r="A711" t="s">
        <v>20</v>
      </c>
      <c r="B711">
        <v>186</v>
      </c>
      <c r="C711">
        <f t="shared" si="44"/>
        <v>186</v>
      </c>
      <c r="D711" t="str">
        <f t="shared" si="45"/>
        <v>successful</v>
      </c>
      <c r="G711" t="str">
        <f t="shared" si="46"/>
        <v/>
      </c>
      <c r="H711" t="str">
        <f t="shared" si="47"/>
        <v/>
      </c>
    </row>
    <row r="712" spans="1:8" x14ac:dyDescent="0.3">
      <c r="A712" t="s">
        <v>20</v>
      </c>
      <c r="B712">
        <v>125</v>
      </c>
      <c r="C712">
        <f t="shared" si="44"/>
        <v>125</v>
      </c>
      <c r="D712" t="str">
        <f t="shared" si="45"/>
        <v>successful</v>
      </c>
      <c r="G712" t="str">
        <f t="shared" si="46"/>
        <v/>
      </c>
      <c r="H712" t="str">
        <f t="shared" si="47"/>
        <v/>
      </c>
    </row>
    <row r="713" spans="1:8" x14ac:dyDescent="0.3">
      <c r="A713" t="s">
        <v>14</v>
      </c>
      <c r="B713">
        <v>14</v>
      </c>
      <c r="C713" t="str">
        <f t="shared" si="44"/>
        <v/>
      </c>
      <c r="D713" t="str">
        <f t="shared" si="45"/>
        <v/>
      </c>
      <c r="G713" t="str">
        <f t="shared" si="46"/>
        <v>failed</v>
      </c>
      <c r="H713">
        <f t="shared" si="47"/>
        <v>14</v>
      </c>
    </row>
    <row r="714" spans="1:8" x14ac:dyDescent="0.3">
      <c r="A714" t="s">
        <v>20</v>
      </c>
      <c r="B714">
        <v>202</v>
      </c>
      <c r="C714">
        <f t="shared" si="44"/>
        <v>202</v>
      </c>
      <c r="D714" t="str">
        <f t="shared" si="45"/>
        <v>successful</v>
      </c>
      <c r="G714" t="str">
        <f t="shared" si="46"/>
        <v/>
      </c>
      <c r="H714" t="str">
        <f t="shared" si="47"/>
        <v/>
      </c>
    </row>
    <row r="715" spans="1:8" x14ac:dyDescent="0.3">
      <c r="A715" t="s">
        <v>20</v>
      </c>
      <c r="B715">
        <v>103</v>
      </c>
      <c r="C715">
        <f t="shared" si="44"/>
        <v>103</v>
      </c>
      <c r="D715" t="str">
        <f t="shared" si="45"/>
        <v>successful</v>
      </c>
      <c r="G715" t="str">
        <f t="shared" si="46"/>
        <v/>
      </c>
      <c r="H715" t="str">
        <f t="shared" si="47"/>
        <v/>
      </c>
    </row>
    <row r="716" spans="1:8" x14ac:dyDescent="0.3">
      <c r="A716" t="s">
        <v>20</v>
      </c>
      <c r="B716">
        <v>1785</v>
      </c>
      <c r="C716">
        <f t="shared" si="44"/>
        <v>1785</v>
      </c>
      <c r="D716" t="str">
        <f t="shared" si="45"/>
        <v>successful</v>
      </c>
      <c r="G716" t="str">
        <f t="shared" si="46"/>
        <v/>
      </c>
      <c r="H716" t="str">
        <f t="shared" si="47"/>
        <v/>
      </c>
    </row>
    <row r="717" spans="1:8" x14ac:dyDescent="0.3">
      <c r="A717" t="s">
        <v>14</v>
      </c>
      <c r="B717">
        <v>656</v>
      </c>
      <c r="C717" t="str">
        <f t="shared" si="44"/>
        <v/>
      </c>
      <c r="D717" t="str">
        <f t="shared" si="45"/>
        <v/>
      </c>
      <c r="G717" t="str">
        <f t="shared" si="46"/>
        <v>failed</v>
      </c>
      <c r="H717">
        <f t="shared" si="47"/>
        <v>656</v>
      </c>
    </row>
    <row r="718" spans="1:8" x14ac:dyDescent="0.3">
      <c r="A718" t="s">
        <v>20</v>
      </c>
      <c r="B718">
        <v>157</v>
      </c>
      <c r="C718">
        <f t="shared" si="44"/>
        <v>157</v>
      </c>
      <c r="D718" t="str">
        <f t="shared" si="45"/>
        <v>successful</v>
      </c>
      <c r="G718" t="str">
        <f t="shared" si="46"/>
        <v/>
      </c>
      <c r="H718" t="str">
        <f t="shared" si="47"/>
        <v/>
      </c>
    </row>
    <row r="719" spans="1:8" x14ac:dyDescent="0.3">
      <c r="A719" t="s">
        <v>20</v>
      </c>
      <c r="B719">
        <v>555</v>
      </c>
      <c r="C719">
        <f t="shared" si="44"/>
        <v>555</v>
      </c>
      <c r="D719" t="str">
        <f t="shared" si="45"/>
        <v>successful</v>
      </c>
      <c r="G719" t="str">
        <f t="shared" si="46"/>
        <v/>
      </c>
      <c r="H719" t="str">
        <f t="shared" si="47"/>
        <v/>
      </c>
    </row>
    <row r="720" spans="1:8" x14ac:dyDescent="0.3">
      <c r="A720" t="s">
        <v>20</v>
      </c>
      <c r="B720">
        <v>297</v>
      </c>
      <c r="C720">
        <f t="shared" si="44"/>
        <v>297</v>
      </c>
      <c r="D720" t="str">
        <f t="shared" si="45"/>
        <v>successful</v>
      </c>
      <c r="G720" t="str">
        <f t="shared" si="46"/>
        <v/>
      </c>
      <c r="H720" t="str">
        <f t="shared" si="47"/>
        <v/>
      </c>
    </row>
    <row r="721" spans="1:8" x14ac:dyDescent="0.3">
      <c r="A721" t="s">
        <v>20</v>
      </c>
      <c r="B721">
        <v>123</v>
      </c>
      <c r="C721">
        <f t="shared" si="44"/>
        <v>123</v>
      </c>
      <c r="D721" t="str">
        <f t="shared" si="45"/>
        <v>successful</v>
      </c>
      <c r="G721" t="str">
        <f t="shared" si="46"/>
        <v/>
      </c>
      <c r="H721" t="str">
        <f t="shared" si="47"/>
        <v/>
      </c>
    </row>
    <row r="722" spans="1:8" x14ac:dyDescent="0.3">
      <c r="A722" t="s">
        <v>74</v>
      </c>
      <c r="B722">
        <v>38</v>
      </c>
      <c r="C722" t="str">
        <f t="shared" si="44"/>
        <v/>
      </c>
      <c r="D722" t="str">
        <f t="shared" si="45"/>
        <v/>
      </c>
      <c r="G722" t="str">
        <f t="shared" si="46"/>
        <v/>
      </c>
      <c r="H722" t="str">
        <f t="shared" si="47"/>
        <v/>
      </c>
    </row>
    <row r="723" spans="1:8" x14ac:dyDescent="0.3">
      <c r="A723" t="s">
        <v>74</v>
      </c>
      <c r="B723">
        <v>60</v>
      </c>
      <c r="C723" t="str">
        <f t="shared" si="44"/>
        <v/>
      </c>
      <c r="D723" t="str">
        <f t="shared" si="45"/>
        <v/>
      </c>
      <c r="G723" t="str">
        <f t="shared" si="46"/>
        <v/>
      </c>
      <c r="H723" t="str">
        <f t="shared" si="47"/>
        <v/>
      </c>
    </row>
    <row r="724" spans="1:8" x14ac:dyDescent="0.3">
      <c r="A724" t="s">
        <v>20</v>
      </c>
      <c r="B724">
        <v>3036</v>
      </c>
      <c r="C724">
        <f t="shared" si="44"/>
        <v>3036</v>
      </c>
      <c r="D724" t="str">
        <f t="shared" si="45"/>
        <v>successful</v>
      </c>
      <c r="G724" t="str">
        <f t="shared" si="46"/>
        <v/>
      </c>
      <c r="H724" t="str">
        <f t="shared" si="47"/>
        <v/>
      </c>
    </row>
    <row r="725" spans="1:8" x14ac:dyDescent="0.3">
      <c r="A725" t="s">
        <v>20</v>
      </c>
      <c r="B725">
        <v>144</v>
      </c>
      <c r="C725">
        <f t="shared" si="44"/>
        <v>144</v>
      </c>
      <c r="D725" t="str">
        <f t="shared" si="45"/>
        <v>successful</v>
      </c>
      <c r="G725" t="str">
        <f t="shared" si="46"/>
        <v/>
      </c>
      <c r="H725" t="str">
        <f t="shared" si="47"/>
        <v/>
      </c>
    </row>
    <row r="726" spans="1:8" x14ac:dyDescent="0.3">
      <c r="A726" t="s">
        <v>20</v>
      </c>
      <c r="B726">
        <v>121</v>
      </c>
      <c r="C726">
        <f t="shared" si="44"/>
        <v>121</v>
      </c>
      <c r="D726" t="str">
        <f t="shared" si="45"/>
        <v>successful</v>
      </c>
      <c r="G726" t="str">
        <f t="shared" si="46"/>
        <v/>
      </c>
      <c r="H726" t="str">
        <f t="shared" si="47"/>
        <v/>
      </c>
    </row>
    <row r="727" spans="1:8" x14ac:dyDescent="0.3">
      <c r="A727" t="s">
        <v>14</v>
      </c>
      <c r="B727">
        <v>1596</v>
      </c>
      <c r="C727" t="str">
        <f t="shared" si="44"/>
        <v/>
      </c>
      <c r="D727" t="str">
        <f t="shared" si="45"/>
        <v/>
      </c>
      <c r="G727" t="str">
        <f t="shared" si="46"/>
        <v>failed</v>
      </c>
      <c r="H727">
        <f t="shared" si="47"/>
        <v>1596</v>
      </c>
    </row>
    <row r="728" spans="1:8" x14ac:dyDescent="0.3">
      <c r="A728" t="s">
        <v>74</v>
      </c>
      <c r="B728">
        <v>524</v>
      </c>
      <c r="C728" t="str">
        <f t="shared" si="44"/>
        <v/>
      </c>
      <c r="D728" t="str">
        <f t="shared" si="45"/>
        <v/>
      </c>
      <c r="G728" t="str">
        <f t="shared" si="46"/>
        <v/>
      </c>
      <c r="H728" t="str">
        <f t="shared" si="47"/>
        <v/>
      </c>
    </row>
    <row r="729" spans="1:8" x14ac:dyDescent="0.3">
      <c r="A729" t="s">
        <v>20</v>
      </c>
      <c r="B729">
        <v>181</v>
      </c>
      <c r="C729">
        <f t="shared" si="44"/>
        <v>181</v>
      </c>
      <c r="D729" t="str">
        <f t="shared" si="45"/>
        <v>successful</v>
      </c>
      <c r="G729" t="str">
        <f t="shared" si="46"/>
        <v/>
      </c>
      <c r="H729" t="str">
        <f t="shared" si="47"/>
        <v/>
      </c>
    </row>
    <row r="730" spans="1:8" x14ac:dyDescent="0.3">
      <c r="A730" t="s">
        <v>14</v>
      </c>
      <c r="B730">
        <v>10</v>
      </c>
      <c r="C730" t="str">
        <f t="shared" si="44"/>
        <v/>
      </c>
      <c r="D730" t="str">
        <f t="shared" si="45"/>
        <v/>
      </c>
      <c r="G730" t="str">
        <f t="shared" si="46"/>
        <v>failed</v>
      </c>
      <c r="H730">
        <f t="shared" si="47"/>
        <v>10</v>
      </c>
    </row>
    <row r="731" spans="1:8" x14ac:dyDescent="0.3">
      <c r="A731" t="s">
        <v>20</v>
      </c>
      <c r="B731">
        <v>122</v>
      </c>
      <c r="C731">
        <f t="shared" si="44"/>
        <v>122</v>
      </c>
      <c r="D731" t="str">
        <f t="shared" si="45"/>
        <v>successful</v>
      </c>
      <c r="G731" t="str">
        <f t="shared" si="46"/>
        <v/>
      </c>
      <c r="H731" t="str">
        <f t="shared" si="47"/>
        <v/>
      </c>
    </row>
    <row r="732" spans="1:8" x14ac:dyDescent="0.3">
      <c r="A732" t="s">
        <v>20</v>
      </c>
      <c r="B732">
        <v>1071</v>
      </c>
      <c r="C732">
        <f t="shared" si="44"/>
        <v>1071</v>
      </c>
      <c r="D732" t="str">
        <f t="shared" si="45"/>
        <v>successful</v>
      </c>
      <c r="G732" t="str">
        <f t="shared" si="46"/>
        <v/>
      </c>
      <c r="H732" t="str">
        <f t="shared" si="47"/>
        <v/>
      </c>
    </row>
    <row r="733" spans="1:8" x14ac:dyDescent="0.3">
      <c r="A733" t="s">
        <v>74</v>
      </c>
      <c r="B733">
        <v>219</v>
      </c>
      <c r="C733" t="str">
        <f t="shared" si="44"/>
        <v/>
      </c>
      <c r="D733" t="str">
        <f t="shared" si="45"/>
        <v/>
      </c>
      <c r="G733" t="str">
        <f t="shared" si="46"/>
        <v/>
      </c>
      <c r="H733" t="str">
        <f t="shared" si="47"/>
        <v/>
      </c>
    </row>
    <row r="734" spans="1:8" x14ac:dyDescent="0.3">
      <c r="A734" t="s">
        <v>14</v>
      </c>
      <c r="B734">
        <v>1121</v>
      </c>
      <c r="C734" t="str">
        <f t="shared" si="44"/>
        <v/>
      </c>
      <c r="D734" t="str">
        <f t="shared" si="45"/>
        <v/>
      </c>
      <c r="G734" t="str">
        <f t="shared" si="46"/>
        <v>failed</v>
      </c>
      <c r="H734">
        <f t="shared" si="47"/>
        <v>1121</v>
      </c>
    </row>
    <row r="735" spans="1:8" x14ac:dyDescent="0.3">
      <c r="A735" t="s">
        <v>20</v>
      </c>
      <c r="B735">
        <v>980</v>
      </c>
      <c r="C735">
        <f t="shared" si="44"/>
        <v>980</v>
      </c>
      <c r="D735" t="str">
        <f t="shared" si="45"/>
        <v>successful</v>
      </c>
      <c r="G735" t="str">
        <f t="shared" si="46"/>
        <v/>
      </c>
      <c r="H735" t="str">
        <f t="shared" si="47"/>
        <v/>
      </c>
    </row>
    <row r="736" spans="1:8" x14ac:dyDescent="0.3">
      <c r="A736" t="s">
        <v>20</v>
      </c>
      <c r="B736">
        <v>536</v>
      </c>
      <c r="C736">
        <f t="shared" si="44"/>
        <v>536</v>
      </c>
      <c r="D736" t="str">
        <f t="shared" si="45"/>
        <v>successful</v>
      </c>
      <c r="G736" t="str">
        <f t="shared" si="46"/>
        <v/>
      </c>
      <c r="H736" t="str">
        <f t="shared" si="47"/>
        <v/>
      </c>
    </row>
    <row r="737" spans="1:8" x14ac:dyDescent="0.3">
      <c r="A737" t="s">
        <v>20</v>
      </c>
      <c r="B737">
        <v>1991</v>
      </c>
      <c r="C737">
        <f t="shared" si="44"/>
        <v>1991</v>
      </c>
      <c r="D737" t="str">
        <f t="shared" si="45"/>
        <v>successful</v>
      </c>
      <c r="G737" t="str">
        <f t="shared" si="46"/>
        <v/>
      </c>
      <c r="H737" t="str">
        <f t="shared" si="47"/>
        <v/>
      </c>
    </row>
    <row r="738" spans="1:8" x14ac:dyDescent="0.3">
      <c r="A738" t="s">
        <v>74</v>
      </c>
      <c r="B738">
        <v>29</v>
      </c>
      <c r="C738" t="str">
        <f t="shared" si="44"/>
        <v/>
      </c>
      <c r="D738" t="str">
        <f t="shared" si="45"/>
        <v/>
      </c>
      <c r="G738" t="str">
        <f t="shared" si="46"/>
        <v/>
      </c>
      <c r="H738" t="str">
        <f t="shared" si="47"/>
        <v/>
      </c>
    </row>
    <row r="739" spans="1:8" x14ac:dyDescent="0.3">
      <c r="A739" t="s">
        <v>20</v>
      </c>
      <c r="B739">
        <v>180</v>
      </c>
      <c r="C739">
        <f t="shared" si="44"/>
        <v>180</v>
      </c>
      <c r="D739" t="str">
        <f t="shared" si="45"/>
        <v>successful</v>
      </c>
      <c r="G739" t="str">
        <f t="shared" si="46"/>
        <v/>
      </c>
      <c r="H739" t="str">
        <f t="shared" si="47"/>
        <v/>
      </c>
    </row>
    <row r="740" spans="1:8" x14ac:dyDescent="0.3">
      <c r="A740" t="s">
        <v>14</v>
      </c>
      <c r="B740">
        <v>15</v>
      </c>
      <c r="C740" t="str">
        <f t="shared" si="44"/>
        <v/>
      </c>
      <c r="D740" t="str">
        <f t="shared" si="45"/>
        <v/>
      </c>
      <c r="G740" t="str">
        <f t="shared" si="46"/>
        <v>failed</v>
      </c>
      <c r="H740">
        <f t="shared" si="47"/>
        <v>15</v>
      </c>
    </row>
    <row r="741" spans="1:8" x14ac:dyDescent="0.3">
      <c r="A741" t="s">
        <v>14</v>
      </c>
      <c r="B741">
        <v>191</v>
      </c>
      <c r="C741" t="str">
        <f t="shared" si="44"/>
        <v/>
      </c>
      <c r="D741" t="str">
        <f t="shared" si="45"/>
        <v/>
      </c>
      <c r="G741" t="str">
        <f t="shared" si="46"/>
        <v>failed</v>
      </c>
      <c r="H741">
        <f t="shared" si="47"/>
        <v>191</v>
      </c>
    </row>
    <row r="742" spans="1:8" x14ac:dyDescent="0.3">
      <c r="A742" t="s">
        <v>14</v>
      </c>
      <c r="B742">
        <v>16</v>
      </c>
      <c r="C742" t="str">
        <f t="shared" si="44"/>
        <v/>
      </c>
      <c r="D742" t="str">
        <f t="shared" si="45"/>
        <v/>
      </c>
      <c r="G742" t="str">
        <f t="shared" si="46"/>
        <v>failed</v>
      </c>
      <c r="H742">
        <f t="shared" si="47"/>
        <v>16</v>
      </c>
    </row>
    <row r="743" spans="1:8" x14ac:dyDescent="0.3">
      <c r="A743" t="s">
        <v>20</v>
      </c>
      <c r="B743">
        <v>130</v>
      </c>
      <c r="C743">
        <f t="shared" si="44"/>
        <v>130</v>
      </c>
      <c r="D743" t="str">
        <f t="shared" si="45"/>
        <v>successful</v>
      </c>
      <c r="G743" t="str">
        <f t="shared" si="46"/>
        <v/>
      </c>
      <c r="H743" t="str">
        <f t="shared" si="47"/>
        <v/>
      </c>
    </row>
    <row r="744" spans="1:8" x14ac:dyDescent="0.3">
      <c r="A744" t="s">
        <v>20</v>
      </c>
      <c r="B744">
        <v>122</v>
      </c>
      <c r="C744">
        <f t="shared" si="44"/>
        <v>122</v>
      </c>
      <c r="D744" t="str">
        <f t="shared" si="45"/>
        <v>successful</v>
      </c>
      <c r="G744" t="str">
        <f t="shared" si="46"/>
        <v/>
      </c>
      <c r="H744" t="str">
        <f t="shared" si="47"/>
        <v/>
      </c>
    </row>
    <row r="745" spans="1:8" x14ac:dyDescent="0.3">
      <c r="A745" t="s">
        <v>14</v>
      </c>
      <c r="B745">
        <v>17</v>
      </c>
      <c r="C745" t="str">
        <f t="shared" si="44"/>
        <v/>
      </c>
      <c r="D745" t="str">
        <f t="shared" si="45"/>
        <v/>
      </c>
      <c r="G745" t="str">
        <f t="shared" si="46"/>
        <v>failed</v>
      </c>
      <c r="H745">
        <f t="shared" si="47"/>
        <v>17</v>
      </c>
    </row>
    <row r="746" spans="1:8" x14ac:dyDescent="0.3">
      <c r="A746" t="s">
        <v>20</v>
      </c>
      <c r="B746">
        <v>140</v>
      </c>
      <c r="C746">
        <f t="shared" si="44"/>
        <v>140</v>
      </c>
      <c r="D746" t="str">
        <f t="shared" si="45"/>
        <v>successful</v>
      </c>
      <c r="G746" t="str">
        <f t="shared" si="46"/>
        <v/>
      </c>
      <c r="H746" t="str">
        <f t="shared" si="47"/>
        <v/>
      </c>
    </row>
    <row r="747" spans="1:8" x14ac:dyDescent="0.3">
      <c r="A747" t="s">
        <v>14</v>
      </c>
      <c r="B747">
        <v>34</v>
      </c>
      <c r="C747" t="str">
        <f t="shared" si="44"/>
        <v/>
      </c>
      <c r="D747" t="str">
        <f t="shared" si="45"/>
        <v/>
      </c>
      <c r="G747" t="str">
        <f t="shared" si="46"/>
        <v>failed</v>
      </c>
      <c r="H747">
        <f t="shared" si="47"/>
        <v>34</v>
      </c>
    </row>
    <row r="748" spans="1:8" x14ac:dyDescent="0.3">
      <c r="A748" t="s">
        <v>20</v>
      </c>
      <c r="B748">
        <v>3388</v>
      </c>
      <c r="C748">
        <f t="shared" si="44"/>
        <v>3388</v>
      </c>
      <c r="D748" t="str">
        <f t="shared" si="45"/>
        <v>successful</v>
      </c>
      <c r="G748" t="str">
        <f t="shared" si="46"/>
        <v/>
      </c>
      <c r="H748" t="str">
        <f t="shared" si="47"/>
        <v/>
      </c>
    </row>
    <row r="749" spans="1:8" x14ac:dyDescent="0.3">
      <c r="A749" t="s">
        <v>20</v>
      </c>
      <c r="B749">
        <v>280</v>
      </c>
      <c r="C749">
        <f t="shared" si="44"/>
        <v>280</v>
      </c>
      <c r="D749" t="str">
        <f t="shared" si="45"/>
        <v>successful</v>
      </c>
      <c r="G749" t="str">
        <f t="shared" si="46"/>
        <v/>
      </c>
      <c r="H749" t="str">
        <f t="shared" si="47"/>
        <v/>
      </c>
    </row>
    <row r="750" spans="1:8" x14ac:dyDescent="0.3">
      <c r="A750" t="s">
        <v>74</v>
      </c>
      <c r="B750">
        <v>614</v>
      </c>
      <c r="C750" t="str">
        <f t="shared" si="44"/>
        <v/>
      </c>
      <c r="D750" t="str">
        <f t="shared" si="45"/>
        <v/>
      </c>
      <c r="G750" t="str">
        <f t="shared" si="46"/>
        <v/>
      </c>
      <c r="H750" t="str">
        <f t="shared" si="47"/>
        <v/>
      </c>
    </row>
    <row r="751" spans="1:8" x14ac:dyDescent="0.3">
      <c r="A751" t="s">
        <v>20</v>
      </c>
      <c r="B751">
        <v>366</v>
      </c>
      <c r="C751">
        <f t="shared" si="44"/>
        <v>366</v>
      </c>
      <c r="D751" t="str">
        <f t="shared" si="45"/>
        <v>successful</v>
      </c>
      <c r="G751" t="str">
        <f t="shared" si="46"/>
        <v/>
      </c>
      <c r="H751" t="str">
        <f t="shared" si="47"/>
        <v/>
      </c>
    </row>
    <row r="752" spans="1:8" x14ac:dyDescent="0.3">
      <c r="A752" t="s">
        <v>14</v>
      </c>
      <c r="B752">
        <v>1</v>
      </c>
      <c r="C752" t="str">
        <f t="shared" si="44"/>
        <v/>
      </c>
      <c r="D752" t="str">
        <f t="shared" si="45"/>
        <v/>
      </c>
      <c r="G752" t="str">
        <f t="shared" si="46"/>
        <v>failed</v>
      </c>
      <c r="H752">
        <f t="shared" si="47"/>
        <v>1</v>
      </c>
    </row>
    <row r="753" spans="1:8" x14ac:dyDescent="0.3">
      <c r="A753" t="s">
        <v>20</v>
      </c>
      <c r="B753">
        <v>270</v>
      </c>
      <c r="C753">
        <f t="shared" si="44"/>
        <v>270</v>
      </c>
      <c r="D753" t="str">
        <f t="shared" si="45"/>
        <v>successful</v>
      </c>
      <c r="G753" t="str">
        <f t="shared" si="46"/>
        <v/>
      </c>
      <c r="H753" t="str">
        <f t="shared" si="47"/>
        <v/>
      </c>
    </row>
    <row r="754" spans="1:8" x14ac:dyDescent="0.3">
      <c r="A754" t="s">
        <v>74</v>
      </c>
      <c r="B754">
        <v>114</v>
      </c>
      <c r="C754" t="str">
        <f t="shared" si="44"/>
        <v/>
      </c>
      <c r="D754" t="str">
        <f t="shared" si="45"/>
        <v/>
      </c>
      <c r="G754" t="str">
        <f t="shared" si="46"/>
        <v/>
      </c>
      <c r="H754" t="str">
        <f t="shared" si="47"/>
        <v/>
      </c>
    </row>
    <row r="755" spans="1:8" x14ac:dyDescent="0.3">
      <c r="A755" t="s">
        <v>20</v>
      </c>
      <c r="B755">
        <v>137</v>
      </c>
      <c r="C755">
        <f t="shared" si="44"/>
        <v>137</v>
      </c>
      <c r="D755" t="str">
        <f t="shared" si="45"/>
        <v>successful</v>
      </c>
      <c r="G755" t="str">
        <f t="shared" si="46"/>
        <v/>
      </c>
      <c r="H755" t="str">
        <f t="shared" si="47"/>
        <v/>
      </c>
    </row>
    <row r="756" spans="1:8" x14ac:dyDescent="0.3">
      <c r="A756" t="s">
        <v>20</v>
      </c>
      <c r="B756">
        <v>3205</v>
      </c>
      <c r="C756">
        <f t="shared" si="44"/>
        <v>3205</v>
      </c>
      <c r="D756" t="str">
        <f t="shared" si="45"/>
        <v>successful</v>
      </c>
      <c r="G756" t="str">
        <f t="shared" si="46"/>
        <v/>
      </c>
      <c r="H756" t="str">
        <f t="shared" si="47"/>
        <v/>
      </c>
    </row>
    <row r="757" spans="1:8" x14ac:dyDescent="0.3">
      <c r="A757" t="s">
        <v>20</v>
      </c>
      <c r="B757">
        <v>288</v>
      </c>
      <c r="C757">
        <f t="shared" si="44"/>
        <v>288</v>
      </c>
      <c r="D757" t="str">
        <f t="shared" si="45"/>
        <v>successful</v>
      </c>
      <c r="G757" t="str">
        <f t="shared" si="46"/>
        <v/>
      </c>
      <c r="H757" t="str">
        <f t="shared" si="47"/>
        <v/>
      </c>
    </row>
    <row r="758" spans="1:8" x14ac:dyDescent="0.3">
      <c r="A758" t="s">
        <v>20</v>
      </c>
      <c r="B758">
        <v>148</v>
      </c>
      <c r="C758">
        <f t="shared" si="44"/>
        <v>148</v>
      </c>
      <c r="D758" t="str">
        <f t="shared" si="45"/>
        <v>successful</v>
      </c>
      <c r="G758" t="str">
        <f t="shared" si="46"/>
        <v/>
      </c>
      <c r="H758" t="str">
        <f t="shared" si="47"/>
        <v/>
      </c>
    </row>
    <row r="759" spans="1:8" x14ac:dyDescent="0.3">
      <c r="A759" t="s">
        <v>20</v>
      </c>
      <c r="B759">
        <v>114</v>
      </c>
      <c r="C759">
        <f t="shared" si="44"/>
        <v>114</v>
      </c>
      <c r="D759" t="str">
        <f t="shared" si="45"/>
        <v>successful</v>
      </c>
      <c r="G759" t="str">
        <f t="shared" si="46"/>
        <v/>
      </c>
      <c r="H759" t="str">
        <f t="shared" si="47"/>
        <v/>
      </c>
    </row>
    <row r="760" spans="1:8" x14ac:dyDescent="0.3">
      <c r="A760" t="s">
        <v>20</v>
      </c>
      <c r="B760">
        <v>1518</v>
      </c>
      <c r="C760">
        <f t="shared" si="44"/>
        <v>1518</v>
      </c>
      <c r="D760" t="str">
        <f t="shared" si="45"/>
        <v>successful</v>
      </c>
      <c r="G760" t="str">
        <f t="shared" si="46"/>
        <v/>
      </c>
      <c r="H760" t="str">
        <f t="shared" si="47"/>
        <v/>
      </c>
    </row>
    <row r="761" spans="1:8" x14ac:dyDescent="0.3">
      <c r="A761" t="s">
        <v>14</v>
      </c>
      <c r="B761">
        <v>1274</v>
      </c>
      <c r="C761" t="str">
        <f t="shared" si="44"/>
        <v/>
      </c>
      <c r="D761" t="str">
        <f t="shared" si="45"/>
        <v/>
      </c>
      <c r="G761" t="str">
        <f t="shared" si="46"/>
        <v>failed</v>
      </c>
      <c r="H761">
        <f t="shared" si="47"/>
        <v>1274</v>
      </c>
    </row>
    <row r="762" spans="1:8" x14ac:dyDescent="0.3">
      <c r="A762" t="s">
        <v>14</v>
      </c>
      <c r="B762">
        <v>210</v>
      </c>
      <c r="C762" t="str">
        <f t="shared" si="44"/>
        <v/>
      </c>
      <c r="D762" t="str">
        <f t="shared" si="45"/>
        <v/>
      </c>
      <c r="G762" t="str">
        <f t="shared" si="46"/>
        <v>failed</v>
      </c>
      <c r="H762">
        <f t="shared" si="47"/>
        <v>210</v>
      </c>
    </row>
    <row r="763" spans="1:8" x14ac:dyDescent="0.3">
      <c r="A763" t="s">
        <v>20</v>
      </c>
      <c r="B763">
        <v>166</v>
      </c>
      <c r="C763">
        <f t="shared" si="44"/>
        <v>166</v>
      </c>
      <c r="D763" t="str">
        <f t="shared" si="45"/>
        <v>successful</v>
      </c>
      <c r="G763" t="str">
        <f t="shared" si="46"/>
        <v/>
      </c>
      <c r="H763" t="str">
        <f t="shared" si="47"/>
        <v/>
      </c>
    </row>
    <row r="764" spans="1:8" x14ac:dyDescent="0.3">
      <c r="A764" t="s">
        <v>20</v>
      </c>
      <c r="B764">
        <v>100</v>
      </c>
      <c r="C764">
        <f t="shared" si="44"/>
        <v>100</v>
      </c>
      <c r="D764" t="str">
        <f t="shared" si="45"/>
        <v>successful</v>
      </c>
      <c r="G764" t="str">
        <f t="shared" si="46"/>
        <v/>
      </c>
      <c r="H764" t="str">
        <f t="shared" si="47"/>
        <v/>
      </c>
    </row>
    <row r="765" spans="1:8" x14ac:dyDescent="0.3">
      <c r="A765" t="s">
        <v>20</v>
      </c>
      <c r="B765">
        <v>235</v>
      </c>
      <c r="C765">
        <f t="shared" si="44"/>
        <v>235</v>
      </c>
      <c r="D765" t="str">
        <f t="shared" si="45"/>
        <v>successful</v>
      </c>
      <c r="G765" t="str">
        <f t="shared" si="46"/>
        <v/>
      </c>
      <c r="H765" t="str">
        <f t="shared" si="47"/>
        <v/>
      </c>
    </row>
    <row r="766" spans="1:8" x14ac:dyDescent="0.3">
      <c r="A766" t="s">
        <v>20</v>
      </c>
      <c r="B766">
        <v>148</v>
      </c>
      <c r="C766">
        <f t="shared" si="44"/>
        <v>148</v>
      </c>
      <c r="D766" t="str">
        <f t="shared" si="45"/>
        <v>successful</v>
      </c>
      <c r="G766" t="str">
        <f t="shared" si="46"/>
        <v/>
      </c>
      <c r="H766" t="str">
        <f t="shared" si="47"/>
        <v/>
      </c>
    </row>
    <row r="767" spans="1:8" x14ac:dyDescent="0.3">
      <c r="A767" t="s">
        <v>20</v>
      </c>
      <c r="B767">
        <v>198</v>
      </c>
      <c r="C767">
        <f t="shared" si="44"/>
        <v>198</v>
      </c>
      <c r="D767" t="str">
        <f t="shared" si="45"/>
        <v>successful</v>
      </c>
      <c r="G767" t="str">
        <f t="shared" si="46"/>
        <v/>
      </c>
      <c r="H767" t="str">
        <f t="shared" si="47"/>
        <v/>
      </c>
    </row>
    <row r="768" spans="1:8" x14ac:dyDescent="0.3">
      <c r="A768" t="s">
        <v>14</v>
      </c>
      <c r="B768">
        <v>248</v>
      </c>
      <c r="C768" t="str">
        <f t="shared" si="44"/>
        <v/>
      </c>
      <c r="D768" t="str">
        <f t="shared" si="45"/>
        <v/>
      </c>
      <c r="G768" t="str">
        <f t="shared" si="46"/>
        <v>failed</v>
      </c>
      <c r="H768">
        <f t="shared" si="47"/>
        <v>248</v>
      </c>
    </row>
    <row r="769" spans="1:8" x14ac:dyDescent="0.3">
      <c r="A769" t="s">
        <v>14</v>
      </c>
      <c r="B769">
        <v>513</v>
      </c>
      <c r="C769" t="str">
        <f t="shared" si="44"/>
        <v/>
      </c>
      <c r="D769" t="str">
        <f t="shared" si="45"/>
        <v/>
      </c>
      <c r="G769" t="str">
        <f t="shared" si="46"/>
        <v>failed</v>
      </c>
      <c r="H769">
        <f t="shared" si="47"/>
        <v>513</v>
      </c>
    </row>
    <row r="770" spans="1:8" x14ac:dyDescent="0.3">
      <c r="A770" t="s">
        <v>20</v>
      </c>
      <c r="B770">
        <v>150</v>
      </c>
      <c r="C770">
        <f t="shared" si="44"/>
        <v>150</v>
      </c>
      <c r="D770" t="str">
        <f t="shared" si="45"/>
        <v>successful</v>
      </c>
      <c r="G770" t="str">
        <f t="shared" si="46"/>
        <v/>
      </c>
      <c r="H770" t="str">
        <f t="shared" si="47"/>
        <v/>
      </c>
    </row>
    <row r="771" spans="1:8" x14ac:dyDescent="0.3">
      <c r="A771" t="s">
        <v>14</v>
      </c>
      <c r="B771">
        <v>3410</v>
      </c>
      <c r="C771" t="str">
        <f t="shared" ref="C771:C834" si="48">IF(A771="successful", B771, "")</f>
        <v/>
      </c>
      <c r="D771" t="str">
        <f t="shared" ref="D771:D834" si="49">IF(A771="successful", A771, "")</f>
        <v/>
      </c>
      <c r="G771" t="str">
        <f t="shared" ref="G771:G834" si="50">IF(A771="failed",A771,"")</f>
        <v>failed</v>
      </c>
      <c r="H771">
        <f t="shared" ref="H771:H834" si="51">IF(A771="failed",B771,"")</f>
        <v>3410</v>
      </c>
    </row>
    <row r="772" spans="1:8" x14ac:dyDescent="0.3">
      <c r="A772" t="s">
        <v>20</v>
      </c>
      <c r="B772">
        <v>216</v>
      </c>
      <c r="C772">
        <f t="shared" si="48"/>
        <v>216</v>
      </c>
      <c r="D772" t="str">
        <f t="shared" si="49"/>
        <v>successful</v>
      </c>
      <c r="G772" t="str">
        <f t="shared" si="50"/>
        <v/>
      </c>
      <c r="H772" t="str">
        <f t="shared" si="51"/>
        <v/>
      </c>
    </row>
    <row r="773" spans="1:8" x14ac:dyDescent="0.3">
      <c r="A773" t="s">
        <v>74</v>
      </c>
      <c r="B773">
        <v>26</v>
      </c>
      <c r="C773" t="str">
        <f t="shared" si="48"/>
        <v/>
      </c>
      <c r="D773" t="str">
        <f t="shared" si="49"/>
        <v/>
      </c>
      <c r="G773" t="str">
        <f t="shared" si="50"/>
        <v/>
      </c>
      <c r="H773" t="str">
        <f t="shared" si="51"/>
        <v/>
      </c>
    </row>
    <row r="774" spans="1:8" x14ac:dyDescent="0.3">
      <c r="A774" t="s">
        <v>20</v>
      </c>
      <c r="B774">
        <v>5139</v>
      </c>
      <c r="C774">
        <f t="shared" si="48"/>
        <v>5139</v>
      </c>
      <c r="D774" t="str">
        <f t="shared" si="49"/>
        <v>successful</v>
      </c>
      <c r="G774" t="str">
        <f t="shared" si="50"/>
        <v/>
      </c>
      <c r="H774" t="str">
        <f t="shared" si="51"/>
        <v/>
      </c>
    </row>
    <row r="775" spans="1:8" x14ac:dyDescent="0.3">
      <c r="A775" t="s">
        <v>20</v>
      </c>
      <c r="B775">
        <v>2353</v>
      </c>
      <c r="C775">
        <f t="shared" si="48"/>
        <v>2353</v>
      </c>
      <c r="D775" t="str">
        <f t="shared" si="49"/>
        <v>successful</v>
      </c>
      <c r="G775" t="str">
        <f t="shared" si="50"/>
        <v/>
      </c>
      <c r="H775" t="str">
        <f t="shared" si="51"/>
        <v/>
      </c>
    </row>
    <row r="776" spans="1:8" x14ac:dyDescent="0.3">
      <c r="A776" t="s">
        <v>20</v>
      </c>
      <c r="B776">
        <v>78</v>
      </c>
      <c r="C776">
        <f t="shared" si="48"/>
        <v>78</v>
      </c>
      <c r="D776" t="str">
        <f t="shared" si="49"/>
        <v>successful</v>
      </c>
      <c r="G776" t="str">
        <f t="shared" si="50"/>
        <v/>
      </c>
      <c r="H776" t="str">
        <f t="shared" si="51"/>
        <v/>
      </c>
    </row>
    <row r="777" spans="1:8" x14ac:dyDescent="0.3">
      <c r="A777" t="s">
        <v>14</v>
      </c>
      <c r="B777">
        <v>10</v>
      </c>
      <c r="C777" t="str">
        <f t="shared" si="48"/>
        <v/>
      </c>
      <c r="D777" t="str">
        <f t="shared" si="49"/>
        <v/>
      </c>
      <c r="G777" t="str">
        <f t="shared" si="50"/>
        <v>failed</v>
      </c>
      <c r="H777">
        <f t="shared" si="51"/>
        <v>10</v>
      </c>
    </row>
    <row r="778" spans="1:8" x14ac:dyDescent="0.3">
      <c r="A778" t="s">
        <v>14</v>
      </c>
      <c r="B778">
        <v>2201</v>
      </c>
      <c r="C778" t="str">
        <f t="shared" si="48"/>
        <v/>
      </c>
      <c r="D778" t="str">
        <f t="shared" si="49"/>
        <v/>
      </c>
      <c r="G778" t="str">
        <f t="shared" si="50"/>
        <v>failed</v>
      </c>
      <c r="H778">
        <f t="shared" si="51"/>
        <v>2201</v>
      </c>
    </row>
    <row r="779" spans="1:8" x14ac:dyDescent="0.3">
      <c r="A779" t="s">
        <v>14</v>
      </c>
      <c r="B779">
        <v>676</v>
      </c>
      <c r="C779" t="str">
        <f t="shared" si="48"/>
        <v/>
      </c>
      <c r="D779" t="str">
        <f t="shared" si="49"/>
        <v/>
      </c>
      <c r="G779" t="str">
        <f t="shared" si="50"/>
        <v>failed</v>
      </c>
      <c r="H779">
        <f t="shared" si="51"/>
        <v>676</v>
      </c>
    </row>
    <row r="780" spans="1:8" x14ac:dyDescent="0.3">
      <c r="A780" t="s">
        <v>20</v>
      </c>
      <c r="B780">
        <v>174</v>
      </c>
      <c r="C780">
        <f t="shared" si="48"/>
        <v>174</v>
      </c>
      <c r="D780" t="str">
        <f t="shared" si="49"/>
        <v>successful</v>
      </c>
      <c r="G780" t="str">
        <f t="shared" si="50"/>
        <v/>
      </c>
      <c r="H780" t="str">
        <f t="shared" si="51"/>
        <v/>
      </c>
    </row>
    <row r="781" spans="1:8" x14ac:dyDescent="0.3">
      <c r="A781" t="s">
        <v>14</v>
      </c>
      <c r="B781">
        <v>831</v>
      </c>
      <c r="C781" t="str">
        <f t="shared" si="48"/>
        <v/>
      </c>
      <c r="D781" t="str">
        <f t="shared" si="49"/>
        <v/>
      </c>
      <c r="G781" t="str">
        <f t="shared" si="50"/>
        <v>failed</v>
      </c>
      <c r="H781">
        <f t="shared" si="51"/>
        <v>831</v>
      </c>
    </row>
    <row r="782" spans="1:8" x14ac:dyDescent="0.3">
      <c r="A782" t="s">
        <v>20</v>
      </c>
      <c r="B782">
        <v>164</v>
      </c>
      <c r="C782">
        <f t="shared" si="48"/>
        <v>164</v>
      </c>
      <c r="D782" t="str">
        <f t="shared" si="49"/>
        <v>successful</v>
      </c>
      <c r="G782" t="str">
        <f t="shared" si="50"/>
        <v/>
      </c>
      <c r="H782" t="str">
        <f t="shared" si="51"/>
        <v/>
      </c>
    </row>
    <row r="783" spans="1:8" x14ac:dyDescent="0.3">
      <c r="A783" t="s">
        <v>74</v>
      </c>
      <c r="B783">
        <v>56</v>
      </c>
      <c r="C783" t="str">
        <f t="shared" si="48"/>
        <v/>
      </c>
      <c r="D783" t="str">
        <f t="shared" si="49"/>
        <v/>
      </c>
      <c r="G783" t="str">
        <f t="shared" si="50"/>
        <v/>
      </c>
      <c r="H783" t="str">
        <f t="shared" si="51"/>
        <v/>
      </c>
    </row>
    <row r="784" spans="1:8" x14ac:dyDescent="0.3">
      <c r="A784" t="s">
        <v>20</v>
      </c>
      <c r="B784">
        <v>161</v>
      </c>
      <c r="C784">
        <f t="shared" si="48"/>
        <v>161</v>
      </c>
      <c r="D784" t="str">
        <f t="shared" si="49"/>
        <v>successful</v>
      </c>
      <c r="G784" t="str">
        <f t="shared" si="50"/>
        <v/>
      </c>
      <c r="H784" t="str">
        <f t="shared" si="51"/>
        <v/>
      </c>
    </row>
    <row r="785" spans="1:8" x14ac:dyDescent="0.3">
      <c r="A785" t="s">
        <v>20</v>
      </c>
      <c r="B785">
        <v>138</v>
      </c>
      <c r="C785">
        <f t="shared" si="48"/>
        <v>138</v>
      </c>
      <c r="D785" t="str">
        <f t="shared" si="49"/>
        <v>successful</v>
      </c>
      <c r="G785" t="str">
        <f t="shared" si="50"/>
        <v/>
      </c>
      <c r="H785" t="str">
        <f t="shared" si="51"/>
        <v/>
      </c>
    </row>
    <row r="786" spans="1:8" x14ac:dyDescent="0.3">
      <c r="A786" t="s">
        <v>20</v>
      </c>
      <c r="B786">
        <v>3308</v>
      </c>
      <c r="C786">
        <f t="shared" si="48"/>
        <v>3308</v>
      </c>
      <c r="D786" t="str">
        <f t="shared" si="49"/>
        <v>successful</v>
      </c>
      <c r="G786" t="str">
        <f t="shared" si="50"/>
        <v/>
      </c>
      <c r="H786" t="str">
        <f t="shared" si="51"/>
        <v/>
      </c>
    </row>
    <row r="787" spans="1:8" x14ac:dyDescent="0.3">
      <c r="A787" t="s">
        <v>20</v>
      </c>
      <c r="B787">
        <v>127</v>
      </c>
      <c r="C787">
        <f t="shared" si="48"/>
        <v>127</v>
      </c>
      <c r="D787" t="str">
        <f t="shared" si="49"/>
        <v>successful</v>
      </c>
      <c r="G787" t="str">
        <f t="shared" si="50"/>
        <v/>
      </c>
      <c r="H787" t="str">
        <f t="shared" si="51"/>
        <v/>
      </c>
    </row>
    <row r="788" spans="1:8" x14ac:dyDescent="0.3">
      <c r="A788" t="s">
        <v>20</v>
      </c>
      <c r="B788">
        <v>207</v>
      </c>
      <c r="C788">
        <f t="shared" si="48"/>
        <v>207</v>
      </c>
      <c r="D788" t="str">
        <f t="shared" si="49"/>
        <v>successful</v>
      </c>
      <c r="G788" t="str">
        <f t="shared" si="50"/>
        <v/>
      </c>
      <c r="H788" t="str">
        <f t="shared" si="51"/>
        <v/>
      </c>
    </row>
    <row r="789" spans="1:8" x14ac:dyDescent="0.3">
      <c r="A789" t="s">
        <v>14</v>
      </c>
      <c r="B789">
        <v>859</v>
      </c>
      <c r="C789" t="str">
        <f t="shared" si="48"/>
        <v/>
      </c>
      <c r="D789" t="str">
        <f t="shared" si="49"/>
        <v/>
      </c>
      <c r="G789" t="str">
        <f t="shared" si="50"/>
        <v>failed</v>
      </c>
      <c r="H789">
        <f t="shared" si="51"/>
        <v>859</v>
      </c>
    </row>
    <row r="790" spans="1:8" x14ac:dyDescent="0.3">
      <c r="A790" t="s">
        <v>47</v>
      </c>
      <c r="B790">
        <v>31</v>
      </c>
      <c r="C790" t="str">
        <f t="shared" si="48"/>
        <v/>
      </c>
      <c r="D790" t="str">
        <f t="shared" si="49"/>
        <v/>
      </c>
      <c r="G790" t="str">
        <f t="shared" si="50"/>
        <v/>
      </c>
      <c r="H790" t="str">
        <f t="shared" si="51"/>
        <v/>
      </c>
    </row>
    <row r="791" spans="1:8" x14ac:dyDescent="0.3">
      <c r="A791" t="s">
        <v>14</v>
      </c>
      <c r="B791">
        <v>45</v>
      </c>
      <c r="C791" t="str">
        <f t="shared" si="48"/>
        <v/>
      </c>
      <c r="D791" t="str">
        <f t="shared" si="49"/>
        <v/>
      </c>
      <c r="G791" t="str">
        <f t="shared" si="50"/>
        <v>failed</v>
      </c>
      <c r="H791">
        <f t="shared" si="51"/>
        <v>45</v>
      </c>
    </row>
    <row r="792" spans="1:8" x14ac:dyDescent="0.3">
      <c r="A792" t="s">
        <v>74</v>
      </c>
      <c r="B792">
        <v>1113</v>
      </c>
      <c r="C792" t="str">
        <f t="shared" si="48"/>
        <v/>
      </c>
      <c r="D792" t="str">
        <f t="shared" si="49"/>
        <v/>
      </c>
      <c r="G792" t="str">
        <f t="shared" si="50"/>
        <v/>
      </c>
      <c r="H792" t="str">
        <f t="shared" si="51"/>
        <v/>
      </c>
    </row>
    <row r="793" spans="1:8" x14ac:dyDescent="0.3">
      <c r="A793" t="s">
        <v>14</v>
      </c>
      <c r="B793">
        <v>6</v>
      </c>
      <c r="C793" t="str">
        <f t="shared" si="48"/>
        <v/>
      </c>
      <c r="D793" t="str">
        <f t="shared" si="49"/>
        <v/>
      </c>
      <c r="G793" t="str">
        <f t="shared" si="50"/>
        <v>failed</v>
      </c>
      <c r="H793">
        <f t="shared" si="51"/>
        <v>6</v>
      </c>
    </row>
    <row r="794" spans="1:8" x14ac:dyDescent="0.3">
      <c r="A794" t="s">
        <v>14</v>
      </c>
      <c r="B794">
        <v>7</v>
      </c>
      <c r="C794" t="str">
        <f t="shared" si="48"/>
        <v/>
      </c>
      <c r="D794" t="str">
        <f t="shared" si="49"/>
        <v/>
      </c>
      <c r="G794" t="str">
        <f t="shared" si="50"/>
        <v>failed</v>
      </c>
      <c r="H794">
        <f t="shared" si="51"/>
        <v>7</v>
      </c>
    </row>
    <row r="795" spans="1:8" x14ac:dyDescent="0.3">
      <c r="A795" t="s">
        <v>20</v>
      </c>
      <c r="B795">
        <v>181</v>
      </c>
      <c r="C795">
        <f t="shared" si="48"/>
        <v>181</v>
      </c>
      <c r="D795" t="str">
        <f t="shared" si="49"/>
        <v>successful</v>
      </c>
      <c r="G795" t="str">
        <f t="shared" si="50"/>
        <v/>
      </c>
      <c r="H795" t="str">
        <f t="shared" si="51"/>
        <v/>
      </c>
    </row>
    <row r="796" spans="1:8" x14ac:dyDescent="0.3">
      <c r="A796" t="s">
        <v>20</v>
      </c>
      <c r="B796">
        <v>110</v>
      </c>
      <c r="C796">
        <f t="shared" si="48"/>
        <v>110</v>
      </c>
      <c r="D796" t="str">
        <f t="shared" si="49"/>
        <v>successful</v>
      </c>
      <c r="G796" t="str">
        <f t="shared" si="50"/>
        <v/>
      </c>
      <c r="H796" t="str">
        <f t="shared" si="51"/>
        <v/>
      </c>
    </row>
    <row r="797" spans="1:8" x14ac:dyDescent="0.3">
      <c r="A797" t="s">
        <v>14</v>
      </c>
      <c r="B797">
        <v>31</v>
      </c>
      <c r="C797" t="str">
        <f t="shared" si="48"/>
        <v/>
      </c>
      <c r="D797" t="str">
        <f t="shared" si="49"/>
        <v/>
      </c>
      <c r="G797" t="str">
        <f t="shared" si="50"/>
        <v>failed</v>
      </c>
      <c r="H797">
        <f t="shared" si="51"/>
        <v>31</v>
      </c>
    </row>
    <row r="798" spans="1:8" x14ac:dyDescent="0.3">
      <c r="A798" t="s">
        <v>14</v>
      </c>
      <c r="B798">
        <v>78</v>
      </c>
      <c r="C798" t="str">
        <f t="shared" si="48"/>
        <v/>
      </c>
      <c r="D798" t="str">
        <f t="shared" si="49"/>
        <v/>
      </c>
      <c r="G798" t="str">
        <f t="shared" si="50"/>
        <v>failed</v>
      </c>
      <c r="H798">
        <f t="shared" si="51"/>
        <v>78</v>
      </c>
    </row>
    <row r="799" spans="1:8" x14ac:dyDescent="0.3">
      <c r="A799" t="s">
        <v>20</v>
      </c>
      <c r="B799">
        <v>185</v>
      </c>
      <c r="C799">
        <f t="shared" si="48"/>
        <v>185</v>
      </c>
      <c r="D799" t="str">
        <f t="shared" si="49"/>
        <v>successful</v>
      </c>
      <c r="G799" t="str">
        <f t="shared" si="50"/>
        <v/>
      </c>
      <c r="H799" t="str">
        <f t="shared" si="51"/>
        <v/>
      </c>
    </row>
    <row r="800" spans="1:8" x14ac:dyDescent="0.3">
      <c r="A800" t="s">
        <v>20</v>
      </c>
      <c r="B800">
        <v>121</v>
      </c>
      <c r="C800">
        <f t="shared" si="48"/>
        <v>121</v>
      </c>
      <c r="D800" t="str">
        <f t="shared" si="49"/>
        <v>successful</v>
      </c>
      <c r="G800" t="str">
        <f t="shared" si="50"/>
        <v/>
      </c>
      <c r="H800" t="str">
        <f t="shared" si="51"/>
        <v/>
      </c>
    </row>
    <row r="801" spans="1:8" x14ac:dyDescent="0.3">
      <c r="A801" t="s">
        <v>14</v>
      </c>
      <c r="B801">
        <v>1225</v>
      </c>
      <c r="C801" t="str">
        <f t="shared" si="48"/>
        <v/>
      </c>
      <c r="D801" t="str">
        <f t="shared" si="49"/>
        <v/>
      </c>
      <c r="G801" t="str">
        <f t="shared" si="50"/>
        <v>failed</v>
      </c>
      <c r="H801">
        <f t="shared" si="51"/>
        <v>1225</v>
      </c>
    </row>
    <row r="802" spans="1:8" x14ac:dyDescent="0.3">
      <c r="A802" t="s">
        <v>14</v>
      </c>
      <c r="B802">
        <v>1</v>
      </c>
      <c r="C802" t="str">
        <f t="shared" si="48"/>
        <v/>
      </c>
      <c r="D802" t="str">
        <f t="shared" si="49"/>
        <v/>
      </c>
      <c r="G802" t="str">
        <f t="shared" si="50"/>
        <v>failed</v>
      </c>
      <c r="H802">
        <f t="shared" si="51"/>
        <v>1</v>
      </c>
    </row>
    <row r="803" spans="1:8" x14ac:dyDescent="0.3">
      <c r="A803" t="s">
        <v>20</v>
      </c>
      <c r="B803">
        <v>106</v>
      </c>
      <c r="C803">
        <f t="shared" si="48"/>
        <v>106</v>
      </c>
      <c r="D803" t="str">
        <f t="shared" si="49"/>
        <v>successful</v>
      </c>
      <c r="G803" t="str">
        <f t="shared" si="50"/>
        <v/>
      </c>
      <c r="H803" t="str">
        <f t="shared" si="51"/>
        <v/>
      </c>
    </row>
    <row r="804" spans="1:8" x14ac:dyDescent="0.3">
      <c r="A804" t="s">
        <v>20</v>
      </c>
      <c r="B804">
        <v>142</v>
      </c>
      <c r="C804">
        <f t="shared" si="48"/>
        <v>142</v>
      </c>
      <c r="D804" t="str">
        <f t="shared" si="49"/>
        <v>successful</v>
      </c>
      <c r="G804" t="str">
        <f t="shared" si="50"/>
        <v/>
      </c>
      <c r="H804" t="str">
        <f t="shared" si="51"/>
        <v/>
      </c>
    </row>
    <row r="805" spans="1:8" x14ac:dyDescent="0.3">
      <c r="A805" t="s">
        <v>20</v>
      </c>
      <c r="B805">
        <v>233</v>
      </c>
      <c r="C805">
        <f t="shared" si="48"/>
        <v>233</v>
      </c>
      <c r="D805" t="str">
        <f t="shared" si="49"/>
        <v>successful</v>
      </c>
      <c r="G805" t="str">
        <f t="shared" si="50"/>
        <v/>
      </c>
      <c r="H805" t="str">
        <f t="shared" si="51"/>
        <v/>
      </c>
    </row>
    <row r="806" spans="1:8" x14ac:dyDescent="0.3">
      <c r="A806" t="s">
        <v>20</v>
      </c>
      <c r="B806">
        <v>218</v>
      </c>
      <c r="C806">
        <f t="shared" si="48"/>
        <v>218</v>
      </c>
      <c r="D806" t="str">
        <f t="shared" si="49"/>
        <v>successful</v>
      </c>
      <c r="G806" t="str">
        <f t="shared" si="50"/>
        <v/>
      </c>
      <c r="H806" t="str">
        <f t="shared" si="51"/>
        <v/>
      </c>
    </row>
    <row r="807" spans="1:8" x14ac:dyDescent="0.3">
      <c r="A807" t="s">
        <v>14</v>
      </c>
      <c r="B807">
        <v>67</v>
      </c>
      <c r="C807" t="str">
        <f t="shared" si="48"/>
        <v/>
      </c>
      <c r="D807" t="str">
        <f t="shared" si="49"/>
        <v/>
      </c>
      <c r="G807" t="str">
        <f t="shared" si="50"/>
        <v>failed</v>
      </c>
      <c r="H807">
        <f t="shared" si="51"/>
        <v>67</v>
      </c>
    </row>
    <row r="808" spans="1:8" x14ac:dyDescent="0.3">
      <c r="A808" t="s">
        <v>20</v>
      </c>
      <c r="B808">
        <v>76</v>
      </c>
      <c r="C808">
        <f t="shared" si="48"/>
        <v>76</v>
      </c>
      <c r="D808" t="str">
        <f t="shared" si="49"/>
        <v>successful</v>
      </c>
      <c r="G808" t="str">
        <f t="shared" si="50"/>
        <v/>
      </c>
      <c r="H808" t="str">
        <f t="shared" si="51"/>
        <v/>
      </c>
    </row>
    <row r="809" spans="1:8" x14ac:dyDescent="0.3">
      <c r="A809" t="s">
        <v>20</v>
      </c>
      <c r="B809">
        <v>43</v>
      </c>
      <c r="C809">
        <f t="shared" si="48"/>
        <v>43</v>
      </c>
      <c r="D809" t="str">
        <f t="shared" si="49"/>
        <v>successful</v>
      </c>
      <c r="G809" t="str">
        <f t="shared" si="50"/>
        <v/>
      </c>
      <c r="H809" t="str">
        <f t="shared" si="51"/>
        <v/>
      </c>
    </row>
    <row r="810" spans="1:8" x14ac:dyDescent="0.3">
      <c r="A810" t="s">
        <v>14</v>
      </c>
      <c r="B810">
        <v>19</v>
      </c>
      <c r="C810" t="str">
        <f t="shared" si="48"/>
        <v/>
      </c>
      <c r="D810" t="str">
        <f t="shared" si="49"/>
        <v/>
      </c>
      <c r="G810" t="str">
        <f t="shared" si="50"/>
        <v>failed</v>
      </c>
      <c r="H810">
        <f t="shared" si="51"/>
        <v>19</v>
      </c>
    </row>
    <row r="811" spans="1:8" x14ac:dyDescent="0.3">
      <c r="A811" t="s">
        <v>14</v>
      </c>
      <c r="B811">
        <v>2108</v>
      </c>
      <c r="C811" t="str">
        <f t="shared" si="48"/>
        <v/>
      </c>
      <c r="D811" t="str">
        <f t="shared" si="49"/>
        <v/>
      </c>
      <c r="G811" t="str">
        <f t="shared" si="50"/>
        <v>failed</v>
      </c>
      <c r="H811">
        <f t="shared" si="51"/>
        <v>2108</v>
      </c>
    </row>
    <row r="812" spans="1:8" x14ac:dyDescent="0.3">
      <c r="A812" t="s">
        <v>20</v>
      </c>
      <c r="B812">
        <v>221</v>
      </c>
      <c r="C812">
        <f t="shared" si="48"/>
        <v>221</v>
      </c>
      <c r="D812" t="str">
        <f t="shared" si="49"/>
        <v>successful</v>
      </c>
      <c r="G812" t="str">
        <f t="shared" si="50"/>
        <v/>
      </c>
      <c r="H812" t="str">
        <f t="shared" si="51"/>
        <v/>
      </c>
    </row>
    <row r="813" spans="1:8" x14ac:dyDescent="0.3">
      <c r="A813" t="s">
        <v>14</v>
      </c>
      <c r="B813">
        <v>679</v>
      </c>
      <c r="C813" t="str">
        <f t="shared" si="48"/>
        <v/>
      </c>
      <c r="D813" t="str">
        <f t="shared" si="49"/>
        <v/>
      </c>
      <c r="G813" t="str">
        <f t="shared" si="50"/>
        <v>failed</v>
      </c>
      <c r="H813">
        <f t="shared" si="51"/>
        <v>679</v>
      </c>
    </row>
    <row r="814" spans="1:8" x14ac:dyDescent="0.3">
      <c r="A814" t="s">
        <v>20</v>
      </c>
      <c r="B814">
        <v>2805</v>
      </c>
      <c r="C814">
        <f t="shared" si="48"/>
        <v>2805</v>
      </c>
      <c r="D814" t="str">
        <f t="shared" si="49"/>
        <v>successful</v>
      </c>
      <c r="G814" t="str">
        <f t="shared" si="50"/>
        <v/>
      </c>
      <c r="H814" t="str">
        <f t="shared" si="51"/>
        <v/>
      </c>
    </row>
    <row r="815" spans="1:8" x14ac:dyDescent="0.3">
      <c r="A815" t="s">
        <v>20</v>
      </c>
      <c r="B815">
        <v>68</v>
      </c>
      <c r="C815">
        <f t="shared" si="48"/>
        <v>68</v>
      </c>
      <c r="D815" t="str">
        <f t="shared" si="49"/>
        <v>successful</v>
      </c>
      <c r="G815" t="str">
        <f t="shared" si="50"/>
        <v/>
      </c>
      <c r="H815" t="str">
        <f t="shared" si="51"/>
        <v/>
      </c>
    </row>
    <row r="816" spans="1:8" x14ac:dyDescent="0.3">
      <c r="A816" t="s">
        <v>14</v>
      </c>
      <c r="B816">
        <v>36</v>
      </c>
      <c r="C816" t="str">
        <f t="shared" si="48"/>
        <v/>
      </c>
      <c r="D816" t="str">
        <f t="shared" si="49"/>
        <v/>
      </c>
      <c r="G816" t="str">
        <f t="shared" si="50"/>
        <v>failed</v>
      </c>
      <c r="H816">
        <f t="shared" si="51"/>
        <v>36</v>
      </c>
    </row>
    <row r="817" spans="1:8" x14ac:dyDescent="0.3">
      <c r="A817" t="s">
        <v>20</v>
      </c>
      <c r="B817">
        <v>183</v>
      </c>
      <c r="C817">
        <f t="shared" si="48"/>
        <v>183</v>
      </c>
      <c r="D817" t="str">
        <f t="shared" si="49"/>
        <v>successful</v>
      </c>
      <c r="G817" t="str">
        <f t="shared" si="50"/>
        <v/>
      </c>
      <c r="H817" t="str">
        <f t="shared" si="51"/>
        <v/>
      </c>
    </row>
    <row r="818" spans="1:8" x14ac:dyDescent="0.3">
      <c r="A818" t="s">
        <v>20</v>
      </c>
      <c r="B818">
        <v>133</v>
      </c>
      <c r="C818">
        <f t="shared" si="48"/>
        <v>133</v>
      </c>
      <c r="D818" t="str">
        <f t="shared" si="49"/>
        <v>successful</v>
      </c>
      <c r="G818" t="str">
        <f t="shared" si="50"/>
        <v/>
      </c>
      <c r="H818" t="str">
        <f t="shared" si="51"/>
        <v/>
      </c>
    </row>
    <row r="819" spans="1:8" x14ac:dyDescent="0.3">
      <c r="A819" t="s">
        <v>20</v>
      </c>
      <c r="B819">
        <v>2489</v>
      </c>
      <c r="C819">
        <f t="shared" si="48"/>
        <v>2489</v>
      </c>
      <c r="D819" t="str">
        <f t="shared" si="49"/>
        <v>successful</v>
      </c>
      <c r="G819" t="str">
        <f t="shared" si="50"/>
        <v/>
      </c>
      <c r="H819" t="str">
        <f t="shared" si="51"/>
        <v/>
      </c>
    </row>
    <row r="820" spans="1:8" x14ac:dyDescent="0.3">
      <c r="A820" t="s">
        <v>20</v>
      </c>
      <c r="B820">
        <v>69</v>
      </c>
      <c r="C820">
        <f t="shared" si="48"/>
        <v>69</v>
      </c>
      <c r="D820" t="str">
        <f t="shared" si="49"/>
        <v>successful</v>
      </c>
      <c r="G820" t="str">
        <f t="shared" si="50"/>
        <v/>
      </c>
      <c r="H820" t="str">
        <f t="shared" si="51"/>
        <v/>
      </c>
    </row>
    <row r="821" spans="1:8" x14ac:dyDescent="0.3">
      <c r="A821" t="s">
        <v>14</v>
      </c>
      <c r="B821">
        <v>47</v>
      </c>
      <c r="C821" t="str">
        <f t="shared" si="48"/>
        <v/>
      </c>
      <c r="D821" t="str">
        <f t="shared" si="49"/>
        <v/>
      </c>
      <c r="G821" t="str">
        <f t="shared" si="50"/>
        <v>failed</v>
      </c>
      <c r="H821">
        <f t="shared" si="51"/>
        <v>47</v>
      </c>
    </row>
    <row r="822" spans="1:8" x14ac:dyDescent="0.3">
      <c r="A822" t="s">
        <v>20</v>
      </c>
      <c r="B822">
        <v>279</v>
      </c>
      <c r="C822">
        <f t="shared" si="48"/>
        <v>279</v>
      </c>
      <c r="D822" t="str">
        <f t="shared" si="49"/>
        <v>successful</v>
      </c>
      <c r="G822" t="str">
        <f t="shared" si="50"/>
        <v/>
      </c>
      <c r="H822" t="str">
        <f t="shared" si="51"/>
        <v/>
      </c>
    </row>
    <row r="823" spans="1:8" x14ac:dyDescent="0.3">
      <c r="A823" t="s">
        <v>20</v>
      </c>
      <c r="B823">
        <v>210</v>
      </c>
      <c r="C823">
        <f t="shared" si="48"/>
        <v>210</v>
      </c>
      <c r="D823" t="str">
        <f t="shared" si="49"/>
        <v>successful</v>
      </c>
      <c r="G823" t="str">
        <f t="shared" si="50"/>
        <v/>
      </c>
      <c r="H823" t="str">
        <f t="shared" si="51"/>
        <v/>
      </c>
    </row>
    <row r="824" spans="1:8" x14ac:dyDescent="0.3">
      <c r="A824" t="s">
        <v>20</v>
      </c>
      <c r="B824">
        <v>2100</v>
      </c>
      <c r="C824">
        <f t="shared" si="48"/>
        <v>2100</v>
      </c>
      <c r="D824" t="str">
        <f t="shared" si="49"/>
        <v>successful</v>
      </c>
      <c r="G824" t="str">
        <f t="shared" si="50"/>
        <v/>
      </c>
      <c r="H824" t="str">
        <f t="shared" si="51"/>
        <v/>
      </c>
    </row>
    <row r="825" spans="1:8" x14ac:dyDescent="0.3">
      <c r="A825" t="s">
        <v>20</v>
      </c>
      <c r="B825">
        <v>252</v>
      </c>
      <c r="C825">
        <f t="shared" si="48"/>
        <v>252</v>
      </c>
      <c r="D825" t="str">
        <f t="shared" si="49"/>
        <v>successful</v>
      </c>
      <c r="G825" t="str">
        <f t="shared" si="50"/>
        <v/>
      </c>
      <c r="H825" t="str">
        <f t="shared" si="51"/>
        <v/>
      </c>
    </row>
    <row r="826" spans="1:8" x14ac:dyDescent="0.3">
      <c r="A826" t="s">
        <v>20</v>
      </c>
      <c r="B826">
        <v>1280</v>
      </c>
      <c r="C826">
        <f t="shared" si="48"/>
        <v>1280</v>
      </c>
      <c r="D826" t="str">
        <f t="shared" si="49"/>
        <v>successful</v>
      </c>
      <c r="G826" t="str">
        <f t="shared" si="50"/>
        <v/>
      </c>
      <c r="H826" t="str">
        <f t="shared" si="51"/>
        <v/>
      </c>
    </row>
    <row r="827" spans="1:8" x14ac:dyDescent="0.3">
      <c r="A827" t="s">
        <v>20</v>
      </c>
      <c r="B827">
        <v>157</v>
      </c>
      <c r="C827">
        <f t="shared" si="48"/>
        <v>157</v>
      </c>
      <c r="D827" t="str">
        <f t="shared" si="49"/>
        <v>successful</v>
      </c>
      <c r="G827" t="str">
        <f t="shared" si="50"/>
        <v/>
      </c>
      <c r="H827" t="str">
        <f t="shared" si="51"/>
        <v/>
      </c>
    </row>
    <row r="828" spans="1:8" x14ac:dyDescent="0.3">
      <c r="A828" t="s">
        <v>20</v>
      </c>
      <c r="B828">
        <v>194</v>
      </c>
      <c r="C828">
        <f t="shared" si="48"/>
        <v>194</v>
      </c>
      <c r="D828" t="str">
        <f t="shared" si="49"/>
        <v>successful</v>
      </c>
      <c r="G828" t="str">
        <f t="shared" si="50"/>
        <v/>
      </c>
      <c r="H828" t="str">
        <f t="shared" si="51"/>
        <v/>
      </c>
    </row>
    <row r="829" spans="1:8" x14ac:dyDescent="0.3">
      <c r="A829" t="s">
        <v>20</v>
      </c>
      <c r="B829">
        <v>82</v>
      </c>
      <c r="C829">
        <f t="shared" si="48"/>
        <v>82</v>
      </c>
      <c r="D829" t="str">
        <f t="shared" si="49"/>
        <v>successful</v>
      </c>
      <c r="G829" t="str">
        <f t="shared" si="50"/>
        <v/>
      </c>
      <c r="H829" t="str">
        <f t="shared" si="51"/>
        <v/>
      </c>
    </row>
    <row r="830" spans="1:8" x14ac:dyDescent="0.3">
      <c r="A830" t="s">
        <v>14</v>
      </c>
      <c r="B830">
        <v>70</v>
      </c>
      <c r="C830" t="str">
        <f t="shared" si="48"/>
        <v/>
      </c>
      <c r="D830" t="str">
        <f t="shared" si="49"/>
        <v/>
      </c>
      <c r="G830" t="str">
        <f t="shared" si="50"/>
        <v>failed</v>
      </c>
      <c r="H830">
        <f t="shared" si="51"/>
        <v>70</v>
      </c>
    </row>
    <row r="831" spans="1:8" x14ac:dyDescent="0.3">
      <c r="A831" t="s">
        <v>14</v>
      </c>
      <c r="B831">
        <v>154</v>
      </c>
      <c r="C831" t="str">
        <f t="shared" si="48"/>
        <v/>
      </c>
      <c r="D831" t="str">
        <f t="shared" si="49"/>
        <v/>
      </c>
      <c r="G831" t="str">
        <f t="shared" si="50"/>
        <v>failed</v>
      </c>
      <c r="H831">
        <f t="shared" si="51"/>
        <v>154</v>
      </c>
    </row>
    <row r="832" spans="1:8" x14ac:dyDescent="0.3">
      <c r="A832" t="s">
        <v>14</v>
      </c>
      <c r="B832">
        <v>22</v>
      </c>
      <c r="C832" t="str">
        <f t="shared" si="48"/>
        <v/>
      </c>
      <c r="D832" t="str">
        <f t="shared" si="49"/>
        <v/>
      </c>
      <c r="G832" t="str">
        <f t="shared" si="50"/>
        <v>failed</v>
      </c>
      <c r="H832">
        <f t="shared" si="51"/>
        <v>22</v>
      </c>
    </row>
    <row r="833" spans="1:8" x14ac:dyDescent="0.3">
      <c r="A833" t="s">
        <v>20</v>
      </c>
      <c r="B833">
        <v>4233</v>
      </c>
      <c r="C833">
        <f t="shared" si="48"/>
        <v>4233</v>
      </c>
      <c r="D833" t="str">
        <f t="shared" si="49"/>
        <v>successful</v>
      </c>
      <c r="G833" t="str">
        <f t="shared" si="50"/>
        <v/>
      </c>
      <c r="H833" t="str">
        <f t="shared" si="51"/>
        <v/>
      </c>
    </row>
    <row r="834" spans="1:8" x14ac:dyDescent="0.3">
      <c r="A834" t="s">
        <v>20</v>
      </c>
      <c r="B834">
        <v>1297</v>
      </c>
      <c r="C834">
        <f t="shared" si="48"/>
        <v>1297</v>
      </c>
      <c r="D834" t="str">
        <f t="shared" si="49"/>
        <v>successful</v>
      </c>
      <c r="G834" t="str">
        <f t="shared" si="50"/>
        <v/>
      </c>
      <c r="H834" t="str">
        <f t="shared" si="51"/>
        <v/>
      </c>
    </row>
    <row r="835" spans="1:8" x14ac:dyDescent="0.3">
      <c r="A835" t="s">
        <v>20</v>
      </c>
      <c r="B835">
        <v>165</v>
      </c>
      <c r="C835">
        <f t="shared" ref="C835:C898" si="52">IF(A835="successful", B835, "")</f>
        <v>165</v>
      </c>
      <c r="D835" t="str">
        <f t="shared" ref="D835:D898" si="53">IF(A835="successful", A835, "")</f>
        <v>successful</v>
      </c>
      <c r="G835" t="str">
        <f t="shared" ref="G835:G898" si="54">IF(A835="failed",A835,"")</f>
        <v/>
      </c>
      <c r="H835" t="str">
        <f t="shared" ref="H835:H898" si="55">IF(A835="failed",B835,"")</f>
        <v/>
      </c>
    </row>
    <row r="836" spans="1:8" x14ac:dyDescent="0.3">
      <c r="A836" t="s">
        <v>20</v>
      </c>
      <c r="B836">
        <v>119</v>
      </c>
      <c r="C836">
        <f t="shared" si="52"/>
        <v>119</v>
      </c>
      <c r="D836" t="str">
        <f t="shared" si="53"/>
        <v>successful</v>
      </c>
      <c r="G836" t="str">
        <f t="shared" si="54"/>
        <v/>
      </c>
      <c r="H836" t="str">
        <f t="shared" si="55"/>
        <v/>
      </c>
    </row>
    <row r="837" spans="1:8" x14ac:dyDescent="0.3">
      <c r="A837" t="s">
        <v>14</v>
      </c>
      <c r="B837">
        <v>1758</v>
      </c>
      <c r="C837" t="str">
        <f t="shared" si="52"/>
        <v/>
      </c>
      <c r="D837" t="str">
        <f t="shared" si="53"/>
        <v/>
      </c>
      <c r="G837" t="str">
        <f t="shared" si="54"/>
        <v>failed</v>
      </c>
      <c r="H837">
        <f t="shared" si="55"/>
        <v>1758</v>
      </c>
    </row>
    <row r="838" spans="1:8" x14ac:dyDescent="0.3">
      <c r="A838" t="s">
        <v>14</v>
      </c>
      <c r="B838">
        <v>94</v>
      </c>
      <c r="C838" t="str">
        <f t="shared" si="52"/>
        <v/>
      </c>
      <c r="D838" t="str">
        <f t="shared" si="53"/>
        <v/>
      </c>
      <c r="G838" t="str">
        <f t="shared" si="54"/>
        <v>failed</v>
      </c>
      <c r="H838">
        <f t="shared" si="55"/>
        <v>94</v>
      </c>
    </row>
    <row r="839" spans="1:8" x14ac:dyDescent="0.3">
      <c r="A839" t="s">
        <v>20</v>
      </c>
      <c r="B839">
        <v>1797</v>
      </c>
      <c r="C839">
        <f t="shared" si="52"/>
        <v>1797</v>
      </c>
      <c r="D839" t="str">
        <f t="shared" si="53"/>
        <v>successful</v>
      </c>
      <c r="G839" t="str">
        <f t="shared" si="54"/>
        <v/>
      </c>
      <c r="H839" t="str">
        <f t="shared" si="55"/>
        <v/>
      </c>
    </row>
    <row r="840" spans="1:8" x14ac:dyDescent="0.3">
      <c r="A840" t="s">
        <v>20</v>
      </c>
      <c r="B840">
        <v>261</v>
      </c>
      <c r="C840">
        <f t="shared" si="52"/>
        <v>261</v>
      </c>
      <c r="D840" t="str">
        <f t="shared" si="53"/>
        <v>successful</v>
      </c>
      <c r="G840" t="str">
        <f t="shared" si="54"/>
        <v/>
      </c>
      <c r="H840" t="str">
        <f t="shared" si="55"/>
        <v/>
      </c>
    </row>
    <row r="841" spans="1:8" x14ac:dyDescent="0.3">
      <c r="A841" t="s">
        <v>20</v>
      </c>
      <c r="B841">
        <v>157</v>
      </c>
      <c r="C841">
        <f t="shared" si="52"/>
        <v>157</v>
      </c>
      <c r="D841" t="str">
        <f t="shared" si="53"/>
        <v>successful</v>
      </c>
      <c r="G841" t="str">
        <f t="shared" si="54"/>
        <v/>
      </c>
      <c r="H841" t="str">
        <f t="shared" si="55"/>
        <v/>
      </c>
    </row>
    <row r="842" spans="1:8" x14ac:dyDescent="0.3">
      <c r="A842" t="s">
        <v>20</v>
      </c>
      <c r="B842">
        <v>3533</v>
      </c>
      <c r="C842">
        <f t="shared" si="52"/>
        <v>3533</v>
      </c>
      <c r="D842" t="str">
        <f t="shared" si="53"/>
        <v>successful</v>
      </c>
      <c r="G842" t="str">
        <f t="shared" si="54"/>
        <v/>
      </c>
      <c r="H842" t="str">
        <f t="shared" si="55"/>
        <v/>
      </c>
    </row>
    <row r="843" spans="1:8" x14ac:dyDescent="0.3">
      <c r="A843" t="s">
        <v>20</v>
      </c>
      <c r="B843">
        <v>155</v>
      </c>
      <c r="C843">
        <f t="shared" si="52"/>
        <v>155</v>
      </c>
      <c r="D843" t="str">
        <f t="shared" si="53"/>
        <v>successful</v>
      </c>
      <c r="G843" t="str">
        <f t="shared" si="54"/>
        <v/>
      </c>
      <c r="H843" t="str">
        <f t="shared" si="55"/>
        <v/>
      </c>
    </row>
    <row r="844" spans="1:8" x14ac:dyDescent="0.3">
      <c r="A844" t="s">
        <v>20</v>
      </c>
      <c r="B844">
        <v>132</v>
      </c>
      <c r="C844">
        <f t="shared" si="52"/>
        <v>132</v>
      </c>
      <c r="D844" t="str">
        <f t="shared" si="53"/>
        <v>successful</v>
      </c>
      <c r="G844" t="str">
        <f t="shared" si="54"/>
        <v/>
      </c>
      <c r="H844" t="str">
        <f t="shared" si="55"/>
        <v/>
      </c>
    </row>
    <row r="845" spans="1:8" x14ac:dyDescent="0.3">
      <c r="A845" t="s">
        <v>14</v>
      </c>
      <c r="B845">
        <v>33</v>
      </c>
      <c r="C845" t="str">
        <f t="shared" si="52"/>
        <v/>
      </c>
      <c r="D845" t="str">
        <f t="shared" si="53"/>
        <v/>
      </c>
      <c r="G845" t="str">
        <f t="shared" si="54"/>
        <v>failed</v>
      </c>
      <c r="H845">
        <f t="shared" si="55"/>
        <v>33</v>
      </c>
    </row>
    <row r="846" spans="1:8" x14ac:dyDescent="0.3">
      <c r="A846" t="s">
        <v>74</v>
      </c>
      <c r="B846">
        <v>94</v>
      </c>
      <c r="C846" t="str">
        <f t="shared" si="52"/>
        <v/>
      </c>
      <c r="D846" t="str">
        <f t="shared" si="53"/>
        <v/>
      </c>
      <c r="G846" t="str">
        <f t="shared" si="54"/>
        <v/>
      </c>
      <c r="H846" t="str">
        <f t="shared" si="55"/>
        <v/>
      </c>
    </row>
    <row r="847" spans="1:8" x14ac:dyDescent="0.3">
      <c r="A847" t="s">
        <v>20</v>
      </c>
      <c r="B847">
        <v>1354</v>
      </c>
      <c r="C847">
        <f t="shared" si="52"/>
        <v>1354</v>
      </c>
      <c r="D847" t="str">
        <f t="shared" si="53"/>
        <v>successful</v>
      </c>
      <c r="G847" t="str">
        <f t="shared" si="54"/>
        <v/>
      </c>
      <c r="H847" t="str">
        <f t="shared" si="55"/>
        <v/>
      </c>
    </row>
    <row r="848" spans="1:8" x14ac:dyDescent="0.3">
      <c r="A848" t="s">
        <v>20</v>
      </c>
      <c r="B848">
        <v>48</v>
      </c>
      <c r="C848">
        <f t="shared" si="52"/>
        <v>48</v>
      </c>
      <c r="D848" t="str">
        <f t="shared" si="53"/>
        <v>successful</v>
      </c>
      <c r="G848" t="str">
        <f t="shared" si="54"/>
        <v/>
      </c>
      <c r="H848" t="str">
        <f t="shared" si="55"/>
        <v/>
      </c>
    </row>
    <row r="849" spans="1:8" x14ac:dyDescent="0.3">
      <c r="A849" t="s">
        <v>20</v>
      </c>
      <c r="B849">
        <v>110</v>
      </c>
      <c r="C849">
        <f t="shared" si="52"/>
        <v>110</v>
      </c>
      <c r="D849" t="str">
        <f t="shared" si="53"/>
        <v>successful</v>
      </c>
      <c r="G849" t="str">
        <f t="shared" si="54"/>
        <v/>
      </c>
      <c r="H849" t="str">
        <f t="shared" si="55"/>
        <v/>
      </c>
    </row>
    <row r="850" spans="1:8" x14ac:dyDescent="0.3">
      <c r="A850" t="s">
        <v>20</v>
      </c>
      <c r="B850">
        <v>172</v>
      </c>
      <c r="C850">
        <f t="shared" si="52"/>
        <v>172</v>
      </c>
      <c r="D850" t="str">
        <f t="shared" si="53"/>
        <v>successful</v>
      </c>
      <c r="G850" t="str">
        <f t="shared" si="54"/>
        <v/>
      </c>
      <c r="H850" t="str">
        <f t="shared" si="55"/>
        <v/>
      </c>
    </row>
    <row r="851" spans="1:8" x14ac:dyDescent="0.3">
      <c r="A851" t="s">
        <v>20</v>
      </c>
      <c r="B851">
        <v>307</v>
      </c>
      <c r="C851">
        <f t="shared" si="52"/>
        <v>307</v>
      </c>
      <c r="D851" t="str">
        <f t="shared" si="53"/>
        <v>successful</v>
      </c>
      <c r="G851" t="str">
        <f t="shared" si="54"/>
        <v/>
      </c>
      <c r="H851" t="str">
        <f t="shared" si="55"/>
        <v/>
      </c>
    </row>
    <row r="852" spans="1:8" x14ac:dyDescent="0.3">
      <c r="A852" t="s">
        <v>14</v>
      </c>
      <c r="B852">
        <v>1</v>
      </c>
      <c r="C852" t="str">
        <f t="shared" si="52"/>
        <v/>
      </c>
      <c r="D852" t="str">
        <f t="shared" si="53"/>
        <v/>
      </c>
      <c r="G852" t="str">
        <f t="shared" si="54"/>
        <v>failed</v>
      </c>
      <c r="H852">
        <f t="shared" si="55"/>
        <v>1</v>
      </c>
    </row>
    <row r="853" spans="1:8" x14ac:dyDescent="0.3">
      <c r="A853" t="s">
        <v>20</v>
      </c>
      <c r="B853">
        <v>160</v>
      </c>
      <c r="C853">
        <f t="shared" si="52"/>
        <v>160</v>
      </c>
      <c r="D853" t="str">
        <f t="shared" si="53"/>
        <v>successful</v>
      </c>
      <c r="G853" t="str">
        <f t="shared" si="54"/>
        <v/>
      </c>
      <c r="H853" t="str">
        <f t="shared" si="55"/>
        <v/>
      </c>
    </row>
    <row r="854" spans="1:8" x14ac:dyDescent="0.3">
      <c r="A854" t="s">
        <v>14</v>
      </c>
      <c r="B854">
        <v>31</v>
      </c>
      <c r="C854" t="str">
        <f t="shared" si="52"/>
        <v/>
      </c>
      <c r="D854" t="str">
        <f t="shared" si="53"/>
        <v/>
      </c>
      <c r="G854" t="str">
        <f t="shared" si="54"/>
        <v>failed</v>
      </c>
      <c r="H854">
        <f t="shared" si="55"/>
        <v>31</v>
      </c>
    </row>
    <row r="855" spans="1:8" x14ac:dyDescent="0.3">
      <c r="A855" t="s">
        <v>20</v>
      </c>
      <c r="B855">
        <v>1467</v>
      </c>
      <c r="C855">
        <f t="shared" si="52"/>
        <v>1467</v>
      </c>
      <c r="D855" t="str">
        <f t="shared" si="53"/>
        <v>successful</v>
      </c>
      <c r="G855" t="str">
        <f t="shared" si="54"/>
        <v/>
      </c>
      <c r="H855" t="str">
        <f t="shared" si="55"/>
        <v/>
      </c>
    </row>
    <row r="856" spans="1:8" x14ac:dyDescent="0.3">
      <c r="A856" t="s">
        <v>20</v>
      </c>
      <c r="B856">
        <v>2662</v>
      </c>
      <c r="C856">
        <f t="shared" si="52"/>
        <v>2662</v>
      </c>
      <c r="D856" t="str">
        <f t="shared" si="53"/>
        <v>successful</v>
      </c>
      <c r="G856" t="str">
        <f t="shared" si="54"/>
        <v/>
      </c>
      <c r="H856" t="str">
        <f t="shared" si="55"/>
        <v/>
      </c>
    </row>
    <row r="857" spans="1:8" x14ac:dyDescent="0.3">
      <c r="A857" t="s">
        <v>20</v>
      </c>
      <c r="B857">
        <v>452</v>
      </c>
      <c r="C857">
        <f t="shared" si="52"/>
        <v>452</v>
      </c>
      <c r="D857" t="str">
        <f t="shared" si="53"/>
        <v>successful</v>
      </c>
      <c r="G857" t="str">
        <f t="shared" si="54"/>
        <v/>
      </c>
      <c r="H857" t="str">
        <f t="shared" si="55"/>
        <v/>
      </c>
    </row>
    <row r="858" spans="1:8" x14ac:dyDescent="0.3">
      <c r="A858" t="s">
        <v>20</v>
      </c>
      <c r="B858">
        <v>158</v>
      </c>
      <c r="C858">
        <f t="shared" si="52"/>
        <v>158</v>
      </c>
      <c r="D858" t="str">
        <f t="shared" si="53"/>
        <v>successful</v>
      </c>
      <c r="G858" t="str">
        <f t="shared" si="54"/>
        <v/>
      </c>
      <c r="H858" t="str">
        <f t="shared" si="55"/>
        <v/>
      </c>
    </row>
    <row r="859" spans="1:8" x14ac:dyDescent="0.3">
      <c r="A859" t="s">
        <v>20</v>
      </c>
      <c r="B859">
        <v>225</v>
      </c>
      <c r="C859">
        <f t="shared" si="52"/>
        <v>225</v>
      </c>
      <c r="D859" t="str">
        <f t="shared" si="53"/>
        <v>successful</v>
      </c>
      <c r="G859" t="str">
        <f t="shared" si="54"/>
        <v/>
      </c>
      <c r="H859" t="str">
        <f t="shared" si="55"/>
        <v/>
      </c>
    </row>
    <row r="860" spans="1:8" x14ac:dyDescent="0.3">
      <c r="A860" t="s">
        <v>14</v>
      </c>
      <c r="B860">
        <v>35</v>
      </c>
      <c r="C860" t="str">
        <f t="shared" si="52"/>
        <v/>
      </c>
      <c r="D860" t="str">
        <f t="shared" si="53"/>
        <v/>
      </c>
      <c r="G860" t="str">
        <f t="shared" si="54"/>
        <v>failed</v>
      </c>
      <c r="H860">
        <f t="shared" si="55"/>
        <v>35</v>
      </c>
    </row>
    <row r="861" spans="1:8" x14ac:dyDescent="0.3">
      <c r="A861" t="s">
        <v>14</v>
      </c>
      <c r="B861">
        <v>63</v>
      </c>
      <c r="C861" t="str">
        <f t="shared" si="52"/>
        <v/>
      </c>
      <c r="D861" t="str">
        <f t="shared" si="53"/>
        <v/>
      </c>
      <c r="G861" t="str">
        <f t="shared" si="54"/>
        <v>failed</v>
      </c>
      <c r="H861">
        <f t="shared" si="55"/>
        <v>63</v>
      </c>
    </row>
    <row r="862" spans="1:8" x14ac:dyDescent="0.3">
      <c r="A862" t="s">
        <v>20</v>
      </c>
      <c r="B862">
        <v>65</v>
      </c>
      <c r="C862">
        <f t="shared" si="52"/>
        <v>65</v>
      </c>
      <c r="D862" t="str">
        <f t="shared" si="53"/>
        <v>successful</v>
      </c>
      <c r="G862" t="str">
        <f t="shared" si="54"/>
        <v/>
      </c>
      <c r="H862" t="str">
        <f t="shared" si="55"/>
        <v/>
      </c>
    </row>
    <row r="863" spans="1:8" x14ac:dyDescent="0.3">
      <c r="A863" t="s">
        <v>20</v>
      </c>
      <c r="B863">
        <v>163</v>
      </c>
      <c r="C863">
        <f t="shared" si="52"/>
        <v>163</v>
      </c>
      <c r="D863" t="str">
        <f t="shared" si="53"/>
        <v>successful</v>
      </c>
      <c r="G863" t="str">
        <f t="shared" si="54"/>
        <v/>
      </c>
      <c r="H863" t="str">
        <f t="shared" si="55"/>
        <v/>
      </c>
    </row>
    <row r="864" spans="1:8" x14ac:dyDescent="0.3">
      <c r="A864" t="s">
        <v>20</v>
      </c>
      <c r="B864">
        <v>85</v>
      </c>
      <c r="C864">
        <f t="shared" si="52"/>
        <v>85</v>
      </c>
      <c r="D864" t="str">
        <f t="shared" si="53"/>
        <v>successful</v>
      </c>
      <c r="G864" t="str">
        <f t="shared" si="54"/>
        <v/>
      </c>
      <c r="H864" t="str">
        <f t="shared" si="55"/>
        <v/>
      </c>
    </row>
    <row r="865" spans="1:8" x14ac:dyDescent="0.3">
      <c r="A865" t="s">
        <v>20</v>
      </c>
      <c r="B865">
        <v>217</v>
      </c>
      <c r="C865">
        <f t="shared" si="52"/>
        <v>217</v>
      </c>
      <c r="D865" t="str">
        <f t="shared" si="53"/>
        <v>successful</v>
      </c>
      <c r="G865" t="str">
        <f t="shared" si="54"/>
        <v/>
      </c>
      <c r="H865" t="str">
        <f t="shared" si="55"/>
        <v/>
      </c>
    </row>
    <row r="866" spans="1:8" x14ac:dyDescent="0.3">
      <c r="A866" t="s">
        <v>20</v>
      </c>
      <c r="B866">
        <v>150</v>
      </c>
      <c r="C866">
        <f t="shared" si="52"/>
        <v>150</v>
      </c>
      <c r="D866" t="str">
        <f t="shared" si="53"/>
        <v>successful</v>
      </c>
      <c r="G866" t="str">
        <f t="shared" si="54"/>
        <v/>
      </c>
      <c r="H866" t="str">
        <f t="shared" si="55"/>
        <v/>
      </c>
    </row>
    <row r="867" spans="1:8" x14ac:dyDescent="0.3">
      <c r="A867" t="s">
        <v>20</v>
      </c>
      <c r="B867">
        <v>3272</v>
      </c>
      <c r="C867">
        <f t="shared" si="52"/>
        <v>3272</v>
      </c>
      <c r="D867" t="str">
        <f t="shared" si="53"/>
        <v>successful</v>
      </c>
      <c r="G867" t="str">
        <f t="shared" si="54"/>
        <v/>
      </c>
      <c r="H867" t="str">
        <f t="shared" si="55"/>
        <v/>
      </c>
    </row>
    <row r="868" spans="1:8" x14ac:dyDescent="0.3">
      <c r="A868" t="s">
        <v>74</v>
      </c>
      <c r="B868">
        <v>898</v>
      </c>
      <c r="C868" t="str">
        <f t="shared" si="52"/>
        <v/>
      </c>
      <c r="D868" t="str">
        <f t="shared" si="53"/>
        <v/>
      </c>
      <c r="G868" t="str">
        <f t="shared" si="54"/>
        <v/>
      </c>
      <c r="H868" t="str">
        <f t="shared" si="55"/>
        <v/>
      </c>
    </row>
    <row r="869" spans="1:8" x14ac:dyDescent="0.3">
      <c r="A869" t="s">
        <v>20</v>
      </c>
      <c r="B869">
        <v>300</v>
      </c>
      <c r="C869">
        <f t="shared" si="52"/>
        <v>300</v>
      </c>
      <c r="D869" t="str">
        <f t="shared" si="53"/>
        <v>successful</v>
      </c>
      <c r="G869" t="str">
        <f t="shared" si="54"/>
        <v/>
      </c>
      <c r="H869" t="str">
        <f t="shared" si="55"/>
        <v/>
      </c>
    </row>
    <row r="870" spans="1:8" x14ac:dyDescent="0.3">
      <c r="A870" t="s">
        <v>20</v>
      </c>
      <c r="B870">
        <v>126</v>
      </c>
      <c r="C870">
        <f t="shared" si="52"/>
        <v>126</v>
      </c>
      <c r="D870" t="str">
        <f t="shared" si="53"/>
        <v>successful</v>
      </c>
      <c r="G870" t="str">
        <f t="shared" si="54"/>
        <v/>
      </c>
      <c r="H870" t="str">
        <f t="shared" si="55"/>
        <v/>
      </c>
    </row>
    <row r="871" spans="1:8" x14ac:dyDescent="0.3">
      <c r="A871" t="s">
        <v>14</v>
      </c>
      <c r="B871">
        <v>526</v>
      </c>
      <c r="C871" t="str">
        <f t="shared" si="52"/>
        <v/>
      </c>
      <c r="D871" t="str">
        <f t="shared" si="53"/>
        <v/>
      </c>
      <c r="G871" t="str">
        <f t="shared" si="54"/>
        <v>failed</v>
      </c>
      <c r="H871">
        <f t="shared" si="55"/>
        <v>526</v>
      </c>
    </row>
    <row r="872" spans="1:8" x14ac:dyDescent="0.3">
      <c r="A872" t="s">
        <v>14</v>
      </c>
      <c r="B872">
        <v>121</v>
      </c>
      <c r="C872" t="str">
        <f t="shared" si="52"/>
        <v/>
      </c>
      <c r="D872" t="str">
        <f t="shared" si="53"/>
        <v/>
      </c>
      <c r="G872" t="str">
        <f t="shared" si="54"/>
        <v>failed</v>
      </c>
      <c r="H872">
        <f t="shared" si="55"/>
        <v>121</v>
      </c>
    </row>
    <row r="873" spans="1:8" x14ac:dyDescent="0.3">
      <c r="A873" t="s">
        <v>20</v>
      </c>
      <c r="B873">
        <v>2320</v>
      </c>
      <c r="C873">
        <f t="shared" si="52"/>
        <v>2320</v>
      </c>
      <c r="D873" t="str">
        <f t="shared" si="53"/>
        <v>successful</v>
      </c>
      <c r="G873" t="str">
        <f t="shared" si="54"/>
        <v/>
      </c>
      <c r="H873" t="str">
        <f t="shared" si="55"/>
        <v/>
      </c>
    </row>
    <row r="874" spans="1:8" x14ac:dyDescent="0.3">
      <c r="A874" t="s">
        <v>20</v>
      </c>
      <c r="B874">
        <v>81</v>
      </c>
      <c r="C874">
        <f t="shared" si="52"/>
        <v>81</v>
      </c>
      <c r="D874" t="str">
        <f t="shared" si="53"/>
        <v>successful</v>
      </c>
      <c r="G874" t="str">
        <f t="shared" si="54"/>
        <v/>
      </c>
      <c r="H874" t="str">
        <f t="shared" si="55"/>
        <v/>
      </c>
    </row>
    <row r="875" spans="1:8" x14ac:dyDescent="0.3">
      <c r="A875" t="s">
        <v>20</v>
      </c>
      <c r="B875">
        <v>1887</v>
      </c>
      <c r="C875">
        <f t="shared" si="52"/>
        <v>1887</v>
      </c>
      <c r="D875" t="str">
        <f t="shared" si="53"/>
        <v>successful</v>
      </c>
      <c r="G875" t="str">
        <f t="shared" si="54"/>
        <v/>
      </c>
      <c r="H875" t="str">
        <f t="shared" si="55"/>
        <v/>
      </c>
    </row>
    <row r="876" spans="1:8" x14ac:dyDescent="0.3">
      <c r="A876" t="s">
        <v>20</v>
      </c>
      <c r="B876">
        <v>4358</v>
      </c>
      <c r="C876">
        <f t="shared" si="52"/>
        <v>4358</v>
      </c>
      <c r="D876" t="str">
        <f t="shared" si="53"/>
        <v>successful</v>
      </c>
      <c r="G876" t="str">
        <f t="shared" si="54"/>
        <v/>
      </c>
      <c r="H876" t="str">
        <f t="shared" si="55"/>
        <v/>
      </c>
    </row>
    <row r="877" spans="1:8" x14ac:dyDescent="0.3">
      <c r="A877" t="s">
        <v>14</v>
      </c>
      <c r="B877">
        <v>67</v>
      </c>
      <c r="C877" t="str">
        <f t="shared" si="52"/>
        <v/>
      </c>
      <c r="D877" t="str">
        <f t="shared" si="53"/>
        <v/>
      </c>
      <c r="G877" t="str">
        <f t="shared" si="54"/>
        <v>failed</v>
      </c>
      <c r="H877">
        <f t="shared" si="55"/>
        <v>67</v>
      </c>
    </row>
    <row r="878" spans="1:8" x14ac:dyDescent="0.3">
      <c r="A878" t="s">
        <v>14</v>
      </c>
      <c r="B878">
        <v>57</v>
      </c>
      <c r="C878" t="str">
        <f t="shared" si="52"/>
        <v/>
      </c>
      <c r="D878" t="str">
        <f t="shared" si="53"/>
        <v/>
      </c>
      <c r="G878" t="str">
        <f t="shared" si="54"/>
        <v>failed</v>
      </c>
      <c r="H878">
        <f t="shared" si="55"/>
        <v>57</v>
      </c>
    </row>
    <row r="879" spans="1:8" x14ac:dyDescent="0.3">
      <c r="A879" t="s">
        <v>14</v>
      </c>
      <c r="B879">
        <v>1229</v>
      </c>
      <c r="C879" t="str">
        <f t="shared" si="52"/>
        <v/>
      </c>
      <c r="D879" t="str">
        <f t="shared" si="53"/>
        <v/>
      </c>
      <c r="G879" t="str">
        <f t="shared" si="54"/>
        <v>failed</v>
      </c>
      <c r="H879">
        <f t="shared" si="55"/>
        <v>1229</v>
      </c>
    </row>
    <row r="880" spans="1:8" x14ac:dyDescent="0.3">
      <c r="A880" t="s">
        <v>14</v>
      </c>
      <c r="B880">
        <v>12</v>
      </c>
      <c r="C880" t="str">
        <f t="shared" si="52"/>
        <v/>
      </c>
      <c r="D880" t="str">
        <f t="shared" si="53"/>
        <v/>
      </c>
      <c r="G880" t="str">
        <f t="shared" si="54"/>
        <v>failed</v>
      </c>
      <c r="H880">
        <f t="shared" si="55"/>
        <v>12</v>
      </c>
    </row>
    <row r="881" spans="1:8" x14ac:dyDescent="0.3">
      <c r="A881" t="s">
        <v>20</v>
      </c>
      <c r="B881">
        <v>53</v>
      </c>
      <c r="C881">
        <f t="shared" si="52"/>
        <v>53</v>
      </c>
      <c r="D881" t="str">
        <f t="shared" si="53"/>
        <v>successful</v>
      </c>
      <c r="G881" t="str">
        <f t="shared" si="54"/>
        <v/>
      </c>
      <c r="H881" t="str">
        <f t="shared" si="55"/>
        <v/>
      </c>
    </row>
    <row r="882" spans="1:8" x14ac:dyDescent="0.3">
      <c r="A882" t="s">
        <v>20</v>
      </c>
      <c r="B882">
        <v>2414</v>
      </c>
      <c r="C882">
        <f t="shared" si="52"/>
        <v>2414</v>
      </c>
      <c r="D882" t="str">
        <f t="shared" si="53"/>
        <v>successful</v>
      </c>
      <c r="G882" t="str">
        <f t="shared" si="54"/>
        <v/>
      </c>
      <c r="H882" t="str">
        <f t="shared" si="55"/>
        <v/>
      </c>
    </row>
    <row r="883" spans="1:8" x14ac:dyDescent="0.3">
      <c r="A883" t="s">
        <v>14</v>
      </c>
      <c r="B883">
        <v>452</v>
      </c>
      <c r="C883" t="str">
        <f t="shared" si="52"/>
        <v/>
      </c>
      <c r="D883" t="str">
        <f t="shared" si="53"/>
        <v/>
      </c>
      <c r="G883" t="str">
        <f t="shared" si="54"/>
        <v>failed</v>
      </c>
      <c r="H883">
        <f t="shared" si="55"/>
        <v>452</v>
      </c>
    </row>
    <row r="884" spans="1:8" x14ac:dyDescent="0.3">
      <c r="A884" t="s">
        <v>20</v>
      </c>
      <c r="B884">
        <v>80</v>
      </c>
      <c r="C884">
        <f t="shared" si="52"/>
        <v>80</v>
      </c>
      <c r="D884" t="str">
        <f t="shared" si="53"/>
        <v>successful</v>
      </c>
      <c r="G884" t="str">
        <f t="shared" si="54"/>
        <v/>
      </c>
      <c r="H884" t="str">
        <f t="shared" si="55"/>
        <v/>
      </c>
    </row>
    <row r="885" spans="1:8" x14ac:dyDescent="0.3">
      <c r="A885" t="s">
        <v>20</v>
      </c>
      <c r="B885">
        <v>193</v>
      </c>
      <c r="C885">
        <f t="shared" si="52"/>
        <v>193</v>
      </c>
      <c r="D885" t="str">
        <f t="shared" si="53"/>
        <v>successful</v>
      </c>
      <c r="G885" t="str">
        <f t="shared" si="54"/>
        <v/>
      </c>
      <c r="H885" t="str">
        <f t="shared" si="55"/>
        <v/>
      </c>
    </row>
    <row r="886" spans="1:8" x14ac:dyDescent="0.3">
      <c r="A886" t="s">
        <v>14</v>
      </c>
      <c r="B886">
        <v>1886</v>
      </c>
      <c r="C886" t="str">
        <f t="shared" si="52"/>
        <v/>
      </c>
      <c r="D886" t="str">
        <f t="shared" si="53"/>
        <v/>
      </c>
      <c r="G886" t="str">
        <f t="shared" si="54"/>
        <v>failed</v>
      </c>
      <c r="H886">
        <f t="shared" si="55"/>
        <v>1886</v>
      </c>
    </row>
    <row r="887" spans="1:8" x14ac:dyDescent="0.3">
      <c r="A887" t="s">
        <v>20</v>
      </c>
      <c r="B887">
        <v>52</v>
      </c>
      <c r="C887">
        <f t="shared" si="52"/>
        <v>52</v>
      </c>
      <c r="D887" t="str">
        <f t="shared" si="53"/>
        <v>successful</v>
      </c>
      <c r="G887" t="str">
        <f t="shared" si="54"/>
        <v/>
      </c>
      <c r="H887" t="str">
        <f t="shared" si="55"/>
        <v/>
      </c>
    </row>
    <row r="888" spans="1:8" x14ac:dyDescent="0.3">
      <c r="A888" t="s">
        <v>14</v>
      </c>
      <c r="B888">
        <v>1825</v>
      </c>
      <c r="C888" t="str">
        <f t="shared" si="52"/>
        <v/>
      </c>
      <c r="D888" t="str">
        <f t="shared" si="53"/>
        <v/>
      </c>
      <c r="G888" t="str">
        <f t="shared" si="54"/>
        <v>failed</v>
      </c>
      <c r="H888">
        <f t="shared" si="55"/>
        <v>1825</v>
      </c>
    </row>
    <row r="889" spans="1:8" x14ac:dyDescent="0.3">
      <c r="A889" t="s">
        <v>14</v>
      </c>
      <c r="B889">
        <v>31</v>
      </c>
      <c r="C889" t="str">
        <f t="shared" si="52"/>
        <v/>
      </c>
      <c r="D889" t="str">
        <f t="shared" si="53"/>
        <v/>
      </c>
      <c r="G889" t="str">
        <f t="shared" si="54"/>
        <v>failed</v>
      </c>
      <c r="H889">
        <f t="shared" si="55"/>
        <v>31</v>
      </c>
    </row>
    <row r="890" spans="1:8" x14ac:dyDescent="0.3">
      <c r="A890" t="s">
        <v>20</v>
      </c>
      <c r="B890">
        <v>290</v>
      </c>
      <c r="C890">
        <f t="shared" si="52"/>
        <v>290</v>
      </c>
      <c r="D890" t="str">
        <f t="shared" si="53"/>
        <v>successful</v>
      </c>
      <c r="G890" t="str">
        <f t="shared" si="54"/>
        <v/>
      </c>
      <c r="H890" t="str">
        <f t="shared" si="55"/>
        <v/>
      </c>
    </row>
    <row r="891" spans="1:8" x14ac:dyDescent="0.3">
      <c r="A891" t="s">
        <v>20</v>
      </c>
      <c r="B891">
        <v>122</v>
      </c>
      <c r="C891">
        <f t="shared" si="52"/>
        <v>122</v>
      </c>
      <c r="D891" t="str">
        <f t="shared" si="53"/>
        <v>successful</v>
      </c>
      <c r="G891" t="str">
        <f t="shared" si="54"/>
        <v/>
      </c>
      <c r="H891" t="str">
        <f t="shared" si="55"/>
        <v/>
      </c>
    </row>
    <row r="892" spans="1:8" x14ac:dyDescent="0.3">
      <c r="A892" t="s">
        <v>20</v>
      </c>
      <c r="B892">
        <v>1470</v>
      </c>
      <c r="C892">
        <f t="shared" si="52"/>
        <v>1470</v>
      </c>
      <c r="D892" t="str">
        <f t="shared" si="53"/>
        <v>successful</v>
      </c>
      <c r="G892" t="str">
        <f t="shared" si="54"/>
        <v/>
      </c>
      <c r="H892" t="str">
        <f t="shared" si="55"/>
        <v/>
      </c>
    </row>
    <row r="893" spans="1:8" x14ac:dyDescent="0.3">
      <c r="A893" t="s">
        <v>20</v>
      </c>
      <c r="B893">
        <v>165</v>
      </c>
      <c r="C893">
        <f t="shared" si="52"/>
        <v>165</v>
      </c>
      <c r="D893" t="str">
        <f t="shared" si="53"/>
        <v>successful</v>
      </c>
      <c r="G893" t="str">
        <f t="shared" si="54"/>
        <v/>
      </c>
      <c r="H893" t="str">
        <f t="shared" si="55"/>
        <v/>
      </c>
    </row>
    <row r="894" spans="1:8" x14ac:dyDescent="0.3">
      <c r="A894" t="s">
        <v>20</v>
      </c>
      <c r="B894">
        <v>182</v>
      </c>
      <c r="C894">
        <f t="shared" si="52"/>
        <v>182</v>
      </c>
      <c r="D894" t="str">
        <f t="shared" si="53"/>
        <v>successful</v>
      </c>
      <c r="G894" t="str">
        <f t="shared" si="54"/>
        <v/>
      </c>
      <c r="H894" t="str">
        <f t="shared" si="55"/>
        <v/>
      </c>
    </row>
    <row r="895" spans="1:8" x14ac:dyDescent="0.3">
      <c r="A895" t="s">
        <v>20</v>
      </c>
      <c r="B895">
        <v>199</v>
      </c>
      <c r="C895">
        <f t="shared" si="52"/>
        <v>199</v>
      </c>
      <c r="D895" t="str">
        <f t="shared" si="53"/>
        <v>successful</v>
      </c>
      <c r="G895" t="str">
        <f t="shared" si="54"/>
        <v/>
      </c>
      <c r="H895" t="str">
        <f t="shared" si="55"/>
        <v/>
      </c>
    </row>
    <row r="896" spans="1:8" x14ac:dyDescent="0.3">
      <c r="A896" t="s">
        <v>20</v>
      </c>
      <c r="B896">
        <v>56</v>
      </c>
      <c r="C896">
        <f t="shared" si="52"/>
        <v>56</v>
      </c>
      <c r="D896" t="str">
        <f t="shared" si="53"/>
        <v>successful</v>
      </c>
      <c r="G896" t="str">
        <f t="shared" si="54"/>
        <v/>
      </c>
      <c r="H896" t="str">
        <f t="shared" si="55"/>
        <v/>
      </c>
    </row>
    <row r="897" spans="1:8" x14ac:dyDescent="0.3">
      <c r="A897" t="s">
        <v>14</v>
      </c>
      <c r="B897">
        <v>107</v>
      </c>
      <c r="C897" t="str">
        <f t="shared" si="52"/>
        <v/>
      </c>
      <c r="D897" t="str">
        <f t="shared" si="53"/>
        <v/>
      </c>
      <c r="G897" t="str">
        <f t="shared" si="54"/>
        <v>failed</v>
      </c>
      <c r="H897">
        <f t="shared" si="55"/>
        <v>107</v>
      </c>
    </row>
    <row r="898" spans="1:8" x14ac:dyDescent="0.3">
      <c r="A898" t="s">
        <v>20</v>
      </c>
      <c r="B898">
        <v>1460</v>
      </c>
      <c r="C898">
        <f t="shared" si="52"/>
        <v>1460</v>
      </c>
      <c r="D898" t="str">
        <f t="shared" si="53"/>
        <v>successful</v>
      </c>
      <c r="G898" t="str">
        <f t="shared" si="54"/>
        <v/>
      </c>
      <c r="H898" t="str">
        <f t="shared" si="55"/>
        <v/>
      </c>
    </row>
    <row r="899" spans="1:8" x14ac:dyDescent="0.3">
      <c r="A899" t="s">
        <v>14</v>
      </c>
      <c r="B899">
        <v>27</v>
      </c>
      <c r="C899" t="str">
        <f t="shared" ref="C899:C962" si="56">IF(A899="successful", B899, "")</f>
        <v/>
      </c>
      <c r="D899" t="str">
        <f t="shared" ref="D899:D962" si="57">IF(A899="successful", A899, "")</f>
        <v/>
      </c>
      <c r="G899" t="str">
        <f t="shared" ref="G899:G962" si="58">IF(A899="failed",A899,"")</f>
        <v>failed</v>
      </c>
      <c r="H899">
        <f t="shared" ref="H899:H962" si="59">IF(A899="failed",B899,"")</f>
        <v>27</v>
      </c>
    </row>
    <row r="900" spans="1:8" x14ac:dyDescent="0.3">
      <c r="A900" t="s">
        <v>14</v>
      </c>
      <c r="B900">
        <v>1221</v>
      </c>
      <c r="C900" t="str">
        <f t="shared" si="56"/>
        <v/>
      </c>
      <c r="D900" t="str">
        <f t="shared" si="57"/>
        <v/>
      </c>
      <c r="G900" t="str">
        <f t="shared" si="58"/>
        <v>failed</v>
      </c>
      <c r="H900">
        <f t="shared" si="59"/>
        <v>1221</v>
      </c>
    </row>
    <row r="901" spans="1:8" x14ac:dyDescent="0.3">
      <c r="A901" t="s">
        <v>20</v>
      </c>
      <c r="B901">
        <v>123</v>
      </c>
      <c r="C901">
        <f t="shared" si="56"/>
        <v>123</v>
      </c>
      <c r="D901" t="str">
        <f t="shared" si="57"/>
        <v>successful</v>
      </c>
      <c r="G901" t="str">
        <f t="shared" si="58"/>
        <v/>
      </c>
      <c r="H901" t="str">
        <f t="shared" si="59"/>
        <v/>
      </c>
    </row>
    <row r="902" spans="1:8" x14ac:dyDescent="0.3">
      <c r="A902" t="s">
        <v>14</v>
      </c>
      <c r="B902">
        <v>1</v>
      </c>
      <c r="C902" t="str">
        <f t="shared" si="56"/>
        <v/>
      </c>
      <c r="D902" t="str">
        <f t="shared" si="57"/>
        <v/>
      </c>
      <c r="G902" t="str">
        <f t="shared" si="58"/>
        <v>failed</v>
      </c>
      <c r="H902">
        <f t="shared" si="59"/>
        <v>1</v>
      </c>
    </row>
    <row r="903" spans="1:8" x14ac:dyDescent="0.3">
      <c r="A903" t="s">
        <v>20</v>
      </c>
      <c r="B903">
        <v>159</v>
      </c>
      <c r="C903">
        <f t="shared" si="56"/>
        <v>159</v>
      </c>
      <c r="D903" t="str">
        <f t="shared" si="57"/>
        <v>successful</v>
      </c>
      <c r="G903" t="str">
        <f t="shared" si="58"/>
        <v/>
      </c>
      <c r="H903" t="str">
        <f t="shared" si="59"/>
        <v/>
      </c>
    </row>
    <row r="904" spans="1:8" x14ac:dyDescent="0.3">
      <c r="A904" t="s">
        <v>20</v>
      </c>
      <c r="B904">
        <v>110</v>
      </c>
      <c r="C904">
        <f t="shared" si="56"/>
        <v>110</v>
      </c>
      <c r="D904" t="str">
        <f t="shared" si="57"/>
        <v>successful</v>
      </c>
      <c r="G904" t="str">
        <f t="shared" si="58"/>
        <v/>
      </c>
      <c r="H904" t="str">
        <f t="shared" si="59"/>
        <v/>
      </c>
    </row>
    <row r="905" spans="1:8" x14ac:dyDescent="0.3">
      <c r="A905" t="s">
        <v>47</v>
      </c>
      <c r="B905">
        <v>14</v>
      </c>
      <c r="C905" t="str">
        <f t="shared" si="56"/>
        <v/>
      </c>
      <c r="D905" t="str">
        <f t="shared" si="57"/>
        <v/>
      </c>
      <c r="G905" t="str">
        <f t="shared" si="58"/>
        <v/>
      </c>
      <c r="H905" t="str">
        <f t="shared" si="59"/>
        <v/>
      </c>
    </row>
    <row r="906" spans="1:8" x14ac:dyDescent="0.3">
      <c r="A906" t="s">
        <v>14</v>
      </c>
      <c r="B906">
        <v>16</v>
      </c>
      <c r="C906" t="str">
        <f t="shared" si="56"/>
        <v/>
      </c>
      <c r="D906" t="str">
        <f t="shared" si="57"/>
        <v/>
      </c>
      <c r="G906" t="str">
        <f t="shared" si="58"/>
        <v>failed</v>
      </c>
      <c r="H906">
        <f t="shared" si="59"/>
        <v>16</v>
      </c>
    </row>
    <row r="907" spans="1:8" x14ac:dyDescent="0.3">
      <c r="A907" t="s">
        <v>20</v>
      </c>
      <c r="B907">
        <v>236</v>
      </c>
      <c r="C907">
        <f t="shared" si="56"/>
        <v>236</v>
      </c>
      <c r="D907" t="str">
        <f t="shared" si="57"/>
        <v>successful</v>
      </c>
      <c r="G907" t="str">
        <f t="shared" si="58"/>
        <v/>
      </c>
      <c r="H907" t="str">
        <f t="shared" si="59"/>
        <v/>
      </c>
    </row>
    <row r="908" spans="1:8" x14ac:dyDescent="0.3">
      <c r="A908" t="s">
        <v>20</v>
      </c>
      <c r="B908">
        <v>191</v>
      </c>
      <c r="C908">
        <f t="shared" si="56"/>
        <v>191</v>
      </c>
      <c r="D908" t="str">
        <f t="shared" si="57"/>
        <v>successful</v>
      </c>
      <c r="G908" t="str">
        <f t="shared" si="58"/>
        <v/>
      </c>
      <c r="H908" t="str">
        <f t="shared" si="59"/>
        <v/>
      </c>
    </row>
    <row r="909" spans="1:8" x14ac:dyDescent="0.3">
      <c r="A909" t="s">
        <v>14</v>
      </c>
      <c r="B909">
        <v>41</v>
      </c>
      <c r="C909" t="str">
        <f t="shared" si="56"/>
        <v/>
      </c>
      <c r="D909" t="str">
        <f t="shared" si="57"/>
        <v/>
      </c>
      <c r="G909" t="str">
        <f t="shared" si="58"/>
        <v>failed</v>
      </c>
      <c r="H909">
        <f t="shared" si="59"/>
        <v>41</v>
      </c>
    </row>
    <row r="910" spans="1:8" x14ac:dyDescent="0.3">
      <c r="A910" t="s">
        <v>20</v>
      </c>
      <c r="B910">
        <v>3934</v>
      </c>
      <c r="C910">
        <f t="shared" si="56"/>
        <v>3934</v>
      </c>
      <c r="D910" t="str">
        <f t="shared" si="57"/>
        <v>successful</v>
      </c>
      <c r="G910" t="str">
        <f t="shared" si="58"/>
        <v/>
      </c>
      <c r="H910" t="str">
        <f t="shared" si="59"/>
        <v/>
      </c>
    </row>
    <row r="911" spans="1:8" x14ac:dyDescent="0.3">
      <c r="A911" t="s">
        <v>20</v>
      </c>
      <c r="B911">
        <v>80</v>
      </c>
      <c r="C911">
        <f t="shared" si="56"/>
        <v>80</v>
      </c>
      <c r="D911" t="str">
        <f t="shared" si="57"/>
        <v>successful</v>
      </c>
      <c r="G911" t="str">
        <f t="shared" si="58"/>
        <v/>
      </c>
      <c r="H911" t="str">
        <f t="shared" si="59"/>
        <v/>
      </c>
    </row>
    <row r="912" spans="1:8" x14ac:dyDescent="0.3">
      <c r="A912" t="s">
        <v>74</v>
      </c>
      <c r="B912">
        <v>296</v>
      </c>
      <c r="C912" t="str">
        <f t="shared" si="56"/>
        <v/>
      </c>
      <c r="D912" t="str">
        <f t="shared" si="57"/>
        <v/>
      </c>
      <c r="G912" t="str">
        <f t="shared" si="58"/>
        <v/>
      </c>
      <c r="H912" t="str">
        <f t="shared" si="59"/>
        <v/>
      </c>
    </row>
    <row r="913" spans="1:8" x14ac:dyDescent="0.3">
      <c r="A913" t="s">
        <v>20</v>
      </c>
      <c r="B913">
        <v>462</v>
      </c>
      <c r="C913">
        <f t="shared" si="56"/>
        <v>462</v>
      </c>
      <c r="D913" t="str">
        <f t="shared" si="57"/>
        <v>successful</v>
      </c>
      <c r="G913" t="str">
        <f t="shared" si="58"/>
        <v/>
      </c>
      <c r="H913" t="str">
        <f t="shared" si="59"/>
        <v/>
      </c>
    </row>
    <row r="914" spans="1:8" x14ac:dyDescent="0.3">
      <c r="A914" t="s">
        <v>20</v>
      </c>
      <c r="B914">
        <v>179</v>
      </c>
      <c r="C914">
        <f t="shared" si="56"/>
        <v>179</v>
      </c>
      <c r="D914" t="str">
        <f t="shared" si="57"/>
        <v>successful</v>
      </c>
      <c r="G914" t="str">
        <f t="shared" si="58"/>
        <v/>
      </c>
      <c r="H914" t="str">
        <f t="shared" si="59"/>
        <v/>
      </c>
    </row>
    <row r="915" spans="1:8" x14ac:dyDescent="0.3">
      <c r="A915" t="s">
        <v>14</v>
      </c>
      <c r="B915">
        <v>523</v>
      </c>
      <c r="C915" t="str">
        <f t="shared" si="56"/>
        <v/>
      </c>
      <c r="D915" t="str">
        <f t="shared" si="57"/>
        <v/>
      </c>
      <c r="G915" t="str">
        <f t="shared" si="58"/>
        <v>failed</v>
      </c>
      <c r="H915">
        <f t="shared" si="59"/>
        <v>523</v>
      </c>
    </row>
    <row r="916" spans="1:8" x14ac:dyDescent="0.3">
      <c r="A916" t="s">
        <v>14</v>
      </c>
      <c r="B916">
        <v>141</v>
      </c>
      <c r="C916" t="str">
        <f t="shared" si="56"/>
        <v/>
      </c>
      <c r="D916" t="str">
        <f t="shared" si="57"/>
        <v/>
      </c>
      <c r="G916" t="str">
        <f t="shared" si="58"/>
        <v>failed</v>
      </c>
      <c r="H916">
        <f t="shared" si="59"/>
        <v>141</v>
      </c>
    </row>
    <row r="917" spans="1:8" x14ac:dyDescent="0.3">
      <c r="A917" t="s">
        <v>20</v>
      </c>
      <c r="B917">
        <v>1866</v>
      </c>
      <c r="C917">
        <f t="shared" si="56"/>
        <v>1866</v>
      </c>
      <c r="D917" t="str">
        <f t="shared" si="57"/>
        <v>successful</v>
      </c>
      <c r="G917" t="str">
        <f t="shared" si="58"/>
        <v/>
      </c>
      <c r="H917" t="str">
        <f t="shared" si="59"/>
        <v/>
      </c>
    </row>
    <row r="918" spans="1:8" x14ac:dyDescent="0.3">
      <c r="A918" t="s">
        <v>14</v>
      </c>
      <c r="B918">
        <v>52</v>
      </c>
      <c r="C918" t="str">
        <f t="shared" si="56"/>
        <v/>
      </c>
      <c r="D918" t="str">
        <f t="shared" si="57"/>
        <v/>
      </c>
      <c r="G918" t="str">
        <f t="shared" si="58"/>
        <v>failed</v>
      </c>
      <c r="H918">
        <f t="shared" si="59"/>
        <v>52</v>
      </c>
    </row>
    <row r="919" spans="1:8" x14ac:dyDescent="0.3">
      <c r="A919" t="s">
        <v>47</v>
      </c>
      <c r="B919">
        <v>27</v>
      </c>
      <c r="C919" t="str">
        <f t="shared" si="56"/>
        <v/>
      </c>
      <c r="D919" t="str">
        <f t="shared" si="57"/>
        <v/>
      </c>
      <c r="G919" t="str">
        <f t="shared" si="58"/>
        <v/>
      </c>
      <c r="H919" t="str">
        <f t="shared" si="59"/>
        <v/>
      </c>
    </row>
    <row r="920" spans="1:8" x14ac:dyDescent="0.3">
      <c r="A920" t="s">
        <v>20</v>
      </c>
      <c r="B920">
        <v>156</v>
      </c>
      <c r="C920">
        <f t="shared" si="56"/>
        <v>156</v>
      </c>
      <c r="D920" t="str">
        <f t="shared" si="57"/>
        <v>successful</v>
      </c>
      <c r="G920" t="str">
        <f t="shared" si="58"/>
        <v/>
      </c>
      <c r="H920" t="str">
        <f t="shared" si="59"/>
        <v/>
      </c>
    </row>
    <row r="921" spans="1:8" x14ac:dyDescent="0.3">
      <c r="A921" t="s">
        <v>14</v>
      </c>
      <c r="B921">
        <v>225</v>
      </c>
      <c r="C921" t="str">
        <f t="shared" si="56"/>
        <v/>
      </c>
      <c r="D921" t="str">
        <f t="shared" si="57"/>
        <v/>
      </c>
      <c r="G921" t="str">
        <f t="shared" si="58"/>
        <v>failed</v>
      </c>
      <c r="H921">
        <f t="shared" si="59"/>
        <v>225</v>
      </c>
    </row>
    <row r="922" spans="1:8" x14ac:dyDescent="0.3">
      <c r="A922" t="s">
        <v>20</v>
      </c>
      <c r="B922">
        <v>255</v>
      </c>
      <c r="C922">
        <f t="shared" si="56"/>
        <v>255</v>
      </c>
      <c r="D922" t="str">
        <f t="shared" si="57"/>
        <v>successful</v>
      </c>
      <c r="G922" t="str">
        <f t="shared" si="58"/>
        <v/>
      </c>
      <c r="H922" t="str">
        <f t="shared" si="59"/>
        <v/>
      </c>
    </row>
    <row r="923" spans="1:8" x14ac:dyDescent="0.3">
      <c r="A923" t="s">
        <v>14</v>
      </c>
      <c r="B923">
        <v>38</v>
      </c>
      <c r="C923" t="str">
        <f t="shared" si="56"/>
        <v/>
      </c>
      <c r="D923" t="str">
        <f t="shared" si="57"/>
        <v/>
      </c>
      <c r="G923" t="str">
        <f t="shared" si="58"/>
        <v>failed</v>
      </c>
      <c r="H923">
        <f t="shared" si="59"/>
        <v>38</v>
      </c>
    </row>
    <row r="924" spans="1:8" x14ac:dyDescent="0.3">
      <c r="A924" t="s">
        <v>20</v>
      </c>
      <c r="B924">
        <v>2261</v>
      </c>
      <c r="C924">
        <f t="shared" si="56"/>
        <v>2261</v>
      </c>
      <c r="D924" t="str">
        <f t="shared" si="57"/>
        <v>successful</v>
      </c>
      <c r="G924" t="str">
        <f t="shared" si="58"/>
        <v/>
      </c>
      <c r="H924" t="str">
        <f t="shared" si="59"/>
        <v/>
      </c>
    </row>
    <row r="925" spans="1:8" x14ac:dyDescent="0.3">
      <c r="A925" t="s">
        <v>20</v>
      </c>
      <c r="B925">
        <v>40</v>
      </c>
      <c r="C925">
        <f t="shared" si="56"/>
        <v>40</v>
      </c>
      <c r="D925" t="str">
        <f t="shared" si="57"/>
        <v>successful</v>
      </c>
      <c r="G925" t="str">
        <f t="shared" si="58"/>
        <v/>
      </c>
      <c r="H925" t="str">
        <f t="shared" si="59"/>
        <v/>
      </c>
    </row>
    <row r="926" spans="1:8" x14ac:dyDescent="0.3">
      <c r="A926" t="s">
        <v>20</v>
      </c>
      <c r="B926">
        <v>2289</v>
      </c>
      <c r="C926">
        <f t="shared" si="56"/>
        <v>2289</v>
      </c>
      <c r="D926" t="str">
        <f t="shared" si="57"/>
        <v>successful</v>
      </c>
      <c r="G926" t="str">
        <f t="shared" si="58"/>
        <v/>
      </c>
      <c r="H926" t="str">
        <f t="shared" si="59"/>
        <v/>
      </c>
    </row>
    <row r="927" spans="1:8" x14ac:dyDescent="0.3">
      <c r="A927" t="s">
        <v>20</v>
      </c>
      <c r="B927">
        <v>65</v>
      </c>
      <c r="C927">
        <f t="shared" si="56"/>
        <v>65</v>
      </c>
      <c r="D927" t="str">
        <f t="shared" si="57"/>
        <v>successful</v>
      </c>
      <c r="G927" t="str">
        <f t="shared" si="58"/>
        <v/>
      </c>
      <c r="H927" t="str">
        <f t="shared" si="59"/>
        <v/>
      </c>
    </row>
    <row r="928" spans="1:8" x14ac:dyDescent="0.3">
      <c r="A928" t="s">
        <v>14</v>
      </c>
      <c r="B928">
        <v>15</v>
      </c>
      <c r="C928" t="str">
        <f t="shared" si="56"/>
        <v/>
      </c>
      <c r="D928" t="str">
        <f t="shared" si="57"/>
        <v/>
      </c>
      <c r="G928" t="str">
        <f t="shared" si="58"/>
        <v>failed</v>
      </c>
      <c r="H928">
        <f t="shared" si="59"/>
        <v>15</v>
      </c>
    </row>
    <row r="929" spans="1:8" x14ac:dyDescent="0.3">
      <c r="A929" t="s">
        <v>14</v>
      </c>
      <c r="B929">
        <v>37</v>
      </c>
      <c r="C929" t="str">
        <f t="shared" si="56"/>
        <v/>
      </c>
      <c r="D929" t="str">
        <f t="shared" si="57"/>
        <v/>
      </c>
      <c r="G929" t="str">
        <f t="shared" si="58"/>
        <v>failed</v>
      </c>
      <c r="H929">
        <f t="shared" si="59"/>
        <v>37</v>
      </c>
    </row>
    <row r="930" spans="1:8" x14ac:dyDescent="0.3">
      <c r="A930" t="s">
        <v>20</v>
      </c>
      <c r="B930">
        <v>3777</v>
      </c>
      <c r="C930">
        <f t="shared" si="56"/>
        <v>3777</v>
      </c>
      <c r="D930" t="str">
        <f t="shared" si="57"/>
        <v>successful</v>
      </c>
      <c r="G930" t="str">
        <f t="shared" si="58"/>
        <v/>
      </c>
      <c r="H930" t="str">
        <f t="shared" si="59"/>
        <v/>
      </c>
    </row>
    <row r="931" spans="1:8" x14ac:dyDescent="0.3">
      <c r="A931" t="s">
        <v>20</v>
      </c>
      <c r="B931">
        <v>184</v>
      </c>
      <c r="C931">
        <f t="shared" si="56"/>
        <v>184</v>
      </c>
      <c r="D931" t="str">
        <f t="shared" si="57"/>
        <v>successful</v>
      </c>
      <c r="G931" t="str">
        <f t="shared" si="58"/>
        <v/>
      </c>
      <c r="H931" t="str">
        <f t="shared" si="59"/>
        <v/>
      </c>
    </row>
    <row r="932" spans="1:8" x14ac:dyDescent="0.3">
      <c r="A932" t="s">
        <v>20</v>
      </c>
      <c r="B932">
        <v>85</v>
      </c>
      <c r="C932">
        <f t="shared" si="56"/>
        <v>85</v>
      </c>
      <c r="D932" t="str">
        <f t="shared" si="57"/>
        <v>successful</v>
      </c>
      <c r="G932" t="str">
        <f t="shared" si="58"/>
        <v/>
      </c>
      <c r="H932" t="str">
        <f t="shared" si="59"/>
        <v/>
      </c>
    </row>
    <row r="933" spans="1:8" x14ac:dyDescent="0.3">
      <c r="A933" t="s">
        <v>14</v>
      </c>
      <c r="B933">
        <v>112</v>
      </c>
      <c r="C933" t="str">
        <f t="shared" si="56"/>
        <v/>
      </c>
      <c r="D933" t="str">
        <f t="shared" si="57"/>
        <v/>
      </c>
      <c r="G933" t="str">
        <f t="shared" si="58"/>
        <v>failed</v>
      </c>
      <c r="H933">
        <f t="shared" si="59"/>
        <v>112</v>
      </c>
    </row>
    <row r="934" spans="1:8" x14ac:dyDescent="0.3">
      <c r="A934" t="s">
        <v>20</v>
      </c>
      <c r="B934">
        <v>144</v>
      </c>
      <c r="C934">
        <f t="shared" si="56"/>
        <v>144</v>
      </c>
      <c r="D934" t="str">
        <f t="shared" si="57"/>
        <v>successful</v>
      </c>
      <c r="G934" t="str">
        <f t="shared" si="58"/>
        <v/>
      </c>
      <c r="H934" t="str">
        <f t="shared" si="59"/>
        <v/>
      </c>
    </row>
    <row r="935" spans="1:8" x14ac:dyDescent="0.3">
      <c r="A935" t="s">
        <v>20</v>
      </c>
      <c r="B935">
        <v>1902</v>
      </c>
      <c r="C935">
        <f t="shared" si="56"/>
        <v>1902</v>
      </c>
      <c r="D935" t="str">
        <f t="shared" si="57"/>
        <v>successful</v>
      </c>
      <c r="G935" t="str">
        <f t="shared" si="58"/>
        <v/>
      </c>
      <c r="H935" t="str">
        <f t="shared" si="59"/>
        <v/>
      </c>
    </row>
    <row r="936" spans="1:8" x14ac:dyDescent="0.3">
      <c r="A936" t="s">
        <v>20</v>
      </c>
      <c r="B936">
        <v>105</v>
      </c>
      <c r="C936">
        <f t="shared" si="56"/>
        <v>105</v>
      </c>
      <c r="D936" t="str">
        <f t="shared" si="57"/>
        <v>successful</v>
      </c>
      <c r="G936" t="str">
        <f t="shared" si="58"/>
        <v/>
      </c>
      <c r="H936" t="str">
        <f t="shared" si="59"/>
        <v/>
      </c>
    </row>
    <row r="937" spans="1:8" x14ac:dyDescent="0.3">
      <c r="A937" t="s">
        <v>20</v>
      </c>
      <c r="B937">
        <v>132</v>
      </c>
      <c r="C937">
        <f t="shared" si="56"/>
        <v>132</v>
      </c>
      <c r="D937" t="str">
        <f t="shared" si="57"/>
        <v>successful</v>
      </c>
      <c r="G937" t="str">
        <f t="shared" si="58"/>
        <v/>
      </c>
      <c r="H937" t="str">
        <f t="shared" si="59"/>
        <v/>
      </c>
    </row>
    <row r="938" spans="1:8" x14ac:dyDescent="0.3">
      <c r="A938" t="s">
        <v>14</v>
      </c>
      <c r="B938">
        <v>21</v>
      </c>
      <c r="C938" t="str">
        <f t="shared" si="56"/>
        <v/>
      </c>
      <c r="D938" t="str">
        <f t="shared" si="57"/>
        <v/>
      </c>
      <c r="G938" t="str">
        <f t="shared" si="58"/>
        <v>failed</v>
      </c>
      <c r="H938">
        <f t="shared" si="59"/>
        <v>21</v>
      </c>
    </row>
    <row r="939" spans="1:8" x14ac:dyDescent="0.3">
      <c r="A939" t="s">
        <v>74</v>
      </c>
      <c r="B939">
        <v>976</v>
      </c>
      <c r="C939" t="str">
        <f t="shared" si="56"/>
        <v/>
      </c>
      <c r="D939" t="str">
        <f t="shared" si="57"/>
        <v/>
      </c>
      <c r="G939" t="str">
        <f t="shared" si="58"/>
        <v/>
      </c>
      <c r="H939" t="str">
        <f t="shared" si="59"/>
        <v/>
      </c>
    </row>
    <row r="940" spans="1:8" x14ac:dyDescent="0.3">
      <c r="A940" t="s">
        <v>20</v>
      </c>
      <c r="B940">
        <v>96</v>
      </c>
      <c r="C940">
        <f t="shared" si="56"/>
        <v>96</v>
      </c>
      <c r="D940" t="str">
        <f t="shared" si="57"/>
        <v>successful</v>
      </c>
      <c r="G940" t="str">
        <f t="shared" si="58"/>
        <v/>
      </c>
      <c r="H940" t="str">
        <f t="shared" si="59"/>
        <v/>
      </c>
    </row>
    <row r="941" spans="1:8" x14ac:dyDescent="0.3">
      <c r="A941" t="s">
        <v>14</v>
      </c>
      <c r="B941">
        <v>67</v>
      </c>
      <c r="C941" t="str">
        <f t="shared" si="56"/>
        <v/>
      </c>
      <c r="D941" t="str">
        <f t="shared" si="57"/>
        <v/>
      </c>
      <c r="G941" t="str">
        <f t="shared" si="58"/>
        <v>failed</v>
      </c>
      <c r="H941">
        <f t="shared" si="59"/>
        <v>67</v>
      </c>
    </row>
    <row r="942" spans="1:8" x14ac:dyDescent="0.3">
      <c r="A942" t="s">
        <v>47</v>
      </c>
      <c r="B942">
        <v>66</v>
      </c>
      <c r="C942" t="str">
        <f t="shared" si="56"/>
        <v/>
      </c>
      <c r="D942" t="str">
        <f t="shared" si="57"/>
        <v/>
      </c>
      <c r="G942" t="str">
        <f t="shared" si="58"/>
        <v/>
      </c>
      <c r="H942" t="str">
        <f t="shared" si="59"/>
        <v/>
      </c>
    </row>
    <row r="943" spans="1:8" x14ac:dyDescent="0.3">
      <c r="A943" t="s">
        <v>14</v>
      </c>
      <c r="B943">
        <v>78</v>
      </c>
      <c r="C943" t="str">
        <f t="shared" si="56"/>
        <v/>
      </c>
      <c r="D943" t="str">
        <f t="shared" si="57"/>
        <v/>
      </c>
      <c r="G943" t="str">
        <f t="shared" si="58"/>
        <v>failed</v>
      </c>
      <c r="H943">
        <f t="shared" si="59"/>
        <v>78</v>
      </c>
    </row>
    <row r="944" spans="1:8" x14ac:dyDescent="0.3">
      <c r="A944" t="s">
        <v>14</v>
      </c>
      <c r="B944">
        <v>67</v>
      </c>
      <c r="C944" t="str">
        <f t="shared" si="56"/>
        <v/>
      </c>
      <c r="D944" t="str">
        <f t="shared" si="57"/>
        <v/>
      </c>
      <c r="G944" t="str">
        <f t="shared" si="58"/>
        <v>failed</v>
      </c>
      <c r="H944">
        <f t="shared" si="59"/>
        <v>67</v>
      </c>
    </row>
    <row r="945" spans="1:8" x14ac:dyDescent="0.3">
      <c r="A945" t="s">
        <v>20</v>
      </c>
      <c r="B945">
        <v>114</v>
      </c>
      <c r="C945">
        <f t="shared" si="56"/>
        <v>114</v>
      </c>
      <c r="D945" t="str">
        <f t="shared" si="57"/>
        <v>successful</v>
      </c>
      <c r="G945" t="str">
        <f t="shared" si="58"/>
        <v/>
      </c>
      <c r="H945" t="str">
        <f t="shared" si="59"/>
        <v/>
      </c>
    </row>
    <row r="946" spans="1:8" x14ac:dyDescent="0.3">
      <c r="A946" t="s">
        <v>14</v>
      </c>
      <c r="B946">
        <v>263</v>
      </c>
      <c r="C946" t="str">
        <f t="shared" si="56"/>
        <v/>
      </c>
      <c r="D946" t="str">
        <f t="shared" si="57"/>
        <v/>
      </c>
      <c r="G946" t="str">
        <f t="shared" si="58"/>
        <v>failed</v>
      </c>
      <c r="H946">
        <f t="shared" si="59"/>
        <v>263</v>
      </c>
    </row>
    <row r="947" spans="1:8" x14ac:dyDescent="0.3">
      <c r="A947" t="s">
        <v>14</v>
      </c>
      <c r="B947">
        <v>1691</v>
      </c>
      <c r="C947" t="str">
        <f t="shared" si="56"/>
        <v/>
      </c>
      <c r="D947" t="str">
        <f t="shared" si="57"/>
        <v/>
      </c>
      <c r="G947" t="str">
        <f t="shared" si="58"/>
        <v>failed</v>
      </c>
      <c r="H947">
        <f t="shared" si="59"/>
        <v>1691</v>
      </c>
    </row>
    <row r="948" spans="1:8" x14ac:dyDescent="0.3">
      <c r="A948" t="s">
        <v>14</v>
      </c>
      <c r="B948">
        <v>181</v>
      </c>
      <c r="C948" t="str">
        <f t="shared" si="56"/>
        <v/>
      </c>
      <c r="D948" t="str">
        <f t="shared" si="57"/>
        <v/>
      </c>
      <c r="G948" t="str">
        <f t="shared" si="58"/>
        <v>failed</v>
      </c>
      <c r="H948">
        <f t="shared" si="59"/>
        <v>181</v>
      </c>
    </row>
    <row r="949" spans="1:8" x14ac:dyDescent="0.3">
      <c r="A949" t="s">
        <v>14</v>
      </c>
      <c r="B949">
        <v>13</v>
      </c>
      <c r="C949" t="str">
        <f t="shared" si="56"/>
        <v/>
      </c>
      <c r="D949" t="str">
        <f t="shared" si="57"/>
        <v/>
      </c>
      <c r="G949" t="str">
        <f t="shared" si="58"/>
        <v>failed</v>
      </c>
      <c r="H949">
        <f t="shared" si="59"/>
        <v>13</v>
      </c>
    </row>
    <row r="950" spans="1:8" x14ac:dyDescent="0.3">
      <c r="A950" t="s">
        <v>74</v>
      </c>
      <c r="B950">
        <v>160</v>
      </c>
      <c r="C950" t="str">
        <f t="shared" si="56"/>
        <v/>
      </c>
      <c r="D950" t="str">
        <f t="shared" si="57"/>
        <v/>
      </c>
      <c r="G950" t="str">
        <f t="shared" si="58"/>
        <v/>
      </c>
      <c r="H950" t="str">
        <f t="shared" si="59"/>
        <v/>
      </c>
    </row>
    <row r="951" spans="1:8" x14ac:dyDescent="0.3">
      <c r="A951" t="s">
        <v>20</v>
      </c>
      <c r="B951">
        <v>203</v>
      </c>
      <c r="C951">
        <f t="shared" si="56"/>
        <v>203</v>
      </c>
      <c r="D951" t="str">
        <f t="shared" si="57"/>
        <v>successful</v>
      </c>
      <c r="G951" t="str">
        <f t="shared" si="58"/>
        <v/>
      </c>
      <c r="H951" t="str">
        <f t="shared" si="59"/>
        <v/>
      </c>
    </row>
    <row r="952" spans="1:8" x14ac:dyDescent="0.3">
      <c r="A952" t="s">
        <v>14</v>
      </c>
      <c r="B952">
        <v>1</v>
      </c>
      <c r="C952" t="str">
        <f t="shared" si="56"/>
        <v/>
      </c>
      <c r="D952" t="str">
        <f t="shared" si="57"/>
        <v/>
      </c>
      <c r="G952" t="str">
        <f t="shared" si="58"/>
        <v>failed</v>
      </c>
      <c r="H952">
        <f t="shared" si="59"/>
        <v>1</v>
      </c>
    </row>
    <row r="953" spans="1:8" x14ac:dyDescent="0.3">
      <c r="A953" t="s">
        <v>20</v>
      </c>
      <c r="B953">
        <v>1559</v>
      </c>
      <c r="C953">
        <f t="shared" si="56"/>
        <v>1559</v>
      </c>
      <c r="D953" t="str">
        <f t="shared" si="57"/>
        <v>successful</v>
      </c>
      <c r="G953" t="str">
        <f t="shared" si="58"/>
        <v/>
      </c>
      <c r="H953" t="str">
        <f t="shared" si="59"/>
        <v/>
      </c>
    </row>
    <row r="954" spans="1:8" x14ac:dyDescent="0.3">
      <c r="A954" t="s">
        <v>74</v>
      </c>
      <c r="B954">
        <v>2266</v>
      </c>
      <c r="C954" t="str">
        <f t="shared" si="56"/>
        <v/>
      </c>
      <c r="D954" t="str">
        <f t="shared" si="57"/>
        <v/>
      </c>
      <c r="G954" t="str">
        <f t="shared" si="58"/>
        <v/>
      </c>
      <c r="H954" t="str">
        <f t="shared" si="59"/>
        <v/>
      </c>
    </row>
    <row r="955" spans="1:8" x14ac:dyDescent="0.3">
      <c r="A955" t="s">
        <v>14</v>
      </c>
      <c r="B955">
        <v>21</v>
      </c>
      <c r="C955" t="str">
        <f t="shared" si="56"/>
        <v/>
      </c>
      <c r="D955" t="str">
        <f t="shared" si="57"/>
        <v/>
      </c>
      <c r="G955" t="str">
        <f t="shared" si="58"/>
        <v>failed</v>
      </c>
      <c r="H955">
        <f t="shared" si="59"/>
        <v>21</v>
      </c>
    </row>
    <row r="956" spans="1:8" x14ac:dyDescent="0.3">
      <c r="A956" t="s">
        <v>20</v>
      </c>
      <c r="B956">
        <v>1548</v>
      </c>
      <c r="C956">
        <f t="shared" si="56"/>
        <v>1548</v>
      </c>
      <c r="D956" t="str">
        <f t="shared" si="57"/>
        <v>successful</v>
      </c>
      <c r="G956" t="str">
        <f t="shared" si="58"/>
        <v/>
      </c>
      <c r="H956" t="str">
        <f t="shared" si="59"/>
        <v/>
      </c>
    </row>
    <row r="957" spans="1:8" x14ac:dyDescent="0.3">
      <c r="A957" t="s">
        <v>20</v>
      </c>
      <c r="B957">
        <v>80</v>
      </c>
      <c r="C957">
        <f t="shared" si="56"/>
        <v>80</v>
      </c>
      <c r="D957" t="str">
        <f t="shared" si="57"/>
        <v>successful</v>
      </c>
      <c r="G957" t="str">
        <f t="shared" si="58"/>
        <v/>
      </c>
      <c r="H957" t="str">
        <f t="shared" si="59"/>
        <v/>
      </c>
    </row>
    <row r="958" spans="1:8" x14ac:dyDescent="0.3">
      <c r="A958" t="s">
        <v>14</v>
      </c>
      <c r="B958">
        <v>830</v>
      </c>
      <c r="C958" t="str">
        <f t="shared" si="56"/>
        <v/>
      </c>
      <c r="D958" t="str">
        <f t="shared" si="57"/>
        <v/>
      </c>
      <c r="G958" t="str">
        <f t="shared" si="58"/>
        <v>failed</v>
      </c>
      <c r="H958">
        <f t="shared" si="59"/>
        <v>830</v>
      </c>
    </row>
    <row r="959" spans="1:8" x14ac:dyDescent="0.3">
      <c r="A959" t="s">
        <v>20</v>
      </c>
      <c r="B959">
        <v>131</v>
      </c>
      <c r="C959">
        <f t="shared" si="56"/>
        <v>131</v>
      </c>
      <c r="D959" t="str">
        <f t="shared" si="57"/>
        <v>successful</v>
      </c>
      <c r="G959" t="str">
        <f t="shared" si="58"/>
        <v/>
      </c>
      <c r="H959" t="str">
        <f t="shared" si="59"/>
        <v/>
      </c>
    </row>
    <row r="960" spans="1:8" x14ac:dyDescent="0.3">
      <c r="A960" t="s">
        <v>20</v>
      </c>
      <c r="B960">
        <v>112</v>
      </c>
      <c r="C960">
        <f t="shared" si="56"/>
        <v>112</v>
      </c>
      <c r="D960" t="str">
        <f t="shared" si="57"/>
        <v>successful</v>
      </c>
      <c r="G960" t="str">
        <f t="shared" si="58"/>
        <v/>
      </c>
      <c r="H960" t="str">
        <f t="shared" si="59"/>
        <v/>
      </c>
    </row>
    <row r="961" spans="1:8" x14ac:dyDescent="0.3">
      <c r="A961" t="s">
        <v>14</v>
      </c>
      <c r="B961">
        <v>130</v>
      </c>
      <c r="C961" t="str">
        <f t="shared" si="56"/>
        <v/>
      </c>
      <c r="D961" t="str">
        <f t="shared" si="57"/>
        <v/>
      </c>
      <c r="G961" t="str">
        <f t="shared" si="58"/>
        <v>failed</v>
      </c>
      <c r="H961">
        <f t="shared" si="59"/>
        <v>130</v>
      </c>
    </row>
    <row r="962" spans="1:8" x14ac:dyDescent="0.3">
      <c r="A962" t="s">
        <v>14</v>
      </c>
      <c r="B962">
        <v>55</v>
      </c>
      <c r="C962" t="str">
        <f t="shared" si="56"/>
        <v/>
      </c>
      <c r="D962" t="str">
        <f t="shared" si="57"/>
        <v/>
      </c>
      <c r="G962" t="str">
        <f t="shared" si="58"/>
        <v>failed</v>
      </c>
      <c r="H962">
        <f t="shared" si="59"/>
        <v>55</v>
      </c>
    </row>
    <row r="963" spans="1:8" x14ac:dyDescent="0.3">
      <c r="A963" t="s">
        <v>20</v>
      </c>
      <c r="B963">
        <v>155</v>
      </c>
      <c r="C963">
        <f t="shared" ref="C963:C1001" si="60">IF(A963="successful", B963, "")</f>
        <v>155</v>
      </c>
      <c r="D963" t="str">
        <f t="shared" ref="D963:D1001" si="61">IF(A963="successful", A963, "")</f>
        <v>successful</v>
      </c>
      <c r="G963" t="str">
        <f t="shared" ref="G963:G1001" si="62">IF(A963="failed",A963,"")</f>
        <v/>
      </c>
      <c r="H963" t="str">
        <f t="shared" ref="H963:H1001" si="63">IF(A963="failed",B963,"")</f>
        <v/>
      </c>
    </row>
    <row r="964" spans="1:8" x14ac:dyDescent="0.3">
      <c r="A964" t="s">
        <v>20</v>
      </c>
      <c r="B964">
        <v>266</v>
      </c>
      <c r="C964">
        <f t="shared" si="60"/>
        <v>266</v>
      </c>
      <c r="D964" t="str">
        <f t="shared" si="61"/>
        <v>successful</v>
      </c>
      <c r="G964" t="str">
        <f t="shared" si="62"/>
        <v/>
      </c>
      <c r="H964" t="str">
        <f t="shared" si="63"/>
        <v/>
      </c>
    </row>
    <row r="965" spans="1:8" x14ac:dyDescent="0.3">
      <c r="A965" t="s">
        <v>14</v>
      </c>
      <c r="B965">
        <v>114</v>
      </c>
      <c r="C965" t="str">
        <f t="shared" si="60"/>
        <v/>
      </c>
      <c r="D965" t="str">
        <f t="shared" si="61"/>
        <v/>
      </c>
      <c r="G965" t="str">
        <f t="shared" si="62"/>
        <v>failed</v>
      </c>
      <c r="H965">
        <f t="shared" si="63"/>
        <v>114</v>
      </c>
    </row>
    <row r="966" spans="1:8" x14ac:dyDescent="0.3">
      <c r="A966" t="s">
        <v>20</v>
      </c>
      <c r="B966">
        <v>155</v>
      </c>
      <c r="C966">
        <f t="shared" si="60"/>
        <v>155</v>
      </c>
      <c r="D966" t="str">
        <f t="shared" si="61"/>
        <v>successful</v>
      </c>
      <c r="G966" t="str">
        <f t="shared" si="62"/>
        <v/>
      </c>
      <c r="H966" t="str">
        <f t="shared" si="63"/>
        <v/>
      </c>
    </row>
    <row r="967" spans="1:8" x14ac:dyDescent="0.3">
      <c r="A967" t="s">
        <v>20</v>
      </c>
      <c r="B967">
        <v>207</v>
      </c>
      <c r="C967">
        <f t="shared" si="60"/>
        <v>207</v>
      </c>
      <c r="D967" t="str">
        <f t="shared" si="61"/>
        <v>successful</v>
      </c>
      <c r="G967" t="str">
        <f t="shared" si="62"/>
        <v/>
      </c>
      <c r="H967" t="str">
        <f t="shared" si="63"/>
        <v/>
      </c>
    </row>
    <row r="968" spans="1:8" x14ac:dyDescent="0.3">
      <c r="A968" t="s">
        <v>20</v>
      </c>
      <c r="B968">
        <v>245</v>
      </c>
      <c r="C968">
        <f t="shared" si="60"/>
        <v>245</v>
      </c>
      <c r="D968" t="str">
        <f t="shared" si="61"/>
        <v>successful</v>
      </c>
      <c r="G968" t="str">
        <f t="shared" si="62"/>
        <v/>
      </c>
      <c r="H968" t="str">
        <f t="shared" si="63"/>
        <v/>
      </c>
    </row>
    <row r="969" spans="1:8" x14ac:dyDescent="0.3">
      <c r="A969" t="s">
        <v>20</v>
      </c>
      <c r="B969">
        <v>1573</v>
      </c>
      <c r="C969">
        <f t="shared" si="60"/>
        <v>1573</v>
      </c>
      <c r="D969" t="str">
        <f t="shared" si="61"/>
        <v>successful</v>
      </c>
      <c r="G969" t="str">
        <f t="shared" si="62"/>
        <v/>
      </c>
      <c r="H969" t="str">
        <f t="shared" si="63"/>
        <v/>
      </c>
    </row>
    <row r="970" spans="1:8" x14ac:dyDescent="0.3">
      <c r="A970" t="s">
        <v>20</v>
      </c>
      <c r="B970">
        <v>114</v>
      </c>
      <c r="C970">
        <f t="shared" si="60"/>
        <v>114</v>
      </c>
      <c r="D970" t="str">
        <f t="shared" si="61"/>
        <v>successful</v>
      </c>
      <c r="G970" t="str">
        <f t="shared" si="62"/>
        <v/>
      </c>
      <c r="H970" t="str">
        <f t="shared" si="63"/>
        <v/>
      </c>
    </row>
    <row r="971" spans="1:8" x14ac:dyDescent="0.3">
      <c r="A971" t="s">
        <v>20</v>
      </c>
      <c r="B971">
        <v>93</v>
      </c>
      <c r="C971">
        <f t="shared" si="60"/>
        <v>93</v>
      </c>
      <c r="D971" t="str">
        <f t="shared" si="61"/>
        <v>successful</v>
      </c>
      <c r="G971" t="str">
        <f t="shared" si="62"/>
        <v/>
      </c>
      <c r="H971" t="str">
        <f t="shared" si="63"/>
        <v/>
      </c>
    </row>
    <row r="972" spans="1:8" x14ac:dyDescent="0.3">
      <c r="A972" t="s">
        <v>14</v>
      </c>
      <c r="B972">
        <v>594</v>
      </c>
      <c r="C972" t="str">
        <f t="shared" si="60"/>
        <v/>
      </c>
      <c r="D972" t="str">
        <f t="shared" si="61"/>
        <v/>
      </c>
      <c r="G972" t="str">
        <f t="shared" si="62"/>
        <v>failed</v>
      </c>
      <c r="H972">
        <f t="shared" si="63"/>
        <v>594</v>
      </c>
    </row>
    <row r="973" spans="1:8" x14ac:dyDescent="0.3">
      <c r="A973" t="s">
        <v>14</v>
      </c>
      <c r="B973">
        <v>24</v>
      </c>
      <c r="C973" t="str">
        <f t="shared" si="60"/>
        <v/>
      </c>
      <c r="D973" t="str">
        <f t="shared" si="61"/>
        <v/>
      </c>
      <c r="G973" t="str">
        <f t="shared" si="62"/>
        <v>failed</v>
      </c>
      <c r="H973">
        <f t="shared" si="63"/>
        <v>24</v>
      </c>
    </row>
    <row r="974" spans="1:8" x14ac:dyDescent="0.3">
      <c r="A974" t="s">
        <v>20</v>
      </c>
      <c r="B974">
        <v>1681</v>
      </c>
      <c r="C974">
        <f t="shared" si="60"/>
        <v>1681</v>
      </c>
      <c r="D974" t="str">
        <f t="shared" si="61"/>
        <v>successful</v>
      </c>
      <c r="G974" t="str">
        <f t="shared" si="62"/>
        <v/>
      </c>
      <c r="H974" t="str">
        <f t="shared" si="63"/>
        <v/>
      </c>
    </row>
    <row r="975" spans="1:8" x14ac:dyDescent="0.3">
      <c r="A975" t="s">
        <v>14</v>
      </c>
      <c r="B975">
        <v>252</v>
      </c>
      <c r="C975" t="str">
        <f t="shared" si="60"/>
        <v/>
      </c>
      <c r="D975" t="str">
        <f t="shared" si="61"/>
        <v/>
      </c>
      <c r="G975" t="str">
        <f t="shared" si="62"/>
        <v>failed</v>
      </c>
      <c r="H975">
        <f t="shared" si="63"/>
        <v>252</v>
      </c>
    </row>
    <row r="976" spans="1:8" x14ac:dyDescent="0.3">
      <c r="A976" t="s">
        <v>20</v>
      </c>
      <c r="B976">
        <v>32</v>
      </c>
      <c r="C976">
        <f t="shared" si="60"/>
        <v>32</v>
      </c>
      <c r="D976" t="str">
        <f t="shared" si="61"/>
        <v>successful</v>
      </c>
      <c r="G976" t="str">
        <f t="shared" si="62"/>
        <v/>
      </c>
      <c r="H976" t="str">
        <f t="shared" si="63"/>
        <v/>
      </c>
    </row>
    <row r="977" spans="1:8" x14ac:dyDescent="0.3">
      <c r="A977" t="s">
        <v>20</v>
      </c>
      <c r="B977">
        <v>135</v>
      </c>
      <c r="C977">
        <f t="shared" si="60"/>
        <v>135</v>
      </c>
      <c r="D977" t="str">
        <f t="shared" si="61"/>
        <v>successful</v>
      </c>
      <c r="G977" t="str">
        <f t="shared" si="62"/>
        <v/>
      </c>
      <c r="H977" t="str">
        <f t="shared" si="63"/>
        <v/>
      </c>
    </row>
    <row r="978" spans="1:8" x14ac:dyDescent="0.3">
      <c r="A978" t="s">
        <v>20</v>
      </c>
      <c r="B978">
        <v>140</v>
      </c>
      <c r="C978">
        <f t="shared" si="60"/>
        <v>140</v>
      </c>
      <c r="D978" t="str">
        <f t="shared" si="61"/>
        <v>successful</v>
      </c>
      <c r="G978" t="str">
        <f t="shared" si="62"/>
        <v/>
      </c>
      <c r="H978" t="str">
        <f t="shared" si="63"/>
        <v/>
      </c>
    </row>
    <row r="979" spans="1:8" x14ac:dyDescent="0.3">
      <c r="A979" t="s">
        <v>14</v>
      </c>
      <c r="B979">
        <v>67</v>
      </c>
      <c r="C979" t="str">
        <f t="shared" si="60"/>
        <v/>
      </c>
      <c r="D979" t="str">
        <f t="shared" si="61"/>
        <v/>
      </c>
      <c r="G979" t="str">
        <f t="shared" si="62"/>
        <v>failed</v>
      </c>
      <c r="H979">
        <f t="shared" si="63"/>
        <v>67</v>
      </c>
    </row>
    <row r="980" spans="1:8" x14ac:dyDescent="0.3">
      <c r="A980" t="s">
        <v>20</v>
      </c>
      <c r="B980">
        <v>92</v>
      </c>
      <c r="C980">
        <f t="shared" si="60"/>
        <v>92</v>
      </c>
      <c r="D980" t="str">
        <f t="shared" si="61"/>
        <v>successful</v>
      </c>
      <c r="G980" t="str">
        <f t="shared" si="62"/>
        <v/>
      </c>
      <c r="H980" t="str">
        <f t="shared" si="63"/>
        <v/>
      </c>
    </row>
    <row r="981" spans="1:8" x14ac:dyDescent="0.3">
      <c r="A981" t="s">
        <v>20</v>
      </c>
      <c r="B981">
        <v>1015</v>
      </c>
      <c r="C981">
        <f t="shared" si="60"/>
        <v>1015</v>
      </c>
      <c r="D981" t="str">
        <f t="shared" si="61"/>
        <v>successful</v>
      </c>
      <c r="G981" t="str">
        <f t="shared" si="62"/>
        <v/>
      </c>
      <c r="H981" t="str">
        <f t="shared" si="63"/>
        <v/>
      </c>
    </row>
    <row r="982" spans="1:8" x14ac:dyDescent="0.3">
      <c r="A982" t="s">
        <v>14</v>
      </c>
      <c r="B982">
        <v>742</v>
      </c>
      <c r="C982" t="str">
        <f t="shared" si="60"/>
        <v/>
      </c>
      <c r="D982" t="str">
        <f t="shared" si="61"/>
        <v/>
      </c>
      <c r="G982" t="str">
        <f t="shared" si="62"/>
        <v>failed</v>
      </c>
      <c r="H982">
        <f t="shared" si="63"/>
        <v>742</v>
      </c>
    </row>
    <row r="983" spans="1:8" x14ac:dyDescent="0.3">
      <c r="A983" t="s">
        <v>20</v>
      </c>
      <c r="B983">
        <v>323</v>
      </c>
      <c r="C983">
        <f t="shared" si="60"/>
        <v>323</v>
      </c>
      <c r="D983" t="str">
        <f t="shared" si="61"/>
        <v>successful</v>
      </c>
      <c r="G983" t="str">
        <f t="shared" si="62"/>
        <v/>
      </c>
      <c r="H983" t="str">
        <f t="shared" si="63"/>
        <v/>
      </c>
    </row>
    <row r="984" spans="1:8" x14ac:dyDescent="0.3">
      <c r="A984" t="s">
        <v>14</v>
      </c>
      <c r="B984">
        <v>75</v>
      </c>
      <c r="C984" t="str">
        <f t="shared" si="60"/>
        <v/>
      </c>
      <c r="D984" t="str">
        <f t="shared" si="61"/>
        <v/>
      </c>
      <c r="G984" t="str">
        <f t="shared" si="62"/>
        <v>failed</v>
      </c>
      <c r="H984">
        <f t="shared" si="63"/>
        <v>75</v>
      </c>
    </row>
    <row r="985" spans="1:8" x14ac:dyDescent="0.3">
      <c r="A985" t="s">
        <v>20</v>
      </c>
      <c r="B985">
        <v>2326</v>
      </c>
      <c r="C985">
        <f t="shared" si="60"/>
        <v>2326</v>
      </c>
      <c r="D985" t="str">
        <f t="shared" si="61"/>
        <v>successful</v>
      </c>
      <c r="G985" t="str">
        <f t="shared" si="62"/>
        <v/>
      </c>
      <c r="H985" t="str">
        <f t="shared" si="63"/>
        <v/>
      </c>
    </row>
    <row r="986" spans="1:8" x14ac:dyDescent="0.3">
      <c r="A986" t="s">
        <v>20</v>
      </c>
      <c r="B986">
        <v>381</v>
      </c>
      <c r="C986">
        <f t="shared" si="60"/>
        <v>381</v>
      </c>
      <c r="D986" t="str">
        <f t="shared" si="61"/>
        <v>successful</v>
      </c>
      <c r="G986" t="str">
        <f t="shared" si="62"/>
        <v/>
      </c>
      <c r="H986" t="str">
        <f t="shared" si="63"/>
        <v/>
      </c>
    </row>
    <row r="987" spans="1:8" x14ac:dyDescent="0.3">
      <c r="A987" t="s">
        <v>14</v>
      </c>
      <c r="B987">
        <v>4405</v>
      </c>
      <c r="C987" t="str">
        <f t="shared" si="60"/>
        <v/>
      </c>
      <c r="D987" t="str">
        <f t="shared" si="61"/>
        <v/>
      </c>
      <c r="G987" t="str">
        <f t="shared" si="62"/>
        <v>failed</v>
      </c>
      <c r="H987">
        <f t="shared" si="63"/>
        <v>4405</v>
      </c>
    </row>
    <row r="988" spans="1:8" x14ac:dyDescent="0.3">
      <c r="A988" t="s">
        <v>14</v>
      </c>
      <c r="B988">
        <v>92</v>
      </c>
      <c r="C988" t="str">
        <f t="shared" si="60"/>
        <v/>
      </c>
      <c r="D988" t="str">
        <f t="shared" si="61"/>
        <v/>
      </c>
      <c r="G988" t="str">
        <f t="shared" si="62"/>
        <v>failed</v>
      </c>
      <c r="H988">
        <f t="shared" si="63"/>
        <v>92</v>
      </c>
    </row>
    <row r="989" spans="1:8" x14ac:dyDescent="0.3">
      <c r="A989" t="s">
        <v>20</v>
      </c>
      <c r="B989">
        <v>480</v>
      </c>
      <c r="C989">
        <f t="shared" si="60"/>
        <v>480</v>
      </c>
      <c r="D989" t="str">
        <f t="shared" si="61"/>
        <v>successful</v>
      </c>
      <c r="G989" t="str">
        <f t="shared" si="62"/>
        <v/>
      </c>
      <c r="H989" t="str">
        <f t="shared" si="63"/>
        <v/>
      </c>
    </row>
    <row r="990" spans="1:8" x14ac:dyDescent="0.3">
      <c r="A990" t="s">
        <v>14</v>
      </c>
      <c r="B990">
        <v>64</v>
      </c>
      <c r="C990" t="str">
        <f t="shared" si="60"/>
        <v/>
      </c>
      <c r="D990" t="str">
        <f t="shared" si="61"/>
        <v/>
      </c>
      <c r="G990" t="str">
        <f t="shared" si="62"/>
        <v>failed</v>
      </c>
      <c r="H990">
        <f t="shared" si="63"/>
        <v>64</v>
      </c>
    </row>
    <row r="991" spans="1:8" x14ac:dyDescent="0.3">
      <c r="A991" t="s">
        <v>20</v>
      </c>
      <c r="B991">
        <v>226</v>
      </c>
      <c r="C991">
        <f t="shared" si="60"/>
        <v>226</v>
      </c>
      <c r="D991" t="str">
        <f t="shared" si="61"/>
        <v>successful</v>
      </c>
      <c r="G991" t="str">
        <f t="shared" si="62"/>
        <v/>
      </c>
      <c r="H991" t="str">
        <f t="shared" si="63"/>
        <v/>
      </c>
    </row>
    <row r="992" spans="1:8" x14ac:dyDescent="0.3">
      <c r="A992" t="s">
        <v>14</v>
      </c>
      <c r="B992">
        <v>64</v>
      </c>
      <c r="C992" t="str">
        <f t="shared" si="60"/>
        <v/>
      </c>
      <c r="D992" t="str">
        <f t="shared" si="61"/>
        <v/>
      </c>
      <c r="G992" t="str">
        <f t="shared" si="62"/>
        <v>failed</v>
      </c>
      <c r="H992">
        <f t="shared" si="63"/>
        <v>64</v>
      </c>
    </row>
    <row r="993" spans="1:8" x14ac:dyDescent="0.3">
      <c r="A993" t="s">
        <v>20</v>
      </c>
      <c r="B993">
        <v>241</v>
      </c>
      <c r="C993">
        <f t="shared" si="60"/>
        <v>241</v>
      </c>
      <c r="D993" t="str">
        <f t="shared" si="61"/>
        <v>successful</v>
      </c>
      <c r="G993" t="str">
        <f t="shared" si="62"/>
        <v/>
      </c>
      <c r="H993" t="str">
        <f t="shared" si="63"/>
        <v/>
      </c>
    </row>
    <row r="994" spans="1:8" x14ac:dyDescent="0.3">
      <c r="A994" t="s">
        <v>20</v>
      </c>
      <c r="B994">
        <v>132</v>
      </c>
      <c r="C994">
        <f t="shared" si="60"/>
        <v>132</v>
      </c>
      <c r="D994" t="str">
        <f t="shared" si="61"/>
        <v>successful</v>
      </c>
      <c r="G994" t="str">
        <f t="shared" si="62"/>
        <v/>
      </c>
      <c r="H994" t="str">
        <f t="shared" si="63"/>
        <v/>
      </c>
    </row>
    <row r="995" spans="1:8" x14ac:dyDescent="0.3">
      <c r="A995" t="s">
        <v>74</v>
      </c>
      <c r="B995">
        <v>75</v>
      </c>
      <c r="C995" t="str">
        <f t="shared" si="60"/>
        <v/>
      </c>
      <c r="D995" t="str">
        <f t="shared" si="61"/>
        <v/>
      </c>
      <c r="G995" t="str">
        <f t="shared" si="62"/>
        <v/>
      </c>
      <c r="H995" t="str">
        <f t="shared" si="63"/>
        <v/>
      </c>
    </row>
    <row r="996" spans="1:8" x14ac:dyDescent="0.3">
      <c r="A996" t="s">
        <v>14</v>
      </c>
      <c r="B996">
        <v>842</v>
      </c>
      <c r="C996" t="str">
        <f t="shared" si="60"/>
        <v/>
      </c>
      <c r="D996" t="str">
        <f t="shared" si="61"/>
        <v/>
      </c>
      <c r="G996" t="str">
        <f t="shared" si="62"/>
        <v>failed</v>
      </c>
      <c r="H996">
        <f t="shared" si="63"/>
        <v>842</v>
      </c>
    </row>
    <row r="997" spans="1:8" x14ac:dyDescent="0.3">
      <c r="A997" t="s">
        <v>20</v>
      </c>
      <c r="B997">
        <v>2043</v>
      </c>
      <c r="C997">
        <f t="shared" si="60"/>
        <v>2043</v>
      </c>
      <c r="D997" t="str">
        <f t="shared" si="61"/>
        <v>successful</v>
      </c>
      <c r="G997" t="str">
        <f t="shared" si="62"/>
        <v/>
      </c>
      <c r="H997" t="str">
        <f t="shared" si="63"/>
        <v/>
      </c>
    </row>
    <row r="998" spans="1:8" x14ac:dyDescent="0.3">
      <c r="A998" t="s">
        <v>14</v>
      </c>
      <c r="B998">
        <v>112</v>
      </c>
      <c r="C998" t="str">
        <f t="shared" si="60"/>
        <v/>
      </c>
      <c r="D998" t="str">
        <f t="shared" si="61"/>
        <v/>
      </c>
      <c r="G998" t="str">
        <f t="shared" si="62"/>
        <v>failed</v>
      </c>
      <c r="H998">
        <f t="shared" si="63"/>
        <v>112</v>
      </c>
    </row>
    <row r="999" spans="1:8" x14ac:dyDescent="0.3">
      <c r="A999" t="s">
        <v>74</v>
      </c>
      <c r="B999">
        <v>139</v>
      </c>
      <c r="C999" t="str">
        <f t="shared" si="60"/>
        <v/>
      </c>
      <c r="D999" t="str">
        <f t="shared" si="61"/>
        <v/>
      </c>
      <c r="G999" t="str">
        <f t="shared" si="62"/>
        <v/>
      </c>
      <c r="H999" t="str">
        <f t="shared" si="63"/>
        <v/>
      </c>
    </row>
    <row r="1000" spans="1:8" x14ac:dyDescent="0.3">
      <c r="A1000" t="s">
        <v>14</v>
      </c>
      <c r="B1000">
        <v>374</v>
      </c>
      <c r="C1000" t="str">
        <f t="shared" si="60"/>
        <v/>
      </c>
      <c r="D1000" t="str">
        <f t="shared" si="61"/>
        <v/>
      </c>
      <c r="G1000" t="str">
        <f t="shared" si="62"/>
        <v>failed</v>
      </c>
      <c r="H1000">
        <f t="shared" si="63"/>
        <v>374</v>
      </c>
    </row>
    <row r="1001" spans="1:8" x14ac:dyDescent="0.3">
      <c r="A1001" t="s">
        <v>74</v>
      </c>
      <c r="B1001">
        <v>1122</v>
      </c>
      <c r="C1001" t="str">
        <f t="shared" si="60"/>
        <v/>
      </c>
      <c r="D1001" t="str">
        <f t="shared" si="61"/>
        <v/>
      </c>
      <c r="G1001" t="str">
        <f t="shared" si="62"/>
        <v/>
      </c>
      <c r="H1001" t="str">
        <f t="shared" si="63"/>
        <v/>
      </c>
    </row>
  </sheetData>
  <conditionalFormatting sqref="A1:A1048576">
    <cfRule type="containsText" dxfId="7" priority="9" operator="containsText" text="live">
      <formula>NOT(ISERROR(SEARCH("live",A1)))</formula>
    </cfRule>
    <cfRule type="containsText" dxfId="6" priority="10" operator="containsText" text="canceled">
      <formula>NOT(ISERROR(SEARCH("canceled",A1)))</formula>
    </cfRule>
    <cfRule type="containsText" dxfId="5" priority="11" operator="containsText" text="failed">
      <formula>NOT(ISERROR(SEARCH("failed",A1)))</formula>
    </cfRule>
    <cfRule type="containsText" dxfId="4" priority="12" operator="containsText" text="successful">
      <formula>NOT(ISERROR(SEARCH("successful",A1)))</formula>
    </cfRule>
  </conditionalFormatting>
  <conditionalFormatting sqref="B1">
    <cfRule type="containsText" dxfId="3" priority="1" operator="containsText" text="live">
      <formula>NOT(ISERROR(SEARCH("live",B1)))</formula>
    </cfRule>
    <cfRule type="containsText" dxfId="2" priority="2" operator="containsText" text="canceled">
      <formula>NOT(ISERROR(SEARCH("canceled",B1)))</formula>
    </cfRule>
    <cfRule type="containsText" dxfId="1" priority="3" operator="containsText" text="failed">
      <formula>NOT(ISERROR(SEARCH("failed",B1)))</formula>
    </cfRule>
    <cfRule type="containsText" dxfId="0" priority="4" operator="containsText" text="successful">
      <formula>NOT(ISERROR(SEARCH("successful",B1)))</formula>
    </cfRule>
  </conditionalFormatting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Crowdfunding</vt:lpstr>
      <vt:lpstr>pivot table 1 per Category</vt:lpstr>
      <vt:lpstr>pivot table 2 per subcategory</vt:lpstr>
      <vt:lpstr>pivot table 3Outcome by months</vt:lpstr>
      <vt:lpstr>Crowdfunding Goal Analysis</vt:lpstr>
      <vt:lpstr>Number of backers_outcome</vt:lpstr>
      <vt:lpstr>goal</vt:lpstr>
      <vt:lpstr>outcome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Godswill Anyasor</cp:lastModifiedBy>
  <dcterms:created xsi:type="dcterms:W3CDTF">2021-09-29T18:52:28Z</dcterms:created>
  <dcterms:modified xsi:type="dcterms:W3CDTF">2023-10-20T09:50:38Z</dcterms:modified>
</cp:coreProperties>
</file>