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xwao\Documents\GitHub2\GreenPAK_I2C2PWM\"/>
    </mc:Choice>
  </mc:AlternateContent>
  <xr:revisionPtr revIDLastSave="0" documentId="13_ncr:1_{CC0E315A-56B2-41C9-B58C-BE406EB71CB6}" xr6:coauthVersionLast="47" xr6:coauthVersionMax="47" xr10:uidLastSave="{00000000-0000-0000-0000-000000000000}"/>
  <bookViews>
    <workbookView xWindow="8115" yWindow="1530" windowWidth="19665" windowHeight="14475" xr2:uid="{00000000-000D-0000-FFFF-FFFF00000000}"/>
  </bookViews>
  <sheets>
    <sheet name="pin assign" sheetId="3" r:id="rId1"/>
    <sheet name="register" sheetId="4" r:id="rId2"/>
    <sheet name="frequency" sheetId="5" r:id="rId3"/>
  </sheets>
  <calcPr calcId="191029"/>
</workbook>
</file>

<file path=xl/calcChain.xml><?xml version="1.0" encoding="utf-8"?>
<calcChain xmlns="http://schemas.openxmlformats.org/spreadsheetml/2006/main">
  <c r="C21" i="5" l="1"/>
  <c r="D21" i="5" s="1"/>
  <c r="E21" i="5" s="1"/>
  <c r="E14" i="5"/>
  <c r="C4" i="5"/>
  <c r="F4" i="5" s="1"/>
  <c r="G4" i="5" s="1"/>
  <c r="H4" i="5" l="1"/>
  <c r="I4" i="5" s="1"/>
  <c r="J4" i="5" s="1"/>
  <c r="F13" i="5"/>
  <c r="G13" i="5" s="1"/>
  <c r="H13" i="5" s="1"/>
  <c r="I13" i="5" s="1"/>
  <c r="J13" i="5" s="1"/>
  <c r="F15" i="5"/>
  <c r="G15" i="5" s="1"/>
  <c r="H15" i="5" s="1"/>
  <c r="I15" i="5" s="1"/>
  <c r="J15" i="5" s="1"/>
  <c r="F14" i="5"/>
  <c r="G14" i="5" s="1"/>
  <c r="H14" i="5" s="1"/>
  <c r="I14" i="5" s="1"/>
  <c r="J14" i="5" s="1"/>
  <c r="F10" i="5"/>
  <c r="G10" i="5" s="1"/>
  <c r="H10" i="5" s="1"/>
  <c r="I10" i="5" s="1"/>
  <c r="J10" i="5" s="1"/>
  <c r="F12" i="5"/>
  <c r="G12" i="5" s="1"/>
  <c r="H12" i="5" s="1"/>
  <c r="I12" i="5" s="1"/>
  <c r="J12" i="5" s="1"/>
  <c r="F11" i="5"/>
  <c r="G11" i="5" s="1"/>
  <c r="H11" i="5" s="1"/>
  <c r="I11" i="5" s="1"/>
  <c r="J11" i="5" s="1"/>
  <c r="F16" i="5"/>
  <c r="G16" i="5" s="1"/>
  <c r="H16" i="5" s="1"/>
  <c r="I16" i="5" s="1"/>
  <c r="J16" i="5" s="1"/>
  <c r="F18" i="5"/>
  <c r="G18" i="5" s="1"/>
  <c r="H18" i="5" s="1"/>
  <c r="I18" i="5" s="1"/>
  <c r="J18" i="5" s="1"/>
  <c r="F17" i="5"/>
  <c r="G17" i="5" s="1"/>
  <c r="H17" i="5" s="1"/>
  <c r="I17" i="5" s="1"/>
  <c r="J17" i="5" s="1"/>
  <c r="F8" i="5"/>
  <c r="G8" i="5" s="1"/>
  <c r="H8" i="5" s="1"/>
  <c r="I8" i="5" s="1"/>
  <c r="J8" i="5" s="1"/>
  <c r="F5" i="5"/>
  <c r="G5" i="5" s="1"/>
  <c r="H5" i="5" s="1"/>
  <c r="I5" i="5" s="1"/>
  <c r="J5" i="5" s="1"/>
  <c r="F7" i="5"/>
  <c r="G7" i="5" s="1"/>
  <c r="H7" i="5" s="1"/>
  <c r="I7" i="5" s="1"/>
  <c r="J7" i="5" s="1"/>
  <c r="F9" i="5"/>
  <c r="G9" i="5" s="1"/>
  <c r="H9" i="5" s="1"/>
  <c r="I9" i="5" s="1"/>
  <c r="J9" i="5" s="1"/>
  <c r="F6" i="5"/>
  <c r="G6" i="5" s="1"/>
  <c r="H6" i="5" s="1"/>
  <c r="I6" i="5" s="1"/>
  <c r="J6" i="5" s="1"/>
</calcChain>
</file>

<file path=xl/sharedStrings.xml><?xml version="1.0" encoding="utf-8"?>
<sst xmlns="http://schemas.openxmlformats.org/spreadsheetml/2006/main" count="212" uniqueCount="159">
  <si>
    <t>IO11</t>
  </si>
  <si>
    <t>IO12</t>
  </si>
  <si>
    <t>IO13</t>
  </si>
  <si>
    <t>IO14</t>
  </si>
  <si>
    <t>IO3</t>
  </si>
  <si>
    <t>IO2</t>
  </si>
  <si>
    <t>IO5</t>
  </si>
  <si>
    <t>IO4</t>
  </si>
  <si>
    <t>機能名</t>
    <rPh sb="0" eb="2">
      <t>キノウ</t>
    </rPh>
    <rPh sb="2" eb="3">
      <t>メイ</t>
    </rPh>
    <phoneticPr fontId="1"/>
  </si>
  <si>
    <t>IO</t>
    <phoneticPr fontId="1"/>
  </si>
  <si>
    <t>内蔵抵抗</t>
    <rPh sb="0" eb="2">
      <t>ナイゾウ</t>
    </rPh>
    <rPh sb="2" eb="4">
      <t>テイコウ</t>
    </rPh>
    <phoneticPr fontId="1"/>
  </si>
  <si>
    <t>端子名</t>
    <rPh sb="0" eb="2">
      <t>タンシ</t>
    </rPh>
    <rPh sb="2" eb="3">
      <t>メイ</t>
    </rPh>
    <phoneticPr fontId="1"/>
  </si>
  <si>
    <t>No.</t>
    <phoneticPr fontId="1"/>
  </si>
  <si>
    <t>VDD</t>
    <phoneticPr fontId="1"/>
  </si>
  <si>
    <t>IO0</t>
    <phoneticPr fontId="1"/>
  </si>
  <si>
    <t>IO1</t>
    <phoneticPr fontId="1"/>
  </si>
  <si>
    <t>IO10</t>
    <phoneticPr fontId="1"/>
  </si>
  <si>
    <t>IO9</t>
    <phoneticPr fontId="1"/>
  </si>
  <si>
    <t>VDD2</t>
    <phoneticPr fontId="1"/>
  </si>
  <si>
    <t>SCL</t>
    <phoneticPr fontId="1"/>
  </si>
  <si>
    <t>-</t>
    <phoneticPr fontId="1"/>
  </si>
  <si>
    <t>IO8</t>
    <phoneticPr fontId="1"/>
  </si>
  <si>
    <t>SDA</t>
    <phoneticPr fontId="1"/>
  </si>
  <si>
    <t>-</t>
    <phoneticPr fontId="1"/>
  </si>
  <si>
    <t>IO7</t>
    <phoneticPr fontId="1"/>
  </si>
  <si>
    <t>O</t>
    <phoneticPr fontId="1"/>
  </si>
  <si>
    <t>IO6</t>
    <phoneticPr fontId="1"/>
  </si>
  <si>
    <t>GND</t>
    <phoneticPr fontId="1"/>
  </si>
  <si>
    <t>-</t>
    <phoneticPr fontId="1"/>
  </si>
  <si>
    <t>I</t>
    <phoneticPr fontId="1"/>
  </si>
  <si>
    <t>W</t>
    <phoneticPr fontId="1"/>
  </si>
  <si>
    <t>R</t>
    <phoneticPr fontId="1"/>
  </si>
  <si>
    <t>address</t>
    <phoneticPr fontId="1"/>
  </si>
  <si>
    <t>bit</t>
    <phoneticPr fontId="1"/>
  </si>
  <si>
    <t>default</t>
    <phoneticPr fontId="1"/>
  </si>
  <si>
    <t>Definition</t>
    <phoneticPr fontId="1"/>
  </si>
  <si>
    <t>[7:0]</t>
    <phoneticPr fontId="1"/>
  </si>
  <si>
    <t>[7:0]</t>
    <phoneticPr fontId="1"/>
  </si>
  <si>
    <t>I/O</t>
    <phoneticPr fontId="1"/>
  </si>
  <si>
    <t>SLG46826V</t>
    <phoneticPr fontId="1"/>
  </si>
  <si>
    <t>R/W</t>
    <phoneticPr fontId="1"/>
  </si>
  <si>
    <t>W</t>
    <phoneticPr fontId="1"/>
  </si>
  <si>
    <t>W</t>
    <phoneticPr fontId="1"/>
  </si>
  <si>
    <t>[7:6]</t>
    <phoneticPr fontId="1"/>
  </si>
  <si>
    <t>W</t>
    <phoneticPr fontId="1"/>
  </si>
  <si>
    <t>PD100k</t>
    <phoneticPr fontId="1"/>
  </si>
  <si>
    <t>W</t>
    <phoneticPr fontId="1"/>
  </si>
  <si>
    <t>0x7C</t>
    <phoneticPr fontId="1"/>
  </si>
  <si>
    <t>0x5B</t>
  </si>
  <si>
    <t>0x5B</t>
    <phoneticPr fontId="1"/>
  </si>
  <si>
    <t>[7:0]</t>
  </si>
  <si>
    <t>on time of PWM0</t>
    <phoneticPr fontId="1"/>
  </si>
  <si>
    <t>on time of PWM1</t>
  </si>
  <si>
    <t>on time of PWM2</t>
  </si>
  <si>
    <t>on time of PWM3</t>
  </si>
  <si>
    <t>on time of PWM4</t>
  </si>
  <si>
    <t>on time of PWM5</t>
  </si>
  <si>
    <t>on time of PWM6</t>
  </si>
  <si>
    <t>on time of PWM7</t>
  </si>
  <si>
    <t>0xAA</t>
    <phoneticPr fontId="1"/>
  </si>
  <si>
    <t>0xAF</t>
    <phoneticPr fontId="1"/>
  </si>
  <si>
    <t>0xB3</t>
    <phoneticPr fontId="1"/>
  </si>
  <si>
    <t>0xB8</t>
    <phoneticPr fontId="1"/>
  </si>
  <si>
    <t>0cBC</t>
    <phoneticPr fontId="1"/>
  </si>
  <si>
    <t>0xC1</t>
    <phoneticPr fontId="1"/>
  </si>
  <si>
    <t>0xC6</t>
    <phoneticPr fontId="1"/>
  </si>
  <si>
    <t>0xC7</t>
    <phoneticPr fontId="1"/>
  </si>
  <si>
    <t>[3:2]</t>
    <phoneticPr fontId="1"/>
  </si>
  <si>
    <t>0x7A</t>
  </si>
  <si>
    <t>W</t>
  </si>
  <si>
    <t>0x00</t>
  </si>
  <si>
    <t>[7]</t>
  </si>
  <si>
    <t>[6]</t>
    <phoneticPr fontId="1"/>
  </si>
  <si>
    <t>[5]</t>
  </si>
  <si>
    <t>[4]</t>
  </si>
  <si>
    <t>[3]</t>
  </si>
  <si>
    <t>[2]</t>
  </si>
  <si>
    <t>[1]</t>
  </si>
  <si>
    <t>[0]</t>
  </si>
  <si>
    <t>I2C2PWM</t>
    <phoneticPr fontId="1"/>
  </si>
  <si>
    <t>PWM0</t>
    <phoneticPr fontId="1"/>
  </si>
  <si>
    <t>SLA0</t>
    <phoneticPr fontId="1"/>
  </si>
  <si>
    <t>SLA1</t>
    <phoneticPr fontId="1"/>
  </si>
  <si>
    <t>SLA2</t>
  </si>
  <si>
    <t>CE</t>
    <phoneticPr fontId="1"/>
  </si>
  <si>
    <t>PWM7/GPI7</t>
    <phoneticPr fontId="1"/>
  </si>
  <si>
    <t>PWM6/GPI6</t>
    <phoneticPr fontId="1"/>
  </si>
  <si>
    <t>PWM5/GPI5</t>
    <phoneticPr fontId="1"/>
  </si>
  <si>
    <t>PWM4/GPI4</t>
    <phoneticPr fontId="1"/>
  </si>
  <si>
    <t>PWM3/GPI3</t>
    <phoneticPr fontId="1"/>
  </si>
  <si>
    <t>PWM2/GPI2</t>
    <phoneticPr fontId="1"/>
  </si>
  <si>
    <t>PWM1/GPI1</t>
    <phoneticPr fontId="1"/>
  </si>
  <si>
    <t>[4]</t>
    <phoneticPr fontId="1"/>
  </si>
  <si>
    <t>[3]</t>
    <phoneticPr fontId="1"/>
  </si>
  <si>
    <t>[1:0]</t>
    <phoneticPr fontId="1"/>
  </si>
  <si>
    <t>PWM7 control, 1:ON, 0:OFF(PIO7 input &amp; Pull down)</t>
    <phoneticPr fontId="1"/>
  </si>
  <si>
    <t>PWM6 control, 1:ON, 0:OFF(PIO6 input &amp; Pull down)</t>
    <phoneticPr fontId="1"/>
  </si>
  <si>
    <t>PWM5 control, 1:ON, 0:OFF(PIO5 input &amp; Pull down)</t>
    <phoneticPr fontId="1"/>
  </si>
  <si>
    <t>PWM4 control, 1:ON, 0:OFF(PIO4 input &amp; Pull down)</t>
    <phoneticPr fontId="1"/>
  </si>
  <si>
    <t>PWM3 control, 1:ON, 0:OFF(PIO3 input &amp; Pull down)</t>
    <phoneticPr fontId="1"/>
  </si>
  <si>
    <t>PWM2 control, 1:ON, 0:OFF(PIO2 input &amp; Pull down)</t>
    <phoneticPr fontId="1"/>
  </si>
  <si>
    <t>PWM1 control, 1:ON, 0:OFF(PIO1 input &amp; Pull down)</t>
    <phoneticPr fontId="1"/>
  </si>
  <si>
    <t>PWM0 control, 1:ON, 0:OFF(INT outut)</t>
    <phoneticPr fontId="1"/>
  </si>
  <si>
    <t>0x75</t>
    <phoneticPr fontId="1"/>
  </si>
  <si>
    <t>--</t>
    <phoneticPr fontId="1"/>
  </si>
  <si>
    <t>[5]</t>
    <phoneticPr fontId="1"/>
  </si>
  <si>
    <t>[2]</t>
    <phoneticPr fontId="1"/>
  </si>
  <si>
    <t>Reserved</t>
  </si>
  <si>
    <t>Reserved</t>
    <phoneticPr fontId="1"/>
  </si>
  <si>
    <t>Reserved (0)</t>
    <phoneticPr fontId="1"/>
  </si>
  <si>
    <t>[1]</t>
    <phoneticPr fontId="1"/>
  </si>
  <si>
    <t>[0]</t>
    <phoneticPr fontId="1"/>
  </si>
  <si>
    <t>0x74</t>
    <phoneticPr fontId="1"/>
  </si>
  <si>
    <t>[7]</t>
    <phoneticPr fontId="1"/>
  </si>
  <si>
    <t>INT</t>
    <phoneticPr fontId="1"/>
  </si>
  <si>
    <t>GPO0</t>
    <phoneticPr fontId="1"/>
  </si>
  <si>
    <t>GPO1</t>
    <phoneticPr fontId="1"/>
  </si>
  <si>
    <t>-</t>
    <phoneticPr fontId="1"/>
  </si>
  <si>
    <t>[6:0]</t>
    <phoneticPr fontId="1"/>
  </si>
  <si>
    <t>[7:4]</t>
    <phoneticPr fontId="1"/>
  </si>
  <si>
    <t>GPO1 control 2:output LOW, 3: output High</t>
    <phoneticPr fontId="1"/>
  </si>
  <si>
    <t>GPO0 control 2:output LOW, 3: output High</t>
    <phoneticPr fontId="1"/>
  </si>
  <si>
    <t>0x00</t>
    <phoneticPr fontId="1"/>
  </si>
  <si>
    <t>W</t>
    <phoneticPr fontId="1"/>
  </si>
  <si>
    <t>[7:0]</t>
    <phoneticPr fontId="1"/>
  </si>
  <si>
    <t>PIO1 input value 0:Low, 1:High</t>
    <phoneticPr fontId="1"/>
  </si>
  <si>
    <t>PIO7 input value 0:Low, 1:High</t>
    <phoneticPr fontId="1"/>
  </si>
  <si>
    <t>PIO6 input value 0:Low, 1:High</t>
    <phoneticPr fontId="1"/>
  </si>
  <si>
    <t>PIO5 input value 0:Low, 1:High</t>
    <phoneticPr fontId="1"/>
  </si>
  <si>
    <t>PIO4 input value 0:Low, 1:High</t>
    <phoneticPr fontId="1"/>
  </si>
  <si>
    <t>PIO3 input value 0:Low, 1:High</t>
    <phoneticPr fontId="1"/>
  </si>
  <si>
    <t>PIO2 input value 0:Low, 1:High</t>
    <phoneticPr fontId="1"/>
  </si>
  <si>
    <t>0x0C</t>
    <phoneticPr fontId="1"/>
  </si>
  <si>
    <t>-</t>
    <phoneticPr fontId="1"/>
  </si>
  <si>
    <t>OSC1[Hz]</t>
    <phoneticPr fontId="1"/>
  </si>
  <si>
    <t>OUT/8[Hz]</t>
    <phoneticPr fontId="1"/>
  </si>
  <si>
    <t>predivider</t>
    <phoneticPr fontId="1"/>
  </si>
  <si>
    <t>OUT1 [Hz]</t>
    <phoneticPr fontId="1"/>
  </si>
  <si>
    <t>HEX</t>
    <phoneticPr fontId="1"/>
  </si>
  <si>
    <t>value</t>
    <phoneticPr fontId="1"/>
  </si>
  <si>
    <t>duty [%]</t>
    <phoneticPr fontId="1"/>
  </si>
  <si>
    <t>angle [deg]</t>
    <phoneticPr fontId="1"/>
  </si>
  <si>
    <t>0x3E</t>
    <phoneticPr fontId="1"/>
  </si>
  <si>
    <t>Interrupt flag(INT) reset
0x3E→0x00 or 0x00→0x3E toggle for reset</t>
    <phoneticPr fontId="1"/>
  </si>
  <si>
    <t>target [ms]</t>
    <phoneticPr fontId="1"/>
  </si>
  <si>
    <t>Actual [ms]</t>
    <phoneticPr fontId="1"/>
  </si>
  <si>
    <t>pulse width[ms]</t>
    <phoneticPr fontId="1"/>
  </si>
  <si>
    <t>SG90</t>
    <phoneticPr fontId="1"/>
  </si>
  <si>
    <t>FS90</t>
    <phoneticPr fontId="1"/>
  </si>
  <si>
    <t>rotation Servo</t>
    <phoneticPr fontId="1"/>
  </si>
  <si>
    <t>stop</t>
    <phoneticPr fontId="1"/>
  </si>
  <si>
    <t>-max</t>
    <phoneticPr fontId="1"/>
  </si>
  <si>
    <t>max</t>
    <phoneticPr fontId="1"/>
  </si>
  <si>
    <t>FT90B</t>
    <phoneticPr fontId="1"/>
  </si>
  <si>
    <t>MG92B</t>
    <phoneticPr fontId="1"/>
  </si>
  <si>
    <t>PU10k</t>
    <phoneticPr fontId="1"/>
  </si>
  <si>
    <t>PU10k</t>
    <phoneticPr fontId="1"/>
  </si>
  <si>
    <t>PD10k</t>
    <phoneticPr fontId="1"/>
  </si>
  <si>
    <t>PD10k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</si>
</sst>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2"/>
      <name val="ＭＳ Ｐゴシック"/>
      <family val="2"/>
      <charset val="128"/>
      <scheme val="minor"/>
    </font>
    <font>
      <i/>
      <sz val="11"/>
      <color theme="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0" fillId="8" borderId="8" xfId="0" applyFill="1" applyBorder="1">
      <alignment vertical="center"/>
    </xf>
    <xf numFmtId="0" fontId="3" fillId="8" borderId="6" xfId="0" applyFont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5" borderId="0" xfId="0" quotePrefix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5" borderId="8" xfId="0" quotePrefix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>
      <alignment vertical="center"/>
    </xf>
    <xf numFmtId="0" fontId="0" fillId="0" borderId="11" xfId="0" quotePrefix="1" applyBorder="1">
      <alignment vertical="center"/>
    </xf>
    <xf numFmtId="0" fontId="0" fillId="0" borderId="11" xfId="0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5" xfId="0" applyBorder="1">
      <alignment vertical="center"/>
    </xf>
    <xf numFmtId="0" fontId="0" fillId="0" borderId="13" xfId="0" applyBorder="1" applyAlignment="1">
      <alignment vertical="center" wrapText="1"/>
    </xf>
    <xf numFmtId="0" fontId="0" fillId="0" borderId="13" xfId="0" quotePrefix="1" applyBorder="1">
      <alignment vertical="center"/>
    </xf>
    <xf numFmtId="0" fontId="0" fillId="0" borderId="9" xfId="0" applyBorder="1" applyAlignment="1">
      <alignment horizontal="left"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176" fontId="0" fillId="0" borderId="7" xfId="0" applyNumberFormat="1" applyBorder="1">
      <alignment vertical="center"/>
    </xf>
    <xf numFmtId="0" fontId="0" fillId="0" borderId="7" xfId="0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4" xfId="0" applyNumberFormat="1" applyBorder="1">
      <alignment vertical="center"/>
    </xf>
    <xf numFmtId="177" fontId="0" fillId="0" borderId="8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8" xfId="0" applyBorder="1">
      <alignment vertical="center"/>
    </xf>
    <xf numFmtId="176" fontId="0" fillId="0" borderId="6" xfId="0" applyNumberFormat="1" applyBorder="1">
      <alignment vertical="center"/>
    </xf>
    <xf numFmtId="0" fontId="0" fillId="0" borderId="7" xfId="0" quotePrefix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FF99"/>
      <color rgb="FFCCFFFF"/>
      <color rgb="FFCCECFF"/>
      <color rgb="FFCCFFCC"/>
      <color rgb="FF66FFFF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6"/>
  <sheetViews>
    <sheetView tabSelected="1" zoomScaleNormal="100" workbookViewId="0">
      <selection activeCell="J20" sqref="J20"/>
    </sheetView>
  </sheetViews>
  <sheetFormatPr defaultColWidth="9.125" defaultRowHeight="13.5" x14ac:dyDescent="0.15"/>
  <cols>
    <col min="1" max="1" width="9.125" style="6"/>
    <col min="2" max="2" width="11.125" bestFit="1" customWidth="1"/>
    <col min="3" max="3" width="3.375" bestFit="1" customWidth="1"/>
    <col min="4" max="4" width="9" bestFit="1" customWidth="1"/>
    <col min="5" max="5" width="7.125" bestFit="1" customWidth="1"/>
    <col min="6" max="6" width="4.125" style="6" bestFit="1" customWidth="1"/>
    <col min="7" max="7" width="4.25" customWidth="1"/>
    <col min="8" max="8" width="4.125" bestFit="1" customWidth="1"/>
    <col min="9" max="9" width="8.875" customWidth="1"/>
    <col min="10" max="10" width="9" bestFit="1" customWidth="1"/>
    <col min="11" max="11" width="3.375" bestFit="1" customWidth="1"/>
    <col min="12" max="12" width="11.125" style="6" bestFit="1" customWidth="1"/>
    <col min="13" max="13" width="7.125" bestFit="1" customWidth="1"/>
    <col min="14" max="14" width="9.125" style="6"/>
  </cols>
  <sheetData>
    <row r="2" spans="1:14" x14ac:dyDescent="0.15">
      <c r="B2" s="8" t="s">
        <v>39</v>
      </c>
      <c r="C2" s="6"/>
      <c r="D2" s="6"/>
      <c r="F2"/>
    </row>
    <row r="3" spans="1:14" x14ac:dyDescent="0.15">
      <c r="A3" s="46"/>
      <c r="B3" s="8"/>
      <c r="C3" s="46"/>
      <c r="D3" s="46"/>
      <c r="F3"/>
      <c r="L3" s="46"/>
      <c r="N3" s="46"/>
    </row>
    <row r="4" spans="1:14" x14ac:dyDescent="0.15">
      <c r="A4" s="46"/>
      <c r="B4" s="8" t="s">
        <v>79</v>
      </c>
      <c r="C4" s="46"/>
      <c r="D4" s="46"/>
      <c r="F4"/>
      <c r="L4" s="46"/>
      <c r="N4" s="46"/>
    </row>
    <row r="5" spans="1:14" x14ac:dyDescent="0.15"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H5" s="6" t="s">
        <v>12</v>
      </c>
      <c r="I5" s="6" t="s">
        <v>11</v>
      </c>
      <c r="J5" s="49" t="s">
        <v>10</v>
      </c>
      <c r="K5" s="6" t="s">
        <v>9</v>
      </c>
      <c r="L5" s="6" t="s">
        <v>8</v>
      </c>
    </row>
    <row r="6" spans="1:14" x14ac:dyDescent="0.15">
      <c r="B6" s="9" t="s">
        <v>13</v>
      </c>
      <c r="C6" s="10"/>
      <c r="D6" s="10"/>
      <c r="E6" s="10" t="s">
        <v>13</v>
      </c>
      <c r="F6" s="11">
        <v>1</v>
      </c>
      <c r="G6" s="11"/>
      <c r="H6" s="11">
        <v>20</v>
      </c>
      <c r="I6" s="7" t="s">
        <v>3</v>
      </c>
      <c r="J6" s="31" t="s">
        <v>45</v>
      </c>
      <c r="K6" s="12" t="s">
        <v>25</v>
      </c>
      <c r="L6" s="13" t="s">
        <v>85</v>
      </c>
      <c r="M6" s="14"/>
      <c r="N6" s="15"/>
    </row>
    <row r="7" spans="1:14" x14ac:dyDescent="0.15">
      <c r="B7" s="16" t="s">
        <v>115</v>
      </c>
      <c r="C7" s="17" t="s">
        <v>25</v>
      </c>
      <c r="D7" s="32" t="s">
        <v>117</v>
      </c>
      <c r="E7" s="18" t="s">
        <v>14</v>
      </c>
      <c r="F7" s="5">
        <v>2</v>
      </c>
      <c r="G7" s="5"/>
      <c r="H7" s="5">
        <v>19</v>
      </c>
      <c r="I7" s="2" t="s">
        <v>2</v>
      </c>
      <c r="J7" s="31" t="s">
        <v>45</v>
      </c>
      <c r="K7" s="3" t="s">
        <v>25</v>
      </c>
      <c r="L7" s="19" t="s">
        <v>86</v>
      </c>
    </row>
    <row r="8" spans="1:14" x14ac:dyDescent="0.15">
      <c r="B8" s="16" t="s">
        <v>84</v>
      </c>
      <c r="C8" s="17" t="s">
        <v>29</v>
      </c>
      <c r="D8" s="32" t="s">
        <v>155</v>
      </c>
      <c r="E8" s="2" t="s">
        <v>15</v>
      </c>
      <c r="F8" s="5">
        <v>3</v>
      </c>
      <c r="G8" s="1"/>
      <c r="H8" s="5">
        <v>18</v>
      </c>
      <c r="I8" s="2" t="s">
        <v>1</v>
      </c>
      <c r="J8" s="31" t="s">
        <v>45</v>
      </c>
      <c r="K8" s="3" t="s">
        <v>25</v>
      </c>
      <c r="L8" s="19" t="s">
        <v>87</v>
      </c>
      <c r="M8" s="14"/>
      <c r="N8" s="15"/>
    </row>
    <row r="9" spans="1:14" x14ac:dyDescent="0.15">
      <c r="B9" s="16" t="s">
        <v>81</v>
      </c>
      <c r="C9" s="17" t="s">
        <v>29</v>
      </c>
      <c r="D9" s="32" t="s">
        <v>156</v>
      </c>
      <c r="E9" s="18" t="s">
        <v>5</v>
      </c>
      <c r="F9" s="5">
        <v>4</v>
      </c>
      <c r="G9" s="5"/>
      <c r="H9" s="5">
        <v>17</v>
      </c>
      <c r="I9" s="2" t="s">
        <v>0</v>
      </c>
      <c r="J9" s="31" t="s">
        <v>45</v>
      </c>
      <c r="K9" s="3" t="s">
        <v>25</v>
      </c>
      <c r="L9" s="19" t="s">
        <v>88</v>
      </c>
    </row>
    <row r="10" spans="1:14" x14ac:dyDescent="0.15">
      <c r="B10" s="16" t="s">
        <v>82</v>
      </c>
      <c r="C10" s="17" t="s">
        <v>29</v>
      </c>
      <c r="D10" s="32" t="s">
        <v>157</v>
      </c>
      <c r="E10" s="18" t="s">
        <v>4</v>
      </c>
      <c r="F10" s="5">
        <v>5</v>
      </c>
      <c r="G10" s="5"/>
      <c r="H10" s="5">
        <v>16</v>
      </c>
      <c r="I10" s="2" t="s">
        <v>16</v>
      </c>
      <c r="J10" s="31" t="s">
        <v>45</v>
      </c>
      <c r="K10" s="3" t="s">
        <v>25</v>
      </c>
      <c r="L10" s="19" t="s">
        <v>89</v>
      </c>
      <c r="M10" s="14"/>
      <c r="N10" s="15"/>
    </row>
    <row r="11" spans="1:14" x14ac:dyDescent="0.15">
      <c r="B11" s="16" t="s">
        <v>83</v>
      </c>
      <c r="C11" s="17" t="s">
        <v>29</v>
      </c>
      <c r="D11" s="32" t="s">
        <v>158</v>
      </c>
      <c r="E11" s="3" t="s">
        <v>7</v>
      </c>
      <c r="F11" s="5">
        <v>6</v>
      </c>
      <c r="G11" s="5"/>
      <c r="H11" s="5">
        <v>15</v>
      </c>
      <c r="I11" s="2" t="s">
        <v>17</v>
      </c>
      <c r="J11" s="31" t="s">
        <v>45</v>
      </c>
      <c r="K11" s="3" t="s">
        <v>25</v>
      </c>
      <c r="L11" s="19" t="s">
        <v>90</v>
      </c>
    </row>
    <row r="12" spans="1:14" x14ac:dyDescent="0.15">
      <c r="B12" s="16" t="s">
        <v>116</v>
      </c>
      <c r="C12" s="17" t="s">
        <v>25</v>
      </c>
      <c r="D12" s="32" t="s">
        <v>117</v>
      </c>
      <c r="E12" s="3" t="s">
        <v>6</v>
      </c>
      <c r="F12" s="5">
        <v>7</v>
      </c>
      <c r="G12" s="5"/>
      <c r="H12" s="5">
        <v>14</v>
      </c>
      <c r="I12" s="20" t="s">
        <v>18</v>
      </c>
      <c r="J12" s="21"/>
      <c r="K12" s="21"/>
      <c r="L12" s="22" t="s">
        <v>18</v>
      </c>
    </row>
    <row r="13" spans="1:14" x14ac:dyDescent="0.15">
      <c r="B13" s="16" t="s">
        <v>19</v>
      </c>
      <c r="C13" s="17" t="s">
        <v>29</v>
      </c>
      <c r="D13" s="17" t="s">
        <v>20</v>
      </c>
      <c r="E13" s="4" t="s">
        <v>19</v>
      </c>
      <c r="F13" s="5">
        <v>8</v>
      </c>
      <c r="G13" s="5"/>
      <c r="H13" s="5">
        <v>13</v>
      </c>
      <c r="I13" s="2" t="s">
        <v>21</v>
      </c>
      <c r="J13" s="31" t="s">
        <v>45</v>
      </c>
      <c r="K13" s="3" t="s">
        <v>25</v>
      </c>
      <c r="L13" s="19" t="s">
        <v>91</v>
      </c>
      <c r="M13" s="14"/>
      <c r="N13" s="15"/>
    </row>
    <row r="14" spans="1:14" x14ac:dyDescent="0.15">
      <c r="A14" s="15"/>
      <c r="B14" s="16" t="s">
        <v>22</v>
      </c>
      <c r="C14" s="17" t="s">
        <v>38</v>
      </c>
      <c r="D14" s="17" t="s">
        <v>23</v>
      </c>
      <c r="E14" s="4" t="s">
        <v>22</v>
      </c>
      <c r="F14" s="5">
        <v>9</v>
      </c>
      <c r="G14" s="5"/>
      <c r="H14" s="5">
        <v>12</v>
      </c>
      <c r="I14" s="23" t="s">
        <v>24</v>
      </c>
      <c r="J14" s="31" t="s">
        <v>28</v>
      </c>
      <c r="K14" s="3" t="s">
        <v>25</v>
      </c>
      <c r="L14" s="19" t="s">
        <v>80</v>
      </c>
    </row>
    <row r="15" spans="1:14" x14ac:dyDescent="0.15">
      <c r="B15" s="24" t="s">
        <v>114</v>
      </c>
      <c r="C15" s="25" t="s">
        <v>25</v>
      </c>
      <c r="D15" s="48" t="s">
        <v>117</v>
      </c>
      <c r="E15" s="26" t="s">
        <v>26</v>
      </c>
      <c r="F15" s="27">
        <v>10</v>
      </c>
      <c r="G15" s="27"/>
      <c r="H15" s="27">
        <v>11</v>
      </c>
      <c r="I15" s="28" t="s">
        <v>27</v>
      </c>
      <c r="J15" s="29"/>
      <c r="K15" s="29"/>
      <c r="L15" s="30" t="s">
        <v>27</v>
      </c>
    </row>
    <row r="16" spans="1:14" x14ac:dyDescent="0.15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N16" s="46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31"/>
  <sheetViews>
    <sheetView workbookViewId="0">
      <selection activeCell="H22" sqref="H22"/>
    </sheetView>
  </sheetViews>
  <sheetFormatPr defaultRowHeight="13.5" x14ac:dyDescent="0.15"/>
  <cols>
    <col min="4" max="4" width="6.875" bestFit="1" customWidth="1"/>
    <col min="6" max="6" width="46.5" customWidth="1"/>
  </cols>
  <sheetData>
    <row r="2" spans="2:6" x14ac:dyDescent="0.15">
      <c r="B2" s="33" t="s">
        <v>32</v>
      </c>
      <c r="C2" s="33" t="s">
        <v>40</v>
      </c>
      <c r="D2" s="33" t="s">
        <v>34</v>
      </c>
      <c r="E2" s="33" t="s">
        <v>33</v>
      </c>
      <c r="F2" s="34" t="s">
        <v>35</v>
      </c>
    </row>
    <row r="3" spans="2:6" ht="27" x14ac:dyDescent="0.15">
      <c r="B3" s="37" t="s">
        <v>122</v>
      </c>
      <c r="C3" s="50" t="s">
        <v>123</v>
      </c>
      <c r="D3" s="33" t="s">
        <v>142</v>
      </c>
      <c r="E3" s="37" t="s">
        <v>124</v>
      </c>
      <c r="F3" s="61" t="s">
        <v>143</v>
      </c>
    </row>
    <row r="4" spans="2:6" x14ac:dyDescent="0.15">
      <c r="B4" s="37" t="s">
        <v>112</v>
      </c>
      <c r="C4" s="50" t="s">
        <v>31</v>
      </c>
      <c r="D4" s="51" t="s">
        <v>104</v>
      </c>
      <c r="E4" s="37" t="s">
        <v>113</v>
      </c>
      <c r="F4" s="56" t="s">
        <v>125</v>
      </c>
    </row>
    <row r="5" spans="2:6" x14ac:dyDescent="0.15">
      <c r="B5" s="53"/>
      <c r="C5" s="54"/>
      <c r="D5" s="60"/>
      <c r="E5" s="41" t="s">
        <v>118</v>
      </c>
      <c r="F5" s="56" t="s">
        <v>107</v>
      </c>
    </row>
    <row r="6" spans="2:6" x14ac:dyDescent="0.15">
      <c r="B6" s="37" t="s">
        <v>103</v>
      </c>
      <c r="C6" s="50" t="s">
        <v>31</v>
      </c>
      <c r="D6" s="51" t="s">
        <v>104</v>
      </c>
      <c r="E6" s="37" t="s">
        <v>43</v>
      </c>
      <c r="F6" s="52" t="s">
        <v>108</v>
      </c>
    </row>
    <row r="7" spans="2:6" x14ac:dyDescent="0.15">
      <c r="B7" s="53"/>
      <c r="C7" s="54"/>
      <c r="D7" s="55"/>
      <c r="E7" s="41" t="s">
        <v>105</v>
      </c>
      <c r="F7" s="56" t="s">
        <v>126</v>
      </c>
    </row>
    <row r="8" spans="2:6" x14ac:dyDescent="0.15">
      <c r="B8" s="53"/>
      <c r="C8" s="54"/>
      <c r="D8" s="53"/>
      <c r="E8" s="41" t="s">
        <v>92</v>
      </c>
      <c r="F8" s="56" t="s">
        <v>127</v>
      </c>
    </row>
    <row r="9" spans="2:6" x14ac:dyDescent="0.15">
      <c r="B9" s="53"/>
      <c r="C9" s="54"/>
      <c r="D9" s="53"/>
      <c r="E9" s="41" t="s">
        <v>93</v>
      </c>
      <c r="F9" s="56" t="s">
        <v>128</v>
      </c>
    </row>
    <row r="10" spans="2:6" x14ac:dyDescent="0.15">
      <c r="B10" s="53"/>
      <c r="C10" s="54"/>
      <c r="D10" s="53"/>
      <c r="E10" s="41" t="s">
        <v>106</v>
      </c>
      <c r="F10" s="56" t="s">
        <v>129</v>
      </c>
    </row>
    <row r="11" spans="2:6" x14ac:dyDescent="0.15">
      <c r="B11" s="53"/>
      <c r="C11" s="54"/>
      <c r="D11" s="53"/>
      <c r="E11" s="41" t="s">
        <v>110</v>
      </c>
      <c r="F11" s="56" t="s">
        <v>130</v>
      </c>
    </row>
    <row r="12" spans="2:6" x14ac:dyDescent="0.15">
      <c r="B12" s="57"/>
      <c r="C12" s="58"/>
      <c r="D12" s="57"/>
      <c r="E12" s="35" t="s">
        <v>111</v>
      </c>
      <c r="F12" s="59" t="s">
        <v>131</v>
      </c>
    </row>
    <row r="13" spans="2:6" x14ac:dyDescent="0.15">
      <c r="B13" s="37" t="s">
        <v>68</v>
      </c>
      <c r="C13" s="37" t="s">
        <v>69</v>
      </c>
      <c r="D13" s="37" t="s">
        <v>70</v>
      </c>
      <c r="E13" s="37" t="s">
        <v>71</v>
      </c>
      <c r="F13" s="34" t="s">
        <v>95</v>
      </c>
    </row>
    <row r="14" spans="2:6" x14ac:dyDescent="0.15">
      <c r="B14" s="41"/>
      <c r="C14" s="41"/>
      <c r="D14" s="41"/>
      <c r="E14" s="41" t="s">
        <v>72</v>
      </c>
      <c r="F14" s="34" t="s">
        <v>96</v>
      </c>
    </row>
    <row r="15" spans="2:6" x14ac:dyDescent="0.15">
      <c r="B15" s="41"/>
      <c r="C15" s="41"/>
      <c r="D15" s="41"/>
      <c r="E15" s="41" t="s">
        <v>73</v>
      </c>
      <c r="F15" s="34" t="s">
        <v>97</v>
      </c>
    </row>
    <row r="16" spans="2:6" x14ac:dyDescent="0.15">
      <c r="B16" s="41"/>
      <c r="C16" s="41"/>
      <c r="D16" s="41"/>
      <c r="E16" s="41" t="s">
        <v>74</v>
      </c>
      <c r="F16" s="34" t="s">
        <v>98</v>
      </c>
    </row>
    <row r="17" spans="2:8" x14ac:dyDescent="0.15">
      <c r="B17" s="41"/>
      <c r="C17" s="41"/>
      <c r="D17" s="41"/>
      <c r="E17" s="41" t="s">
        <v>75</v>
      </c>
      <c r="F17" s="34" t="s">
        <v>99</v>
      </c>
    </row>
    <row r="18" spans="2:8" x14ac:dyDescent="0.15">
      <c r="B18" s="41"/>
      <c r="C18" s="41"/>
      <c r="D18" s="41"/>
      <c r="E18" s="41" t="s">
        <v>76</v>
      </c>
      <c r="F18" s="34" t="s">
        <v>100</v>
      </c>
    </row>
    <row r="19" spans="2:8" x14ac:dyDescent="0.15">
      <c r="B19" s="41"/>
      <c r="C19" s="41"/>
      <c r="D19" s="41"/>
      <c r="E19" s="41" t="s">
        <v>77</v>
      </c>
      <c r="F19" s="34" t="s">
        <v>101</v>
      </c>
    </row>
    <row r="20" spans="2:8" x14ac:dyDescent="0.15">
      <c r="B20" s="35"/>
      <c r="C20" s="35"/>
      <c r="D20" s="35"/>
      <c r="E20" s="35" t="s">
        <v>78</v>
      </c>
      <c r="F20" s="34" t="s">
        <v>102</v>
      </c>
    </row>
    <row r="21" spans="2:8" x14ac:dyDescent="0.15">
      <c r="B21" s="33" t="s">
        <v>47</v>
      </c>
      <c r="C21" s="33" t="s">
        <v>41</v>
      </c>
      <c r="D21" s="35" t="s">
        <v>49</v>
      </c>
      <c r="E21" s="39" t="s">
        <v>37</v>
      </c>
      <c r="F21" s="36" t="s">
        <v>51</v>
      </c>
    </row>
    <row r="22" spans="2:8" x14ac:dyDescent="0.15">
      <c r="B22" s="37" t="s">
        <v>59</v>
      </c>
      <c r="C22" s="37" t="s">
        <v>30</v>
      </c>
      <c r="D22" s="35" t="s">
        <v>49</v>
      </c>
      <c r="E22" s="39" t="s">
        <v>36</v>
      </c>
      <c r="F22" s="36" t="s">
        <v>52</v>
      </c>
      <c r="H22" s="44"/>
    </row>
    <row r="23" spans="2:8" x14ac:dyDescent="0.15">
      <c r="B23" s="39" t="s">
        <v>60</v>
      </c>
      <c r="C23" s="45" t="s">
        <v>30</v>
      </c>
      <c r="D23" s="35" t="s">
        <v>48</v>
      </c>
      <c r="E23" s="39" t="s">
        <v>50</v>
      </c>
      <c r="F23" s="36" t="s">
        <v>53</v>
      </c>
    </row>
    <row r="24" spans="2:8" x14ac:dyDescent="0.15">
      <c r="B24" s="33" t="s">
        <v>61</v>
      </c>
      <c r="C24" s="33" t="s">
        <v>30</v>
      </c>
      <c r="D24" s="35" t="s">
        <v>48</v>
      </c>
      <c r="E24" s="39" t="s">
        <v>50</v>
      </c>
      <c r="F24" s="36" t="s">
        <v>54</v>
      </c>
    </row>
    <row r="25" spans="2:8" x14ac:dyDescent="0.15">
      <c r="B25" s="37" t="s">
        <v>62</v>
      </c>
      <c r="C25" s="37" t="s">
        <v>42</v>
      </c>
      <c r="D25" s="35" t="s">
        <v>48</v>
      </c>
      <c r="E25" s="39" t="s">
        <v>36</v>
      </c>
      <c r="F25" s="36" t="s">
        <v>55</v>
      </c>
      <c r="H25" s="44"/>
    </row>
    <row r="26" spans="2:8" x14ac:dyDescent="0.15">
      <c r="B26" s="39" t="s">
        <v>63</v>
      </c>
      <c r="C26" s="45" t="s">
        <v>42</v>
      </c>
      <c r="D26" s="35" t="s">
        <v>48</v>
      </c>
      <c r="E26" s="39" t="s">
        <v>50</v>
      </c>
      <c r="F26" s="36" t="s">
        <v>56</v>
      </c>
    </row>
    <row r="27" spans="2:8" x14ac:dyDescent="0.15">
      <c r="B27" s="33" t="s">
        <v>64</v>
      </c>
      <c r="C27" s="33" t="s">
        <v>44</v>
      </c>
      <c r="D27" s="35" t="s">
        <v>48</v>
      </c>
      <c r="E27" s="39" t="s">
        <v>50</v>
      </c>
      <c r="F27" s="36" t="s">
        <v>57</v>
      </c>
    </row>
    <row r="28" spans="2:8" x14ac:dyDescent="0.15">
      <c r="B28" s="47" t="s">
        <v>65</v>
      </c>
      <c r="C28" s="33" t="s">
        <v>46</v>
      </c>
      <c r="D28" s="35" t="s">
        <v>48</v>
      </c>
      <c r="E28" s="39" t="s">
        <v>50</v>
      </c>
      <c r="F28" s="36" t="s">
        <v>58</v>
      </c>
    </row>
    <row r="29" spans="2:8" x14ac:dyDescent="0.15">
      <c r="B29" s="37" t="s">
        <v>66</v>
      </c>
      <c r="C29" s="37" t="s">
        <v>41</v>
      </c>
      <c r="D29" s="42" t="s">
        <v>132</v>
      </c>
      <c r="E29" s="39" t="s">
        <v>119</v>
      </c>
      <c r="F29" s="40" t="s">
        <v>109</v>
      </c>
    </row>
    <row r="30" spans="2:8" x14ac:dyDescent="0.15">
      <c r="B30" s="41"/>
      <c r="C30" s="41"/>
      <c r="D30" s="38"/>
      <c r="E30" s="39" t="s">
        <v>67</v>
      </c>
      <c r="F30" s="40" t="s">
        <v>120</v>
      </c>
    </row>
    <row r="31" spans="2:8" x14ac:dyDescent="0.15">
      <c r="B31" s="35"/>
      <c r="C31" s="35"/>
      <c r="D31" s="43"/>
      <c r="E31" s="39" t="s">
        <v>94</v>
      </c>
      <c r="F31" s="40" t="s">
        <v>121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54A3-667C-4815-9D98-A54AF56D47D3}">
  <dimension ref="A2:J21"/>
  <sheetViews>
    <sheetView workbookViewId="0">
      <selection activeCell="O5" sqref="O5"/>
    </sheetView>
  </sheetViews>
  <sheetFormatPr defaultRowHeight="13.5" x14ac:dyDescent="0.15"/>
  <cols>
    <col min="1" max="1" width="9.5" style="46" bestFit="1" customWidth="1"/>
    <col min="2" max="3" width="13.125" style="46" bestFit="1" customWidth="1"/>
    <col min="4" max="4" width="10.25" style="46" bestFit="1" customWidth="1"/>
    <col min="5" max="5" width="13.875" bestFit="1" customWidth="1"/>
    <col min="8" max="8" width="9" style="46"/>
  </cols>
  <sheetData>
    <row r="2" spans="1:10" x14ac:dyDescent="0.15">
      <c r="E2" s="46"/>
    </row>
    <row r="3" spans="1:10" x14ac:dyDescent="0.15">
      <c r="A3" s="46" t="s">
        <v>134</v>
      </c>
      <c r="B3" s="46" t="s">
        <v>136</v>
      </c>
      <c r="C3" s="46" t="s">
        <v>135</v>
      </c>
      <c r="D3" s="46" t="s">
        <v>141</v>
      </c>
      <c r="E3" s="46" t="s">
        <v>144</v>
      </c>
      <c r="G3" s="46" t="s">
        <v>139</v>
      </c>
      <c r="H3" s="46" t="s">
        <v>138</v>
      </c>
      <c r="I3" t="s">
        <v>145</v>
      </c>
      <c r="J3" t="s">
        <v>140</v>
      </c>
    </row>
    <row r="4" spans="1:10" x14ac:dyDescent="0.15">
      <c r="A4" s="46">
        <v>2048000</v>
      </c>
      <c r="B4" s="46">
        <v>4</v>
      </c>
      <c r="C4" s="46">
        <f>A4/B4/8</f>
        <v>64000</v>
      </c>
      <c r="D4" s="15" t="s">
        <v>133</v>
      </c>
      <c r="E4" s="63">
        <v>0.05</v>
      </c>
      <c r="F4" s="62">
        <f>E4/1000*$C$4</f>
        <v>3.2</v>
      </c>
      <c r="G4">
        <f>FLOOR(F4+0.5,1)-2</f>
        <v>1</v>
      </c>
      <c r="H4" s="46" t="str">
        <f>DEC2HEX(G4,4)</f>
        <v>0001</v>
      </c>
      <c r="I4" s="62">
        <f t="shared" ref="I4:I18" si="0">1000/$C$4*(HEX2DEC(H4)+2)</f>
        <v>4.6875E-2</v>
      </c>
      <c r="J4" s="62">
        <f t="shared" ref="J4:J18" si="1">I4/$E$21*100</f>
        <v>1.171875</v>
      </c>
    </row>
    <row r="5" spans="1:10" x14ac:dyDescent="0.15">
      <c r="D5" s="15" t="s">
        <v>133</v>
      </c>
      <c r="E5" s="63">
        <v>4</v>
      </c>
      <c r="F5" s="62">
        <f>E5/1000*$C$4</f>
        <v>256</v>
      </c>
      <c r="G5">
        <f>FLOOR(F5+0.5,1)-2</f>
        <v>254</v>
      </c>
      <c r="H5" s="46" t="str">
        <f>DEC2HEX(G5,4)</f>
        <v>00FE</v>
      </c>
      <c r="I5" s="62">
        <f>1000/$C$4*(HEX2DEC(H5)+2)</f>
        <v>4</v>
      </c>
      <c r="J5" s="62">
        <f t="shared" si="1"/>
        <v>100</v>
      </c>
    </row>
    <row r="6" spans="1:10" x14ac:dyDescent="0.15">
      <c r="D6" s="15" t="s">
        <v>133</v>
      </c>
      <c r="E6" s="63">
        <v>20</v>
      </c>
      <c r="F6" s="62">
        <f>E6/1000*$C$4</f>
        <v>1280</v>
      </c>
      <c r="G6">
        <f>FLOOR(F6+0.5,1)-2</f>
        <v>1278</v>
      </c>
      <c r="H6" s="46" t="str">
        <f>DEC2HEX(G6,4)</f>
        <v>04FE</v>
      </c>
      <c r="I6" s="62">
        <f>1000/$C$4*(HEX2DEC(H6)+2)</f>
        <v>20</v>
      </c>
      <c r="J6" s="62">
        <f t="shared" si="1"/>
        <v>500</v>
      </c>
    </row>
    <row r="7" spans="1:10" x14ac:dyDescent="0.15">
      <c r="C7" s="37"/>
      <c r="D7" s="7">
        <v>-90</v>
      </c>
      <c r="E7" s="64">
        <v>0.5</v>
      </c>
      <c r="F7" s="65">
        <f>E7/1000*$C$4</f>
        <v>32</v>
      </c>
      <c r="G7" s="66">
        <f t="shared" ref="G7:G12" si="2">FLOOR(F7+0.5,1)-2</f>
        <v>30</v>
      </c>
      <c r="H7" s="7" t="str">
        <f t="shared" ref="H7:H12" si="3">DEC2HEX(G7,4)</f>
        <v>001E</v>
      </c>
      <c r="I7" s="65">
        <f t="shared" si="0"/>
        <v>0.5</v>
      </c>
      <c r="J7" s="67">
        <f t="shared" si="1"/>
        <v>12.5</v>
      </c>
    </row>
    <row r="8" spans="1:10" x14ac:dyDescent="0.15">
      <c r="C8" s="41" t="s">
        <v>147</v>
      </c>
      <c r="D8" s="2">
        <v>0</v>
      </c>
      <c r="E8" s="68">
        <v>1.45</v>
      </c>
      <c r="F8" s="69">
        <f>E8/1000*$C$4</f>
        <v>92.8</v>
      </c>
      <c r="G8" s="1">
        <f t="shared" si="2"/>
        <v>91</v>
      </c>
      <c r="H8" s="2" t="str">
        <f t="shared" si="3"/>
        <v>005B</v>
      </c>
      <c r="I8" s="69">
        <f t="shared" si="0"/>
        <v>1.453125</v>
      </c>
      <c r="J8" s="70">
        <f t="shared" si="1"/>
        <v>36.328125</v>
      </c>
    </row>
    <row r="9" spans="1:10" x14ac:dyDescent="0.15">
      <c r="C9" s="35"/>
      <c r="D9" s="49">
        <v>90</v>
      </c>
      <c r="E9" s="71">
        <v>2.4</v>
      </c>
      <c r="F9" s="72">
        <f>E9/1000*$C$4</f>
        <v>153.6</v>
      </c>
      <c r="G9" s="73">
        <f t="shared" si="2"/>
        <v>152</v>
      </c>
      <c r="H9" s="49" t="str">
        <f t="shared" si="3"/>
        <v>0098</v>
      </c>
      <c r="I9" s="72">
        <f t="shared" si="0"/>
        <v>2.40625</v>
      </c>
      <c r="J9" s="74">
        <f t="shared" si="1"/>
        <v>60.15625</v>
      </c>
    </row>
    <row r="10" spans="1:10" x14ac:dyDescent="0.15">
      <c r="C10" s="37"/>
      <c r="D10" s="7">
        <v>-90</v>
      </c>
      <c r="E10" s="64">
        <v>0.7</v>
      </c>
      <c r="F10" s="65">
        <f>E10/1000*$C$4</f>
        <v>44.8</v>
      </c>
      <c r="G10" s="66">
        <f t="shared" si="2"/>
        <v>43</v>
      </c>
      <c r="H10" s="7" t="str">
        <f t="shared" si="3"/>
        <v>002B</v>
      </c>
      <c r="I10" s="65">
        <f t="shared" si="0"/>
        <v>0.703125</v>
      </c>
      <c r="J10" s="67">
        <f t="shared" si="1"/>
        <v>17.578125</v>
      </c>
    </row>
    <row r="11" spans="1:10" x14ac:dyDescent="0.15">
      <c r="C11" s="41" t="s">
        <v>153</v>
      </c>
      <c r="D11" s="2">
        <v>0</v>
      </c>
      <c r="E11" s="68">
        <v>1.5</v>
      </c>
      <c r="F11" s="69">
        <f>E11/1000*$C$4</f>
        <v>96</v>
      </c>
      <c r="G11" s="1">
        <f t="shared" si="2"/>
        <v>94</v>
      </c>
      <c r="H11" s="2" t="str">
        <f t="shared" si="3"/>
        <v>005E</v>
      </c>
      <c r="I11" s="69">
        <f t="shared" si="0"/>
        <v>1.5</v>
      </c>
      <c r="J11" s="70">
        <f t="shared" si="1"/>
        <v>37.5</v>
      </c>
    </row>
    <row r="12" spans="1:10" x14ac:dyDescent="0.15">
      <c r="C12" s="35"/>
      <c r="D12" s="49">
        <v>90</v>
      </c>
      <c r="E12" s="71">
        <v>2.2999999999999998</v>
      </c>
      <c r="F12" s="72">
        <f>E12/1000*$C$4</f>
        <v>147.19999999999999</v>
      </c>
      <c r="G12" s="73">
        <f t="shared" si="2"/>
        <v>145</v>
      </c>
      <c r="H12" s="49" t="str">
        <f t="shared" si="3"/>
        <v>0091</v>
      </c>
      <c r="I12" s="72">
        <f t="shared" si="0"/>
        <v>2.296875</v>
      </c>
      <c r="J12" s="74">
        <f t="shared" si="1"/>
        <v>57.421875</v>
      </c>
    </row>
    <row r="13" spans="1:10" x14ac:dyDescent="0.15">
      <c r="C13" s="37"/>
      <c r="D13" s="7">
        <v>-80</v>
      </c>
      <c r="E13" s="64">
        <v>0.5</v>
      </c>
      <c r="F13" s="65">
        <f>E13/1000*$C$4</f>
        <v>32</v>
      </c>
      <c r="G13" s="66">
        <f t="shared" ref="G13:G15" si="4">FLOOR(F13+0.5,1)-2</f>
        <v>30</v>
      </c>
      <c r="H13" s="7" t="str">
        <f t="shared" ref="H13:H15" si="5">DEC2HEX(G13,4)</f>
        <v>001E</v>
      </c>
      <c r="I13" s="65">
        <f t="shared" si="0"/>
        <v>0.5</v>
      </c>
      <c r="J13" s="67">
        <f t="shared" si="1"/>
        <v>12.5</v>
      </c>
    </row>
    <row r="14" spans="1:10" x14ac:dyDescent="0.15">
      <c r="C14" s="41" t="s">
        <v>154</v>
      </c>
      <c r="D14" s="2">
        <v>0</v>
      </c>
      <c r="E14" s="68">
        <f>(E15+E13)/2</f>
        <v>1.45</v>
      </c>
      <c r="F14" s="69">
        <f>E14/1000*$C$4</f>
        <v>92.8</v>
      </c>
      <c r="G14" s="1">
        <f t="shared" si="4"/>
        <v>91</v>
      </c>
      <c r="H14" s="2" t="str">
        <f t="shared" si="5"/>
        <v>005B</v>
      </c>
      <c r="I14" s="69">
        <f t="shared" si="0"/>
        <v>1.453125</v>
      </c>
      <c r="J14" s="70">
        <f t="shared" si="1"/>
        <v>36.328125</v>
      </c>
    </row>
    <row r="15" spans="1:10" x14ac:dyDescent="0.15">
      <c r="C15" s="35"/>
      <c r="D15" s="49">
        <v>80</v>
      </c>
      <c r="E15" s="71">
        <v>2.4</v>
      </c>
      <c r="F15" s="72">
        <f>E15/1000*$C$4</f>
        <v>153.6</v>
      </c>
      <c r="G15" s="73">
        <f t="shared" si="4"/>
        <v>152</v>
      </c>
      <c r="H15" s="49" t="str">
        <f t="shared" si="5"/>
        <v>0098</v>
      </c>
      <c r="I15" s="72">
        <f t="shared" si="0"/>
        <v>2.40625</v>
      </c>
      <c r="J15" s="74">
        <f t="shared" si="1"/>
        <v>60.15625</v>
      </c>
    </row>
    <row r="16" spans="1:10" x14ac:dyDescent="0.15">
      <c r="C16" s="37"/>
      <c r="D16" s="75" t="s">
        <v>151</v>
      </c>
      <c r="E16" s="64">
        <v>0.5</v>
      </c>
      <c r="F16" s="65">
        <f>E16/1000*$C$4</f>
        <v>32</v>
      </c>
      <c r="G16" s="66">
        <f t="shared" ref="G16:G18" si="6">FLOOR(F16+0.5,1)-2</f>
        <v>30</v>
      </c>
      <c r="H16" s="7" t="str">
        <f t="shared" ref="H16:H18" si="7">DEC2HEX(G16,4)</f>
        <v>001E</v>
      </c>
      <c r="I16" s="65">
        <f t="shared" si="0"/>
        <v>0.5</v>
      </c>
      <c r="J16" s="67">
        <f t="shared" si="1"/>
        <v>12.5</v>
      </c>
    </row>
    <row r="17" spans="1:10" x14ac:dyDescent="0.15">
      <c r="C17" s="41" t="s">
        <v>148</v>
      </c>
      <c r="D17" s="2" t="s">
        <v>150</v>
      </c>
      <c r="E17" s="68">
        <v>1.5</v>
      </c>
      <c r="F17" s="69">
        <f>E17/1000*$C$4</f>
        <v>96</v>
      </c>
      <c r="G17" s="1">
        <f t="shared" si="6"/>
        <v>94</v>
      </c>
      <c r="H17" s="2" t="str">
        <f t="shared" si="7"/>
        <v>005E</v>
      </c>
      <c r="I17" s="69">
        <f t="shared" si="0"/>
        <v>1.5</v>
      </c>
      <c r="J17" s="70">
        <f t="shared" si="1"/>
        <v>37.5</v>
      </c>
    </row>
    <row r="18" spans="1:10" x14ac:dyDescent="0.15">
      <c r="C18" s="35" t="s">
        <v>149</v>
      </c>
      <c r="D18" s="49" t="s">
        <v>152</v>
      </c>
      <c r="E18" s="71">
        <v>2.5</v>
      </c>
      <c r="F18" s="72">
        <f>E18/1000*$C$4</f>
        <v>160</v>
      </c>
      <c r="G18" s="73">
        <f t="shared" si="6"/>
        <v>158</v>
      </c>
      <c r="H18" s="49" t="str">
        <f t="shared" si="7"/>
        <v>009E</v>
      </c>
      <c r="I18" s="72">
        <f t="shared" si="0"/>
        <v>2.5</v>
      </c>
      <c r="J18" s="74">
        <f t="shared" si="1"/>
        <v>62.5</v>
      </c>
    </row>
    <row r="19" spans="1:10" x14ac:dyDescent="0.15">
      <c r="D19" s="15"/>
    </row>
    <row r="20" spans="1:10" x14ac:dyDescent="0.15">
      <c r="A20" s="46" t="s">
        <v>134</v>
      </c>
      <c r="B20" s="46" t="s">
        <v>136</v>
      </c>
      <c r="C20" s="46" t="s">
        <v>137</v>
      </c>
      <c r="E20" s="46" t="s">
        <v>146</v>
      </c>
    </row>
    <row r="21" spans="1:10" x14ac:dyDescent="0.15">
      <c r="A21" s="46">
        <v>2048000</v>
      </c>
      <c r="B21" s="46">
        <v>4</v>
      </c>
      <c r="C21" s="46">
        <f>A21/B21/64</f>
        <v>8000</v>
      </c>
      <c r="D21" s="46">
        <f>C21/32</f>
        <v>250</v>
      </c>
      <c r="E21" s="46">
        <f>1000/D21</f>
        <v>4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pin assign</vt:lpstr>
      <vt:lpstr>register</vt:lpstr>
      <vt:lpstr>frequency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星野あおい</dc:creator>
  <cp:lastModifiedBy>星野あおい</cp:lastModifiedBy>
  <dcterms:created xsi:type="dcterms:W3CDTF">2019-11-15T14:34:34Z</dcterms:created>
  <dcterms:modified xsi:type="dcterms:W3CDTF">2021-07-25T15:51:34Z</dcterms:modified>
</cp:coreProperties>
</file>