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Codigo R\"/>
    </mc:Choice>
  </mc:AlternateContent>
  <xr:revisionPtr revIDLastSave="0" documentId="13_ncr:1_{8F240014-F8E1-4C33-B4C7-10D52CC9893A}" xr6:coauthVersionLast="45" xr6:coauthVersionMax="45" xr10:uidLastSave="{00000000-0000-0000-0000-000000000000}"/>
  <bookViews>
    <workbookView xWindow="11520" yWindow="525" windowWidth="14610" windowHeight="15600" xr2:uid="{F8C939C6-018B-46DE-8450-62BCA1B9F26D}"/>
  </bookViews>
  <sheets>
    <sheet name="Hoja4" sheetId="4" r:id="rId1"/>
    <sheet name="Hoja2" sheetId="2" r:id="rId2"/>
    <sheet name="Hoja1" sheetId="1" r:id="rId3"/>
  </sheets>
  <definedNames>
    <definedName name="DatosExternos_1" localSheetId="1" hidden="1">Hoja2!$A$1:$Q$92</definedName>
    <definedName name="DatosExternos_1" localSheetId="0" hidden="1">Hoja4!$A$1:$C$4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4" l="1"/>
  <c r="E19" i="4"/>
  <c r="E18" i="4"/>
  <c r="E17" i="4"/>
  <c r="D20" i="4"/>
  <c r="K12" i="4"/>
  <c r="J12" i="4"/>
  <c r="J11" i="4"/>
  <c r="I11" i="4"/>
  <c r="H12" i="4"/>
  <c r="H11" i="4"/>
  <c r="I7" i="4"/>
  <c r="I6" i="4"/>
  <c r="I3" i="4"/>
  <c r="I5" i="4" s="1"/>
  <c r="H9" i="4"/>
  <c r="J5" i="4"/>
  <c r="K5" i="4"/>
  <c r="J3" i="4" l="1"/>
  <c r="K4" i="4"/>
  <c r="J2" i="4"/>
  <c r="V4" i="2"/>
  <c r="U4" i="2"/>
  <c r="T4" i="2"/>
  <c r="D2" i="4"/>
  <c r="D3" i="4"/>
  <c r="F4" i="4"/>
  <c r="D4" i="4"/>
  <c r="E3" i="4"/>
  <c r="F3" i="4"/>
  <c r="E2" i="4"/>
  <c r="F2" i="4"/>
  <c r="I2" i="4" l="1"/>
  <c r="K3" i="4"/>
  <c r="I4" i="4"/>
  <c r="K2" i="4"/>
  <c r="J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C3E1C-12AE-40DB-8B78-51B50567FDB6}" keepAlive="1" name="Consulta - data_ini" description="Conexión a la consulta 'data_ini' en el libro." type="5" refreshedVersion="6" background="1" saveData="1">
    <dbPr connection="Provider=Microsoft.Mashup.OleDb.1;Data Source=$Workbook$;Location=data_ini;Extended Properties=&quot;&quot;" command="SELECT * FROM [data_ini]"/>
  </connection>
  <connection id="2" xr16:uid="{423FDA2B-3B5A-4E1C-B666-ED8931B17999}" keepAlive="1" name="Consulta - tablaspreflop" description="Conexión a la consulta 'tablaspreflop' en el libro." type="5" refreshedVersion="6" background="1">
    <dbPr connection="Provider=Microsoft.Mashup.OleDb.1;Data Source=$Workbook$;Location=tablaspreflop;Extended Properties=&quot;&quot;" command="SELECT * FROM [tablaspreflop]"/>
  </connection>
  <connection id="3" xr16:uid="{D7B63823-C8A7-4E36-A332-505B0FBE5AA1}" keepAlive="1" name="Consulta - tablasprobpreflop" description="Conexión a la consulta 'tablasprobpreflop' en el libro." type="5" refreshedVersion="6" background="1" saveData="1">
    <dbPr connection="Provider=Microsoft.Mashup.OleDb.1;Data Source=$Workbook$;Location=tablasprobpreflop;Extended Properties=&quot;&quot;" command="SELECT * FROM [tablasprobpreflop]"/>
  </connection>
</connections>
</file>

<file path=xl/sharedStrings.xml><?xml version="1.0" encoding="utf-8"?>
<sst xmlns="http://schemas.openxmlformats.org/spreadsheetml/2006/main" count="117" uniqueCount="117">
  <si>
    <t>1414</t>
  </si>
  <si>
    <t>1313</t>
  </si>
  <si>
    <t>1212</t>
  </si>
  <si>
    <t>1111</t>
  </si>
  <si>
    <t>1010</t>
  </si>
  <si>
    <t>909</t>
  </si>
  <si>
    <t>808</t>
  </si>
  <si>
    <t>707</t>
  </si>
  <si>
    <t>606</t>
  </si>
  <si>
    <t>505</t>
  </si>
  <si>
    <t>404</t>
  </si>
  <si>
    <t>303</t>
  </si>
  <si>
    <t>202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</si>
  <si>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</si>
  <si>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</si>
  <si>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</si>
  <si>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</si>
  <si>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</si>
  <si>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</si>
  <si>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</si>
  <si>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</si>
  <si>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</si>
  <si>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</si>
  <si>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</si>
  <si>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</si>
  <si>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</si>
  <si>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</si>
  <si>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</si>
  <si>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</si>
  <si>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</si>
  <si>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</si>
  <si>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</si>
  <si>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</si>
  <si>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</si>
  <si>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</si>
  <si>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</si>
  <si>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</si>
  <si>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</si>
  <si>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</si>
  <si>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</si>
  <si>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</si>
  <si>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</si>
  <si>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</si>
  <si>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</si>
  <si>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</si>
  <si>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</si>
  <si>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</si>
  <si>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</si>
  <si>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</si>
  <si>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</si>
  <si>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</si>
  <si>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</si>
  <si>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</si>
  <si>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</si>
  <si>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</si>
  <si>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1009</t>
  </si>
  <si>
    <t>1008</t>
  </si>
  <si>
    <t>1007</t>
  </si>
  <si>
    <t>1006</t>
  </si>
  <si>
    <t>1005</t>
  </si>
  <si>
    <t>1004</t>
  </si>
  <si>
    <t>1003</t>
  </si>
  <si>
    <t>1002</t>
  </si>
  <si>
    <t>908</t>
  </si>
  <si>
    <t>907</t>
  </si>
  <si>
    <t>906</t>
  </si>
  <si>
    <t>905</t>
  </si>
  <si>
    <t>904</t>
  </si>
  <si>
    <t>903</t>
  </si>
  <si>
    <t>902</t>
  </si>
  <si>
    <t>807</t>
  </si>
  <si>
    <t>806</t>
  </si>
  <si>
    <t>805</t>
  </si>
  <si>
    <t>804</t>
  </si>
  <si>
    <t>803</t>
  </si>
  <si>
    <t>802</t>
  </si>
  <si>
    <t>706</t>
  </si>
  <si>
    <t>705</t>
  </si>
  <si>
    <t>704</t>
  </si>
  <si>
    <t>703</t>
  </si>
  <si>
    <t>702</t>
  </si>
  <si>
    <t>605</t>
  </si>
  <si>
    <t>604</t>
  </si>
  <si>
    <t>603</t>
  </si>
  <si>
    <t>602</t>
  </si>
  <si>
    <t>504</t>
  </si>
  <si>
    <t>503</t>
  </si>
  <si>
    <t>502</t>
  </si>
  <si>
    <t>403</t>
  </si>
  <si>
    <t>402</t>
  </si>
  <si>
    <t>302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</si>
  <si>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</si>
  <si>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</si>
  <si>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</si>
  <si>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</si>
  <si>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</si>
  <si>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</si>
  <si>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</si>
  <si>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</si>
  <si>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</si>
  <si>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</si>
  <si>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</si>
  <si>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</si>
  <si>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</si>
  <si>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</si>
  <si>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43</t>
  </si>
  <si>
    <t>44</t>
  </si>
  <si>
    <t>.</t>
  </si>
  <si>
    <t>V1</t>
  </si>
  <si>
    <t>V2</t>
  </si>
  <si>
    <t>V3</t>
  </si>
  <si>
    <t>V4</t>
  </si>
  <si>
    <t>V5</t>
  </si>
  <si>
    <t>V6</t>
  </si>
  <si>
    <t>Subir</t>
  </si>
  <si>
    <t>Ver</t>
  </si>
  <si>
    <t>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</si>
</sst>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25BF866-FEDE-401A-9B7A-10CB3173B620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V1" tableColumnId="1"/>
      <queryTableField id="2" name="V2" tableColumnId="2"/>
      <queryTableField id="3" name="V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059B2C-DC59-4231-964A-D3F965AC7AA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15B872-AE05-4082-977A-7265ADB4E6D8}" name="tablasprobpreflop" displayName="tablasprobpreflop" ref="A1:F4" tableType="queryTable" totalsRowShown="0">
  <autoFilter ref="A1:F4" xr:uid="{47B14D93-2ECC-412E-8E9B-FF4E278AFAF2}"/>
  <tableColumns count="6">
    <tableColumn id="1" xr3:uid="{EF064CDA-ED88-438C-A774-08A9E0FAF636}" uniqueName="1" name="V1" queryTableFieldId="1"/>
    <tableColumn id="2" xr3:uid="{77C6B6E6-ACC8-45CB-AAB7-64860F44AD3F}" uniqueName="2" name="V2" queryTableFieldId="2"/>
    <tableColumn id="3" xr3:uid="{51BB5997-A68F-4EE6-9EE3-CF56ECC401DD}" uniqueName="3" name="V3" queryTableFieldId="3"/>
    <tableColumn id="4" xr3:uid="{15AD63C4-78E5-4628-B0B2-3655CC5CBD69}" uniqueName="4" name="V4" queryTableFieldId="4" dataDxfId="1">
      <calculatedColumnFormula>tablasprobpreflop[[#This Row],[V1]]/10000</calculatedColumnFormula>
    </tableColumn>
    <tableColumn id="5" xr3:uid="{96DEC67F-5D11-49E0-8380-A423F065CD27}" uniqueName="5" name="V5" queryTableFieldId="5">
      <calculatedColumnFormula>tablasprobpreflop[[#This Row],[V2]]/10000</calculatedColumnFormula>
    </tableColumn>
    <tableColumn id="6" xr3:uid="{ACA530BD-7AE1-4894-8C40-1AA1B0A11F2A}" uniqueName="6" name="V6" queryTableFieldId="6">
      <calculatedColumnFormula>tablasprobpreflop[[#This Row],[V3]]/10000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02CF0-E5BD-4841-8B82-B93589AD4B60}" name="data_ini" displayName="data_ini" ref="A1:Q92" tableType="queryTable" totalsRowShown="0">
  <autoFilter ref="A1:Q92" xr:uid="{951CAB4B-27E1-4047-AB85-1CA0922ACA1E}"/>
  <tableColumns count="17">
    <tableColumn id="1" xr3:uid="{C232BAA9-E70E-444E-BAEC-2397A6A0CD33}" uniqueName="1" name="." queryTableFieldId="1" dataDxfId="0"/>
    <tableColumn id="2" xr3:uid="{0CF31EAC-D37B-4084-ACCA-7449727151AB}" uniqueName="2" name="11" queryTableFieldId="2"/>
    <tableColumn id="3" xr3:uid="{86BDF9CC-ECD2-4B72-814E-F1A6946B7DF8}" uniqueName="3" name="12" queryTableFieldId="3"/>
    <tableColumn id="4" xr3:uid="{434FE437-0A34-4634-BB23-DA394B74137C}" uniqueName="4" name="13" queryTableFieldId="4"/>
    <tableColumn id="5" xr3:uid="{CC6DE000-63AD-4762-BE9C-2CC8DBBEAB5A}" uniqueName="5" name="14" queryTableFieldId="5"/>
    <tableColumn id="6" xr3:uid="{B3ABED52-34ED-46CF-B62C-B286854A1864}" uniqueName="6" name="21" queryTableFieldId="6"/>
    <tableColumn id="7" xr3:uid="{0E3DC9D7-5E0D-4AFE-99EC-766C13AC1562}" uniqueName="7" name="22" queryTableFieldId="7"/>
    <tableColumn id="8" xr3:uid="{6EB20B14-5B3B-4B56-AA02-6846D437126F}" uniqueName="8" name="23" queryTableFieldId="8"/>
    <tableColumn id="9" xr3:uid="{ED07C858-5BA5-4959-8E78-3DE8E7A7C41D}" uniqueName="9" name="24" queryTableFieldId="9"/>
    <tableColumn id="10" xr3:uid="{075BAF36-B97E-4473-A575-6C21985B23B7}" uniqueName="10" name="31" queryTableFieldId="10"/>
    <tableColumn id="11" xr3:uid="{9C9B4CD0-E3E7-4934-8FF0-7209D6035421}" uniqueName="11" name="32" queryTableFieldId="11"/>
    <tableColumn id="12" xr3:uid="{23AB3922-279A-4D6B-95D5-367257DC8965}" uniqueName="12" name="33" queryTableFieldId="12"/>
    <tableColumn id="13" xr3:uid="{CCA95454-AD72-42DF-9441-2EECA43CD773}" uniqueName="13" name="34" queryTableFieldId="13"/>
    <tableColumn id="14" xr3:uid="{0396BA35-EFC4-4715-82E7-E86129436965}" uniqueName="14" name="41" queryTableFieldId="14"/>
    <tableColumn id="15" xr3:uid="{E1696D9A-C489-444D-BAC9-3D536D6286DC}" uniqueName="15" name="42" queryTableFieldId="15"/>
    <tableColumn id="16" xr3:uid="{0DE03FA8-B93D-4E16-8F55-274DA0A02DF8}" uniqueName="16" name="43" queryTableFieldId="16"/>
    <tableColumn id="17" xr3:uid="{31DA204F-3BFB-4036-B1ED-6209C17ACAA8}" uniqueName="17" name="44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48E1-A2B2-4C29-917F-DE63945B0567}">
  <dimension ref="A1:K20"/>
  <sheetViews>
    <sheetView tabSelected="1" topLeftCell="D1" workbookViewId="0">
      <selection activeCell="K8" sqref="K8"/>
    </sheetView>
  </sheetViews>
  <sheetFormatPr baseColWidth="10" defaultRowHeight="15"/>
  <cols>
    <col min="1" max="3" width="5.5703125" bestFit="1" customWidth="1"/>
  </cols>
  <sheetData>
    <row r="1" spans="1:1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I1" t="s">
        <v>114</v>
      </c>
      <c r="J1" t="s">
        <v>115</v>
      </c>
      <c r="K1" t="s">
        <v>116</v>
      </c>
    </row>
    <row r="2" spans="1:11">
      <c r="A2">
        <v>1224</v>
      </c>
      <c r="B2">
        <v>1724</v>
      </c>
      <c r="C2">
        <v>7052</v>
      </c>
      <c r="D2">
        <f>tablasprobpreflop[[#This Row],[V1]]/10000</f>
        <v>0.12239999999999999</v>
      </c>
      <c r="E2">
        <f>tablasprobpreflop[[#This Row],[V2]]/10000</f>
        <v>0.1724</v>
      </c>
      <c r="F2">
        <f>tablasprobpreflop[[#This Row],[V3]]/10000</f>
        <v>0.70520000000000005</v>
      </c>
      <c r="H2">
        <v>0.33</v>
      </c>
      <c r="I2">
        <f>(H2*tablasprobpreflop[[#This Row],[V6]])/(H2*tablasprobpreflop[[#This Row],[V6]]+(H3+H4)*(F3+F4))</f>
        <v>0.82171987881612685</v>
      </c>
      <c r="J2">
        <f>(H2*tablasprobpreflop[[#This Row],[V5]])/(H2*tablasprobpreflop[[#This Row],[V5]]+(H3+H4)*(E3+E4))</f>
        <v>8.5609295858575823E-2</v>
      </c>
      <c r="K2">
        <f>(H2*tablasprobpreflop[[#This Row],[V4]])/(H2*tablasprobpreflop[[#This Row],[V4]]+(H3+H4)*(D3+D4))</f>
        <v>5.7518796992481191E-2</v>
      </c>
    </row>
    <row r="3" spans="1:11">
      <c r="A3">
        <v>7528</v>
      </c>
      <c r="B3">
        <v>2207</v>
      </c>
      <c r="C3">
        <v>265</v>
      </c>
      <c r="D3">
        <f>tablasprobpreflop[[#This Row],[V1]]/10000</f>
        <v>0.75280000000000002</v>
      </c>
      <c r="E3">
        <f>tablasprobpreflop[[#This Row],[V2]]/10000</f>
        <v>0.22070000000000001</v>
      </c>
      <c r="F3">
        <f>tablasprobpreflop[[#This Row],[V3]]/10000</f>
        <v>2.6499999999999999E-2</v>
      </c>
      <c r="H3">
        <v>0.33</v>
      </c>
      <c r="I3">
        <f>(H3*tablasprobpreflop[[#This Row],[V6]])/(H3*tablasprobpreflop[[#This Row],[V6]]+(H2+H4)*(F4+F2))</f>
        <v>1.724250113865573E-2</v>
      </c>
      <c r="J3">
        <f>(H3*tablasprobpreflop[[#This Row],[V5]])/(H3*tablasprobpreflop[[#This Row],[V5]]+(H2+H4)*(E4+E2))</f>
        <v>0.11228694988552533</v>
      </c>
      <c r="K3">
        <f>(H3*tablasprobpreflop[[#This Row],[V4]])/(H3*tablasprobpreflop[[#This Row],[V4]]+(H2+H4)*(D4+D2))</f>
        <v>0.50267094017094016</v>
      </c>
    </row>
    <row r="4" spans="1:11">
      <c r="A4">
        <v>25</v>
      </c>
      <c r="B4">
        <v>7</v>
      </c>
      <c r="C4">
        <v>5</v>
      </c>
      <c r="D4">
        <f>tablasprobpreflop[[#This Row],[V1]]/100</f>
        <v>0.25</v>
      </c>
      <c r="E4">
        <v>0.7</v>
      </c>
      <c r="F4">
        <f>tablasprobpreflop[[#This Row],[V3]]/100</f>
        <v>0.05</v>
      </c>
      <c r="H4">
        <v>0.33</v>
      </c>
      <c r="I4">
        <f>(H4*tablasprobpreflop[[#This Row],[V6]])/(H4*tablasprobpreflop[[#This Row],[V6]]+(H2+H3)*(F2+F3))</f>
        <v>3.3038192150125545E-2</v>
      </c>
      <c r="J4">
        <f>(H4*tablasprobpreflop[[#This Row],[V5]])/(H4*tablasprobpreflop[[#This Row],[V5]]+(H3+H2)*(E2+E3))</f>
        <v>0.47099986542860983</v>
      </c>
      <c r="K4">
        <f>(H4*tablasprobpreflop[[#This Row],[V4]])/(H4*tablasprobpreflop[[#This Row],[V4]]+(H3+H2)*(D2+D3))</f>
        <v>0.1249750049990002</v>
      </c>
    </row>
    <row r="5" spans="1:11">
      <c r="I5">
        <f>SUM(I2:I4)</f>
        <v>0.87200057210490822</v>
      </c>
      <c r="J5">
        <f t="shared" ref="J5:K5" si="0">SUM(J2:J4)</f>
        <v>0.66889611117271097</v>
      </c>
      <c r="K5">
        <f t="shared" si="0"/>
        <v>0.68516474216242151</v>
      </c>
    </row>
    <row r="6" spans="1:11">
      <c r="H6">
        <v>0.82171987999999996</v>
      </c>
      <c r="I6">
        <f>1-H6</f>
        <v>0.17828012000000004</v>
      </c>
    </row>
    <row r="7" spans="1:11">
      <c r="H7">
        <v>0.31282778</v>
      </c>
      <c r="I7">
        <f>I6/2</f>
        <v>8.9140060000000021E-2</v>
      </c>
    </row>
    <row r="8" spans="1:11">
      <c r="H8">
        <v>8.1756599999999999E-2</v>
      </c>
    </row>
    <row r="9" spans="1:11">
      <c r="H9">
        <f>SUM(H6:H8)</f>
        <v>1.21630426</v>
      </c>
    </row>
    <row r="11" spans="1:11">
      <c r="H11">
        <f>I4/I3</f>
        <v>1.9160904722840741</v>
      </c>
      <c r="I11">
        <f>SUM(I3:I4)</f>
        <v>5.0280693288781278E-2</v>
      </c>
      <c r="J11">
        <f>(I3/$I$11)*$I$6</f>
        <v>6.1136690268858249E-2</v>
      </c>
    </row>
    <row r="12" spans="1:11">
      <c r="H12">
        <f>I3/I4</f>
        <v>0.52189602446483163</v>
      </c>
      <c r="J12">
        <f>(I4/$I$11)*$I$6</f>
        <v>0.11714342973114178</v>
      </c>
      <c r="K12">
        <f>H6+J11+J12</f>
        <v>1</v>
      </c>
    </row>
    <row r="17" spans="4:5">
      <c r="D17">
        <v>0.15</v>
      </c>
      <c r="E17">
        <f>D17*0.6</f>
        <v>0.09</v>
      </c>
    </row>
    <row r="18" spans="4:5">
      <c r="D18">
        <v>0.65</v>
      </c>
      <c r="E18">
        <f>D18+D17*0.2</f>
        <v>0.68</v>
      </c>
    </row>
    <row r="19" spans="4:5">
      <c r="D19">
        <v>0.2</v>
      </c>
      <c r="E19">
        <f>D19+D17*0.2</f>
        <v>0.23</v>
      </c>
    </row>
    <row r="20" spans="4:5">
      <c r="D20">
        <f>SUM(D17:D19)</f>
        <v>1</v>
      </c>
      <c r="E20">
        <f>SUM(E17:E19)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6F8-0611-40B1-A4CB-9D17A044FCAA}">
  <dimension ref="A1:V92"/>
  <sheetViews>
    <sheetView workbookViewId="0">
      <selection activeCell="F4" sqref="F4"/>
    </sheetView>
  </sheetViews>
  <sheetFormatPr baseColWidth="10" defaultRowHeight="15"/>
  <cols>
    <col min="1" max="1" width="5" bestFit="1" customWidth="1"/>
    <col min="2" max="17" width="5.28515625" bestFit="1" customWidth="1"/>
  </cols>
  <sheetData>
    <row r="1" spans="1:22">
      <c r="A1" t="s">
        <v>107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22" ht="15.75" thickBot="1">
      <c r="A2" s="1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22" ht="15.75" thickBot="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T3" s="2">
        <v>0.85</v>
      </c>
      <c r="U3" s="3">
        <v>0.1</v>
      </c>
      <c r="V3" s="3">
        <v>0.05</v>
      </c>
    </row>
    <row r="4" spans="1:22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T4">
        <f>T3*0.6</f>
        <v>0.51</v>
      </c>
      <c r="U4">
        <f>U3+T3*0.2</f>
        <v>0.27</v>
      </c>
      <c r="V4">
        <f>V3+T3*0.2</f>
        <v>0.22000000000000003</v>
      </c>
    </row>
    <row r="5" spans="1:22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22">
      <c r="A6" s="1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22">
      <c r="A7" s="1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22">
      <c r="A8" s="1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22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22">
      <c r="A10" s="1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22">
      <c r="A11" s="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22">
      <c r="A12" s="1" t="s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2">
      <c r="A13" s="1" t="s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22">
      <c r="A14" s="1" t="s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22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22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>
      <c r="A63" s="1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>
      <c r="A64" s="1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>
      <c r="A65" s="1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>
      <c r="A69" s="1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>
      <c r="A77" s="1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>
      <c r="A79" s="1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 s="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3D6B-C8B8-4182-AD79-2D5B58E5F51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2D17C-2511-4EAE-8EA9-D20C2D1B7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2020-05-29T12:28:32Z</dcterms:created>
  <dcterms:modified xsi:type="dcterms:W3CDTF">2020-06-02T16:46:39Z</dcterms:modified>
</cp:coreProperties>
</file>