
<file path=[Content_Types].xml><?xml version="1.0" encoding="utf-8"?>
<Types xmlns="http://schemas.openxmlformats.org/package/2006/content-types">
  <Default Extension="xml" ContentType="application/xml"/>
  <Default Extension="png" ContentType="image/png"/>
  <Default Extension="gif" ContentType="image/gif"/>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2080"/>
  </bookViews>
  <sheets>
    <sheet name="自组装数据收集表" sheetId="1" r:id="rId1"/>
    <sheet name="表格字段规范化说明示例" sheetId="2" r:id="rId2"/>
    <sheet name="WpsReserved_CellImgList" sheetId="3" state="veryHidden" r:id="rId3"/>
  </sheets>
  <definedNames>
    <definedName name="_xlnm._FilterDatabase" localSheetId="0" hidden="1">自组装数据收集表!$AO$110:$AP$121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3373BE7D36BC4804A0D71187E80B9B9B" descr="post_object_image_3122299006"/>
        <xdr:cNvPicPr/>
      </xdr:nvPicPr>
      <xdr:blipFill>
        <a:blip r:embed="rId1"/>
        <a:stretch>
          <a:fillRect/>
        </a:stretch>
      </xdr:blipFill>
      <xdr:spPr>
        <a:xfrm>
          <a:off x="0" y="0"/>
          <a:ext cx="1898650" cy="1123950"/>
        </a:xfrm>
        <a:prstGeom prst="rect">
          <a:avLst/>
        </a:prstGeom>
      </xdr:spPr>
    </xdr:pic>
  </etc:cellImage>
  <etc:cellImage>
    <xdr:pic>
      <xdr:nvPicPr>
        <xdr:cNvPr id="3" name="ID_FC9721DFB10D43E080E699315B03526F" descr="post_object_image_3488293408"/>
        <xdr:cNvPicPr/>
      </xdr:nvPicPr>
      <xdr:blipFill>
        <a:blip r:embed="rId2"/>
        <a:stretch>
          <a:fillRect/>
        </a:stretch>
      </xdr:blipFill>
      <xdr:spPr>
        <a:xfrm>
          <a:off x="0" y="0"/>
          <a:ext cx="3829050" cy="2520950"/>
        </a:xfrm>
        <a:prstGeom prst="rect">
          <a:avLst/>
        </a:prstGeom>
      </xdr:spPr>
    </xdr:pic>
  </etc:cellImage>
  <etc:cellImage>
    <xdr:pic>
      <xdr:nvPicPr>
        <xdr:cNvPr id="5" name="ID_DF849A8055A24D77959983BD58B231EC" descr="post_object_image_2339246508"/>
        <xdr:cNvPicPr/>
      </xdr:nvPicPr>
      <xdr:blipFill>
        <a:blip r:embed="rId3"/>
        <a:stretch>
          <a:fillRect/>
        </a:stretch>
      </xdr:blipFill>
      <xdr:spPr>
        <a:xfrm>
          <a:off x="0" y="0"/>
          <a:ext cx="3829050" cy="3765550"/>
        </a:xfrm>
        <a:prstGeom prst="rect">
          <a:avLst/>
        </a:prstGeom>
      </xdr:spPr>
    </xdr:pic>
  </etc:cellImage>
  <etc:cellImage>
    <xdr:pic>
      <xdr:nvPicPr>
        <xdr:cNvPr id="84" name="ID_D7D0E951F9CA41158F269C0C5BF08632"/>
        <xdr:cNvPicPr>
          <a:picLocks noChangeAspect="1"/>
        </xdr:cNvPicPr>
      </xdr:nvPicPr>
      <xdr:blipFill>
        <a:blip r:embed="rId4"/>
        <a:stretch>
          <a:fillRect/>
        </a:stretch>
      </xdr:blipFill>
      <xdr:spPr>
        <a:xfrm>
          <a:off x="4746625" y="80973295"/>
          <a:ext cx="1400175" cy="933450"/>
        </a:xfrm>
        <a:prstGeom prst="rect">
          <a:avLst/>
        </a:prstGeom>
      </xdr:spPr>
    </xdr:pic>
  </etc:cellImage>
  <etc:cellImage>
    <xdr:pic>
      <xdr:nvPicPr>
        <xdr:cNvPr id="88" name="ID_27BFB417A5514C279F6E88F531F776BD"/>
        <xdr:cNvPicPr>
          <a:picLocks noChangeAspect="1"/>
        </xdr:cNvPicPr>
      </xdr:nvPicPr>
      <xdr:blipFill>
        <a:blip r:embed="rId5"/>
        <a:stretch>
          <a:fillRect/>
        </a:stretch>
      </xdr:blipFill>
      <xdr:spPr>
        <a:xfrm>
          <a:off x="4977130" y="82014695"/>
          <a:ext cx="1200150" cy="885825"/>
        </a:xfrm>
        <a:prstGeom prst="rect">
          <a:avLst/>
        </a:prstGeom>
      </xdr:spPr>
    </xdr:pic>
  </etc:cellImage>
  <etc:cellImage>
    <xdr:pic>
      <xdr:nvPicPr>
        <xdr:cNvPr id="86" name="ID_7C2044EF5B3C4726883B81CE1A19A4C4"/>
        <xdr:cNvPicPr/>
      </xdr:nvPicPr>
      <xdr:blipFill>
        <a:blip r:embed="rId6"/>
        <a:srcRect t="17731" b="15603"/>
        <a:stretch>
          <a:fillRect/>
        </a:stretch>
      </xdr:blipFill>
      <xdr:spPr>
        <a:xfrm>
          <a:off x="4462145" y="51563270"/>
          <a:ext cx="2089785" cy="929005"/>
        </a:xfrm>
        <a:prstGeom prst="rect">
          <a:avLst/>
        </a:prstGeom>
      </xdr:spPr>
    </xdr:pic>
  </etc:cellImage>
  <etc:cellImage>
    <xdr:pic>
      <xdr:nvPicPr>
        <xdr:cNvPr id="83" name="ID_3B46D9829BAE4282AE6ADF17FD4224AF"/>
        <xdr:cNvPicPr>
          <a:picLocks noChangeAspect="1"/>
        </xdr:cNvPicPr>
      </xdr:nvPicPr>
      <xdr:blipFill>
        <a:blip r:embed="rId7"/>
        <a:stretch>
          <a:fillRect/>
        </a:stretch>
      </xdr:blipFill>
      <xdr:spPr>
        <a:xfrm>
          <a:off x="4883150" y="79922370"/>
          <a:ext cx="1333500" cy="990600"/>
        </a:xfrm>
        <a:prstGeom prst="rect">
          <a:avLst/>
        </a:prstGeom>
      </xdr:spPr>
    </xdr:pic>
  </etc:cellImage>
  <etc:cellImage>
    <xdr:pic>
      <xdr:nvPicPr>
        <xdr:cNvPr id="81" name="ID_B81AD96B50F748189B7B28F55DFF6286"/>
        <xdr:cNvPicPr/>
      </xdr:nvPicPr>
      <xdr:blipFill>
        <a:blip r:embed="rId8"/>
        <a:stretch>
          <a:fillRect/>
        </a:stretch>
      </xdr:blipFill>
      <xdr:spPr>
        <a:xfrm>
          <a:off x="4646930" y="38363525"/>
          <a:ext cx="1793875" cy="755015"/>
        </a:xfrm>
        <a:prstGeom prst="rect">
          <a:avLst/>
        </a:prstGeom>
      </xdr:spPr>
    </xdr:pic>
  </etc:cellImage>
  <etc:cellImage>
    <xdr:pic>
      <xdr:nvPicPr>
        <xdr:cNvPr id="75" name="ID_D104A6378B4E4FE5991AAB96E83BB407"/>
        <xdr:cNvPicPr>
          <a:picLocks noChangeAspect="1"/>
        </xdr:cNvPicPr>
      </xdr:nvPicPr>
      <xdr:blipFill>
        <a:blip r:embed="rId9"/>
        <a:stretch>
          <a:fillRect/>
        </a:stretch>
      </xdr:blipFill>
      <xdr:spPr>
        <a:xfrm>
          <a:off x="4821555" y="71891525"/>
          <a:ext cx="1323975" cy="942975"/>
        </a:xfrm>
        <a:prstGeom prst="rect">
          <a:avLst/>
        </a:prstGeom>
      </xdr:spPr>
    </xdr:pic>
  </etc:cellImage>
  <etc:cellImage>
    <xdr:pic>
      <xdr:nvPicPr>
        <xdr:cNvPr id="74" name="ID_95C3C489B70A473CBBC49299557F61F0"/>
        <xdr:cNvPicPr/>
      </xdr:nvPicPr>
      <xdr:blipFill>
        <a:blip r:embed="rId10"/>
        <a:stretch>
          <a:fillRect/>
        </a:stretch>
      </xdr:blipFill>
      <xdr:spPr>
        <a:xfrm>
          <a:off x="4703445" y="76979145"/>
          <a:ext cx="1641475" cy="904875"/>
        </a:xfrm>
        <a:prstGeom prst="rect">
          <a:avLst/>
        </a:prstGeom>
      </xdr:spPr>
    </xdr:pic>
  </etc:cellImage>
  <etc:cellImage>
    <xdr:pic>
      <xdr:nvPicPr>
        <xdr:cNvPr id="73" name="ID_F656040D3D47483AA063759AD8BF18A3"/>
        <xdr:cNvPicPr/>
      </xdr:nvPicPr>
      <xdr:blipFill>
        <a:blip r:embed="rId11"/>
        <a:stretch>
          <a:fillRect/>
        </a:stretch>
      </xdr:blipFill>
      <xdr:spPr>
        <a:xfrm>
          <a:off x="4504055" y="75937745"/>
          <a:ext cx="2095500" cy="882650"/>
        </a:xfrm>
        <a:prstGeom prst="rect">
          <a:avLst/>
        </a:prstGeom>
      </xdr:spPr>
    </xdr:pic>
  </etc:cellImage>
  <etc:cellImage>
    <xdr:pic>
      <xdr:nvPicPr>
        <xdr:cNvPr id="72" name="ID_76F0B705FFE149DD9E443AF4B5A9E26E"/>
        <xdr:cNvPicPr/>
      </xdr:nvPicPr>
      <xdr:blipFill>
        <a:blip r:embed="rId12"/>
        <a:stretch>
          <a:fillRect/>
        </a:stretch>
      </xdr:blipFill>
      <xdr:spPr>
        <a:xfrm>
          <a:off x="4620260" y="74947145"/>
          <a:ext cx="1701165" cy="904875"/>
        </a:xfrm>
        <a:prstGeom prst="rect">
          <a:avLst/>
        </a:prstGeom>
      </xdr:spPr>
    </xdr:pic>
  </etc:cellImage>
  <etc:cellImage>
    <xdr:pic>
      <xdr:nvPicPr>
        <xdr:cNvPr id="70" name="ID_3D2941C61A2F4A7B82828EC87282CBB4"/>
        <xdr:cNvPicPr/>
      </xdr:nvPicPr>
      <xdr:blipFill>
        <a:blip r:embed="rId13"/>
        <a:stretch>
          <a:fillRect/>
        </a:stretch>
      </xdr:blipFill>
      <xdr:spPr>
        <a:xfrm>
          <a:off x="4706620" y="72931020"/>
          <a:ext cx="1638935" cy="896620"/>
        </a:xfrm>
        <a:prstGeom prst="rect">
          <a:avLst/>
        </a:prstGeom>
      </xdr:spPr>
    </xdr:pic>
  </etc:cellImage>
  <etc:cellImage>
    <xdr:pic>
      <xdr:nvPicPr>
        <xdr:cNvPr id="69" name="ID_CA2B86D79197419B926E18B6D3C24905"/>
        <xdr:cNvPicPr/>
      </xdr:nvPicPr>
      <xdr:blipFill>
        <a:blip r:embed="rId14"/>
        <a:stretch>
          <a:fillRect/>
        </a:stretch>
      </xdr:blipFill>
      <xdr:spPr>
        <a:xfrm>
          <a:off x="4607560" y="70819645"/>
          <a:ext cx="1706245" cy="968375"/>
        </a:xfrm>
        <a:prstGeom prst="rect">
          <a:avLst/>
        </a:prstGeom>
      </xdr:spPr>
    </xdr:pic>
  </etc:cellImage>
  <etc:cellImage>
    <xdr:pic>
      <xdr:nvPicPr>
        <xdr:cNvPr id="68" name="ID_4D49EC8A254642578F5168C09E341743"/>
        <xdr:cNvPicPr/>
      </xdr:nvPicPr>
      <xdr:blipFill>
        <a:blip r:embed="rId15"/>
        <a:stretch>
          <a:fillRect/>
        </a:stretch>
      </xdr:blipFill>
      <xdr:spPr>
        <a:xfrm>
          <a:off x="4618990" y="69811265"/>
          <a:ext cx="1591310" cy="960755"/>
        </a:xfrm>
        <a:prstGeom prst="rect">
          <a:avLst/>
        </a:prstGeom>
      </xdr:spPr>
    </xdr:pic>
  </etc:cellImage>
  <etc:cellImage>
    <xdr:pic>
      <xdr:nvPicPr>
        <xdr:cNvPr id="67" name="ID_B6C1108CE5734234B9A011A799C8E5B9"/>
        <xdr:cNvPicPr/>
      </xdr:nvPicPr>
      <xdr:blipFill>
        <a:blip r:embed="rId16"/>
        <a:stretch>
          <a:fillRect/>
        </a:stretch>
      </xdr:blipFill>
      <xdr:spPr>
        <a:xfrm>
          <a:off x="4712970" y="68811140"/>
          <a:ext cx="1727835" cy="968375"/>
        </a:xfrm>
        <a:prstGeom prst="rect">
          <a:avLst/>
        </a:prstGeom>
      </xdr:spPr>
    </xdr:pic>
  </etc:cellImage>
  <etc:cellImage>
    <xdr:pic>
      <xdr:nvPicPr>
        <xdr:cNvPr id="66" name="ID_7C782C7081C144EB880D634F7FD90419"/>
        <xdr:cNvPicPr/>
      </xdr:nvPicPr>
      <xdr:blipFill>
        <a:blip r:embed="rId17"/>
        <a:stretch>
          <a:fillRect/>
        </a:stretch>
      </xdr:blipFill>
      <xdr:spPr>
        <a:xfrm>
          <a:off x="4661535" y="67835145"/>
          <a:ext cx="1762760" cy="889000"/>
        </a:xfrm>
        <a:prstGeom prst="rect">
          <a:avLst/>
        </a:prstGeom>
      </xdr:spPr>
    </xdr:pic>
  </etc:cellImage>
  <etc:cellImage>
    <xdr:pic>
      <xdr:nvPicPr>
        <xdr:cNvPr id="25" name="ID_E85807B2BC864286A7F02979D0B01A72"/>
        <xdr:cNvPicPr/>
      </xdr:nvPicPr>
      <xdr:blipFill>
        <a:blip r:embed="rId18"/>
        <a:stretch>
          <a:fillRect/>
        </a:stretch>
      </xdr:blipFill>
      <xdr:spPr>
        <a:xfrm>
          <a:off x="4629150" y="13900150"/>
          <a:ext cx="1716405" cy="1079500"/>
        </a:xfrm>
        <a:prstGeom prst="rect">
          <a:avLst/>
        </a:prstGeom>
      </xdr:spPr>
    </xdr:pic>
  </etc:cellImage>
  <etc:cellImage>
    <xdr:pic>
      <xdr:nvPicPr>
        <xdr:cNvPr id="24" name="ID_3835277CEFAB46DA8739AC67B1EDA388"/>
        <xdr:cNvPicPr/>
      </xdr:nvPicPr>
      <xdr:blipFill>
        <a:blip r:embed="rId19"/>
        <a:srcRect t="23288" b="12329"/>
        <a:stretch>
          <a:fillRect/>
        </a:stretch>
      </xdr:blipFill>
      <xdr:spPr>
        <a:xfrm>
          <a:off x="4541520" y="12963525"/>
          <a:ext cx="1938655" cy="889000"/>
        </a:xfrm>
        <a:prstGeom prst="rect">
          <a:avLst/>
        </a:prstGeom>
      </xdr:spPr>
    </xdr:pic>
  </etc:cellImage>
  <etc:cellImage>
    <xdr:pic>
      <xdr:nvPicPr>
        <xdr:cNvPr id="23" name="ID_1C6FED4226914CF9BF05F71DDBACC3D5"/>
        <xdr:cNvPicPr/>
      </xdr:nvPicPr>
      <xdr:blipFill>
        <a:blip r:embed="rId20"/>
        <a:stretch>
          <a:fillRect/>
        </a:stretch>
      </xdr:blipFill>
      <xdr:spPr>
        <a:xfrm>
          <a:off x="4636770" y="11884025"/>
          <a:ext cx="1787525" cy="1039495"/>
        </a:xfrm>
        <a:prstGeom prst="rect">
          <a:avLst/>
        </a:prstGeom>
      </xdr:spPr>
    </xdr:pic>
  </etc:cellImage>
  <etc:cellImage>
    <xdr:pic>
      <xdr:nvPicPr>
        <xdr:cNvPr id="22" name="ID_415DA5D915264148A54C4C1EB9E1AD03"/>
        <xdr:cNvPicPr/>
      </xdr:nvPicPr>
      <xdr:blipFill>
        <a:blip r:embed="rId21"/>
        <a:stretch>
          <a:fillRect/>
        </a:stretch>
      </xdr:blipFill>
      <xdr:spPr>
        <a:xfrm>
          <a:off x="4692650" y="10891520"/>
          <a:ext cx="1572895" cy="952500"/>
        </a:xfrm>
        <a:prstGeom prst="rect">
          <a:avLst/>
        </a:prstGeom>
      </xdr:spPr>
    </xdr:pic>
  </etc:cellImage>
  <etc:cellImage>
    <xdr:pic>
      <xdr:nvPicPr>
        <xdr:cNvPr id="21" name="ID_1AF111C2CFCB4D46AF3AA398FA2AA507"/>
        <xdr:cNvPicPr/>
      </xdr:nvPicPr>
      <xdr:blipFill>
        <a:blip r:embed="rId22"/>
        <a:stretch>
          <a:fillRect/>
        </a:stretch>
      </xdr:blipFill>
      <xdr:spPr>
        <a:xfrm>
          <a:off x="4605020" y="9836150"/>
          <a:ext cx="1787525" cy="1079500"/>
        </a:xfrm>
        <a:prstGeom prst="rect">
          <a:avLst/>
        </a:prstGeom>
      </xdr:spPr>
    </xdr:pic>
  </etc:cellImage>
  <etc:cellImage>
    <xdr:pic>
      <xdr:nvPicPr>
        <xdr:cNvPr id="18" name="ID_9DC2D696EE95419080FA9A585A0C965E"/>
        <xdr:cNvPicPr/>
      </xdr:nvPicPr>
      <xdr:blipFill>
        <a:blip r:embed="rId23"/>
        <a:stretch>
          <a:fillRect/>
        </a:stretch>
      </xdr:blipFill>
      <xdr:spPr>
        <a:xfrm>
          <a:off x="4535805" y="6854825"/>
          <a:ext cx="1785620" cy="869950"/>
        </a:xfrm>
        <a:prstGeom prst="rect">
          <a:avLst/>
        </a:prstGeom>
      </xdr:spPr>
    </xdr:pic>
  </etc:cellImage>
  <etc:cellImage>
    <xdr:pic>
      <xdr:nvPicPr>
        <xdr:cNvPr id="65" name="ID_22D92227DB6747CDA8DAAFEAA812D992"/>
        <xdr:cNvPicPr/>
      </xdr:nvPicPr>
      <xdr:blipFill>
        <a:blip r:embed="rId24"/>
        <a:stretch>
          <a:fillRect/>
        </a:stretch>
      </xdr:blipFill>
      <xdr:spPr>
        <a:xfrm>
          <a:off x="4557395" y="66811525"/>
          <a:ext cx="1811655" cy="889000"/>
        </a:xfrm>
        <a:prstGeom prst="rect">
          <a:avLst/>
        </a:prstGeom>
      </xdr:spPr>
    </xdr:pic>
  </etc:cellImage>
  <etc:cellImage>
    <xdr:pic>
      <xdr:nvPicPr>
        <xdr:cNvPr id="17" name="ID_2C0073E6B8F84E4DB23DCF8595622060"/>
        <xdr:cNvPicPr/>
      </xdr:nvPicPr>
      <xdr:blipFill>
        <a:blip r:embed="rId25"/>
        <a:stretch>
          <a:fillRect/>
        </a:stretch>
      </xdr:blipFill>
      <xdr:spPr>
        <a:xfrm>
          <a:off x="4504055" y="5819140"/>
          <a:ext cx="1968500" cy="913130"/>
        </a:xfrm>
        <a:prstGeom prst="rect">
          <a:avLst/>
        </a:prstGeom>
      </xdr:spPr>
    </xdr:pic>
  </etc:cellImage>
  <etc:cellImage>
    <xdr:pic>
      <xdr:nvPicPr>
        <xdr:cNvPr id="64" name="ID_5BEA6BB83FA64E83B6210DB543CBA4CF"/>
        <xdr:cNvPicPr/>
      </xdr:nvPicPr>
      <xdr:blipFill>
        <a:blip r:embed="rId24"/>
        <a:stretch>
          <a:fillRect/>
        </a:stretch>
      </xdr:blipFill>
      <xdr:spPr>
        <a:xfrm>
          <a:off x="4509770" y="65755520"/>
          <a:ext cx="1938655" cy="880745"/>
        </a:xfrm>
        <a:prstGeom prst="rect">
          <a:avLst/>
        </a:prstGeom>
      </xdr:spPr>
    </xdr:pic>
  </etc:cellImage>
  <etc:cellImage>
    <xdr:pic>
      <xdr:nvPicPr>
        <xdr:cNvPr id="16" name="ID_6C375923BE6B470ABF58F1DBFB5E9026"/>
        <xdr:cNvPicPr/>
      </xdr:nvPicPr>
      <xdr:blipFill>
        <a:blip r:embed="rId26"/>
        <a:stretch>
          <a:fillRect/>
        </a:stretch>
      </xdr:blipFill>
      <xdr:spPr>
        <a:xfrm>
          <a:off x="4504055" y="4857115"/>
          <a:ext cx="2032000" cy="875030"/>
        </a:xfrm>
        <a:prstGeom prst="rect">
          <a:avLst/>
        </a:prstGeom>
      </xdr:spPr>
    </xdr:pic>
  </etc:cellImage>
  <etc:cellImage>
    <xdr:pic>
      <xdr:nvPicPr>
        <xdr:cNvPr id="63" name="ID_D6962494A6C240298C1DA864CEC38A85"/>
        <xdr:cNvPicPr/>
      </xdr:nvPicPr>
      <xdr:blipFill>
        <a:blip r:embed="rId27"/>
        <a:stretch>
          <a:fillRect/>
        </a:stretch>
      </xdr:blipFill>
      <xdr:spPr>
        <a:xfrm>
          <a:off x="4488180" y="64867790"/>
          <a:ext cx="1991995" cy="681355"/>
        </a:xfrm>
        <a:prstGeom prst="rect">
          <a:avLst/>
        </a:prstGeom>
      </xdr:spPr>
    </xdr:pic>
  </etc:cellImage>
  <etc:cellImage>
    <xdr:pic>
      <xdr:nvPicPr>
        <xdr:cNvPr id="34" name="ID_90BC3C181C2947AF82CBD36EDCD87544"/>
        <xdr:cNvPicPr/>
      </xdr:nvPicPr>
      <xdr:blipFill>
        <a:blip r:embed="rId28"/>
        <a:stretch>
          <a:fillRect/>
        </a:stretch>
      </xdr:blipFill>
      <xdr:spPr>
        <a:xfrm>
          <a:off x="4885055" y="33307020"/>
          <a:ext cx="1158875" cy="865505"/>
        </a:xfrm>
        <a:prstGeom prst="rect">
          <a:avLst/>
        </a:prstGeom>
      </xdr:spPr>
    </xdr:pic>
  </etc:cellImage>
  <etc:cellImage>
    <xdr:pic>
      <xdr:nvPicPr>
        <xdr:cNvPr id="15" name="ID_35092C02EE2348FF8557A8FC31C3EAEC"/>
        <xdr:cNvPicPr/>
      </xdr:nvPicPr>
      <xdr:blipFill>
        <a:blip r:embed="rId29"/>
        <a:stretch>
          <a:fillRect/>
        </a:stretch>
      </xdr:blipFill>
      <xdr:spPr>
        <a:xfrm>
          <a:off x="4733925" y="3793490"/>
          <a:ext cx="1587500" cy="795655"/>
        </a:xfrm>
        <a:prstGeom prst="rect">
          <a:avLst/>
        </a:prstGeom>
      </xdr:spPr>
    </xdr:pic>
  </etc:cellImage>
  <etc:cellImage>
    <xdr:pic>
      <xdr:nvPicPr>
        <xdr:cNvPr id="62" name="ID_CB17D5E7FE7340708331EFF036542EE1"/>
        <xdr:cNvPicPr/>
      </xdr:nvPicPr>
      <xdr:blipFill>
        <a:blip r:embed="rId30"/>
        <a:stretch>
          <a:fillRect/>
        </a:stretch>
      </xdr:blipFill>
      <xdr:spPr>
        <a:xfrm>
          <a:off x="4692650" y="63731775"/>
          <a:ext cx="1541145" cy="944245"/>
        </a:xfrm>
        <a:prstGeom prst="rect">
          <a:avLst/>
        </a:prstGeom>
      </xdr:spPr>
    </xdr:pic>
  </etc:cellImage>
  <etc:cellImage>
    <xdr:pic>
      <xdr:nvPicPr>
        <xdr:cNvPr id="31" name="ID_8D36B134F48B4D9DAF0DDA36AA1FCE5C"/>
        <xdr:cNvPicPr/>
      </xdr:nvPicPr>
      <xdr:blipFill>
        <a:blip r:embed="rId31"/>
        <a:stretch>
          <a:fillRect/>
        </a:stretch>
      </xdr:blipFill>
      <xdr:spPr>
        <a:xfrm>
          <a:off x="4709795" y="30208220"/>
          <a:ext cx="1809750" cy="892175"/>
        </a:xfrm>
        <a:prstGeom prst="rect">
          <a:avLst/>
        </a:prstGeom>
      </xdr:spPr>
    </xdr:pic>
  </etc:cellImage>
  <etc:cellImage>
    <xdr:pic>
      <xdr:nvPicPr>
        <xdr:cNvPr id="6" name="ID_EF26B4B3AD9D4F07BBB588AA5B54EF60"/>
        <xdr:cNvPicPr/>
      </xdr:nvPicPr>
      <xdr:blipFill>
        <a:blip r:embed="rId32"/>
        <a:srcRect l="2" t="1150" r="-194" b="2213"/>
        <a:stretch>
          <a:fillRect/>
        </a:stretch>
      </xdr:blipFill>
      <xdr:spPr>
        <a:xfrm>
          <a:off x="4910455" y="779145"/>
          <a:ext cx="1244600" cy="897255"/>
        </a:xfrm>
        <a:prstGeom prst="rect">
          <a:avLst/>
        </a:prstGeom>
      </xdr:spPr>
    </xdr:pic>
  </etc:cellImage>
  <etc:cellImage>
    <xdr:pic>
      <xdr:nvPicPr>
        <xdr:cNvPr id="59" name="ID_FEFA1BBBE58149458DC135EE99B450A7"/>
        <xdr:cNvPicPr/>
      </xdr:nvPicPr>
      <xdr:blipFill>
        <a:blip r:embed="rId33"/>
        <a:stretch>
          <a:fillRect/>
        </a:stretch>
      </xdr:blipFill>
      <xdr:spPr>
        <a:xfrm>
          <a:off x="4554220" y="60754895"/>
          <a:ext cx="1791335" cy="817245"/>
        </a:xfrm>
        <a:prstGeom prst="rect">
          <a:avLst/>
        </a:prstGeom>
      </xdr:spPr>
    </xdr:pic>
  </etc:cellImage>
  <etc:cellImage>
    <xdr:pic>
      <xdr:nvPicPr>
        <xdr:cNvPr id="11" name="ID_E7323DADFB3241E38E53E009BC2878BF"/>
        <xdr:cNvPicPr/>
      </xdr:nvPicPr>
      <xdr:blipFill>
        <a:blip r:embed="rId34"/>
        <a:stretch>
          <a:fillRect/>
        </a:stretch>
      </xdr:blipFill>
      <xdr:spPr>
        <a:xfrm>
          <a:off x="4819650" y="27220545"/>
          <a:ext cx="1406525" cy="768350"/>
        </a:xfrm>
        <a:prstGeom prst="rect">
          <a:avLst/>
        </a:prstGeom>
      </xdr:spPr>
    </xdr:pic>
  </etc:cellImage>
  <etc:cellImage>
    <xdr:pic>
      <xdr:nvPicPr>
        <xdr:cNvPr id="7" name="ID_D693301FF1134419933E360F635A406F"/>
        <xdr:cNvPicPr/>
      </xdr:nvPicPr>
      <xdr:blipFill>
        <a:blip r:embed="rId35"/>
        <a:stretch>
          <a:fillRect/>
        </a:stretch>
      </xdr:blipFill>
      <xdr:spPr>
        <a:xfrm>
          <a:off x="4779010" y="1920875"/>
          <a:ext cx="1288415" cy="739775"/>
        </a:xfrm>
        <a:prstGeom prst="rect">
          <a:avLst/>
        </a:prstGeom>
      </xdr:spPr>
    </xdr:pic>
  </etc:cellImage>
  <etc:cellImage>
    <xdr:pic>
      <xdr:nvPicPr>
        <xdr:cNvPr id="60" name="ID_1B1424684FC54837B835B6B1B78B2AC8"/>
        <xdr:cNvPicPr/>
      </xdr:nvPicPr>
      <xdr:blipFill>
        <a:blip r:embed="rId36"/>
        <a:stretch>
          <a:fillRect/>
        </a:stretch>
      </xdr:blipFill>
      <xdr:spPr>
        <a:xfrm>
          <a:off x="4755515" y="61652150"/>
          <a:ext cx="1629410" cy="920750"/>
        </a:xfrm>
        <a:prstGeom prst="rect">
          <a:avLst/>
        </a:prstGeom>
      </xdr:spPr>
    </xdr:pic>
  </etc:cellImage>
  <etc:cellImage>
    <xdr:pic>
      <xdr:nvPicPr>
        <xdr:cNvPr id="12" name="ID_3A8BBB1D359A4FD29ED76BA6DD347DE1"/>
        <xdr:cNvPicPr/>
      </xdr:nvPicPr>
      <xdr:blipFill>
        <a:blip r:embed="rId37"/>
        <a:stretch>
          <a:fillRect/>
        </a:stretch>
      </xdr:blipFill>
      <xdr:spPr>
        <a:xfrm>
          <a:off x="4751705" y="28258770"/>
          <a:ext cx="1513840" cy="809625"/>
        </a:xfrm>
        <a:prstGeom prst="rect">
          <a:avLst/>
        </a:prstGeom>
      </xdr:spPr>
    </xdr:pic>
  </etc:cellImage>
  <etc:cellImage>
    <xdr:pic>
      <xdr:nvPicPr>
        <xdr:cNvPr id="8" name="ID_C91F72E1BC0B409999459C6CC4CCC894"/>
        <xdr:cNvPicPr/>
      </xdr:nvPicPr>
      <xdr:blipFill>
        <a:blip r:embed="rId38"/>
        <a:stretch>
          <a:fillRect/>
        </a:stretch>
      </xdr:blipFill>
      <xdr:spPr>
        <a:xfrm>
          <a:off x="4751705" y="20020915"/>
          <a:ext cx="1641475" cy="911860"/>
        </a:xfrm>
        <a:prstGeom prst="rect">
          <a:avLst/>
        </a:prstGeom>
      </xdr:spPr>
    </xdr:pic>
  </etc:cellImage>
  <etc:cellImage>
    <xdr:pic>
      <xdr:nvPicPr>
        <xdr:cNvPr id="9" name="ID_93ABED35A0DA41EF95E0183B5296B34F"/>
        <xdr:cNvPicPr/>
      </xdr:nvPicPr>
      <xdr:blipFill>
        <a:blip r:embed="rId39"/>
        <a:stretch>
          <a:fillRect/>
        </a:stretch>
      </xdr:blipFill>
      <xdr:spPr>
        <a:xfrm>
          <a:off x="4472305" y="22064345"/>
          <a:ext cx="2063750" cy="892175"/>
        </a:xfrm>
        <a:prstGeom prst="rect">
          <a:avLst/>
        </a:prstGeom>
      </xdr:spPr>
    </xdr:pic>
  </etc:cellImage>
  <etc:cellImage>
    <xdr:pic>
      <xdr:nvPicPr>
        <xdr:cNvPr id="10" name="ID_76BAB58A281C4733A206E454A2BBF6F8"/>
        <xdr:cNvPicPr/>
      </xdr:nvPicPr>
      <xdr:blipFill>
        <a:blip r:embed="rId40"/>
        <a:stretch>
          <a:fillRect/>
        </a:stretch>
      </xdr:blipFill>
      <xdr:spPr>
        <a:xfrm>
          <a:off x="4641215" y="23115905"/>
          <a:ext cx="1569085" cy="888365"/>
        </a:xfrm>
        <a:prstGeom prst="rect">
          <a:avLst/>
        </a:prstGeom>
      </xdr:spPr>
    </xdr:pic>
  </etc:cellImage>
  <etc:cellImage>
    <xdr:pic>
      <xdr:nvPicPr>
        <xdr:cNvPr id="13" name="ID_4AD2F785E8984540B10301A96F579974"/>
        <xdr:cNvPicPr/>
      </xdr:nvPicPr>
      <xdr:blipFill>
        <a:blip r:embed="rId41"/>
        <a:stretch>
          <a:fillRect/>
        </a:stretch>
      </xdr:blipFill>
      <xdr:spPr>
        <a:xfrm>
          <a:off x="4601845" y="24124285"/>
          <a:ext cx="1965960" cy="943610"/>
        </a:xfrm>
        <a:prstGeom prst="rect">
          <a:avLst/>
        </a:prstGeom>
      </xdr:spPr>
    </xdr:pic>
  </etc:cellImage>
  <etc:cellImage>
    <xdr:pic>
      <xdr:nvPicPr>
        <xdr:cNvPr id="14" name="ID_166ACAA18CFA4282ACC35A6A6CA5AB04"/>
        <xdr:cNvPicPr/>
      </xdr:nvPicPr>
      <xdr:blipFill>
        <a:blip r:embed="rId42"/>
        <a:stretch>
          <a:fillRect/>
        </a:stretch>
      </xdr:blipFill>
      <xdr:spPr>
        <a:xfrm>
          <a:off x="4403090" y="25157430"/>
          <a:ext cx="2092960" cy="870585"/>
        </a:xfrm>
        <a:prstGeom prst="rect">
          <a:avLst/>
        </a:prstGeom>
      </xdr:spPr>
    </xdr:pic>
  </etc:cellImage>
  <etc:cellImage>
    <xdr:pic>
      <xdr:nvPicPr>
        <xdr:cNvPr id="19" name="ID_A54B318AE06C4B50B10FB20E7F3A3F88"/>
        <xdr:cNvPicPr/>
      </xdr:nvPicPr>
      <xdr:blipFill>
        <a:blip r:embed="rId43"/>
        <a:stretch>
          <a:fillRect/>
        </a:stretch>
      </xdr:blipFill>
      <xdr:spPr>
        <a:xfrm>
          <a:off x="4595495" y="26101675"/>
          <a:ext cx="1805305" cy="990600"/>
        </a:xfrm>
        <a:prstGeom prst="rect">
          <a:avLst/>
        </a:prstGeom>
      </xdr:spPr>
    </xdr:pic>
  </etc:cellImage>
  <etc:cellImage>
    <xdr:pic>
      <xdr:nvPicPr>
        <xdr:cNvPr id="20" name="ID_A96B08A6BE474E15AFB694EEBBED1BF4"/>
        <xdr:cNvPicPr/>
      </xdr:nvPicPr>
      <xdr:blipFill>
        <a:blip r:embed="rId44"/>
        <a:stretch>
          <a:fillRect/>
        </a:stretch>
      </xdr:blipFill>
      <xdr:spPr>
        <a:xfrm>
          <a:off x="4608195" y="29199840"/>
          <a:ext cx="1824355" cy="845185"/>
        </a:xfrm>
        <a:prstGeom prst="rect">
          <a:avLst/>
        </a:prstGeom>
      </xdr:spPr>
    </xdr:pic>
  </etc:cellImage>
  <etc:cellImage>
    <xdr:pic>
      <xdr:nvPicPr>
        <xdr:cNvPr id="26" name="ID_724AD5D7514443D0AC8B7E4E79C50ADE"/>
        <xdr:cNvPicPr/>
      </xdr:nvPicPr>
      <xdr:blipFill>
        <a:blip r:embed="rId45"/>
        <a:stretch>
          <a:fillRect/>
        </a:stretch>
      </xdr:blipFill>
      <xdr:spPr>
        <a:xfrm>
          <a:off x="4791075" y="2811145"/>
          <a:ext cx="1411605" cy="857250"/>
        </a:xfrm>
        <a:prstGeom prst="rect">
          <a:avLst/>
        </a:prstGeom>
      </xdr:spPr>
    </xdr:pic>
  </etc:cellImage>
  <etc:cellImage>
    <xdr:pic>
      <xdr:nvPicPr>
        <xdr:cNvPr id="61" name="ID_9B07659E185A4217A5B8034C135631DF"/>
        <xdr:cNvPicPr/>
      </xdr:nvPicPr>
      <xdr:blipFill>
        <a:blip r:embed="rId24"/>
        <a:stretch>
          <a:fillRect/>
        </a:stretch>
      </xdr:blipFill>
      <xdr:spPr>
        <a:xfrm>
          <a:off x="4700270" y="62747525"/>
          <a:ext cx="1621155" cy="920750"/>
        </a:xfrm>
        <a:prstGeom prst="rect">
          <a:avLst/>
        </a:prstGeom>
      </xdr:spPr>
    </xdr:pic>
  </etc:cellImage>
  <etc:cellImage>
    <xdr:pic>
      <xdr:nvPicPr>
        <xdr:cNvPr id="35" name="ID_61797B84190D432B85A461699C893A8B"/>
        <xdr:cNvPicPr/>
      </xdr:nvPicPr>
      <xdr:blipFill>
        <a:blip r:embed="rId46"/>
        <a:stretch>
          <a:fillRect/>
        </a:stretch>
      </xdr:blipFill>
      <xdr:spPr>
        <a:xfrm>
          <a:off x="4741545" y="34220150"/>
          <a:ext cx="1365885" cy="889000"/>
        </a:xfrm>
        <a:prstGeom prst="rect">
          <a:avLst/>
        </a:prstGeom>
      </xdr:spPr>
    </xdr:pic>
  </etc:cellImage>
  <etc:cellImage>
    <xdr:pic>
      <xdr:nvPicPr>
        <xdr:cNvPr id="36" name="ID_B966C188EE3E4A7F87DE9BD17EB5435B"/>
        <xdr:cNvPicPr/>
      </xdr:nvPicPr>
      <xdr:blipFill>
        <a:blip r:embed="rId47"/>
        <a:stretch>
          <a:fillRect/>
        </a:stretch>
      </xdr:blipFill>
      <xdr:spPr>
        <a:xfrm>
          <a:off x="4511675" y="35244405"/>
          <a:ext cx="1889125" cy="959485"/>
        </a:xfrm>
        <a:prstGeom prst="rect">
          <a:avLst/>
        </a:prstGeom>
      </xdr:spPr>
    </xdr:pic>
  </etc:cellImage>
  <etc:cellImage>
    <xdr:pic>
      <xdr:nvPicPr>
        <xdr:cNvPr id="37" name="ID_0F8D9BB09F4D411AB44AAC0D6B5E2A3F"/>
        <xdr:cNvPicPr/>
      </xdr:nvPicPr>
      <xdr:blipFill>
        <a:blip r:embed="rId48"/>
        <a:stretch>
          <a:fillRect/>
        </a:stretch>
      </xdr:blipFill>
      <xdr:spPr>
        <a:xfrm>
          <a:off x="4654550" y="36339145"/>
          <a:ext cx="1778000" cy="944245"/>
        </a:xfrm>
        <a:prstGeom prst="rect">
          <a:avLst/>
        </a:prstGeom>
      </xdr:spPr>
    </xdr:pic>
  </etc:cellImage>
  <etc:cellImage>
    <xdr:pic>
      <xdr:nvPicPr>
        <xdr:cNvPr id="38" name="ID_FA33155CC6724EC596FD5F1B6DC24FBF"/>
        <xdr:cNvPicPr/>
      </xdr:nvPicPr>
      <xdr:blipFill>
        <a:blip r:embed="rId8"/>
        <a:stretch>
          <a:fillRect/>
        </a:stretch>
      </xdr:blipFill>
      <xdr:spPr>
        <a:xfrm>
          <a:off x="4670425" y="37401500"/>
          <a:ext cx="1793875" cy="755015"/>
        </a:xfrm>
        <a:prstGeom prst="rect">
          <a:avLst/>
        </a:prstGeom>
      </xdr:spPr>
    </xdr:pic>
  </etc:cellImage>
  <etc:cellImage>
    <xdr:pic>
      <xdr:nvPicPr>
        <xdr:cNvPr id="39" name="ID_066B700BDE914972B7B5358B3E287AD3"/>
        <xdr:cNvPicPr/>
      </xdr:nvPicPr>
      <xdr:blipFill>
        <a:blip r:embed="rId49"/>
        <a:stretch>
          <a:fillRect/>
        </a:stretch>
      </xdr:blipFill>
      <xdr:spPr>
        <a:xfrm>
          <a:off x="4758055" y="39307770"/>
          <a:ext cx="1483995" cy="984250"/>
        </a:xfrm>
        <a:prstGeom prst="rect">
          <a:avLst/>
        </a:prstGeom>
      </xdr:spPr>
    </xdr:pic>
  </etc:cellImage>
  <etc:cellImage>
    <xdr:pic>
      <xdr:nvPicPr>
        <xdr:cNvPr id="40" name="ID_1A04F7F7DFCE40269EFAE3A8155E77B3"/>
        <xdr:cNvPicPr/>
      </xdr:nvPicPr>
      <xdr:blipFill>
        <a:blip r:embed="rId50"/>
        <a:stretch>
          <a:fillRect/>
        </a:stretch>
      </xdr:blipFill>
      <xdr:spPr>
        <a:xfrm>
          <a:off x="4511675" y="40448865"/>
          <a:ext cx="2016125" cy="795655"/>
        </a:xfrm>
        <a:prstGeom prst="rect">
          <a:avLst/>
        </a:prstGeom>
      </xdr:spPr>
    </xdr:pic>
  </etc:cellImage>
  <etc:cellImage>
    <xdr:pic>
      <xdr:nvPicPr>
        <xdr:cNvPr id="41" name="ID_5C7465796A134059A2B5CF96DE5CFA3C"/>
        <xdr:cNvPicPr/>
      </xdr:nvPicPr>
      <xdr:blipFill>
        <a:blip r:embed="rId51"/>
        <a:stretch>
          <a:fillRect/>
        </a:stretch>
      </xdr:blipFill>
      <xdr:spPr>
        <a:xfrm>
          <a:off x="4527550" y="41371520"/>
          <a:ext cx="1889125" cy="960120"/>
        </a:xfrm>
        <a:prstGeom prst="rect">
          <a:avLst/>
        </a:prstGeom>
      </xdr:spPr>
    </xdr:pic>
  </etc:cellImage>
  <etc:cellImage>
    <xdr:pic>
      <xdr:nvPicPr>
        <xdr:cNvPr id="42" name="ID_77DA48E19DB0449680F4FB960C56E275"/>
        <xdr:cNvPicPr/>
      </xdr:nvPicPr>
      <xdr:blipFill>
        <a:blip r:embed="rId52"/>
        <a:stretch>
          <a:fillRect/>
        </a:stretch>
      </xdr:blipFill>
      <xdr:spPr>
        <a:xfrm>
          <a:off x="4582795" y="42363390"/>
          <a:ext cx="1793875" cy="1000125"/>
        </a:xfrm>
        <a:prstGeom prst="rect">
          <a:avLst/>
        </a:prstGeom>
      </xdr:spPr>
    </xdr:pic>
  </etc:cellImage>
  <etc:cellImage>
    <xdr:pic>
      <xdr:nvPicPr>
        <xdr:cNvPr id="43" name="ID_E7DBF4ECEAB9439B90B561318D3C60E6"/>
        <xdr:cNvPicPr/>
      </xdr:nvPicPr>
      <xdr:blipFill>
        <a:blip r:embed="rId53"/>
        <a:stretch>
          <a:fillRect/>
        </a:stretch>
      </xdr:blipFill>
      <xdr:spPr>
        <a:xfrm>
          <a:off x="4662805" y="43395265"/>
          <a:ext cx="1746250" cy="968375"/>
        </a:xfrm>
        <a:prstGeom prst="rect">
          <a:avLst/>
        </a:prstGeom>
      </xdr:spPr>
    </xdr:pic>
  </etc:cellImage>
  <etc:cellImage>
    <xdr:pic>
      <xdr:nvPicPr>
        <xdr:cNvPr id="46" name="ID_D1B3878D9BE04E23AD17469CE5A567BD"/>
        <xdr:cNvPicPr/>
      </xdr:nvPicPr>
      <xdr:blipFill>
        <a:blip r:embed="rId54"/>
        <a:stretch>
          <a:fillRect/>
        </a:stretch>
      </xdr:blipFill>
      <xdr:spPr>
        <a:xfrm>
          <a:off x="4424680" y="46591855"/>
          <a:ext cx="2206625" cy="828040"/>
        </a:xfrm>
        <a:prstGeom prst="rect">
          <a:avLst/>
        </a:prstGeom>
      </xdr:spPr>
    </xdr:pic>
  </etc:cellImage>
  <etc:cellImage>
    <xdr:pic>
      <xdr:nvPicPr>
        <xdr:cNvPr id="47" name="ID_13FC5BB912D642C793A5891EB83048CB"/>
        <xdr:cNvPicPr/>
      </xdr:nvPicPr>
      <xdr:blipFill>
        <a:blip r:embed="rId55"/>
        <a:stretch>
          <a:fillRect/>
        </a:stretch>
      </xdr:blipFill>
      <xdr:spPr>
        <a:xfrm>
          <a:off x="4519930" y="47520225"/>
          <a:ext cx="2023745" cy="812165"/>
        </a:xfrm>
        <a:prstGeom prst="rect">
          <a:avLst/>
        </a:prstGeom>
      </xdr:spPr>
    </xdr:pic>
  </etc:cellImage>
  <etc:cellImage>
    <xdr:pic>
      <xdr:nvPicPr>
        <xdr:cNvPr id="48" name="ID_175E6596003A48CE92ED4BC309AC2621"/>
        <xdr:cNvPicPr/>
      </xdr:nvPicPr>
      <xdr:blipFill>
        <a:blip r:embed="rId56"/>
        <a:stretch>
          <a:fillRect/>
        </a:stretch>
      </xdr:blipFill>
      <xdr:spPr>
        <a:xfrm>
          <a:off x="4472305" y="48513365"/>
          <a:ext cx="2087245" cy="890905"/>
        </a:xfrm>
        <a:prstGeom prst="rect">
          <a:avLst/>
        </a:prstGeom>
      </xdr:spPr>
    </xdr:pic>
  </etc:cellImage>
  <etc:cellImage>
    <xdr:pic>
      <xdr:nvPicPr>
        <xdr:cNvPr id="49" name="ID_AB5199C27E5A40789463C5963549B31A"/>
        <xdr:cNvPicPr/>
      </xdr:nvPicPr>
      <xdr:blipFill>
        <a:blip r:embed="rId6"/>
        <a:srcRect t="18749" b="13282"/>
        <a:stretch>
          <a:fillRect/>
        </a:stretch>
      </xdr:blipFill>
      <xdr:spPr>
        <a:xfrm>
          <a:off x="4541520" y="49531270"/>
          <a:ext cx="1986280" cy="841375"/>
        </a:xfrm>
        <a:prstGeom prst="rect">
          <a:avLst/>
        </a:prstGeom>
      </xdr:spPr>
    </xdr:pic>
  </etc:cellImage>
  <etc:cellImage>
    <xdr:pic>
      <xdr:nvPicPr>
        <xdr:cNvPr id="50" name="ID_5407330AB8204D13B0720E34A0476950"/>
        <xdr:cNvPicPr/>
      </xdr:nvPicPr>
      <xdr:blipFill>
        <a:blip r:embed="rId6"/>
        <a:srcRect t="17731" b="15603"/>
        <a:stretch>
          <a:fillRect/>
        </a:stretch>
      </xdr:blipFill>
      <xdr:spPr>
        <a:xfrm>
          <a:off x="4462145" y="50547270"/>
          <a:ext cx="2089785" cy="929005"/>
        </a:xfrm>
        <a:prstGeom prst="rect">
          <a:avLst/>
        </a:prstGeom>
      </xdr:spPr>
    </xdr:pic>
  </etc:cellImage>
  <etc:cellImage>
    <xdr:pic>
      <xdr:nvPicPr>
        <xdr:cNvPr id="51" name="ID_CC3DEB5B1B7447129469AD1746BFE4C9"/>
        <xdr:cNvPicPr/>
      </xdr:nvPicPr>
      <xdr:blipFill>
        <a:blip r:embed="rId57"/>
        <a:stretch>
          <a:fillRect/>
        </a:stretch>
      </xdr:blipFill>
      <xdr:spPr>
        <a:xfrm>
          <a:off x="4646930" y="52586890"/>
          <a:ext cx="1880870" cy="889635"/>
        </a:xfrm>
        <a:prstGeom prst="rect">
          <a:avLst/>
        </a:prstGeom>
      </xdr:spPr>
    </xdr:pic>
  </etc:cellImage>
  <etc:cellImage>
    <xdr:pic>
      <xdr:nvPicPr>
        <xdr:cNvPr id="52" name="ID_CC71BD8AB1A74A639667FDC848D3E15D"/>
        <xdr:cNvPicPr/>
      </xdr:nvPicPr>
      <xdr:blipFill>
        <a:blip r:embed="rId58"/>
        <a:stretch>
          <a:fillRect/>
        </a:stretch>
      </xdr:blipFill>
      <xdr:spPr>
        <a:xfrm>
          <a:off x="4689475" y="53571775"/>
          <a:ext cx="1703070" cy="952500"/>
        </a:xfrm>
        <a:prstGeom prst="rect">
          <a:avLst/>
        </a:prstGeom>
      </xdr:spPr>
    </xdr:pic>
  </etc:cellImage>
  <etc:cellImage>
    <xdr:pic>
      <xdr:nvPicPr>
        <xdr:cNvPr id="53" name="ID_3BBB73B4A1854388A37AB15104F1B240"/>
        <xdr:cNvPicPr/>
      </xdr:nvPicPr>
      <xdr:blipFill>
        <a:blip r:embed="rId59"/>
        <a:stretch>
          <a:fillRect/>
        </a:stretch>
      </xdr:blipFill>
      <xdr:spPr>
        <a:xfrm>
          <a:off x="4464050" y="54756050"/>
          <a:ext cx="2151380" cy="633095"/>
        </a:xfrm>
        <a:prstGeom prst="rect">
          <a:avLst/>
        </a:prstGeom>
      </xdr:spPr>
    </xdr:pic>
  </etc:cellImage>
  <etc:cellImage>
    <xdr:pic>
      <xdr:nvPicPr>
        <xdr:cNvPr id="54" name="ID_A8921129E4384F1D8BB006F053CA31B5"/>
        <xdr:cNvPicPr/>
      </xdr:nvPicPr>
      <xdr:blipFill>
        <a:blip r:embed="rId60"/>
        <a:stretch>
          <a:fillRect/>
        </a:stretch>
      </xdr:blipFill>
      <xdr:spPr>
        <a:xfrm>
          <a:off x="4549140" y="55627270"/>
          <a:ext cx="1899285" cy="896620"/>
        </a:xfrm>
        <a:prstGeom prst="rect">
          <a:avLst/>
        </a:prstGeom>
      </xdr:spPr>
    </xdr:pic>
  </etc:cellImage>
  <etc:cellImage>
    <xdr:pic>
      <xdr:nvPicPr>
        <xdr:cNvPr id="55" name="ID_2292B0E88A9E42E08C7575FDDD531576"/>
        <xdr:cNvPicPr/>
      </xdr:nvPicPr>
      <xdr:blipFill>
        <a:blip r:embed="rId61"/>
        <a:stretch>
          <a:fillRect/>
        </a:stretch>
      </xdr:blipFill>
      <xdr:spPr>
        <a:xfrm>
          <a:off x="4688205" y="56595645"/>
          <a:ext cx="1751965" cy="1000125"/>
        </a:xfrm>
        <a:prstGeom prst="rect">
          <a:avLst/>
        </a:prstGeom>
      </xdr:spPr>
    </xdr:pic>
  </etc:cellImage>
  <etc:cellImage>
    <xdr:pic>
      <xdr:nvPicPr>
        <xdr:cNvPr id="56" name="ID_547338DEBEBD48C88B036032EAC3A942"/>
        <xdr:cNvPicPr/>
      </xdr:nvPicPr>
      <xdr:blipFill>
        <a:blip r:embed="rId62"/>
        <a:stretch>
          <a:fillRect/>
        </a:stretch>
      </xdr:blipFill>
      <xdr:spPr>
        <a:xfrm>
          <a:off x="4693920" y="57691020"/>
          <a:ext cx="1564005" cy="825500"/>
        </a:xfrm>
        <a:prstGeom prst="rect">
          <a:avLst/>
        </a:prstGeom>
      </xdr:spPr>
    </xdr:pic>
  </etc:cellImage>
  <etc:cellImage>
    <xdr:pic>
      <xdr:nvPicPr>
        <xdr:cNvPr id="57" name="ID_8A43F11B1A6841D5929EE9F3B3722BD7"/>
        <xdr:cNvPicPr/>
      </xdr:nvPicPr>
      <xdr:blipFill>
        <a:blip r:embed="rId63"/>
        <a:stretch>
          <a:fillRect/>
        </a:stretch>
      </xdr:blipFill>
      <xdr:spPr>
        <a:xfrm>
          <a:off x="4649470" y="58667650"/>
          <a:ext cx="1425575" cy="952500"/>
        </a:xfrm>
        <a:prstGeom prst="rect">
          <a:avLst/>
        </a:prstGeom>
      </xdr:spPr>
    </xdr:pic>
  </etc:cellImage>
  <etc:cellImage>
    <xdr:pic>
      <xdr:nvPicPr>
        <xdr:cNvPr id="58" name="ID_CFA37F2F1E2443F5905269B7A27C340F"/>
        <xdr:cNvPicPr/>
      </xdr:nvPicPr>
      <xdr:blipFill>
        <a:blip r:embed="rId64"/>
        <a:stretch>
          <a:fillRect/>
        </a:stretch>
      </xdr:blipFill>
      <xdr:spPr>
        <a:xfrm>
          <a:off x="4735830" y="59683650"/>
          <a:ext cx="1577975" cy="889000"/>
        </a:xfrm>
        <a:prstGeom prst="rect">
          <a:avLst/>
        </a:prstGeom>
      </xdr:spPr>
    </xdr:pic>
  </etc:cellImage>
  <etc:cellImage>
    <xdr:pic>
      <xdr:nvPicPr>
        <xdr:cNvPr id="77" name="ID_BA1321E76FD3494A8347639C69A320A1"/>
        <xdr:cNvPicPr>
          <a:picLocks noChangeAspect="1"/>
        </xdr:cNvPicPr>
      </xdr:nvPicPr>
      <xdr:blipFill>
        <a:blip r:embed="rId65"/>
        <a:srcRect l="23587" t="3889" r="7195"/>
        <a:stretch>
          <a:fillRect/>
        </a:stretch>
      </xdr:blipFill>
      <xdr:spPr>
        <a:xfrm rot="5400000">
          <a:off x="5061585" y="77730350"/>
          <a:ext cx="852805" cy="1492250"/>
        </a:xfrm>
        <a:prstGeom prst="rect">
          <a:avLst/>
        </a:prstGeom>
      </xdr:spPr>
    </xdr:pic>
  </etc:cellImage>
  <etc:cellImage>
    <xdr:pic>
      <xdr:nvPicPr>
        <xdr:cNvPr id="76" name="ID_D53589EEF8B04F25A6CCEDF701EB1B4F"/>
        <xdr:cNvPicPr>
          <a:picLocks noChangeAspect="1"/>
        </xdr:cNvPicPr>
      </xdr:nvPicPr>
      <xdr:blipFill>
        <a:blip r:embed="rId66"/>
        <a:stretch>
          <a:fillRect/>
        </a:stretch>
      </xdr:blipFill>
      <xdr:spPr>
        <a:xfrm>
          <a:off x="4785360" y="16998950"/>
          <a:ext cx="1564005" cy="981075"/>
        </a:xfrm>
        <a:prstGeom prst="rect">
          <a:avLst/>
        </a:prstGeom>
      </xdr:spPr>
    </xdr:pic>
  </etc:cellImage>
  <etc:cellImage>
    <xdr:pic>
      <xdr:nvPicPr>
        <xdr:cNvPr id="82" name="ID_9DC6E958C8F4459CAA8134EE82581CB6"/>
        <xdr:cNvPicPr>
          <a:picLocks noChangeAspect="1"/>
        </xdr:cNvPicPr>
      </xdr:nvPicPr>
      <xdr:blipFill>
        <a:blip r:embed="rId67"/>
        <a:stretch>
          <a:fillRect/>
        </a:stretch>
      </xdr:blipFill>
      <xdr:spPr>
        <a:xfrm>
          <a:off x="4897120" y="79969995"/>
          <a:ext cx="1095375" cy="1017270"/>
        </a:xfrm>
        <a:prstGeom prst="rect">
          <a:avLst/>
        </a:prstGeom>
      </xdr:spPr>
    </xdr:pic>
  </etc:cellImage>
  <etc:cellImage>
    <xdr:pic>
      <xdr:nvPicPr>
        <xdr:cNvPr id="27" name="ID_343DD00B108145A2992660633E33F298"/>
        <xdr:cNvPicPr/>
      </xdr:nvPicPr>
      <xdr:blipFill>
        <a:blip r:embed="rId68"/>
        <a:stretch>
          <a:fillRect/>
        </a:stretch>
      </xdr:blipFill>
      <xdr:spPr>
        <a:xfrm>
          <a:off x="4667885" y="7891145"/>
          <a:ext cx="1637665" cy="904875"/>
        </a:xfrm>
        <a:prstGeom prst="rect">
          <a:avLst/>
        </a:prstGeom>
      </xdr:spPr>
    </xdr:pic>
  </etc:cellImage>
  <etc:cellImage>
    <xdr:pic>
      <xdr:nvPicPr>
        <xdr:cNvPr id="29" name="ID_AD31DAFB9DD14179A2E8D8F2A37246CF"/>
        <xdr:cNvPicPr/>
      </xdr:nvPicPr>
      <xdr:blipFill>
        <a:blip r:embed="rId69"/>
        <a:stretch>
          <a:fillRect/>
        </a:stretch>
      </xdr:blipFill>
      <xdr:spPr>
        <a:xfrm>
          <a:off x="4770120" y="8834120"/>
          <a:ext cx="1700530" cy="1055370"/>
        </a:xfrm>
        <a:prstGeom prst="rect">
          <a:avLst/>
        </a:prstGeom>
      </xdr:spPr>
    </xdr:pic>
  </etc:cellImage>
  <etc:cellImage>
    <xdr:pic>
      <xdr:nvPicPr>
        <xdr:cNvPr id="45" name="ID_06CE7D6AA3994589B97FB7C8C450F596" descr="post_object_image_3002499923"/>
        <xdr:cNvPicPr/>
      </xdr:nvPicPr>
      <xdr:blipFill>
        <a:blip r:embed="rId70"/>
        <a:stretch>
          <a:fillRect/>
        </a:stretch>
      </xdr:blipFill>
      <xdr:spPr>
        <a:xfrm>
          <a:off x="0" y="0"/>
          <a:ext cx="2038350" cy="946150"/>
        </a:xfrm>
        <a:prstGeom prst="rect">
          <a:avLst/>
        </a:prstGeom>
      </xdr:spPr>
    </xdr:pic>
  </etc:cellImage>
  <etc:cellImage>
    <xdr:pic>
      <xdr:nvPicPr>
        <xdr:cNvPr id="28" name="ID_FB40CCBBE5EB4BDEAE2DC21A699B4CDD" descr="post_object_image_1132585899"/>
        <xdr:cNvPicPr/>
      </xdr:nvPicPr>
      <xdr:blipFill>
        <a:blip r:embed="rId71"/>
        <a:stretch>
          <a:fillRect/>
        </a:stretch>
      </xdr:blipFill>
      <xdr:spPr>
        <a:xfrm>
          <a:off x="0" y="0"/>
          <a:ext cx="2171700" cy="1545590"/>
        </a:xfrm>
        <a:prstGeom prst="rect">
          <a:avLst/>
        </a:prstGeom>
      </xdr:spPr>
    </xdr:pic>
  </etc:cellImage>
  <etc:cellImage>
    <xdr:pic>
      <xdr:nvPicPr>
        <xdr:cNvPr id="30" name="ID_A979C1EB23A54753984F31B2E0327F6E" descr="post_object_image_2755407078"/>
        <xdr:cNvPicPr/>
      </xdr:nvPicPr>
      <xdr:blipFill>
        <a:blip r:embed="rId72"/>
        <a:stretch>
          <a:fillRect/>
        </a:stretch>
      </xdr:blipFill>
      <xdr:spPr>
        <a:xfrm>
          <a:off x="0" y="0"/>
          <a:ext cx="1513205" cy="751205"/>
        </a:xfrm>
        <a:prstGeom prst="rect">
          <a:avLst/>
        </a:prstGeom>
      </xdr:spPr>
    </xdr:pic>
  </etc:cellImage>
  <etc:cellImage>
    <xdr:pic>
      <xdr:nvPicPr>
        <xdr:cNvPr id="32" name="ID_ACFA088A12A14BC3A93FDC91417DFB78" descr="post_object_image_2787717609"/>
        <xdr:cNvPicPr/>
      </xdr:nvPicPr>
      <xdr:blipFill>
        <a:blip r:embed="rId73"/>
        <a:stretch>
          <a:fillRect/>
        </a:stretch>
      </xdr:blipFill>
      <xdr:spPr>
        <a:xfrm>
          <a:off x="0" y="0"/>
          <a:ext cx="1839595" cy="958215"/>
        </a:xfrm>
        <a:prstGeom prst="rect">
          <a:avLst/>
        </a:prstGeom>
      </xdr:spPr>
    </xdr:pic>
  </etc:cellImage>
  <etc:cellImage>
    <xdr:pic>
      <xdr:nvPicPr>
        <xdr:cNvPr id="33" name="ID_A9A8E979E1854E76A289EB8E38BE595D" descr="post_object_image_3917550438"/>
        <xdr:cNvPicPr/>
      </xdr:nvPicPr>
      <xdr:blipFill>
        <a:blip r:embed="rId74"/>
        <a:stretch>
          <a:fillRect/>
        </a:stretch>
      </xdr:blipFill>
      <xdr:spPr>
        <a:xfrm>
          <a:off x="0" y="0"/>
          <a:ext cx="2645410" cy="1284605"/>
        </a:xfrm>
        <a:prstGeom prst="rect">
          <a:avLst/>
        </a:prstGeom>
      </xdr:spPr>
    </xdr:pic>
  </etc:cellImage>
  <etc:cellImage>
    <xdr:pic>
      <xdr:nvPicPr>
        <xdr:cNvPr id="44" name="ID_EC3DCE34161D44E280570FC83E69AF64" descr="post_object_image_2676147818"/>
        <xdr:cNvPicPr/>
      </xdr:nvPicPr>
      <xdr:blipFill>
        <a:blip r:embed="rId75"/>
        <a:stretch>
          <a:fillRect/>
        </a:stretch>
      </xdr:blipFill>
      <xdr:spPr>
        <a:xfrm>
          <a:off x="0" y="0"/>
          <a:ext cx="3396615" cy="859790"/>
        </a:xfrm>
        <a:prstGeom prst="rect">
          <a:avLst/>
        </a:prstGeom>
      </xdr:spPr>
    </xdr:pic>
  </etc:cellImage>
  <etc:cellImage>
    <xdr:pic>
      <xdr:nvPicPr>
        <xdr:cNvPr id="71" name="ID_336EBF4E2E5E4B2D9671E263F8C62551" descr="post_object_image_2641073408"/>
        <xdr:cNvPicPr/>
      </xdr:nvPicPr>
      <xdr:blipFill>
        <a:blip r:embed="rId76"/>
        <a:stretch>
          <a:fillRect/>
        </a:stretch>
      </xdr:blipFill>
      <xdr:spPr>
        <a:xfrm>
          <a:off x="0" y="0"/>
          <a:ext cx="2002790" cy="1164590"/>
        </a:xfrm>
        <a:prstGeom prst="rect">
          <a:avLst/>
        </a:prstGeom>
      </xdr:spPr>
    </xdr:pic>
  </etc:cellImage>
  <etc:cellImage>
    <xdr:pic>
      <xdr:nvPicPr>
        <xdr:cNvPr id="79" name="ID_BE251879C53B40FABE7DC763E465F566" descr="post_object_image_4155287954"/>
        <xdr:cNvPicPr/>
      </xdr:nvPicPr>
      <xdr:blipFill>
        <a:blip r:embed="rId77"/>
        <a:stretch>
          <a:fillRect/>
        </a:stretch>
      </xdr:blipFill>
      <xdr:spPr>
        <a:xfrm>
          <a:off x="0" y="0"/>
          <a:ext cx="3829050" cy="3825875"/>
        </a:xfrm>
        <a:prstGeom prst="rect">
          <a:avLst/>
        </a:prstGeom>
      </xdr:spPr>
    </xdr:pic>
  </etc:cellImage>
  <etc:cellImage>
    <xdr:pic>
      <xdr:nvPicPr>
        <xdr:cNvPr id="85" name="ID_9CE39BC3C6E443D797D02B8004690480" descr="post_object_image_2996971836"/>
        <xdr:cNvPicPr/>
      </xdr:nvPicPr>
      <xdr:blipFill>
        <a:blip r:embed="rId78"/>
        <a:stretch>
          <a:fillRect/>
        </a:stretch>
      </xdr:blipFill>
      <xdr:spPr>
        <a:xfrm>
          <a:off x="0" y="0"/>
          <a:ext cx="2190750" cy="1247775"/>
        </a:xfrm>
        <a:prstGeom prst="rect">
          <a:avLst/>
        </a:prstGeom>
      </xdr:spPr>
    </xdr:pic>
  </etc:cellImage>
  <etc:cellImage>
    <xdr:pic>
      <xdr:nvPicPr>
        <xdr:cNvPr id="4" name="ID_DDAD1E049FAC4E5691D828B3DA7AAD11" descr="core_image_url__exec_download_3145046404"/>
        <xdr:cNvPicPr/>
      </xdr:nvPicPr>
      <xdr:blipFill>
        <a:blip r:embed="rId79"/>
        <a:stretch>
          <a:fillRect/>
        </a:stretch>
      </xdr:blipFill>
      <xdr:spPr>
        <a:xfrm>
          <a:off x="0" y="0"/>
          <a:ext cx="3171825" cy="2457450"/>
        </a:xfrm>
        <a:prstGeom prst="rect">
          <a:avLst/>
        </a:prstGeom>
      </xdr:spPr>
    </xdr:pic>
  </etc:cellImage>
  <etc:cellImage>
    <xdr:pic>
      <xdr:nvPicPr>
        <xdr:cNvPr id="78" name="ID_94585832576348D79628B8D16D9A2CD2" descr="core_image_url__exec_download_1636518924"/>
        <xdr:cNvPicPr/>
      </xdr:nvPicPr>
      <xdr:blipFill>
        <a:blip r:embed="rId80"/>
        <a:stretch>
          <a:fillRect/>
        </a:stretch>
      </xdr:blipFill>
      <xdr:spPr>
        <a:xfrm>
          <a:off x="0" y="0"/>
          <a:ext cx="3181350" cy="1790700"/>
        </a:xfrm>
        <a:prstGeom prst="rect">
          <a:avLst/>
        </a:prstGeom>
      </xdr:spPr>
    </xdr:pic>
  </etc:cellImage>
  <etc:cellImage>
    <xdr:pic>
      <xdr:nvPicPr>
        <xdr:cNvPr id="87" name="ID_BB57EB23AFF7458599227B941EF9F112" descr="core_image_url__exec_download_3734830391"/>
        <xdr:cNvPicPr/>
      </xdr:nvPicPr>
      <xdr:blipFill>
        <a:blip r:embed="rId80"/>
        <a:stretch>
          <a:fillRect/>
        </a:stretch>
      </xdr:blipFill>
      <xdr:spPr>
        <a:xfrm>
          <a:off x="0" y="0"/>
          <a:ext cx="3181350" cy="1790700"/>
        </a:xfrm>
        <a:prstGeom prst="rect">
          <a:avLst/>
        </a:prstGeom>
      </xdr:spPr>
    </xdr:pic>
  </etc:cellImage>
  <etc:cellImage>
    <xdr:pic>
      <xdr:nvPicPr>
        <xdr:cNvPr id="80" name="ID_3921EB0A68744B7A872D710C9294A399" descr="post_object_image_621108540"/>
        <xdr:cNvPicPr/>
      </xdr:nvPicPr>
      <xdr:blipFill>
        <a:blip r:embed="rId81"/>
        <a:stretch>
          <a:fillRect/>
        </a:stretch>
      </xdr:blipFill>
      <xdr:spPr>
        <a:xfrm>
          <a:off x="0" y="0"/>
          <a:ext cx="1905000" cy="1905000"/>
        </a:xfrm>
        <a:prstGeom prst="rect">
          <a:avLst/>
        </a:prstGeom>
      </xdr:spPr>
    </xdr:pic>
  </etc:cellImage>
</etc:cellImages>
</file>

<file path=xl/sharedStrings.xml><?xml version="1.0" encoding="utf-8"?>
<sst xmlns="http://schemas.openxmlformats.org/spreadsheetml/2006/main" count="5878" uniqueCount="2517">
  <si>
    <t>序号</t>
  </si>
  <si>
    <t>化合物类型</t>
  </si>
  <si>
    <t>化合物</t>
  </si>
  <si>
    <t>英文名称</t>
  </si>
  <si>
    <t>化合物图片</t>
  </si>
  <si>
    <t>分子式</t>
  </si>
  <si>
    <t>分子量（g/mol）</t>
  </si>
  <si>
    <t>SMILES号</t>
  </si>
  <si>
    <t>CAS号</t>
  </si>
  <si>
    <t>水溶性</t>
  </si>
  <si>
    <t>logP</t>
  </si>
  <si>
    <t>生物利用度问题</t>
  </si>
  <si>
    <t>天然来源</t>
  </si>
  <si>
    <t xml:space="preserve">应用 </t>
  </si>
  <si>
    <t>组装信息</t>
  </si>
  <si>
    <t>溶剂信息</t>
  </si>
  <si>
    <t>搅拌/超声条件</t>
  </si>
  <si>
    <t>组装时间</t>
  </si>
  <si>
    <t>生物活性</t>
  </si>
  <si>
    <t>实验方法</t>
  </si>
  <si>
    <t>分子的特征参数</t>
  </si>
  <si>
    <t>备注</t>
  </si>
  <si>
    <t>文献信息</t>
  </si>
  <si>
    <t xml:space="preserve"> 名称</t>
  </si>
  <si>
    <t>化妆品相关</t>
  </si>
  <si>
    <t>药品相关</t>
  </si>
  <si>
    <t>食品相关</t>
  </si>
  <si>
    <t>法规</t>
  </si>
  <si>
    <t>单组份自组装</t>
  </si>
  <si>
    <t>组装参与组分数</t>
  </si>
  <si>
    <t>具体组装成分</t>
  </si>
  <si>
    <t>组装驱动方式</t>
  </si>
  <si>
    <t>最终组装体类型</t>
  </si>
  <si>
    <t>响应性</t>
  </si>
  <si>
    <t>表面修饰</t>
  </si>
  <si>
    <t>组装驱动力分析</t>
  </si>
  <si>
    <t>形貌类型</t>
  </si>
  <si>
    <t>粒径（nm）</t>
  </si>
  <si>
    <t xml:space="preserve"> 备注</t>
  </si>
  <si>
    <t>来源</t>
  </si>
  <si>
    <t>水相</t>
  </si>
  <si>
    <t xml:space="preserve"> 有机相</t>
  </si>
  <si>
    <t xml:space="preserve"> 溶质</t>
  </si>
  <si>
    <r>
      <rPr>
        <b/>
        <sz val="13"/>
        <color theme="0"/>
        <rFont val="微软雅黑"/>
        <charset val="134"/>
      </rPr>
      <t>浓度（</t>
    </r>
    <r>
      <rPr>
        <b/>
        <sz val="13"/>
        <color theme="0"/>
        <rFont val="Times New Roman"/>
        <charset val="134"/>
      </rPr>
      <t>mg/mL</t>
    </r>
    <r>
      <rPr>
        <b/>
        <sz val="13"/>
        <color theme="0"/>
        <rFont val="微软雅黑"/>
        <charset val="134"/>
      </rPr>
      <t>）</t>
    </r>
  </si>
  <si>
    <t>组分比例</t>
  </si>
  <si>
    <t>制备温度</t>
  </si>
  <si>
    <t>温度备注</t>
  </si>
  <si>
    <t>pH值</t>
  </si>
  <si>
    <t>pH备注</t>
  </si>
  <si>
    <t>参考文献（DOI号）</t>
  </si>
  <si>
    <t>是否为化妆品</t>
  </si>
  <si>
    <t>是否为药品</t>
  </si>
  <si>
    <t>是否为食品原料</t>
  </si>
  <si>
    <t>适用食品类别</t>
  </si>
  <si>
    <t>食用量</t>
  </si>
  <si>
    <r>
      <rPr>
        <sz val="13"/>
        <color theme="1"/>
        <rFont val="宋体"/>
        <charset val="134"/>
      </rPr>
      <t>多酚</t>
    </r>
  </si>
  <si>
    <r>
      <rPr>
        <sz val="13"/>
        <color theme="1"/>
        <rFont val="宋体"/>
        <charset val="134"/>
      </rPr>
      <t>没食子酸</t>
    </r>
  </si>
  <si>
    <t>Gallic acid</t>
  </si>
  <si>
    <t>C₇H₆O₅</t>
  </si>
  <si>
    <t>C1=C(C=C(C(=C1O)O)O)C(=O)O</t>
  </si>
  <si>
    <t>149-91-7</t>
  </si>
  <si>
    <r>
      <rPr>
        <sz val="13"/>
        <color theme="1"/>
        <rFont val="汉仪书宋二KW"/>
        <charset val="134"/>
      </rPr>
      <t>易溶</t>
    </r>
  </si>
  <si>
    <r>
      <rPr>
        <sz val="13"/>
        <color theme="1"/>
        <rFont val="汉仪书宋二KW"/>
        <charset val="134"/>
      </rPr>
      <t>水溶性差</t>
    </r>
    <r>
      <rPr>
        <sz val="13"/>
        <color theme="1"/>
        <rFont val="Times New Roman"/>
        <charset val="134"/>
      </rPr>
      <t>;</t>
    </r>
    <r>
      <rPr>
        <sz val="13"/>
        <color theme="1"/>
        <rFont val="汉仪书宋二KW"/>
        <charset val="134"/>
      </rPr>
      <t>稳定性差</t>
    </r>
  </si>
  <si>
    <r>
      <rPr>
        <sz val="13"/>
        <color theme="1"/>
        <rFont val="汉仪书宋二KW"/>
        <charset val="134"/>
      </rPr>
      <t>没食子（</t>
    </r>
    <r>
      <rPr>
        <sz val="13"/>
        <color theme="1"/>
        <rFont val="Times New Roman"/>
        <charset val="134"/>
      </rPr>
      <t>Galla chinensis</t>
    </r>
    <r>
      <rPr>
        <sz val="13"/>
        <color theme="1"/>
        <rFont val="汉仪书宋二KW"/>
        <charset val="134"/>
      </rPr>
      <t>）；五倍子；石榴皮</t>
    </r>
  </si>
  <si>
    <r>
      <rPr>
        <sz val="13"/>
        <color theme="1"/>
        <rFont val="汉仪书宋二KW"/>
        <charset val="134"/>
      </rPr>
      <t>否</t>
    </r>
  </si>
  <si>
    <r>
      <rPr>
        <sz val="13"/>
        <color theme="1"/>
        <rFont val="宋体"/>
        <charset val="134"/>
      </rPr>
      <t>无</t>
    </r>
  </si>
  <si>
    <r>
      <rPr>
        <sz val="13"/>
        <color theme="1"/>
        <rFont val="宋体"/>
        <charset val="134"/>
      </rPr>
      <t>是</t>
    </r>
  </si>
  <si>
    <r>
      <rPr>
        <sz val="13"/>
        <color theme="1"/>
        <rFont val="宋体"/>
        <charset val="134"/>
      </rPr>
      <t>不包括婴幼儿食品</t>
    </r>
    <r>
      <rPr>
        <sz val="13"/>
        <color theme="1"/>
        <rFont val="Times New Roman"/>
        <charset val="134"/>
      </rPr>
      <t xml:space="preserve">
</t>
    </r>
  </si>
  <si>
    <r>
      <rPr>
        <sz val="13"/>
        <color theme="1"/>
        <rFont val="Times New Roman"/>
        <charset val="134"/>
      </rPr>
      <t>≤300</t>
    </r>
    <r>
      <rPr>
        <sz val="13"/>
        <color theme="1"/>
        <rFont val="宋体"/>
        <charset val="134"/>
      </rPr>
      <t>毫克</t>
    </r>
    <r>
      <rPr>
        <sz val="13"/>
        <color theme="1"/>
        <rFont val="Times New Roman"/>
        <charset val="134"/>
      </rPr>
      <t>/</t>
    </r>
    <r>
      <rPr>
        <sz val="13"/>
        <color theme="1"/>
        <rFont val="宋体"/>
        <charset val="134"/>
      </rPr>
      <t>天（以</t>
    </r>
    <r>
      <rPr>
        <sz val="13"/>
        <color theme="1"/>
        <rFont val="Times New Roman"/>
        <charset val="134"/>
      </rPr>
      <t>EGCG</t>
    </r>
    <r>
      <rPr>
        <sz val="13"/>
        <color theme="1"/>
        <rFont val="宋体"/>
        <charset val="134"/>
      </rPr>
      <t>计）</t>
    </r>
  </si>
  <si>
    <r>
      <rPr>
        <sz val="13"/>
        <color theme="1"/>
        <rFont val="Times New Roman"/>
        <charset val="134"/>
      </rPr>
      <t>GB 2760‑2024</t>
    </r>
    <r>
      <rPr>
        <sz val="13"/>
        <color theme="1"/>
        <rFont val="宋体"/>
        <charset val="134"/>
      </rPr>
      <t>；中国药典</t>
    </r>
    <r>
      <rPr>
        <sz val="13"/>
        <color theme="1"/>
        <rFont val="Times New Roman"/>
        <charset val="134"/>
      </rPr>
      <t>2020</t>
    </r>
    <r>
      <rPr>
        <sz val="13"/>
        <color theme="1"/>
        <rFont val="宋体"/>
        <charset val="134"/>
      </rPr>
      <t>年版（没食子酸为多个中药制剂的指标成分）</t>
    </r>
  </si>
  <si>
    <r>
      <rPr>
        <sz val="13"/>
        <rFont val="宋体"/>
        <charset val="134"/>
      </rPr>
      <t>单组分</t>
    </r>
  </si>
  <si>
    <r>
      <rPr>
        <sz val="13"/>
        <rFont val="汉仪书宋二KW"/>
        <charset val="134"/>
      </rPr>
      <t>没食子酸</t>
    </r>
  </si>
  <si>
    <r>
      <rPr>
        <sz val="13"/>
        <rFont val="宋体"/>
        <charset val="134"/>
      </rPr>
      <t>单组分自组装</t>
    </r>
  </si>
  <si>
    <r>
      <rPr>
        <sz val="13"/>
        <rFont val="宋体"/>
        <charset val="134"/>
      </rPr>
      <t>水凝胶</t>
    </r>
  </si>
  <si>
    <r>
      <rPr>
        <sz val="13"/>
        <rFont val="宋体"/>
        <charset val="134"/>
      </rPr>
      <t>无</t>
    </r>
  </si>
  <si>
    <r>
      <rPr>
        <sz val="13"/>
        <color theme="1"/>
        <rFont val="Times New Roman"/>
        <charset val="134"/>
      </rPr>
      <t>π-π</t>
    </r>
    <r>
      <rPr>
        <sz val="13"/>
        <color theme="1"/>
        <rFont val="宋体"/>
        <charset val="134"/>
      </rPr>
      <t>堆积；氢键</t>
    </r>
  </si>
  <si>
    <r>
      <rPr>
        <sz val="13"/>
        <color theme="1"/>
        <rFont val="宋体"/>
        <charset val="134"/>
      </rPr>
      <t>棒状纳米粒</t>
    </r>
  </si>
  <si>
    <r>
      <rPr>
        <sz val="13"/>
        <color theme="1"/>
        <rFont val="宋体"/>
        <charset val="134"/>
      </rPr>
      <t>水</t>
    </r>
  </si>
  <si>
    <r>
      <rPr>
        <sz val="13"/>
        <color theme="1"/>
        <rFont val="Times New Roman"/>
        <charset val="134"/>
      </rPr>
      <t>40 mg/mL</t>
    </r>
    <r>
      <rPr>
        <sz val="13"/>
        <color theme="1"/>
        <rFont val="宋体"/>
        <charset val="134"/>
      </rPr>
      <t>（最低）</t>
    </r>
  </si>
  <si>
    <t>70</t>
  </si>
  <si>
    <r>
      <rPr>
        <sz val="13"/>
        <color theme="1"/>
        <rFont val="Times New Roman"/>
        <charset val="134"/>
      </rPr>
      <t>70</t>
    </r>
    <r>
      <rPr>
        <sz val="13"/>
        <color theme="1"/>
        <rFont val="宋体"/>
        <charset val="134"/>
      </rPr>
      <t>℃溶解再冷却</t>
    </r>
  </si>
  <si>
    <t>7.0</t>
  </si>
  <si>
    <r>
      <rPr>
        <sz val="13"/>
        <color theme="1"/>
        <rFont val="宋体"/>
        <charset val="134"/>
      </rPr>
      <t>轻轻摇晃</t>
    </r>
  </si>
  <si>
    <r>
      <rPr>
        <sz val="13"/>
        <color theme="1"/>
        <rFont val="宋体"/>
        <charset val="134"/>
      </rPr>
      <t>冷却后快速自组装</t>
    </r>
  </si>
  <si>
    <r>
      <rPr>
        <sz val="13"/>
        <color theme="1"/>
        <rFont val="Times New Roman"/>
        <charset val="134"/>
      </rPr>
      <t xml:space="preserve">1. </t>
    </r>
    <r>
      <rPr>
        <sz val="13"/>
        <color theme="1"/>
        <rFont val="宋体"/>
        <charset val="134"/>
      </rPr>
      <t>良好生物相容性、无细胞毒性</t>
    </r>
    <r>
      <rPr>
        <sz val="13"/>
        <color theme="1"/>
        <rFont val="Times New Roman"/>
        <charset val="134"/>
      </rPr>
      <t xml:space="preserve">
2. </t>
    </r>
    <r>
      <rPr>
        <sz val="13"/>
        <color theme="1"/>
        <rFont val="宋体"/>
        <charset val="134"/>
      </rPr>
      <t>抗菌（大肠杆菌、金黄色葡萄球菌）</t>
    </r>
    <r>
      <rPr>
        <sz val="13"/>
        <color theme="1"/>
        <rFont val="Times New Roman"/>
        <charset val="134"/>
      </rPr>
      <t xml:space="preserve">
3. </t>
    </r>
    <r>
      <rPr>
        <sz val="13"/>
        <color theme="1"/>
        <rFont val="宋体"/>
        <charset val="134"/>
      </rPr>
      <t>抗炎（抑制</t>
    </r>
    <r>
      <rPr>
        <sz val="13"/>
        <color theme="1"/>
        <rFont val="Times New Roman"/>
        <charset val="134"/>
      </rPr>
      <t xml:space="preserve"> NF‑κB</t>
    </r>
    <r>
      <rPr>
        <sz val="13"/>
        <color theme="1"/>
        <rFont val="宋体"/>
        <charset val="134"/>
      </rPr>
      <t>、</t>
    </r>
    <r>
      <rPr>
        <sz val="13"/>
        <color theme="1"/>
        <rFont val="Times New Roman"/>
        <charset val="134"/>
      </rPr>
      <t xml:space="preserve">STAT3 </t>
    </r>
    <r>
      <rPr>
        <sz val="13"/>
        <color theme="1"/>
        <rFont val="宋体"/>
        <charset val="134"/>
      </rPr>
      <t>通路）</t>
    </r>
    <r>
      <rPr>
        <sz val="13"/>
        <color theme="1"/>
        <rFont val="Times New Roman"/>
        <charset val="134"/>
      </rPr>
      <t xml:space="preserve">
4. </t>
    </r>
    <r>
      <rPr>
        <sz val="13"/>
        <color theme="1"/>
        <rFont val="宋体"/>
        <charset val="134"/>
      </rPr>
      <t>促进感染</t>
    </r>
    <r>
      <rPr>
        <sz val="13"/>
        <color theme="1"/>
        <rFont val="Times New Roman"/>
        <charset val="134"/>
      </rPr>
      <t xml:space="preserve"> / </t>
    </r>
    <r>
      <rPr>
        <sz val="13"/>
        <color theme="1"/>
        <rFont val="宋体"/>
        <charset val="134"/>
      </rPr>
      <t>非感染伤口愈合、加速皮肤再生</t>
    </r>
  </si>
  <si>
    <r>
      <rPr>
        <sz val="13"/>
        <color theme="1"/>
        <rFont val="Times New Roman"/>
        <charset val="134"/>
      </rPr>
      <t xml:space="preserve">1. GA </t>
    </r>
    <r>
      <rPr>
        <sz val="13"/>
        <color theme="1"/>
        <rFont val="宋体"/>
        <charset val="134"/>
      </rPr>
      <t>粉末溶于超纯水</t>
    </r>
    <r>
      <rPr>
        <sz val="13"/>
        <color theme="1"/>
        <rFont val="Times New Roman"/>
        <charset val="134"/>
      </rPr>
      <t xml:space="preserve">
2. 70</t>
    </r>
    <r>
      <rPr>
        <sz val="13"/>
        <color theme="1"/>
        <rFont val="宋体"/>
        <charset val="134"/>
      </rPr>
      <t>℃加热至透明均一溶液</t>
    </r>
    <r>
      <rPr>
        <sz val="13"/>
        <color theme="1"/>
        <rFont val="Times New Roman"/>
        <charset val="134"/>
      </rPr>
      <t xml:space="preserve">
3. </t>
    </r>
    <r>
      <rPr>
        <sz val="13"/>
        <color theme="1"/>
        <rFont val="宋体"/>
        <charset val="134"/>
      </rPr>
      <t>冷却至室温，轻摇</t>
    </r>
    <r>
      <rPr>
        <sz val="13"/>
        <color theme="1"/>
        <rFont val="Times New Roman"/>
        <charset val="134"/>
      </rPr>
      <t>→</t>
    </r>
    <r>
      <rPr>
        <sz val="13"/>
        <color theme="1"/>
        <rFont val="宋体"/>
        <charset val="134"/>
      </rPr>
      <t>自组装成水凝胶</t>
    </r>
  </si>
  <si>
    <r>
      <rPr>
        <sz val="13"/>
        <color theme="1"/>
        <rFont val="宋体"/>
        <charset val="134"/>
      </rPr>
      <t>连苯三酚</t>
    </r>
  </si>
  <si>
    <t>无</t>
  </si>
  <si>
    <t>10.1002/adhm.202102476</t>
  </si>
  <si>
    <r>
      <rPr>
        <sz val="13"/>
        <color theme="1"/>
        <rFont val="宋体"/>
        <charset val="134"/>
      </rPr>
      <t>槲皮素</t>
    </r>
  </si>
  <si>
    <t>Quercetin</t>
  </si>
  <si>
    <t>C₁₅H₁₀O₇</t>
  </si>
  <si>
    <t>C1=CC(=C(C=C1C2=C(C(=O)C3=C(C=C(C=C(C=C3O2)O)O)O)O)O</t>
  </si>
  <si>
    <t>117-39-5</t>
  </si>
  <si>
    <r>
      <rPr>
        <sz val="13"/>
        <color theme="1"/>
        <rFont val="汉仪书宋二KW"/>
        <charset val="134"/>
      </rPr>
      <t>难溶</t>
    </r>
  </si>
  <si>
    <r>
      <rPr>
        <sz val="13"/>
        <color theme="1"/>
        <rFont val="汉仪书宋二KW"/>
        <charset val="134"/>
      </rPr>
      <t>水溶性差</t>
    </r>
    <r>
      <rPr>
        <sz val="13"/>
        <color theme="1"/>
        <rFont val="Times New Roman"/>
        <charset val="134"/>
      </rPr>
      <t>;</t>
    </r>
    <r>
      <rPr>
        <sz val="13"/>
        <color theme="1"/>
        <rFont val="汉仪书宋二KW"/>
        <charset val="134"/>
      </rPr>
      <t>生物利用度低</t>
    </r>
    <r>
      <rPr>
        <sz val="13"/>
        <color theme="1"/>
        <rFont val="Times New Roman"/>
        <charset val="134"/>
      </rPr>
      <t>;</t>
    </r>
    <r>
      <rPr>
        <sz val="13"/>
        <color theme="1"/>
        <rFont val="汉仪书宋二KW"/>
        <charset val="134"/>
      </rPr>
      <t>稳定性差</t>
    </r>
  </si>
  <si>
    <r>
      <rPr>
        <sz val="13"/>
        <color theme="1"/>
        <rFont val="汉仪书宋二KW"/>
        <charset val="134"/>
      </rPr>
      <t>槐米（</t>
    </r>
    <r>
      <rPr>
        <sz val="13"/>
        <color theme="1"/>
        <rFont val="Times New Roman"/>
        <charset val="134"/>
      </rPr>
      <t>Sophora japonica</t>
    </r>
    <r>
      <rPr>
        <sz val="13"/>
        <color theme="1"/>
        <rFont val="汉仪书宋二KW"/>
        <charset val="134"/>
      </rPr>
      <t>）；洋葱；苹果皮</t>
    </r>
  </si>
  <si>
    <r>
      <rPr>
        <sz val="13"/>
        <color theme="1"/>
        <rFont val="宋体"/>
        <charset val="134"/>
      </rPr>
      <t>食品原料为二氢槲皮素</t>
    </r>
  </si>
  <si>
    <r>
      <rPr>
        <sz val="13"/>
        <color theme="1"/>
        <rFont val="宋体"/>
        <charset val="134"/>
      </rPr>
      <t>使用范围和最大使用量：饮料（</t>
    </r>
    <r>
      <rPr>
        <sz val="13"/>
        <color theme="1"/>
        <rFont val="Times New Roman"/>
        <charset val="134"/>
      </rPr>
      <t>20 mg/L</t>
    </r>
    <r>
      <rPr>
        <sz val="13"/>
        <color theme="1"/>
        <rFont val="宋体"/>
        <charset val="134"/>
      </rPr>
      <t>），发酵乳和风味发酵乳（</t>
    </r>
    <r>
      <rPr>
        <sz val="13"/>
        <color theme="1"/>
        <rFont val="Times New Roman"/>
        <charset val="134"/>
      </rPr>
      <t>20 mg/kg</t>
    </r>
    <r>
      <rPr>
        <sz val="13"/>
        <color theme="1"/>
        <rFont val="宋体"/>
        <charset val="134"/>
      </rPr>
      <t>），可可制品、巧克力和巧克力制品（</t>
    </r>
    <r>
      <rPr>
        <sz val="13"/>
        <color theme="1"/>
        <rFont val="Times New Roman"/>
        <charset val="134"/>
      </rPr>
      <t>70 mg/kg</t>
    </r>
    <r>
      <rPr>
        <sz val="13"/>
        <color theme="1"/>
        <rFont val="宋体"/>
        <charset val="134"/>
      </rPr>
      <t>）。</t>
    </r>
  </si>
  <si>
    <r>
      <rPr>
        <sz val="13"/>
        <color theme="1"/>
        <rFont val="Times New Roman"/>
        <charset val="134"/>
      </rPr>
      <t>≤100</t>
    </r>
    <r>
      <rPr>
        <sz val="13"/>
        <color theme="1"/>
        <rFont val="宋体"/>
        <charset val="134"/>
      </rPr>
      <t>毫克</t>
    </r>
    <r>
      <rPr>
        <sz val="13"/>
        <color theme="1"/>
        <rFont val="Times New Roman"/>
        <charset val="134"/>
      </rPr>
      <t>/</t>
    </r>
    <r>
      <rPr>
        <sz val="13"/>
        <color theme="1"/>
        <rFont val="宋体"/>
        <charset val="134"/>
      </rPr>
      <t>天</t>
    </r>
  </si>
  <si>
    <r>
      <rPr>
        <sz val="13"/>
        <color theme="1"/>
        <rFont val="宋体"/>
        <charset val="134"/>
      </rPr>
      <t>已使用化妆品原料目录（</t>
    </r>
    <r>
      <rPr>
        <sz val="13"/>
        <color theme="1"/>
        <rFont val="Times New Roman"/>
        <charset val="134"/>
      </rPr>
      <t>2021</t>
    </r>
    <r>
      <rPr>
        <sz val="13"/>
        <color theme="1"/>
        <rFont val="宋体"/>
        <charset val="134"/>
      </rPr>
      <t>年版）序号</t>
    </r>
    <r>
      <rPr>
        <sz val="13"/>
        <color theme="1"/>
        <rFont val="Times New Roman"/>
        <charset val="134"/>
      </rPr>
      <t>00796</t>
    </r>
    <r>
      <rPr>
        <sz val="13"/>
        <color theme="1"/>
        <rFont val="宋体"/>
        <charset val="134"/>
      </rPr>
      <t>（槲皮素</t>
    </r>
    <r>
      <rPr>
        <sz val="13"/>
        <color theme="1"/>
        <rFont val="Times New Roman"/>
        <charset val="134"/>
      </rPr>
      <t>/</t>
    </r>
    <r>
      <rPr>
        <sz val="13"/>
        <color theme="1"/>
        <rFont val="宋体"/>
        <charset val="134"/>
      </rPr>
      <t>槲皮苷提取物）；中国药典</t>
    </r>
    <r>
      <rPr>
        <sz val="13"/>
        <color theme="1"/>
        <rFont val="Times New Roman"/>
        <charset val="134"/>
      </rPr>
      <t>2020</t>
    </r>
    <r>
      <rPr>
        <sz val="13"/>
        <color theme="1"/>
        <rFont val="宋体"/>
        <charset val="134"/>
      </rPr>
      <t>年版（为槐角、银杏叶等药材的指标成分）</t>
    </r>
  </si>
  <si>
    <r>
      <rPr>
        <sz val="13"/>
        <color theme="1"/>
        <rFont val="宋体"/>
        <charset val="134"/>
      </rPr>
      <t>否</t>
    </r>
  </si>
  <si>
    <r>
      <rPr>
        <sz val="13"/>
        <rFont val="宋体"/>
        <charset val="134"/>
      </rPr>
      <t>四组分</t>
    </r>
  </si>
  <si>
    <r>
      <rPr>
        <sz val="13"/>
        <rFont val="宋体"/>
        <charset val="134"/>
      </rPr>
      <t>壳聚糖</t>
    </r>
    <r>
      <rPr>
        <sz val="13"/>
        <rFont val="Times New Roman"/>
        <charset val="134"/>
      </rPr>
      <t>+</t>
    </r>
    <r>
      <rPr>
        <sz val="13"/>
        <rFont val="宋体"/>
        <charset val="134"/>
      </rPr>
      <t>槲皮素</t>
    </r>
    <r>
      <rPr>
        <sz val="13"/>
        <rFont val="Times New Roman"/>
        <charset val="134"/>
      </rPr>
      <t>+</t>
    </r>
    <r>
      <rPr>
        <sz val="13"/>
        <rFont val="宋体"/>
        <charset val="134"/>
      </rPr>
      <t>三聚磷酸钠</t>
    </r>
    <r>
      <rPr>
        <sz val="13"/>
        <rFont val="Times New Roman"/>
        <charset val="134"/>
      </rPr>
      <t>+GelMA</t>
    </r>
  </si>
  <si>
    <r>
      <rPr>
        <sz val="13"/>
        <rFont val="宋体"/>
        <charset val="134"/>
      </rPr>
      <t>多组分共组装</t>
    </r>
  </si>
  <si>
    <r>
      <rPr>
        <sz val="13"/>
        <color theme="1"/>
        <rFont val="宋体"/>
        <charset val="134"/>
      </rPr>
      <t>静电相互作用；氢键；疏水相互作用</t>
    </r>
  </si>
  <si>
    <r>
      <rPr>
        <sz val="13"/>
        <color theme="1"/>
        <rFont val="宋体"/>
        <charset val="134"/>
      </rPr>
      <t>球形纳米粒；多孔水凝胶</t>
    </r>
  </si>
  <si>
    <t>222.0±7.57</t>
  </si>
  <si>
    <r>
      <rPr>
        <sz val="13"/>
        <color theme="1"/>
        <rFont val="宋体"/>
        <charset val="134"/>
      </rPr>
      <t>乙醇</t>
    </r>
  </si>
  <si>
    <r>
      <rPr>
        <sz val="13"/>
        <color theme="1"/>
        <rFont val="宋体"/>
        <charset val="134"/>
      </rPr>
      <t>壳聚糖</t>
    </r>
    <r>
      <rPr>
        <sz val="13"/>
        <color theme="1"/>
        <rFont val="Times New Roman"/>
        <charset val="134"/>
      </rPr>
      <t>+</t>
    </r>
    <r>
      <rPr>
        <sz val="13"/>
        <color theme="1"/>
        <rFont val="宋体"/>
        <charset val="134"/>
      </rPr>
      <t>槲皮素</t>
    </r>
    <r>
      <rPr>
        <sz val="13"/>
        <color theme="1"/>
        <rFont val="Times New Roman"/>
        <charset val="134"/>
      </rPr>
      <t>+</t>
    </r>
    <r>
      <rPr>
        <sz val="13"/>
        <color theme="1"/>
        <rFont val="宋体"/>
        <charset val="134"/>
      </rPr>
      <t>三聚磷酸钠</t>
    </r>
    <r>
      <rPr>
        <sz val="13"/>
        <color theme="1"/>
        <rFont val="Times New Roman"/>
        <charset val="134"/>
      </rPr>
      <t>+GelMA</t>
    </r>
  </si>
  <si>
    <r>
      <rPr>
        <sz val="13"/>
        <color theme="1"/>
        <rFont val="Times New Roman"/>
        <charset val="134"/>
      </rPr>
      <t>2 mg/mL</t>
    </r>
    <r>
      <rPr>
        <sz val="13"/>
        <color theme="1"/>
        <rFont val="宋体"/>
        <charset val="134"/>
      </rPr>
      <t>（壳聚糖）</t>
    </r>
    <r>
      <rPr>
        <sz val="13"/>
        <color theme="1"/>
        <rFont val="Times New Roman"/>
        <charset val="134"/>
      </rPr>
      <t xml:space="preserve">
3 mg/mL</t>
    </r>
    <r>
      <rPr>
        <sz val="13"/>
        <color theme="1"/>
        <rFont val="宋体"/>
        <charset val="134"/>
      </rPr>
      <t>（槲皮素）</t>
    </r>
    <r>
      <rPr>
        <sz val="13"/>
        <color theme="1"/>
        <rFont val="Times New Roman"/>
        <charset val="134"/>
      </rPr>
      <t xml:space="preserve">
2 mg/mL</t>
    </r>
    <r>
      <rPr>
        <sz val="13"/>
        <color theme="1"/>
        <rFont val="宋体"/>
        <charset val="134"/>
      </rPr>
      <t>（三聚磷酸钠）</t>
    </r>
    <r>
      <rPr>
        <sz val="13"/>
        <color theme="1"/>
        <rFont val="Times New Roman"/>
        <charset val="134"/>
      </rPr>
      <t xml:space="preserve">
100 mg/mL</t>
    </r>
    <r>
      <rPr>
        <sz val="13"/>
        <color theme="1"/>
        <rFont val="宋体"/>
        <charset val="134"/>
      </rPr>
      <t>（</t>
    </r>
    <r>
      <rPr>
        <sz val="13"/>
        <color theme="1"/>
        <rFont val="Times New Roman"/>
        <charset val="134"/>
      </rPr>
      <t>GelMA</t>
    </r>
    <r>
      <rPr>
        <sz val="13"/>
        <color theme="1"/>
        <rFont val="宋体"/>
        <charset val="134"/>
      </rPr>
      <t>）</t>
    </r>
  </si>
  <si>
    <t>25</t>
  </si>
  <si>
    <t>5.5</t>
  </si>
  <si>
    <r>
      <rPr>
        <sz val="13"/>
        <color theme="1"/>
        <rFont val="Times New Roman"/>
        <charset val="134"/>
      </rPr>
      <t>1. QNPs</t>
    </r>
    <r>
      <rPr>
        <sz val="13"/>
        <color theme="1"/>
        <rFont val="宋体"/>
        <charset val="134"/>
      </rPr>
      <t>：超声处理；</t>
    </r>
    <r>
      <rPr>
        <sz val="13"/>
        <color theme="1"/>
        <rFont val="Times New Roman"/>
        <charset val="134"/>
      </rPr>
      <t xml:space="preserve">
2. QNPs@GelMA</t>
    </r>
    <r>
      <rPr>
        <sz val="13"/>
        <color theme="1"/>
        <rFont val="宋体"/>
        <charset val="134"/>
      </rPr>
      <t>：超声震荡</t>
    </r>
    <r>
      <rPr>
        <sz val="13"/>
        <color theme="1"/>
        <rFont val="Times New Roman"/>
        <charset val="134"/>
      </rPr>
      <t xml:space="preserve"> 10 min</t>
    </r>
  </si>
  <si>
    <r>
      <rPr>
        <sz val="13"/>
        <color theme="1"/>
        <rFont val="Times New Roman"/>
        <charset val="134"/>
      </rPr>
      <t>1. QNPs</t>
    </r>
    <r>
      <rPr>
        <sz val="13"/>
        <color theme="1"/>
        <rFont val="宋体"/>
        <charset val="134"/>
      </rPr>
      <t>：超声</t>
    </r>
    <r>
      <rPr>
        <sz val="13"/>
        <color theme="1"/>
        <rFont val="Times New Roman"/>
        <charset val="134"/>
      </rPr>
      <t xml:space="preserve"> 1 h</t>
    </r>
    <r>
      <rPr>
        <sz val="13"/>
        <color theme="1"/>
        <rFont val="宋体"/>
        <charset val="134"/>
      </rPr>
      <t>；</t>
    </r>
    <r>
      <rPr>
        <sz val="13"/>
        <color theme="1"/>
        <rFont val="Times New Roman"/>
        <charset val="134"/>
      </rPr>
      <t xml:space="preserve">
2. GelMA </t>
    </r>
    <r>
      <rPr>
        <sz val="13"/>
        <color theme="1"/>
        <rFont val="宋体"/>
        <charset val="134"/>
      </rPr>
      <t>混合：超声</t>
    </r>
    <r>
      <rPr>
        <sz val="13"/>
        <color theme="1"/>
        <rFont val="Times New Roman"/>
        <charset val="134"/>
      </rPr>
      <t xml:space="preserve"> 10 min</t>
    </r>
    <r>
      <rPr>
        <sz val="13"/>
        <color theme="1"/>
        <rFont val="宋体"/>
        <charset val="134"/>
      </rPr>
      <t>；</t>
    </r>
    <r>
      <rPr>
        <sz val="13"/>
        <color theme="1"/>
        <rFont val="Times New Roman"/>
        <charset val="134"/>
      </rPr>
      <t xml:space="preserve">
3. </t>
    </r>
    <r>
      <rPr>
        <sz val="13"/>
        <color theme="1"/>
        <rFont val="宋体"/>
        <charset val="134"/>
      </rPr>
      <t>光交联：</t>
    </r>
    <r>
      <rPr>
        <sz val="13"/>
        <color theme="1"/>
        <rFont val="Times New Roman"/>
        <charset val="134"/>
      </rPr>
      <t xml:space="preserve">UV </t>
    </r>
    <r>
      <rPr>
        <sz val="13"/>
        <color theme="1"/>
        <rFont val="宋体"/>
        <charset val="134"/>
      </rPr>
      <t>光照</t>
    </r>
    <r>
      <rPr>
        <sz val="13"/>
        <color theme="1"/>
        <rFont val="Times New Roman"/>
        <charset val="134"/>
      </rPr>
      <t xml:space="preserve"> 30 s</t>
    </r>
  </si>
  <si>
    <r>
      <rPr>
        <sz val="13"/>
        <color theme="1"/>
        <rFont val="Times New Roman"/>
        <charset val="134"/>
      </rPr>
      <t xml:space="preserve">1. </t>
    </r>
    <r>
      <rPr>
        <sz val="13"/>
        <color theme="1"/>
        <rFont val="宋体"/>
        <charset val="134"/>
      </rPr>
      <t>抗氧化、清除</t>
    </r>
    <r>
      <rPr>
        <sz val="13"/>
        <color theme="1"/>
        <rFont val="Times New Roman"/>
        <charset val="134"/>
      </rPr>
      <t xml:space="preserve"> ROS</t>
    </r>
    <r>
      <rPr>
        <sz val="13"/>
        <color theme="1"/>
        <rFont val="宋体"/>
        <charset val="134"/>
      </rPr>
      <t>；</t>
    </r>
    <r>
      <rPr>
        <sz val="13"/>
        <color theme="1"/>
        <rFont val="Times New Roman"/>
        <charset val="134"/>
      </rPr>
      <t xml:space="preserve">
2. </t>
    </r>
    <r>
      <rPr>
        <sz val="13"/>
        <color theme="1"/>
        <rFont val="宋体"/>
        <charset val="134"/>
      </rPr>
      <t>抗炎（抑制</t>
    </r>
    <r>
      <rPr>
        <sz val="13"/>
        <color theme="1"/>
        <rFont val="Times New Roman"/>
        <charset val="134"/>
      </rPr>
      <t xml:space="preserve"> TNF-α</t>
    </r>
    <r>
      <rPr>
        <sz val="13"/>
        <color theme="1"/>
        <rFont val="宋体"/>
        <charset val="134"/>
      </rPr>
      <t>、</t>
    </r>
    <r>
      <rPr>
        <sz val="13"/>
        <color theme="1"/>
        <rFont val="Times New Roman"/>
        <charset val="134"/>
      </rPr>
      <t>IL-6</t>
    </r>
    <r>
      <rPr>
        <sz val="13"/>
        <color theme="1"/>
        <rFont val="宋体"/>
        <charset val="134"/>
      </rPr>
      <t>、</t>
    </r>
    <r>
      <rPr>
        <sz val="13"/>
        <color theme="1"/>
        <rFont val="Times New Roman"/>
        <charset val="134"/>
      </rPr>
      <t>IL-1β</t>
    </r>
    <r>
      <rPr>
        <sz val="13"/>
        <color theme="1"/>
        <rFont val="宋体"/>
        <charset val="134"/>
      </rPr>
      <t>）；</t>
    </r>
    <r>
      <rPr>
        <sz val="13"/>
        <color theme="1"/>
        <rFont val="Times New Roman"/>
        <charset val="134"/>
      </rPr>
      <t xml:space="preserve">
3. </t>
    </r>
    <r>
      <rPr>
        <sz val="13"/>
        <color theme="1"/>
        <rFont val="宋体"/>
        <charset val="134"/>
      </rPr>
      <t>促进巨噬细胞</t>
    </r>
    <r>
      <rPr>
        <sz val="13"/>
        <color theme="1"/>
        <rFont val="Times New Roman"/>
        <charset val="134"/>
      </rPr>
      <t xml:space="preserve"> M2 </t>
    </r>
    <r>
      <rPr>
        <sz val="13"/>
        <color theme="1"/>
        <rFont val="宋体"/>
        <charset val="134"/>
      </rPr>
      <t>极化；</t>
    </r>
    <r>
      <rPr>
        <sz val="13"/>
        <color theme="1"/>
        <rFont val="Times New Roman"/>
        <charset val="134"/>
      </rPr>
      <t xml:space="preserve">
4. </t>
    </r>
    <r>
      <rPr>
        <sz val="13"/>
        <color theme="1"/>
        <rFont val="宋体"/>
        <charset val="134"/>
      </rPr>
      <t>促血管生成；</t>
    </r>
    <r>
      <rPr>
        <sz val="13"/>
        <color theme="1"/>
        <rFont val="Times New Roman"/>
        <charset val="134"/>
      </rPr>
      <t xml:space="preserve">
5. </t>
    </r>
    <r>
      <rPr>
        <sz val="13"/>
        <color theme="1"/>
        <rFont val="宋体"/>
        <charset val="134"/>
      </rPr>
      <t>抑制细胞凋亡；</t>
    </r>
    <r>
      <rPr>
        <sz val="13"/>
        <color theme="1"/>
        <rFont val="Times New Roman"/>
        <charset val="134"/>
      </rPr>
      <t xml:space="preserve">
6. </t>
    </r>
    <r>
      <rPr>
        <sz val="13"/>
        <color theme="1"/>
        <rFont val="宋体"/>
        <charset val="134"/>
      </rPr>
      <t>加速糖尿病创面愈合</t>
    </r>
  </si>
  <si>
    <r>
      <rPr>
        <sz val="13"/>
        <color theme="1"/>
        <rFont val="Times New Roman"/>
        <charset val="134"/>
      </rPr>
      <t xml:space="preserve">1. </t>
    </r>
    <r>
      <rPr>
        <sz val="13"/>
        <color theme="1"/>
        <rFont val="宋体"/>
        <charset val="134"/>
      </rPr>
      <t>离子凝胶法制备</t>
    </r>
    <r>
      <rPr>
        <sz val="13"/>
        <color theme="1"/>
        <rFont val="Times New Roman"/>
        <charset val="134"/>
      </rPr>
      <t xml:space="preserve"> QNPs</t>
    </r>
    <r>
      <rPr>
        <sz val="13"/>
        <color theme="1"/>
        <rFont val="宋体"/>
        <charset val="134"/>
      </rPr>
      <t>；</t>
    </r>
    <r>
      <rPr>
        <sz val="13"/>
        <color theme="1"/>
        <rFont val="Times New Roman"/>
        <charset val="134"/>
      </rPr>
      <t xml:space="preserve">
2. </t>
    </r>
    <r>
      <rPr>
        <sz val="13"/>
        <color theme="1"/>
        <rFont val="宋体"/>
        <charset val="134"/>
      </rPr>
      <t>光交联法制备</t>
    </r>
    <r>
      <rPr>
        <sz val="13"/>
        <color theme="1"/>
        <rFont val="Times New Roman"/>
        <charset val="134"/>
      </rPr>
      <t xml:space="preserve"> QNPs@GelMA </t>
    </r>
    <r>
      <rPr>
        <sz val="13"/>
        <color theme="1"/>
        <rFont val="宋体"/>
        <charset val="134"/>
      </rPr>
      <t>水凝胶；</t>
    </r>
    <r>
      <rPr>
        <sz val="13"/>
        <color theme="1"/>
        <rFont val="Times New Roman"/>
        <charset val="134"/>
      </rPr>
      <t xml:space="preserve">
3. </t>
    </r>
    <r>
      <rPr>
        <sz val="13"/>
        <color theme="1"/>
        <rFont val="宋体"/>
        <charset val="134"/>
      </rPr>
      <t>体外细胞实验、体内糖尿病小鼠创面实验</t>
    </r>
  </si>
  <si>
    <r>
      <rPr>
        <sz val="13"/>
        <color theme="1"/>
        <rFont val="宋体"/>
        <charset val="134"/>
      </rPr>
      <t>多羟基结构；黄酮母核；具有氢键供体</t>
    </r>
    <r>
      <rPr>
        <sz val="13"/>
        <color theme="1"/>
        <rFont val="Times New Roman"/>
        <charset val="134"/>
      </rPr>
      <t xml:space="preserve"> / </t>
    </r>
    <r>
      <rPr>
        <sz val="13"/>
        <color theme="1"/>
        <rFont val="宋体"/>
        <charset val="134"/>
      </rPr>
      <t>受体；疏水芳环结构</t>
    </r>
  </si>
  <si>
    <r>
      <rPr>
        <sz val="12"/>
        <color theme="1"/>
        <rFont val="Times New Roman"/>
        <charset val="134"/>
      </rPr>
      <t xml:space="preserve">1. </t>
    </r>
    <r>
      <rPr>
        <sz val="12"/>
        <color theme="1"/>
        <rFont val="宋体"/>
        <charset val="134"/>
      </rPr>
      <t>先自组装为槲皮素负载壳聚糖纳米粒</t>
    </r>
    <r>
      <rPr>
        <sz val="12"/>
        <color theme="1"/>
        <rFont val="Times New Roman"/>
        <charset val="134"/>
      </rPr>
      <t xml:space="preserve"> (QNPs)</t>
    </r>
    <r>
      <rPr>
        <sz val="12"/>
        <color theme="1"/>
        <rFont val="宋体"/>
        <charset val="134"/>
      </rPr>
      <t>，再复合</t>
    </r>
    <r>
      <rPr>
        <sz val="12"/>
        <color theme="1"/>
        <rFont val="Times New Roman"/>
        <charset val="134"/>
      </rPr>
      <t xml:space="preserve"> GelMA </t>
    </r>
    <r>
      <rPr>
        <sz val="12"/>
        <color theme="1"/>
        <rFont val="宋体"/>
        <charset val="134"/>
      </rPr>
      <t>形成水凝胶；</t>
    </r>
    <r>
      <rPr>
        <sz val="12"/>
        <color theme="1"/>
        <rFont val="Times New Roman"/>
        <charset val="134"/>
      </rPr>
      <t xml:space="preserve">
2. </t>
    </r>
    <r>
      <rPr>
        <sz val="12"/>
        <color theme="1"/>
        <rFont val="宋体"/>
        <charset val="134"/>
      </rPr>
      <t>包封率</t>
    </r>
    <r>
      <rPr>
        <sz val="12"/>
        <color theme="1"/>
        <rFont val="Times New Roman"/>
        <charset val="134"/>
      </rPr>
      <t xml:space="preserve"> 98.55±0.56%</t>
    </r>
    <r>
      <rPr>
        <sz val="12"/>
        <color theme="1"/>
        <rFont val="宋体"/>
        <charset val="134"/>
      </rPr>
      <t>，载药量</t>
    </r>
    <r>
      <rPr>
        <sz val="12"/>
        <color theme="1"/>
        <rFont val="Times New Roman"/>
        <charset val="134"/>
      </rPr>
      <t xml:space="preserve"> 19.54±0.05%</t>
    </r>
    <r>
      <rPr>
        <sz val="12"/>
        <color theme="1"/>
        <rFont val="宋体"/>
        <charset val="134"/>
      </rPr>
      <t>；</t>
    </r>
    <r>
      <rPr>
        <sz val="12"/>
        <color theme="1"/>
        <rFont val="Times New Roman"/>
        <charset val="134"/>
      </rPr>
      <t xml:space="preserve">
3. </t>
    </r>
    <r>
      <rPr>
        <sz val="12"/>
        <color theme="1"/>
        <rFont val="宋体"/>
        <charset val="134"/>
      </rPr>
      <t>靶向</t>
    </r>
    <r>
      <rPr>
        <sz val="12"/>
        <color theme="1"/>
        <rFont val="Times New Roman"/>
        <charset val="134"/>
      </rPr>
      <t xml:space="preserve"> RAGE/NF-κB </t>
    </r>
    <r>
      <rPr>
        <sz val="12"/>
        <color theme="1"/>
        <rFont val="宋体"/>
        <charset val="134"/>
      </rPr>
      <t>信号通路</t>
    </r>
  </si>
  <si>
    <t>10.1016/j.phymed.2026.158137</t>
  </si>
  <si>
    <r>
      <rPr>
        <sz val="13"/>
        <rFont val="宋体"/>
        <charset val="134"/>
      </rPr>
      <t>多酚</t>
    </r>
  </si>
  <si>
    <r>
      <rPr>
        <sz val="13"/>
        <rFont val="宋体"/>
        <charset val="134"/>
      </rPr>
      <t>白藜芦醇</t>
    </r>
  </si>
  <si>
    <t>Resveratrol</t>
  </si>
  <si>
    <t>C₁₄H₁₂O₃</t>
  </si>
  <si>
    <t>C1=CC(=CC=C1/C=C/C2=CC(=CC(=C2)O)O)O</t>
  </si>
  <si>
    <t>501-36-0</t>
  </si>
  <si>
    <r>
      <rPr>
        <sz val="13"/>
        <rFont val="汉仪书宋二KW"/>
        <charset val="134"/>
      </rPr>
      <t>难溶</t>
    </r>
  </si>
  <si>
    <r>
      <rPr>
        <sz val="13"/>
        <rFont val="汉仪书宋二KW"/>
        <charset val="134"/>
      </rPr>
      <t>水溶性差</t>
    </r>
    <r>
      <rPr>
        <sz val="13"/>
        <rFont val="Times New Roman"/>
        <charset val="134"/>
      </rPr>
      <t>;</t>
    </r>
    <r>
      <rPr>
        <sz val="13"/>
        <rFont val="汉仪书宋二KW"/>
        <charset val="134"/>
      </rPr>
      <t>生物利用度低</t>
    </r>
  </si>
  <si>
    <r>
      <rPr>
        <sz val="13"/>
        <color theme="1"/>
        <rFont val="汉仪书宋二KW"/>
        <charset val="134"/>
      </rPr>
      <t>葡萄皮；虎杖；花生</t>
    </r>
  </si>
  <si>
    <r>
      <rPr>
        <sz val="13"/>
        <rFont val="宋体"/>
        <charset val="134"/>
      </rPr>
      <t>是</t>
    </r>
  </si>
  <si>
    <r>
      <rPr>
        <sz val="13"/>
        <rFont val="宋体"/>
        <charset val="134"/>
      </rPr>
      <t>否</t>
    </r>
  </si>
  <si>
    <r>
      <rPr>
        <sz val="13"/>
        <rFont val="宋体"/>
        <charset val="134"/>
      </rPr>
      <t>已使用化妆品原料目录（</t>
    </r>
    <r>
      <rPr>
        <sz val="13"/>
        <rFont val="Times New Roman"/>
        <charset val="134"/>
      </rPr>
      <t>2021</t>
    </r>
    <r>
      <rPr>
        <sz val="13"/>
        <rFont val="宋体"/>
        <charset val="134"/>
      </rPr>
      <t>年版）序号</t>
    </r>
    <r>
      <rPr>
        <sz val="13"/>
        <rFont val="Times New Roman"/>
        <charset val="134"/>
      </rPr>
      <t>06715</t>
    </r>
    <r>
      <rPr>
        <sz val="13"/>
        <rFont val="宋体"/>
        <charset val="134"/>
      </rPr>
      <t>（虎杖根提取物中含白藜芦醇）；序号</t>
    </r>
    <r>
      <rPr>
        <sz val="13"/>
        <rFont val="Times New Roman"/>
        <charset val="134"/>
      </rPr>
      <t>06065</t>
    </r>
    <r>
      <rPr>
        <sz val="13"/>
        <rFont val="宋体"/>
        <charset val="134"/>
      </rPr>
      <t>（葡萄果提取物中亦含白藜芦醇）</t>
    </r>
  </si>
  <si>
    <r>
      <rPr>
        <sz val="13"/>
        <rFont val="宋体"/>
        <charset val="134"/>
      </rPr>
      <t>双组分</t>
    </r>
  </si>
  <si>
    <r>
      <rPr>
        <sz val="13"/>
        <rFont val="汉仪书宋二KW"/>
        <charset val="134"/>
      </rPr>
      <t>黄芩苷</t>
    </r>
    <r>
      <rPr>
        <sz val="13"/>
        <rFont val="Times New Roman"/>
        <charset val="134"/>
      </rPr>
      <t>+</t>
    </r>
    <r>
      <rPr>
        <sz val="13"/>
        <rFont val="汉仪书宋二KW"/>
        <charset val="134"/>
      </rPr>
      <t>白藜芦醇</t>
    </r>
  </si>
  <si>
    <r>
      <rPr>
        <sz val="13"/>
        <rFont val="宋体"/>
        <charset val="134"/>
      </rPr>
      <t>纳米粒</t>
    </r>
  </si>
  <si>
    <r>
      <rPr>
        <sz val="13"/>
        <rFont val="Times New Roman"/>
        <charset val="134"/>
      </rPr>
      <t>π-π</t>
    </r>
    <r>
      <rPr>
        <sz val="13"/>
        <rFont val="宋体"/>
        <charset val="134"/>
      </rPr>
      <t>堆积；氢键</t>
    </r>
  </si>
  <si>
    <r>
      <rPr>
        <sz val="13"/>
        <rFont val="宋体"/>
        <charset val="134"/>
      </rPr>
      <t>球形纳米粒</t>
    </r>
  </si>
  <si>
    <t>218.2±10.5</t>
  </si>
  <si>
    <r>
      <rPr>
        <sz val="13"/>
        <rFont val="宋体"/>
        <charset val="134"/>
      </rPr>
      <t>水</t>
    </r>
  </si>
  <si>
    <t>DMSO</t>
  </si>
  <si>
    <t>10 mmol/mL</t>
  </si>
  <si>
    <r>
      <rPr>
        <sz val="13"/>
        <rFont val="宋体"/>
        <charset val="134"/>
      </rPr>
      <t>超声处理</t>
    </r>
  </si>
  <si>
    <r>
      <rPr>
        <sz val="13"/>
        <rFont val="宋体"/>
        <charset val="134"/>
      </rPr>
      <t>超声后快速组装</t>
    </r>
  </si>
  <si>
    <r>
      <rPr>
        <sz val="13"/>
        <rFont val="Times New Roman"/>
        <charset val="134"/>
      </rPr>
      <t xml:space="preserve">1. </t>
    </r>
    <r>
      <rPr>
        <sz val="13"/>
        <rFont val="宋体"/>
        <charset val="134"/>
      </rPr>
      <t>抗呼吸道合胞病毒（</t>
    </r>
    <r>
      <rPr>
        <sz val="13"/>
        <rFont val="Times New Roman"/>
        <charset val="134"/>
      </rPr>
      <t>RSV</t>
    </r>
    <r>
      <rPr>
        <sz val="13"/>
        <rFont val="宋体"/>
        <charset val="134"/>
      </rPr>
      <t>），</t>
    </r>
    <r>
      <rPr>
        <sz val="13"/>
        <rFont val="Times New Roman"/>
        <charset val="134"/>
      </rPr>
      <t xml:space="preserve">EC₅₀=30.1 μM2. </t>
    </r>
    <r>
      <rPr>
        <sz val="13"/>
        <rFont val="宋体"/>
        <charset val="134"/>
      </rPr>
      <t>抗氧化、清除</t>
    </r>
    <r>
      <rPr>
        <sz val="13"/>
        <rFont val="Times New Roman"/>
        <charset val="134"/>
      </rPr>
      <t xml:space="preserve"> ROS3. </t>
    </r>
    <r>
      <rPr>
        <sz val="13"/>
        <rFont val="宋体"/>
        <charset val="134"/>
      </rPr>
      <t>抗炎，调控巨噬细胞</t>
    </r>
    <r>
      <rPr>
        <sz val="13"/>
        <rFont val="Times New Roman"/>
        <charset val="134"/>
      </rPr>
      <t xml:space="preserve"> M1→M2 </t>
    </r>
    <r>
      <rPr>
        <sz val="13"/>
        <rFont val="宋体"/>
        <charset val="134"/>
      </rPr>
      <t>极化</t>
    </r>
    <r>
      <rPr>
        <sz val="13"/>
        <rFont val="Times New Roman"/>
        <charset val="134"/>
      </rPr>
      <t xml:space="preserve">4. </t>
    </r>
    <r>
      <rPr>
        <sz val="13"/>
        <rFont val="宋体"/>
        <charset val="134"/>
      </rPr>
      <t>抑制</t>
    </r>
    <r>
      <rPr>
        <sz val="13"/>
        <rFont val="Times New Roman"/>
        <charset val="134"/>
      </rPr>
      <t xml:space="preserve"> RSV </t>
    </r>
    <r>
      <rPr>
        <sz val="13"/>
        <rFont val="宋体"/>
        <charset val="134"/>
      </rPr>
      <t>诱导的肺部炎症与损伤</t>
    </r>
  </si>
  <si>
    <r>
      <rPr>
        <sz val="13"/>
        <rFont val="Times New Roman"/>
        <charset val="134"/>
      </rPr>
      <t xml:space="preserve">1. </t>
    </r>
    <r>
      <rPr>
        <sz val="13"/>
        <rFont val="宋体"/>
        <charset val="134"/>
      </rPr>
      <t>黄芩苷与白藜芦醇按</t>
    </r>
    <r>
      <rPr>
        <sz val="13"/>
        <rFont val="Times New Roman"/>
        <charset val="134"/>
      </rPr>
      <t xml:space="preserve"> 1:1 </t>
    </r>
    <r>
      <rPr>
        <sz val="13"/>
        <rFont val="宋体"/>
        <charset val="134"/>
      </rPr>
      <t>摩尔比溶于</t>
    </r>
    <r>
      <rPr>
        <sz val="13"/>
        <rFont val="Times New Roman"/>
        <charset val="134"/>
      </rPr>
      <t xml:space="preserve"> DMSO2. </t>
    </r>
    <r>
      <rPr>
        <sz val="13"/>
        <rFont val="宋体"/>
        <charset val="134"/>
      </rPr>
      <t>取</t>
    </r>
    <r>
      <rPr>
        <sz val="13"/>
        <rFont val="Times New Roman"/>
        <charset val="134"/>
      </rPr>
      <t xml:space="preserve"> 100 μL </t>
    </r>
    <r>
      <rPr>
        <sz val="13"/>
        <rFont val="宋体"/>
        <charset val="134"/>
      </rPr>
      <t>储备液加入</t>
    </r>
    <r>
      <rPr>
        <sz val="13"/>
        <rFont val="Times New Roman"/>
        <charset val="134"/>
      </rPr>
      <t xml:space="preserve"> 5 mL </t>
    </r>
    <r>
      <rPr>
        <sz val="13"/>
        <rFont val="宋体"/>
        <charset val="134"/>
      </rPr>
      <t>水</t>
    </r>
    <r>
      <rPr>
        <sz val="13"/>
        <rFont val="Times New Roman"/>
        <charset val="134"/>
      </rPr>
      <t xml:space="preserve">3. </t>
    </r>
    <r>
      <rPr>
        <sz val="13"/>
        <rFont val="宋体"/>
        <charset val="134"/>
      </rPr>
      <t>超声制得</t>
    </r>
    <r>
      <rPr>
        <sz val="13"/>
        <rFont val="Times New Roman"/>
        <charset val="134"/>
      </rPr>
      <t xml:space="preserve"> BRN</t>
    </r>
    <r>
      <rPr>
        <sz val="13"/>
        <rFont val="宋体"/>
        <charset val="134"/>
      </rPr>
      <t>，冻干保存</t>
    </r>
  </si>
  <si>
    <r>
      <rPr>
        <sz val="13"/>
        <rFont val="Times New Roman"/>
        <charset val="134"/>
      </rPr>
      <t xml:space="preserve">1. </t>
    </r>
    <r>
      <rPr>
        <sz val="13"/>
        <rFont val="宋体"/>
        <charset val="134"/>
      </rPr>
      <t>含多个酚羟基</t>
    </r>
    <r>
      <rPr>
        <sz val="13"/>
        <rFont val="Times New Roman"/>
        <charset val="134"/>
      </rPr>
      <t xml:space="preserve">2. </t>
    </r>
    <r>
      <rPr>
        <sz val="13"/>
        <rFont val="宋体"/>
        <charset val="134"/>
      </rPr>
      <t>苯环结构，易形成</t>
    </r>
    <r>
      <rPr>
        <sz val="13"/>
        <rFont val="Times New Roman"/>
        <charset val="134"/>
      </rPr>
      <t xml:space="preserve"> π-π </t>
    </r>
    <r>
      <rPr>
        <sz val="13"/>
        <rFont val="宋体"/>
        <charset val="134"/>
      </rPr>
      <t>作用</t>
    </r>
    <r>
      <rPr>
        <sz val="13"/>
        <rFont val="Times New Roman"/>
        <charset val="134"/>
      </rPr>
      <t xml:space="preserve">3. </t>
    </r>
    <r>
      <rPr>
        <sz val="13"/>
        <rFont val="宋体"/>
        <charset val="134"/>
      </rPr>
      <t>氢键供体</t>
    </r>
    <r>
      <rPr>
        <sz val="13"/>
        <rFont val="Times New Roman"/>
        <charset val="134"/>
      </rPr>
      <t xml:space="preserve"> / </t>
    </r>
    <r>
      <rPr>
        <sz val="13"/>
        <rFont val="宋体"/>
        <charset val="134"/>
      </rPr>
      <t>受体位点丰富</t>
    </r>
  </si>
  <si>
    <r>
      <rPr>
        <sz val="12"/>
        <rFont val="宋体"/>
        <charset val="134"/>
      </rPr>
      <t>与黄芩苷共组装形成</t>
    </r>
    <r>
      <rPr>
        <sz val="12"/>
        <rFont val="Times New Roman"/>
        <charset val="134"/>
      </rPr>
      <t xml:space="preserve"> BRN</t>
    </r>
    <r>
      <rPr>
        <sz val="12"/>
        <rFont val="宋体"/>
        <charset val="134"/>
      </rPr>
      <t>，抗病毒活性为单体</t>
    </r>
    <r>
      <rPr>
        <sz val="12"/>
        <rFont val="Times New Roman"/>
        <charset val="134"/>
      </rPr>
      <t xml:space="preserve"> 2 </t>
    </r>
    <r>
      <rPr>
        <sz val="12"/>
        <rFont val="宋体"/>
        <charset val="134"/>
      </rPr>
      <t>倍，肺部滞留时间显著延长，适合雾化吸入治疗</t>
    </r>
    <r>
      <rPr>
        <sz val="12"/>
        <rFont val="Times New Roman"/>
        <charset val="134"/>
      </rPr>
      <t xml:space="preserve"> RSV </t>
    </r>
    <r>
      <rPr>
        <sz val="12"/>
        <rFont val="宋体"/>
        <charset val="134"/>
      </rPr>
      <t>肺炎</t>
    </r>
  </si>
  <si>
    <t>10.1016/j.biomaterials.2022.121698</t>
  </si>
  <si>
    <r>
      <rPr>
        <sz val="13"/>
        <rFont val="宋体"/>
        <charset val="134"/>
      </rPr>
      <t>木犀草素</t>
    </r>
  </si>
  <si>
    <t>Luteolin</t>
  </si>
  <si>
    <t>C₁₅H₁₀O₆</t>
  </si>
  <si>
    <t>C1=CC(=C(C=C1C2=CC(=O)C3=C(C=C(C=C3O2)O)O)O)O</t>
  </si>
  <si>
    <t>491-70-3</t>
  </si>
  <si>
    <r>
      <rPr>
        <sz val="13"/>
        <color theme="1"/>
        <rFont val="汉仪书宋二KW"/>
        <charset val="134"/>
      </rPr>
      <t>金银花；菊花；胡萝卜</t>
    </r>
  </si>
  <si>
    <r>
      <rPr>
        <sz val="13"/>
        <rFont val="宋体"/>
        <charset val="134"/>
      </rPr>
      <t>已使用化妆品原料目录（</t>
    </r>
    <r>
      <rPr>
        <sz val="13"/>
        <rFont val="Times New Roman"/>
        <charset val="134"/>
      </rPr>
      <t>2021</t>
    </r>
    <r>
      <rPr>
        <sz val="13"/>
        <rFont val="宋体"/>
        <charset val="134"/>
      </rPr>
      <t>年版），作为天然黄酮类物质存在于多种植物提取物中（如金银花提取物、洋甘菊提取物等）</t>
    </r>
  </si>
  <si>
    <r>
      <rPr>
        <sz val="13"/>
        <rFont val="宋体"/>
        <charset val="134"/>
      </rPr>
      <t>三组分</t>
    </r>
  </si>
  <si>
    <r>
      <rPr>
        <sz val="13"/>
        <rFont val="Times New Roman"/>
        <charset val="134"/>
      </rPr>
      <t>PVP+CuSO₄+</t>
    </r>
    <r>
      <rPr>
        <sz val="13"/>
        <rFont val="宋体"/>
        <charset val="134"/>
      </rPr>
      <t>木犀草素</t>
    </r>
  </si>
  <si>
    <r>
      <rPr>
        <sz val="13"/>
        <rFont val="宋体"/>
        <charset val="134"/>
      </rPr>
      <t>金属配位自组装</t>
    </r>
  </si>
  <si>
    <r>
      <rPr>
        <sz val="13"/>
        <rFont val="宋体"/>
        <charset val="134"/>
      </rPr>
      <t>金属配位键；氢键；</t>
    </r>
    <r>
      <rPr>
        <sz val="13"/>
        <rFont val="Times New Roman"/>
        <charset val="134"/>
      </rPr>
      <t>π-π</t>
    </r>
    <r>
      <rPr>
        <sz val="13"/>
        <rFont val="宋体"/>
        <charset val="134"/>
      </rPr>
      <t>堆积</t>
    </r>
  </si>
  <si>
    <t>7.58±0.90</t>
  </si>
  <si>
    <r>
      <rPr>
        <sz val="13"/>
        <rFont val="宋体"/>
        <charset val="134"/>
      </rPr>
      <t>聚乙烯吡咯烷酮（</t>
    </r>
    <r>
      <rPr>
        <sz val="13"/>
        <rFont val="Times New Roman"/>
        <charset val="134"/>
      </rPr>
      <t>PVP</t>
    </r>
    <r>
      <rPr>
        <sz val="13"/>
        <rFont val="宋体"/>
        <charset val="134"/>
      </rPr>
      <t>）</t>
    </r>
    <r>
      <rPr>
        <sz val="13"/>
        <rFont val="Times New Roman"/>
        <charset val="134"/>
      </rPr>
      <t>+</t>
    </r>
    <r>
      <rPr>
        <sz val="13"/>
        <rFont val="宋体"/>
        <charset val="134"/>
      </rPr>
      <t>硫酸铜</t>
    </r>
    <r>
      <rPr>
        <sz val="13"/>
        <rFont val="Times New Roman"/>
        <charset val="134"/>
      </rPr>
      <t>+</t>
    </r>
    <r>
      <rPr>
        <sz val="13"/>
        <rFont val="宋体"/>
        <charset val="134"/>
      </rPr>
      <t>木犀草素</t>
    </r>
  </si>
  <si>
    <r>
      <rPr>
        <sz val="13"/>
        <rFont val="Times New Roman"/>
        <charset val="134"/>
      </rPr>
      <t>30 mg/mL</t>
    </r>
    <r>
      <rPr>
        <sz val="13"/>
        <rFont val="宋体"/>
        <charset val="134"/>
      </rPr>
      <t>（</t>
    </r>
    <r>
      <rPr>
        <sz val="13"/>
        <rFont val="Times New Roman"/>
        <charset val="134"/>
      </rPr>
      <t>PVP</t>
    </r>
    <r>
      <rPr>
        <sz val="13"/>
        <rFont val="宋体"/>
        <charset val="134"/>
      </rPr>
      <t>）</t>
    </r>
    <r>
      <rPr>
        <sz val="13"/>
        <rFont val="Times New Roman"/>
        <charset val="134"/>
      </rPr>
      <t xml:space="preserve">
5.25 mg/mL</t>
    </r>
    <r>
      <rPr>
        <sz val="13"/>
        <rFont val="宋体"/>
        <charset val="134"/>
      </rPr>
      <t>（硫酸铜）</t>
    </r>
    <r>
      <rPr>
        <sz val="13"/>
        <rFont val="Times New Roman"/>
        <charset val="134"/>
      </rPr>
      <t xml:space="preserve">
1 mg/mL</t>
    </r>
    <r>
      <rPr>
        <sz val="13"/>
        <rFont val="宋体"/>
        <charset val="134"/>
      </rPr>
      <t>（木犀草素）</t>
    </r>
  </si>
  <si>
    <r>
      <rPr>
        <sz val="13"/>
        <rFont val="宋体"/>
        <charset val="134"/>
      </rPr>
      <t>磁力搅拌，</t>
    </r>
    <r>
      <rPr>
        <sz val="13"/>
        <rFont val="Times New Roman"/>
        <charset val="134"/>
      </rPr>
      <t xml:space="preserve">10000 rpm </t>
    </r>
    <r>
      <rPr>
        <sz val="13"/>
        <rFont val="宋体"/>
        <charset val="134"/>
      </rPr>
      <t>离心</t>
    </r>
    <r>
      <rPr>
        <sz val="13"/>
        <rFont val="Times New Roman"/>
        <charset val="134"/>
      </rPr>
      <t xml:space="preserve"> 10 min</t>
    </r>
  </si>
  <si>
    <t>72 h</t>
  </si>
  <si>
    <r>
      <rPr>
        <sz val="13"/>
        <rFont val="Times New Roman"/>
        <charset val="134"/>
      </rPr>
      <t xml:space="preserve">1. </t>
    </r>
    <r>
      <rPr>
        <sz val="13"/>
        <rFont val="宋体"/>
        <charset val="134"/>
      </rPr>
      <t>高效清除多种</t>
    </r>
    <r>
      <rPr>
        <sz val="13"/>
        <rFont val="Times New Roman"/>
        <charset val="134"/>
      </rPr>
      <t xml:space="preserve"> ROS</t>
    </r>
    <r>
      <rPr>
        <sz val="13"/>
        <rFont val="宋体"/>
        <charset val="134"/>
      </rPr>
      <t>（</t>
    </r>
    <r>
      <rPr>
        <sz val="13"/>
        <rFont val="Times New Roman"/>
        <charset val="134"/>
      </rPr>
      <t>ABTS⁺</t>
    </r>
    <r>
      <rPr>
        <sz val="13"/>
        <rFont val="宋体"/>
        <charset val="134"/>
      </rPr>
      <t>、</t>
    </r>
    <r>
      <rPr>
        <sz val="13"/>
        <rFont val="Times New Roman"/>
        <charset val="134"/>
      </rPr>
      <t>DPPH</t>
    </r>
    <r>
      <rPr>
        <sz val="13"/>
        <rFont val="宋体"/>
        <charset val="134"/>
      </rPr>
      <t>、</t>
    </r>
    <r>
      <rPr>
        <sz val="13"/>
        <rFont val="Times New Roman"/>
        <charset val="134"/>
      </rPr>
      <t>H₂O₂</t>
    </r>
    <r>
      <rPr>
        <sz val="13"/>
        <rFont val="宋体"/>
        <charset val="134"/>
      </rPr>
      <t>、・</t>
    </r>
    <r>
      <rPr>
        <sz val="13"/>
        <rFont val="Times New Roman"/>
        <charset val="134"/>
      </rPr>
      <t>OH</t>
    </r>
    <r>
      <rPr>
        <sz val="13"/>
        <rFont val="宋体"/>
        <charset val="134"/>
      </rPr>
      <t>、・</t>
    </r>
    <r>
      <rPr>
        <sz val="13"/>
        <rFont val="Times New Roman"/>
        <charset val="134"/>
      </rPr>
      <t>O₂⁻</t>
    </r>
    <r>
      <rPr>
        <sz val="13"/>
        <rFont val="宋体"/>
        <charset val="134"/>
      </rPr>
      <t>）</t>
    </r>
    <r>
      <rPr>
        <sz val="13"/>
        <rFont val="Times New Roman"/>
        <charset val="134"/>
      </rPr>
      <t xml:space="preserve">2. </t>
    </r>
    <r>
      <rPr>
        <sz val="13"/>
        <rFont val="宋体"/>
        <charset val="134"/>
      </rPr>
      <t>激活</t>
    </r>
    <r>
      <rPr>
        <sz val="13"/>
        <rFont val="Times New Roman"/>
        <charset val="134"/>
      </rPr>
      <t xml:space="preserve"> Nrf2/HO-1 </t>
    </r>
    <r>
      <rPr>
        <sz val="13"/>
        <rFont val="宋体"/>
        <charset val="134"/>
      </rPr>
      <t>通路，抑制</t>
    </r>
    <r>
      <rPr>
        <sz val="13"/>
        <rFont val="Times New Roman"/>
        <charset val="134"/>
      </rPr>
      <t xml:space="preserve"> NF-κB </t>
    </r>
    <r>
      <rPr>
        <sz val="13"/>
        <rFont val="宋体"/>
        <charset val="134"/>
      </rPr>
      <t>通路</t>
    </r>
    <r>
      <rPr>
        <sz val="13"/>
        <rFont val="Times New Roman"/>
        <charset val="134"/>
      </rPr>
      <t xml:space="preserve">3. </t>
    </r>
    <r>
      <rPr>
        <sz val="13"/>
        <rFont val="宋体"/>
        <charset val="134"/>
      </rPr>
      <t>促进巨噬细胞</t>
    </r>
    <r>
      <rPr>
        <sz val="13"/>
        <rFont val="Times New Roman"/>
        <charset val="134"/>
      </rPr>
      <t xml:space="preserve"> M1→M2 </t>
    </r>
    <r>
      <rPr>
        <sz val="13"/>
        <rFont val="宋体"/>
        <charset val="134"/>
      </rPr>
      <t>极化</t>
    </r>
    <r>
      <rPr>
        <sz val="13"/>
        <rFont val="Times New Roman"/>
        <charset val="134"/>
      </rPr>
      <t xml:space="preserve">4. </t>
    </r>
    <r>
      <rPr>
        <sz val="13"/>
        <rFont val="宋体"/>
        <charset val="134"/>
      </rPr>
      <t>保护肠上皮、修复肠道屏障</t>
    </r>
    <r>
      <rPr>
        <sz val="13"/>
        <rFont val="Times New Roman"/>
        <charset val="134"/>
      </rPr>
      <t xml:space="preserve">5. </t>
    </r>
    <r>
      <rPr>
        <sz val="13"/>
        <rFont val="宋体"/>
        <charset val="134"/>
      </rPr>
      <t>调节肠道菌群，减少致病菌、增加益生菌</t>
    </r>
  </si>
  <si>
    <r>
      <rPr>
        <sz val="13"/>
        <rFont val="Times New Roman"/>
        <charset val="134"/>
      </rPr>
      <t xml:space="preserve">1. PVP </t>
    </r>
    <r>
      <rPr>
        <sz val="13"/>
        <rFont val="宋体"/>
        <charset val="134"/>
      </rPr>
      <t>溶于水</t>
    </r>
    <r>
      <rPr>
        <sz val="13"/>
        <rFont val="Times New Roman"/>
        <charset val="134"/>
      </rPr>
      <t>→</t>
    </r>
    <r>
      <rPr>
        <sz val="13"/>
        <rFont val="宋体"/>
        <charset val="134"/>
      </rPr>
      <t>加</t>
    </r>
    <r>
      <rPr>
        <sz val="13"/>
        <rFont val="Times New Roman"/>
        <charset val="134"/>
      </rPr>
      <t xml:space="preserve"> CuSO₄</t>
    </r>
    <r>
      <rPr>
        <sz val="13"/>
        <rFont val="宋体"/>
        <charset val="134"/>
      </rPr>
      <t>搅拌溶解</t>
    </r>
    <r>
      <rPr>
        <sz val="13"/>
        <rFont val="Times New Roman"/>
        <charset val="134"/>
      </rPr>
      <t>→</t>
    </r>
    <r>
      <rPr>
        <sz val="13"/>
        <rFont val="宋体"/>
        <charset val="134"/>
      </rPr>
      <t>加</t>
    </r>
    <r>
      <rPr>
        <sz val="13"/>
        <rFont val="Times New Roman"/>
        <charset val="134"/>
      </rPr>
      <t xml:space="preserve"> Lut2. </t>
    </r>
    <r>
      <rPr>
        <sz val="13"/>
        <rFont val="宋体"/>
        <charset val="134"/>
      </rPr>
      <t>室温搅拌</t>
    </r>
    <r>
      <rPr>
        <sz val="13"/>
        <rFont val="Times New Roman"/>
        <charset val="134"/>
      </rPr>
      <t xml:space="preserve"> 72 h3. </t>
    </r>
    <r>
      <rPr>
        <sz val="13"/>
        <rFont val="宋体"/>
        <charset val="134"/>
      </rPr>
      <t>离心除未反应</t>
    </r>
    <r>
      <rPr>
        <sz val="13"/>
        <rFont val="Times New Roman"/>
        <charset val="134"/>
      </rPr>
      <t xml:space="preserve"> Lut4. 100 KD </t>
    </r>
    <r>
      <rPr>
        <sz val="13"/>
        <rFont val="宋体"/>
        <charset val="134"/>
      </rPr>
      <t>超滤管除多余</t>
    </r>
    <r>
      <rPr>
        <sz val="13"/>
        <rFont val="Times New Roman"/>
        <charset val="134"/>
      </rPr>
      <t xml:space="preserve"> PVP/Cu²⁺</t>
    </r>
  </si>
  <si>
    <r>
      <rPr>
        <sz val="13"/>
        <rFont val="Times New Roman"/>
        <charset val="134"/>
      </rPr>
      <t xml:space="preserve">1. </t>
    </r>
    <r>
      <rPr>
        <sz val="13"/>
        <rFont val="宋体"/>
        <charset val="134"/>
      </rPr>
      <t>含多个酚羟基，强金属配位能力</t>
    </r>
    <r>
      <rPr>
        <sz val="13"/>
        <rFont val="Times New Roman"/>
        <charset val="134"/>
      </rPr>
      <t xml:space="preserve">2. </t>
    </r>
    <r>
      <rPr>
        <sz val="13"/>
        <rFont val="宋体"/>
        <charset val="134"/>
      </rPr>
      <t>苯环与羰基结构，易形成</t>
    </r>
    <r>
      <rPr>
        <sz val="13"/>
        <rFont val="Times New Roman"/>
        <charset val="134"/>
      </rPr>
      <t xml:space="preserve"> π-π </t>
    </r>
    <r>
      <rPr>
        <sz val="13"/>
        <rFont val="宋体"/>
        <charset val="134"/>
      </rPr>
      <t>与氢键</t>
    </r>
    <r>
      <rPr>
        <sz val="13"/>
        <rFont val="Times New Roman"/>
        <charset val="134"/>
      </rPr>
      <t xml:space="preserve">3. </t>
    </r>
    <r>
      <rPr>
        <sz val="13"/>
        <rFont val="宋体"/>
        <charset val="134"/>
      </rPr>
      <t>强抗氧化、抗炎天然黄酮</t>
    </r>
  </si>
  <si>
    <r>
      <rPr>
        <sz val="12"/>
        <rFont val="宋体"/>
        <charset val="134"/>
      </rPr>
      <t>与</t>
    </r>
    <r>
      <rPr>
        <sz val="12"/>
        <rFont val="Times New Roman"/>
        <charset val="134"/>
      </rPr>
      <t xml:space="preserve"> Cu²⁺</t>
    </r>
    <r>
      <rPr>
        <sz val="12"/>
        <rFont val="宋体"/>
        <charset val="134"/>
      </rPr>
      <t>配位形成无载体纳米复合物，显著提升水溶性、稳定性、生物利用度；可腹腔注射用于炎症性肠病（</t>
    </r>
    <r>
      <rPr>
        <sz val="12"/>
        <rFont val="Times New Roman"/>
        <charset val="134"/>
      </rPr>
      <t>IBD</t>
    </r>
    <r>
      <rPr>
        <sz val="12"/>
        <rFont val="宋体"/>
        <charset val="134"/>
      </rPr>
      <t>）靶向治疗</t>
    </r>
  </si>
  <si>
    <t>10.1038/s41467-023-36792-9</t>
  </si>
  <si>
    <r>
      <rPr>
        <sz val="13"/>
        <rFont val="宋体"/>
        <charset val="134"/>
      </rPr>
      <t>绿原酸</t>
    </r>
  </si>
  <si>
    <t>Chlorogenic acid</t>
  </si>
  <si>
    <t>C₁₆H₁₈O₉</t>
  </si>
  <si>
    <t>C1[C@H]([C@H]([C@@H](C[C@@]1(C(=O)O)O)OC(=O)/C=C/C2=CC(=C(C=C2)O)O)O)O</t>
  </si>
  <si>
    <t>327-97-9</t>
  </si>
  <si>
    <r>
      <rPr>
        <sz val="13"/>
        <rFont val="汉仪书宋二KW"/>
        <charset val="134"/>
      </rPr>
      <t>可溶</t>
    </r>
  </si>
  <si>
    <r>
      <rPr>
        <sz val="13"/>
        <rFont val="汉仪书宋二KW"/>
        <charset val="134"/>
      </rPr>
      <t>生物利用度低</t>
    </r>
    <r>
      <rPr>
        <sz val="13"/>
        <rFont val="Times New Roman"/>
        <charset val="134"/>
      </rPr>
      <t>;</t>
    </r>
    <r>
      <rPr>
        <sz val="13"/>
        <rFont val="汉仪书宋二KW"/>
        <charset val="134"/>
      </rPr>
      <t>半衰期短</t>
    </r>
  </si>
  <si>
    <r>
      <rPr>
        <sz val="13"/>
        <color theme="1"/>
        <rFont val="汉仪书宋二KW"/>
        <charset val="134"/>
      </rPr>
      <t>咖啡；金银花；绿茶</t>
    </r>
  </si>
  <si>
    <r>
      <rPr>
        <sz val="13"/>
        <rFont val="宋体"/>
        <charset val="134"/>
      </rPr>
      <t>中国药典</t>
    </r>
    <r>
      <rPr>
        <sz val="13"/>
        <rFont val="Times New Roman"/>
        <charset val="134"/>
      </rPr>
      <t>2020</t>
    </r>
    <r>
      <rPr>
        <sz val="13"/>
        <rFont val="宋体"/>
        <charset val="134"/>
      </rPr>
      <t>年版，绿原酸为金银花、杜仲等药材的指标成分，也作为中药注射液的质控指标之一</t>
    </r>
  </si>
  <si>
    <t>CHA+Zn²⁺</t>
  </si>
  <si>
    <r>
      <rPr>
        <sz val="13"/>
        <rFont val="Times New Roman"/>
        <charset val="134"/>
      </rPr>
      <t>pH</t>
    </r>
    <r>
      <rPr>
        <sz val="13"/>
        <rFont val="宋体"/>
        <charset val="134"/>
      </rPr>
      <t>响应</t>
    </r>
  </si>
  <si>
    <r>
      <rPr>
        <sz val="13"/>
        <rFont val="宋体"/>
        <charset val="134"/>
      </rPr>
      <t>金属配位键；氢键；范德华力</t>
    </r>
  </si>
  <si>
    <t>TEM</t>
  </si>
  <si>
    <t>40</t>
  </si>
  <si>
    <t>8</t>
  </si>
  <si>
    <r>
      <rPr>
        <sz val="13"/>
        <rFont val="宋体"/>
        <charset val="134"/>
      </rPr>
      <t>磁力搅拌</t>
    </r>
  </si>
  <si>
    <t>2 h</t>
  </si>
  <si>
    <r>
      <rPr>
        <sz val="13"/>
        <rFont val="Times New Roman"/>
        <charset val="134"/>
      </rPr>
      <t xml:space="preserve">1. </t>
    </r>
    <r>
      <rPr>
        <sz val="13"/>
        <rFont val="宋体"/>
        <charset val="134"/>
      </rPr>
      <t>高效清除</t>
    </r>
    <r>
      <rPr>
        <sz val="13"/>
        <rFont val="Times New Roman"/>
        <charset val="134"/>
      </rPr>
      <t xml:space="preserve"> ROS</t>
    </r>
    <r>
      <rPr>
        <sz val="13"/>
        <rFont val="宋体"/>
        <charset val="134"/>
      </rPr>
      <t>、修复线粒体损伤</t>
    </r>
    <r>
      <rPr>
        <sz val="13"/>
        <rFont val="Times New Roman"/>
        <charset val="134"/>
      </rPr>
      <t xml:space="preserve">2. </t>
    </r>
    <r>
      <rPr>
        <sz val="13"/>
        <rFont val="宋体"/>
        <charset val="134"/>
      </rPr>
      <t>抑制</t>
    </r>
    <r>
      <rPr>
        <sz val="13"/>
        <rFont val="Times New Roman"/>
        <charset val="134"/>
      </rPr>
      <t xml:space="preserve"> NF-κB p65 </t>
    </r>
    <r>
      <rPr>
        <sz val="13"/>
        <rFont val="宋体"/>
        <charset val="134"/>
      </rPr>
      <t>磷酸化、激活</t>
    </r>
    <r>
      <rPr>
        <sz val="13"/>
        <rFont val="Times New Roman"/>
        <charset val="134"/>
      </rPr>
      <t xml:space="preserve"> STAT6 </t>
    </r>
    <r>
      <rPr>
        <sz val="13"/>
        <rFont val="宋体"/>
        <charset val="134"/>
      </rPr>
      <t>通路</t>
    </r>
    <r>
      <rPr>
        <sz val="13"/>
        <rFont val="Times New Roman"/>
        <charset val="134"/>
      </rPr>
      <t xml:space="preserve">3. </t>
    </r>
    <r>
      <rPr>
        <sz val="13"/>
        <rFont val="宋体"/>
        <charset val="134"/>
      </rPr>
      <t>诱导巨噬细胞</t>
    </r>
    <r>
      <rPr>
        <sz val="13"/>
        <rFont val="Times New Roman"/>
        <charset val="134"/>
      </rPr>
      <t xml:space="preserve"> M1→M2 </t>
    </r>
    <r>
      <rPr>
        <sz val="13"/>
        <rFont val="宋体"/>
        <charset val="134"/>
      </rPr>
      <t>极化</t>
    </r>
    <r>
      <rPr>
        <sz val="13"/>
        <rFont val="Times New Roman"/>
        <charset val="134"/>
      </rPr>
      <t xml:space="preserve">4. </t>
    </r>
    <r>
      <rPr>
        <sz val="13"/>
        <rFont val="宋体"/>
        <charset val="134"/>
      </rPr>
      <t>抗炎、抗氧化、免疫调节</t>
    </r>
    <r>
      <rPr>
        <sz val="13"/>
        <rFont val="Times New Roman"/>
        <charset val="134"/>
      </rPr>
      <t xml:space="preserve">5. </t>
    </r>
    <r>
      <rPr>
        <sz val="13"/>
        <rFont val="宋体"/>
        <charset val="134"/>
      </rPr>
      <t>加速糖尿病创面愈合、促进胶原沉积</t>
    </r>
  </si>
  <si>
    <r>
      <rPr>
        <sz val="13"/>
        <rFont val="Times New Roman"/>
        <charset val="134"/>
      </rPr>
      <t xml:space="preserve">1. </t>
    </r>
    <r>
      <rPr>
        <sz val="13"/>
        <rFont val="宋体"/>
        <charset val="134"/>
      </rPr>
      <t>配制</t>
    </r>
    <r>
      <rPr>
        <sz val="13"/>
        <rFont val="Times New Roman"/>
        <charset val="134"/>
      </rPr>
      <t xml:space="preserve"> CHA </t>
    </r>
    <r>
      <rPr>
        <sz val="13"/>
        <rFont val="宋体"/>
        <charset val="134"/>
      </rPr>
      <t>水溶液，调</t>
    </r>
    <r>
      <rPr>
        <sz val="13"/>
        <rFont val="Times New Roman"/>
        <charset val="134"/>
      </rPr>
      <t xml:space="preserve"> pH=82. </t>
    </r>
    <r>
      <rPr>
        <sz val="13"/>
        <rFont val="宋体"/>
        <charset val="134"/>
      </rPr>
      <t>加入</t>
    </r>
    <r>
      <rPr>
        <sz val="13"/>
        <rFont val="Times New Roman"/>
        <charset val="134"/>
      </rPr>
      <t xml:space="preserve"> Zn²⁺</t>
    </r>
    <r>
      <rPr>
        <sz val="13"/>
        <rFont val="宋体"/>
        <charset val="134"/>
      </rPr>
      <t>溶液，</t>
    </r>
    <r>
      <rPr>
        <sz val="13"/>
        <rFont val="Times New Roman"/>
        <charset val="134"/>
      </rPr>
      <t xml:space="preserve">40 </t>
    </r>
    <r>
      <rPr>
        <sz val="13"/>
        <rFont val="宋体"/>
        <charset val="134"/>
      </rPr>
      <t>℃搅拌</t>
    </r>
    <r>
      <rPr>
        <sz val="13"/>
        <rFont val="Times New Roman"/>
        <charset val="134"/>
      </rPr>
      <t xml:space="preserve"> 2 h3. </t>
    </r>
    <r>
      <rPr>
        <sz val="13"/>
        <rFont val="宋体"/>
        <charset val="134"/>
      </rPr>
      <t>配位</t>
    </r>
    <r>
      <rPr>
        <sz val="13"/>
        <rFont val="Times New Roman"/>
        <charset val="134"/>
      </rPr>
      <t xml:space="preserve"> - </t>
    </r>
    <r>
      <rPr>
        <sz val="13"/>
        <rFont val="宋体"/>
        <charset val="134"/>
      </rPr>
      <t>自组装形成</t>
    </r>
    <r>
      <rPr>
        <sz val="13"/>
        <rFont val="Times New Roman"/>
        <charset val="134"/>
      </rPr>
      <t xml:space="preserve"> CHA-Zn NPs</t>
    </r>
  </si>
  <si>
    <r>
      <rPr>
        <sz val="13"/>
        <rFont val="Times New Roman"/>
        <charset val="134"/>
      </rPr>
      <t xml:space="preserve">1. </t>
    </r>
    <r>
      <rPr>
        <sz val="13"/>
        <rFont val="宋体"/>
        <charset val="134"/>
      </rPr>
      <t>含羧基、多个酚羟基，强金属配位能力</t>
    </r>
    <r>
      <rPr>
        <sz val="13"/>
        <rFont val="Times New Roman"/>
        <charset val="134"/>
      </rPr>
      <t xml:space="preserve">2. </t>
    </r>
    <r>
      <rPr>
        <sz val="13"/>
        <rFont val="宋体"/>
        <charset val="134"/>
      </rPr>
      <t>苯环结构，易形成氢键与</t>
    </r>
    <r>
      <rPr>
        <sz val="13"/>
        <rFont val="Times New Roman"/>
        <charset val="134"/>
      </rPr>
      <t xml:space="preserve"> π-π </t>
    </r>
    <r>
      <rPr>
        <sz val="13"/>
        <rFont val="宋体"/>
        <charset val="134"/>
      </rPr>
      <t>作用</t>
    </r>
    <r>
      <rPr>
        <sz val="13"/>
        <rFont val="Times New Roman"/>
        <charset val="134"/>
      </rPr>
      <t xml:space="preserve">3. </t>
    </r>
    <r>
      <rPr>
        <sz val="13"/>
        <rFont val="宋体"/>
        <charset val="134"/>
      </rPr>
      <t>天然抗氧化、抗炎多酚</t>
    </r>
  </si>
  <si>
    <r>
      <rPr>
        <sz val="12"/>
        <rFont val="Times New Roman"/>
        <charset val="134"/>
      </rPr>
      <t xml:space="preserve">pH </t>
    </r>
    <r>
      <rPr>
        <sz val="12"/>
        <rFont val="宋体"/>
        <charset val="134"/>
      </rPr>
      <t>响应型纳米粒；溶酶体酸性环境下</t>
    </r>
    <r>
      <rPr>
        <sz val="12"/>
        <rFont val="Times New Roman"/>
        <charset val="134"/>
      </rPr>
      <t xml:space="preserve"> 3 h </t>
    </r>
    <r>
      <rPr>
        <sz val="12"/>
        <rFont val="宋体"/>
        <charset val="134"/>
      </rPr>
      <t>内爆释；用于糖尿病伤口修复，生物相容性优异</t>
    </r>
  </si>
  <si>
    <t>10.1016/j.colsurfb.2022.113055</t>
  </si>
  <si>
    <r>
      <rPr>
        <sz val="13"/>
        <rFont val="宋体"/>
        <charset val="134"/>
      </rPr>
      <t>姜黄素</t>
    </r>
  </si>
  <si>
    <t>Curcumin</t>
  </si>
  <si>
    <t>C₂₁H₂₀O₆</t>
  </si>
  <si>
    <t xml:space="preserve"> COC1=C(C=CC(=C1)/C=C/C(=O)CC(=O)/C=C/C2=CC(=C(C=C2)O)OC)O</t>
  </si>
  <si>
    <t>458-37-7</t>
  </si>
  <si>
    <r>
      <rPr>
        <sz val="13"/>
        <rFont val="汉仪书宋二KW"/>
        <charset val="134"/>
      </rPr>
      <t>水溶性差</t>
    </r>
    <r>
      <rPr>
        <sz val="13"/>
        <rFont val="Times New Roman"/>
        <charset val="134"/>
      </rPr>
      <t>;</t>
    </r>
    <r>
      <rPr>
        <sz val="13"/>
        <rFont val="汉仪书宋二KW"/>
        <charset val="134"/>
      </rPr>
      <t>生物利用度低</t>
    </r>
    <r>
      <rPr>
        <sz val="13"/>
        <rFont val="Times New Roman"/>
        <charset val="134"/>
      </rPr>
      <t>;</t>
    </r>
    <r>
      <rPr>
        <sz val="13"/>
        <rFont val="汉仪书宋二KW"/>
        <charset val="134"/>
      </rPr>
      <t>稳定性差</t>
    </r>
  </si>
  <si>
    <r>
      <rPr>
        <sz val="13"/>
        <color theme="1"/>
        <rFont val="汉仪书宋二KW"/>
        <charset val="134"/>
      </rPr>
      <t>姜黄（</t>
    </r>
    <r>
      <rPr>
        <sz val="13"/>
        <color theme="1"/>
        <rFont val="Times New Roman"/>
        <charset val="134"/>
      </rPr>
      <t>Curcuma longa</t>
    </r>
    <r>
      <rPr>
        <sz val="13"/>
        <color theme="1"/>
        <rFont val="汉仪书宋二KW"/>
        <charset val="134"/>
      </rPr>
      <t>）根茎</t>
    </r>
  </si>
  <si>
    <r>
      <rPr>
        <sz val="13"/>
        <rFont val="Times New Roman"/>
        <charset val="134"/>
      </rPr>
      <t xml:space="preserve"> </t>
    </r>
    <r>
      <rPr>
        <sz val="13"/>
        <rFont val="宋体"/>
        <charset val="134"/>
      </rPr>
      <t>是</t>
    </r>
  </si>
  <si>
    <r>
      <rPr>
        <sz val="13"/>
        <rFont val="宋体"/>
        <charset val="134"/>
      </rPr>
      <t>作为着色剂</t>
    </r>
  </si>
  <si>
    <r>
      <rPr>
        <sz val="13"/>
        <rFont val="Times New Roman"/>
        <charset val="134"/>
      </rPr>
      <t>GB 2760‑2024</t>
    </r>
    <r>
      <rPr>
        <sz val="13"/>
        <rFont val="宋体"/>
        <charset val="134"/>
      </rPr>
      <t>中</t>
    </r>
    <r>
      <rPr>
        <sz val="13"/>
        <rFont val="Times New Roman"/>
        <charset val="134"/>
      </rPr>
      <t>“</t>
    </r>
    <r>
      <rPr>
        <sz val="13"/>
        <rFont val="宋体"/>
        <charset val="134"/>
      </rPr>
      <t>姜黄</t>
    </r>
    <r>
      <rPr>
        <sz val="13"/>
        <rFont val="Times New Roman"/>
        <charset val="134"/>
      </rPr>
      <t>”</t>
    </r>
    <r>
      <rPr>
        <sz val="13"/>
        <rFont val="宋体"/>
        <charset val="134"/>
      </rPr>
      <t>着色剂；已使用化妆品原料目录（</t>
    </r>
    <r>
      <rPr>
        <sz val="13"/>
        <rFont val="Times New Roman"/>
        <charset val="134"/>
      </rPr>
      <t>2021</t>
    </r>
    <r>
      <rPr>
        <sz val="13"/>
        <rFont val="宋体"/>
        <charset val="134"/>
      </rPr>
      <t>年版）序号</t>
    </r>
    <r>
      <rPr>
        <sz val="13"/>
        <rFont val="Times New Roman"/>
        <charset val="134"/>
      </rPr>
      <t>05134</t>
    </r>
    <r>
      <rPr>
        <sz val="13"/>
        <rFont val="宋体"/>
        <charset val="134"/>
      </rPr>
      <t>（姜黄根提取物）；中国药典</t>
    </r>
    <r>
      <rPr>
        <sz val="13"/>
        <rFont val="Times New Roman"/>
        <charset val="134"/>
      </rPr>
      <t>2020</t>
    </r>
    <r>
      <rPr>
        <sz val="13"/>
        <rFont val="宋体"/>
        <charset val="134"/>
      </rPr>
      <t>年版（姜黄）</t>
    </r>
  </si>
  <si>
    <r>
      <rPr>
        <sz val="13"/>
        <rFont val="宋体"/>
        <charset val="134"/>
      </rPr>
      <t>姜黄素</t>
    </r>
    <r>
      <rPr>
        <sz val="13"/>
        <rFont val="Times New Roman"/>
        <charset val="134"/>
      </rPr>
      <t>+</t>
    </r>
    <r>
      <rPr>
        <sz val="13"/>
        <rFont val="宋体"/>
        <charset val="134"/>
      </rPr>
      <t>甘草次酸</t>
    </r>
    <r>
      <rPr>
        <sz val="13"/>
        <rFont val="Times New Roman"/>
        <charset val="134"/>
      </rPr>
      <t>+PVP</t>
    </r>
  </si>
  <si>
    <r>
      <rPr>
        <sz val="13"/>
        <rFont val="Times New Roman"/>
        <charset val="134"/>
      </rPr>
      <t>π-π</t>
    </r>
    <r>
      <rPr>
        <sz val="13"/>
        <rFont val="宋体"/>
        <charset val="134"/>
      </rPr>
      <t>堆积；氢键；烷基相互作用</t>
    </r>
  </si>
  <si>
    <r>
      <rPr>
        <sz val="13"/>
        <rFont val="宋体"/>
        <charset val="134"/>
      </rPr>
      <t>球形、表面光滑</t>
    </r>
  </si>
  <si>
    <t>109.50±1.30</t>
  </si>
  <si>
    <t>DLS</t>
  </si>
  <si>
    <r>
      <rPr>
        <sz val="13"/>
        <rFont val="宋体"/>
        <charset val="134"/>
      </rPr>
      <t>聚乙烯吡咯烷酮（</t>
    </r>
    <r>
      <rPr>
        <sz val="13"/>
        <rFont val="Times New Roman"/>
        <charset val="134"/>
      </rPr>
      <t>PVP</t>
    </r>
    <r>
      <rPr>
        <sz val="13"/>
        <rFont val="宋体"/>
        <charset val="134"/>
      </rPr>
      <t>）</t>
    </r>
    <r>
      <rPr>
        <sz val="13"/>
        <rFont val="Times New Roman"/>
        <charset val="134"/>
      </rPr>
      <t>+</t>
    </r>
    <r>
      <rPr>
        <sz val="13"/>
        <rFont val="宋体"/>
        <charset val="134"/>
      </rPr>
      <t>姜黄素</t>
    </r>
    <r>
      <rPr>
        <sz val="13"/>
        <rFont val="Times New Roman"/>
        <charset val="134"/>
      </rPr>
      <t>+</t>
    </r>
    <r>
      <rPr>
        <sz val="13"/>
        <rFont val="宋体"/>
        <charset val="134"/>
      </rPr>
      <t>甘草次酸</t>
    </r>
  </si>
  <si>
    <r>
      <rPr>
        <sz val="13"/>
        <rFont val="宋体"/>
        <charset val="134"/>
      </rPr>
      <t>有机相</t>
    </r>
    <r>
      <rPr>
        <sz val="13"/>
        <rFont val="Times New Roman"/>
        <charset val="134"/>
      </rPr>
      <t>:</t>
    </r>
    <r>
      <rPr>
        <sz val="13"/>
        <rFont val="宋体"/>
        <charset val="134"/>
      </rPr>
      <t>水</t>
    </r>
    <r>
      <rPr>
        <sz val="13"/>
        <rFont val="Times New Roman"/>
        <charset val="134"/>
      </rPr>
      <t>=1:15</t>
    </r>
    <r>
      <rPr>
        <sz val="13"/>
        <rFont val="宋体"/>
        <charset val="134"/>
      </rPr>
      <t>（</t>
    </r>
    <r>
      <rPr>
        <sz val="13"/>
        <rFont val="Times New Roman"/>
        <charset val="134"/>
      </rPr>
      <t>v/v</t>
    </r>
    <r>
      <rPr>
        <sz val="13"/>
        <rFont val="宋体"/>
        <charset val="134"/>
      </rPr>
      <t>）</t>
    </r>
  </si>
  <si>
    <r>
      <rPr>
        <sz val="13"/>
        <rFont val="Times New Roman"/>
        <charset val="134"/>
      </rPr>
      <t xml:space="preserve">300 W </t>
    </r>
    <r>
      <rPr>
        <sz val="13"/>
        <rFont val="宋体"/>
        <charset val="134"/>
      </rPr>
      <t>超声</t>
    </r>
    <r>
      <rPr>
        <sz val="13"/>
        <rFont val="Times New Roman"/>
        <charset val="134"/>
      </rPr>
      <t xml:space="preserve"> 5 min</t>
    </r>
  </si>
  <si>
    <r>
      <rPr>
        <sz val="13"/>
        <rFont val="宋体"/>
        <charset val="134"/>
      </rPr>
      <t>快速自组装（约</t>
    </r>
    <r>
      <rPr>
        <sz val="13"/>
        <rFont val="Times New Roman"/>
        <charset val="134"/>
      </rPr>
      <t xml:space="preserve"> 20–30 ns </t>
    </r>
    <r>
      <rPr>
        <sz val="13"/>
        <rFont val="宋体"/>
        <charset val="134"/>
      </rPr>
      <t>稳定）</t>
    </r>
  </si>
  <si>
    <r>
      <rPr>
        <sz val="13"/>
        <rFont val="Times New Roman"/>
        <charset val="134"/>
      </rPr>
      <t xml:space="preserve">1. </t>
    </r>
    <r>
      <rPr>
        <sz val="13"/>
        <rFont val="宋体"/>
        <charset val="134"/>
      </rPr>
      <t>抑制脂肪生成、促进脂解</t>
    </r>
    <r>
      <rPr>
        <sz val="13"/>
        <rFont val="Times New Roman"/>
        <charset val="134"/>
      </rPr>
      <t xml:space="preserve">2. </t>
    </r>
    <r>
      <rPr>
        <sz val="13"/>
        <rFont val="宋体"/>
        <charset val="134"/>
      </rPr>
      <t>诱导白色脂肪褐变，上调</t>
    </r>
    <r>
      <rPr>
        <sz val="13"/>
        <rFont val="Times New Roman"/>
        <charset val="134"/>
      </rPr>
      <t xml:space="preserve"> UCP13. </t>
    </r>
    <r>
      <rPr>
        <sz val="13"/>
        <rFont val="宋体"/>
        <charset val="134"/>
      </rPr>
      <t>调控巨噬细胞</t>
    </r>
    <r>
      <rPr>
        <sz val="13"/>
        <rFont val="Times New Roman"/>
        <charset val="134"/>
      </rPr>
      <t xml:space="preserve"> M1→M2 </t>
    </r>
    <r>
      <rPr>
        <sz val="13"/>
        <rFont val="宋体"/>
        <charset val="134"/>
      </rPr>
      <t>极化</t>
    </r>
    <r>
      <rPr>
        <sz val="13"/>
        <rFont val="Times New Roman"/>
        <charset val="134"/>
      </rPr>
      <t xml:space="preserve">4. </t>
    </r>
    <r>
      <rPr>
        <sz val="13"/>
        <rFont val="宋体"/>
        <charset val="134"/>
      </rPr>
      <t>抗炎、改善胰岛素抵抗</t>
    </r>
    <r>
      <rPr>
        <sz val="13"/>
        <rFont val="Times New Roman"/>
        <charset val="134"/>
      </rPr>
      <t xml:space="preserve">5. </t>
    </r>
    <r>
      <rPr>
        <sz val="13"/>
        <rFont val="宋体"/>
        <charset val="134"/>
      </rPr>
      <t>降体重、提升能量消耗</t>
    </r>
  </si>
  <si>
    <r>
      <rPr>
        <sz val="13"/>
        <rFont val="Times New Roman"/>
        <charset val="134"/>
      </rPr>
      <t xml:space="preserve">1. </t>
    </r>
    <r>
      <rPr>
        <sz val="13"/>
        <rFont val="宋体"/>
        <charset val="134"/>
      </rPr>
      <t>姜黄素与甘草次酸按</t>
    </r>
    <r>
      <rPr>
        <sz val="13"/>
        <rFont val="Times New Roman"/>
        <charset val="134"/>
      </rPr>
      <t xml:space="preserve"> 1:0.6 </t>
    </r>
    <r>
      <rPr>
        <sz val="13"/>
        <rFont val="宋体"/>
        <charset val="134"/>
      </rPr>
      <t>溶于</t>
    </r>
    <r>
      <rPr>
        <sz val="13"/>
        <rFont val="Times New Roman"/>
        <charset val="134"/>
      </rPr>
      <t xml:space="preserve"> DMSO/PVP2. </t>
    </r>
    <r>
      <rPr>
        <sz val="13"/>
        <rFont val="宋体"/>
        <charset val="134"/>
      </rPr>
      <t>滴入纯水并超声</t>
    </r>
    <r>
      <rPr>
        <sz val="13"/>
        <rFont val="Times New Roman"/>
        <charset val="134"/>
      </rPr>
      <t xml:space="preserve">3. </t>
    </r>
    <r>
      <rPr>
        <sz val="13"/>
        <rFont val="宋体"/>
        <charset val="134"/>
      </rPr>
      <t>透析除有机溶剂，超滤得</t>
    </r>
    <r>
      <rPr>
        <sz val="13"/>
        <rFont val="Times New Roman"/>
        <charset val="134"/>
      </rPr>
      <t xml:space="preserve"> CG NPs</t>
    </r>
  </si>
  <si>
    <r>
      <rPr>
        <sz val="13"/>
        <rFont val="Times New Roman"/>
        <charset val="134"/>
      </rPr>
      <t xml:space="preserve">1. </t>
    </r>
    <r>
      <rPr>
        <sz val="13"/>
        <rFont val="宋体"/>
        <charset val="134"/>
      </rPr>
      <t>共轭双键与苯环，强</t>
    </r>
    <r>
      <rPr>
        <sz val="13"/>
        <rFont val="Times New Roman"/>
        <charset val="134"/>
      </rPr>
      <t xml:space="preserve"> π-π </t>
    </r>
    <r>
      <rPr>
        <sz val="13"/>
        <rFont val="宋体"/>
        <charset val="134"/>
      </rPr>
      <t>作用</t>
    </r>
    <r>
      <rPr>
        <sz val="13"/>
        <rFont val="Times New Roman"/>
        <charset val="134"/>
      </rPr>
      <t xml:space="preserve">2. </t>
    </r>
    <r>
      <rPr>
        <sz val="13"/>
        <rFont val="宋体"/>
        <charset val="134"/>
      </rPr>
      <t>酚羟基</t>
    </r>
    <r>
      <rPr>
        <sz val="13"/>
        <rFont val="Times New Roman"/>
        <charset val="134"/>
      </rPr>
      <t xml:space="preserve"> / </t>
    </r>
    <r>
      <rPr>
        <sz val="13"/>
        <rFont val="宋体"/>
        <charset val="134"/>
      </rPr>
      <t>羰基，易形成氢键</t>
    </r>
    <r>
      <rPr>
        <sz val="13"/>
        <rFont val="Times New Roman"/>
        <charset val="134"/>
      </rPr>
      <t xml:space="preserve">3. </t>
    </r>
    <r>
      <rPr>
        <sz val="13"/>
        <rFont val="宋体"/>
        <charset val="134"/>
      </rPr>
      <t>疏水刚性骨架，易疏水聚集</t>
    </r>
  </si>
  <si>
    <t>与甘草次酸协同组装成无载体纳米粒；载入黑磷可溶微针，经皮给药联合温和光热治疗肥胖，缓释、生物相容性好</t>
  </si>
  <si>
    <t>10.1021/acsnano.5c20129</t>
  </si>
  <si>
    <r>
      <rPr>
        <sz val="13"/>
        <rFont val="宋体"/>
        <charset val="134"/>
      </rPr>
      <t>芹菜素</t>
    </r>
  </si>
  <si>
    <t>Apigenin</t>
  </si>
  <si>
    <t>C₁₅H₁₀O₅</t>
  </si>
  <si>
    <t>C1=CC(=CC=C1C2=CC(=O)C3=C(C=C(C=C3O2)O)O)O</t>
  </si>
  <si>
    <t>520-36-5</t>
  </si>
  <si>
    <r>
      <rPr>
        <sz val="13"/>
        <color theme="1"/>
        <rFont val="汉仪书宋二KW"/>
        <charset val="134"/>
      </rPr>
      <t>芹菜；洋甘菊；柑橘类</t>
    </r>
  </si>
  <si>
    <r>
      <rPr>
        <sz val="13"/>
        <rFont val="宋体"/>
        <charset val="134"/>
      </rPr>
      <t>已使用化妆品原料目录（</t>
    </r>
    <r>
      <rPr>
        <sz val="13"/>
        <rFont val="Times New Roman"/>
        <charset val="134"/>
      </rPr>
      <t>2021</t>
    </r>
    <r>
      <rPr>
        <sz val="13"/>
        <rFont val="宋体"/>
        <charset val="134"/>
      </rPr>
      <t>年版），存在于多种植物提取物中（如洋甘菊提取物、芹菜籽提取物等）</t>
    </r>
  </si>
  <si>
    <r>
      <rPr>
        <sz val="13"/>
        <rFont val="Times New Roman"/>
        <charset val="134"/>
      </rPr>
      <t>FeCl₃+</t>
    </r>
    <r>
      <rPr>
        <sz val="13"/>
        <rFont val="宋体"/>
        <charset val="134"/>
      </rPr>
      <t>芹菜素</t>
    </r>
  </si>
  <si>
    <r>
      <rPr>
        <sz val="13"/>
        <rFont val="宋体"/>
        <charset val="134"/>
      </rPr>
      <t>金属配位键；疏水相互作用；氢键</t>
    </r>
  </si>
  <si>
    <r>
      <rPr>
        <sz val="13"/>
        <rFont val="宋体"/>
        <charset val="134"/>
      </rPr>
      <t>核壳纳米粒</t>
    </r>
  </si>
  <si>
    <t>264.7±56.2</t>
  </si>
  <si>
    <r>
      <rPr>
        <sz val="13"/>
        <rFont val="宋体"/>
        <charset val="134"/>
      </rPr>
      <t>氯化铁</t>
    </r>
    <r>
      <rPr>
        <sz val="13"/>
        <rFont val="Times New Roman"/>
        <charset val="134"/>
      </rPr>
      <t>+</t>
    </r>
    <r>
      <rPr>
        <sz val="13"/>
        <rFont val="宋体"/>
        <charset val="134"/>
      </rPr>
      <t>芹菜素</t>
    </r>
  </si>
  <si>
    <r>
      <rPr>
        <sz val="13"/>
        <rFont val="Times New Roman"/>
        <charset val="134"/>
      </rPr>
      <t>100 mM</t>
    </r>
    <r>
      <rPr>
        <sz val="13"/>
        <rFont val="宋体"/>
        <charset val="134"/>
      </rPr>
      <t>（氯化铁）</t>
    </r>
    <r>
      <rPr>
        <sz val="13"/>
        <rFont val="Times New Roman"/>
        <charset val="134"/>
      </rPr>
      <t xml:space="preserve">
10 mM</t>
    </r>
    <r>
      <rPr>
        <sz val="13"/>
        <rFont val="宋体"/>
        <charset val="134"/>
      </rPr>
      <t>（芹菜素）</t>
    </r>
  </si>
  <si>
    <r>
      <rPr>
        <sz val="13"/>
        <rFont val="宋体"/>
        <charset val="134"/>
      </rPr>
      <t>磁力搅拌；</t>
    </r>
    <r>
      <rPr>
        <sz val="13"/>
        <rFont val="Times New Roman"/>
        <charset val="134"/>
      </rPr>
      <t xml:space="preserve">8800 rpm </t>
    </r>
    <r>
      <rPr>
        <sz val="13"/>
        <rFont val="宋体"/>
        <charset val="134"/>
      </rPr>
      <t>离心</t>
    </r>
    <r>
      <rPr>
        <sz val="13"/>
        <rFont val="Times New Roman"/>
        <charset val="134"/>
      </rPr>
      <t xml:space="preserve"> 10 min</t>
    </r>
  </si>
  <si>
    <t>12 h</t>
  </si>
  <si>
    <r>
      <rPr>
        <sz val="13"/>
        <rFont val="Times New Roman"/>
        <charset val="134"/>
      </rPr>
      <t xml:space="preserve">1. </t>
    </r>
    <r>
      <rPr>
        <sz val="13"/>
        <rFont val="宋体"/>
        <charset val="134"/>
      </rPr>
      <t>诱导肿瘤细胞</t>
    </r>
    <r>
      <rPr>
        <sz val="13"/>
        <rFont val="Times New Roman"/>
        <charset val="134"/>
      </rPr>
      <t xml:space="preserve"> G2/M </t>
    </r>
    <r>
      <rPr>
        <sz val="13"/>
        <rFont val="宋体"/>
        <charset val="134"/>
      </rPr>
      <t>期阻滞、促凋亡</t>
    </r>
    <r>
      <rPr>
        <sz val="13"/>
        <rFont val="Times New Roman"/>
        <charset val="134"/>
      </rPr>
      <t xml:space="preserve">2. </t>
    </r>
    <r>
      <rPr>
        <sz val="13"/>
        <rFont val="宋体"/>
        <charset val="134"/>
      </rPr>
      <t>释放</t>
    </r>
    <r>
      <rPr>
        <sz val="13"/>
        <rFont val="Times New Roman"/>
        <charset val="134"/>
      </rPr>
      <t xml:space="preserve"> Fe²⁺</t>
    </r>
    <r>
      <rPr>
        <sz val="13"/>
        <rFont val="宋体"/>
        <charset val="134"/>
      </rPr>
      <t>引发铁死亡、产・</t>
    </r>
    <r>
      <rPr>
        <sz val="13"/>
        <rFont val="Times New Roman"/>
        <charset val="134"/>
      </rPr>
      <t>OH</t>
    </r>
    <r>
      <rPr>
        <sz val="13"/>
        <rFont val="宋体"/>
        <charset val="134"/>
      </rPr>
      <t>、耗</t>
    </r>
    <r>
      <rPr>
        <sz val="13"/>
        <rFont val="Times New Roman"/>
        <charset val="134"/>
      </rPr>
      <t xml:space="preserve"> GSH</t>
    </r>
    <r>
      <rPr>
        <sz val="13"/>
        <rFont val="宋体"/>
        <charset val="134"/>
      </rPr>
      <t>、降</t>
    </r>
    <r>
      <rPr>
        <sz val="13"/>
        <rFont val="Times New Roman"/>
        <charset val="134"/>
      </rPr>
      <t xml:space="preserve"> GPX43. </t>
    </r>
    <r>
      <rPr>
        <sz val="13"/>
        <rFont val="宋体"/>
        <charset val="134"/>
      </rPr>
      <t>抑制</t>
    </r>
    <r>
      <rPr>
        <sz val="13"/>
        <rFont val="Times New Roman"/>
        <charset val="134"/>
      </rPr>
      <t xml:space="preserve"> HepG2 </t>
    </r>
    <r>
      <rPr>
        <sz val="13"/>
        <rFont val="宋体"/>
        <charset val="134"/>
      </rPr>
      <t>肝癌细胞增殖</t>
    </r>
    <r>
      <rPr>
        <sz val="13"/>
        <rFont val="Times New Roman"/>
        <charset val="134"/>
      </rPr>
      <t>4. T₂</t>
    </r>
    <r>
      <rPr>
        <sz val="13"/>
        <rFont val="宋体"/>
        <charset val="134"/>
      </rPr>
      <t>加权</t>
    </r>
    <r>
      <rPr>
        <sz val="13"/>
        <rFont val="Times New Roman"/>
        <charset val="134"/>
      </rPr>
      <t xml:space="preserve"> MR </t>
    </r>
    <r>
      <rPr>
        <sz val="13"/>
        <rFont val="宋体"/>
        <charset val="134"/>
      </rPr>
      <t>肿瘤成像</t>
    </r>
    <r>
      <rPr>
        <sz val="13"/>
        <rFont val="Times New Roman"/>
        <charset val="134"/>
      </rPr>
      <t xml:space="preserve">5. </t>
    </r>
    <r>
      <rPr>
        <sz val="13"/>
        <rFont val="宋体"/>
        <charset val="134"/>
      </rPr>
      <t>体内抑瘤率</t>
    </r>
    <r>
      <rPr>
        <sz val="13"/>
        <rFont val="Times New Roman"/>
        <charset val="134"/>
      </rPr>
      <t xml:space="preserve"> 76.7%</t>
    </r>
  </si>
  <si>
    <r>
      <rPr>
        <sz val="13"/>
        <rFont val="Times New Roman"/>
        <charset val="134"/>
      </rPr>
      <t>1. FeCl₃</t>
    </r>
    <r>
      <rPr>
        <sz val="13"/>
        <rFont val="宋体"/>
        <charset val="134"/>
      </rPr>
      <t>水溶液与芹菜素</t>
    </r>
    <r>
      <rPr>
        <sz val="13"/>
        <rFont val="Times New Roman"/>
        <charset val="134"/>
      </rPr>
      <t xml:space="preserve"> DMSO </t>
    </r>
    <r>
      <rPr>
        <sz val="13"/>
        <rFont val="宋体"/>
        <charset val="134"/>
      </rPr>
      <t>溶液混合</t>
    </r>
    <r>
      <rPr>
        <sz val="13"/>
        <rFont val="Times New Roman"/>
        <charset val="134"/>
      </rPr>
      <t xml:space="preserve">2. 40 </t>
    </r>
    <r>
      <rPr>
        <sz val="13"/>
        <rFont val="宋体"/>
        <charset val="134"/>
      </rPr>
      <t>℃搅拌</t>
    </r>
    <r>
      <rPr>
        <sz val="13"/>
        <rFont val="Times New Roman"/>
        <charset val="134"/>
      </rPr>
      <t xml:space="preserve"> 12 h </t>
    </r>
    <r>
      <rPr>
        <sz val="13"/>
        <rFont val="宋体"/>
        <charset val="134"/>
      </rPr>
      <t>生成</t>
    </r>
    <r>
      <rPr>
        <sz val="13"/>
        <rFont val="Times New Roman"/>
        <charset val="134"/>
      </rPr>
      <t xml:space="preserve"> FeOOH@Fe-Ap NPs3. </t>
    </r>
    <r>
      <rPr>
        <sz val="13"/>
        <rFont val="宋体"/>
        <charset val="134"/>
      </rPr>
      <t>离心洗涤纯化</t>
    </r>
  </si>
  <si>
    <r>
      <rPr>
        <sz val="13"/>
        <rFont val="Times New Roman"/>
        <charset val="134"/>
      </rPr>
      <t xml:space="preserve">1. </t>
    </r>
    <r>
      <rPr>
        <sz val="13"/>
        <rFont val="宋体"/>
        <charset val="134"/>
      </rPr>
      <t>单配位点多酚，仅</t>
    </r>
    <r>
      <rPr>
        <sz val="13"/>
        <rFont val="Times New Roman"/>
        <charset val="134"/>
      </rPr>
      <t xml:space="preserve"> 1 </t>
    </r>
    <r>
      <rPr>
        <sz val="13"/>
        <rFont val="宋体"/>
        <charset val="134"/>
      </rPr>
      <t>组有效配位结构</t>
    </r>
    <r>
      <rPr>
        <sz val="13"/>
        <rFont val="Times New Roman"/>
        <charset val="134"/>
      </rPr>
      <t xml:space="preserve">2. </t>
    </r>
    <r>
      <rPr>
        <sz val="13"/>
        <rFont val="宋体"/>
        <charset val="134"/>
      </rPr>
      <t>含酚羟基、羰基，可与</t>
    </r>
    <r>
      <rPr>
        <sz val="13"/>
        <rFont val="Times New Roman"/>
        <charset val="134"/>
      </rPr>
      <t xml:space="preserve"> Fe³⁺</t>
    </r>
    <r>
      <rPr>
        <sz val="13"/>
        <rFont val="宋体"/>
        <charset val="134"/>
      </rPr>
      <t>配位</t>
    </r>
    <r>
      <rPr>
        <sz val="13"/>
        <rFont val="Times New Roman"/>
        <charset val="134"/>
      </rPr>
      <t xml:space="preserve">3. </t>
    </r>
    <r>
      <rPr>
        <sz val="13"/>
        <rFont val="宋体"/>
        <charset val="134"/>
      </rPr>
      <t>疏水性强、水溶性差</t>
    </r>
  </si>
  <si>
    <r>
      <rPr>
        <sz val="12"/>
        <rFont val="Times New Roman"/>
        <charset val="134"/>
      </rPr>
      <t xml:space="preserve">FeOOH </t>
    </r>
    <r>
      <rPr>
        <sz val="12"/>
        <rFont val="宋体"/>
        <charset val="134"/>
      </rPr>
      <t>辅助突破单配位点多酚无法构建</t>
    </r>
    <r>
      <rPr>
        <sz val="12"/>
        <rFont val="Times New Roman"/>
        <charset val="134"/>
      </rPr>
      <t xml:space="preserve"> MPNs </t>
    </r>
    <r>
      <rPr>
        <sz val="12"/>
        <rFont val="宋体"/>
        <charset val="134"/>
      </rPr>
      <t>限制；肿瘤微环境</t>
    </r>
    <r>
      <rPr>
        <sz val="12"/>
        <rFont val="Times New Roman"/>
        <charset val="134"/>
      </rPr>
      <t xml:space="preserve"> GSH </t>
    </r>
    <r>
      <rPr>
        <sz val="12"/>
        <rFont val="宋体"/>
        <charset val="134"/>
      </rPr>
      <t>响应释药；铁死亡</t>
    </r>
    <r>
      <rPr>
        <sz val="12"/>
        <rFont val="Times New Roman"/>
        <charset val="134"/>
      </rPr>
      <t xml:space="preserve"> + </t>
    </r>
    <r>
      <rPr>
        <sz val="12"/>
        <rFont val="宋体"/>
        <charset val="134"/>
      </rPr>
      <t>凋亡协同抗肿瘤；兼具</t>
    </r>
    <r>
      <rPr>
        <sz val="12"/>
        <rFont val="Times New Roman"/>
        <charset val="134"/>
      </rPr>
      <t xml:space="preserve"> MR </t>
    </r>
    <r>
      <rPr>
        <sz val="12"/>
        <rFont val="宋体"/>
        <charset val="134"/>
      </rPr>
      <t>成像功能</t>
    </r>
  </si>
  <si>
    <t>10.1016/j.jconrel.2023.05.020</t>
  </si>
  <si>
    <r>
      <rPr>
        <sz val="13"/>
        <rFont val="宋体"/>
        <charset val="134"/>
      </rPr>
      <t>葛根素</t>
    </r>
  </si>
  <si>
    <t>Puerarin</t>
  </si>
  <si>
    <t>C₂₁H₂₀O₉</t>
  </si>
  <si>
    <t>C1=CC(=CC=C1C2=COC3=C(C2=O)C=CC(=C3[C@H]4[C@@H]([C@H]([C@@H]([C@H](O4)CO)O)O)O)O)O</t>
  </si>
  <si>
    <t>3681-99-0</t>
  </si>
  <si>
    <r>
      <rPr>
        <sz val="13"/>
        <rFont val="汉仪书宋二KW"/>
        <charset val="134"/>
      </rPr>
      <t>微溶</t>
    </r>
  </si>
  <si>
    <r>
      <rPr>
        <sz val="13"/>
        <color theme="1"/>
        <rFont val="汉仪书宋二KW"/>
        <charset val="134"/>
      </rPr>
      <t>葛根（</t>
    </r>
    <r>
      <rPr>
        <sz val="13"/>
        <color theme="1"/>
        <rFont val="Times New Roman"/>
        <charset val="134"/>
      </rPr>
      <t>Pueraria lobata</t>
    </r>
    <r>
      <rPr>
        <sz val="13"/>
        <color theme="1"/>
        <rFont val="汉仪书宋二KW"/>
        <charset val="134"/>
      </rPr>
      <t>）根</t>
    </r>
  </si>
  <si>
    <r>
      <rPr>
        <sz val="13"/>
        <rFont val="宋体"/>
        <charset val="134"/>
      </rPr>
      <t>可用于保健食品的物品名单（葛根）；中国药典</t>
    </r>
    <r>
      <rPr>
        <sz val="13"/>
        <rFont val="Times New Roman"/>
        <charset val="134"/>
      </rPr>
      <t>2020</t>
    </r>
    <r>
      <rPr>
        <sz val="13"/>
        <rFont val="宋体"/>
        <charset val="134"/>
      </rPr>
      <t>年版（葛根）</t>
    </r>
  </si>
  <si>
    <r>
      <rPr>
        <sz val="13"/>
        <rFont val="汉仪书宋二KW"/>
        <charset val="134"/>
      </rPr>
      <t>葛根素</t>
    </r>
    <r>
      <rPr>
        <sz val="13"/>
        <rFont val="Times New Roman"/>
        <charset val="134"/>
      </rPr>
      <t>+</t>
    </r>
    <r>
      <rPr>
        <sz val="13"/>
        <rFont val="汉仪书宋二KW"/>
        <charset val="134"/>
      </rPr>
      <t>光甘草定</t>
    </r>
  </si>
  <si>
    <r>
      <rPr>
        <sz val="13"/>
        <rFont val="宋体"/>
        <charset val="134"/>
      </rPr>
      <t>双组分自组装</t>
    </r>
  </si>
  <si>
    <r>
      <rPr>
        <sz val="13"/>
        <rFont val="宋体"/>
        <charset val="134"/>
      </rPr>
      <t>氢键；</t>
    </r>
    <r>
      <rPr>
        <sz val="13"/>
        <rFont val="Times New Roman"/>
        <charset val="134"/>
      </rPr>
      <t>π-π</t>
    </r>
    <r>
      <rPr>
        <sz val="13"/>
        <rFont val="宋体"/>
        <charset val="134"/>
      </rPr>
      <t>堆积；疏水相互作用</t>
    </r>
  </si>
  <si>
    <r>
      <rPr>
        <sz val="13"/>
        <rFont val="宋体"/>
        <charset val="134"/>
      </rPr>
      <t>三维多孔网络；纳米纤维</t>
    </r>
  </si>
  <si>
    <r>
      <rPr>
        <sz val="13"/>
        <rFont val="宋体"/>
        <charset val="134"/>
      </rPr>
      <t>微米级孔结构；纳米级纤维</t>
    </r>
  </si>
  <si>
    <t>PBS</t>
  </si>
  <si>
    <r>
      <rPr>
        <sz val="13"/>
        <rFont val="宋体"/>
        <charset val="134"/>
      </rPr>
      <t>葛根素</t>
    </r>
    <r>
      <rPr>
        <sz val="13"/>
        <rFont val="Times New Roman"/>
        <charset val="134"/>
      </rPr>
      <t>+</t>
    </r>
    <r>
      <rPr>
        <sz val="13"/>
        <rFont val="宋体"/>
        <charset val="134"/>
      </rPr>
      <t>光甘草定</t>
    </r>
  </si>
  <si>
    <t>38.5 mg/mL</t>
  </si>
  <si>
    <r>
      <rPr>
        <sz val="13"/>
        <rFont val="Times New Roman"/>
        <charset val="134"/>
      </rPr>
      <t xml:space="preserve">85 </t>
    </r>
    <r>
      <rPr>
        <sz val="13"/>
        <rFont val="宋体"/>
        <charset val="134"/>
      </rPr>
      <t>℃加热溶解，冷却至</t>
    </r>
    <r>
      <rPr>
        <sz val="13"/>
        <rFont val="Times New Roman"/>
        <charset val="134"/>
      </rPr>
      <t xml:space="preserve"> 25 </t>
    </r>
    <r>
      <rPr>
        <sz val="13"/>
        <rFont val="宋体"/>
        <charset val="134"/>
      </rPr>
      <t>℃凝胶化</t>
    </r>
  </si>
  <si>
    <t>7.4</t>
  </si>
  <si>
    <r>
      <rPr>
        <sz val="13"/>
        <rFont val="宋体"/>
        <charset val="134"/>
      </rPr>
      <t>加热溶解后自然冷却</t>
    </r>
  </si>
  <si>
    <r>
      <rPr>
        <sz val="13"/>
        <rFont val="宋体"/>
        <charset val="134"/>
      </rPr>
      <t>冷却后快速形成凝胶</t>
    </r>
  </si>
  <si>
    <r>
      <rPr>
        <sz val="13"/>
        <rFont val="Times New Roman"/>
        <charset val="134"/>
      </rPr>
      <t xml:space="preserve">1. </t>
    </r>
    <r>
      <rPr>
        <sz val="13"/>
        <rFont val="宋体"/>
        <charset val="134"/>
      </rPr>
      <t>抗炎、抗氧化、激活</t>
    </r>
    <r>
      <rPr>
        <sz val="13"/>
        <rFont val="Times New Roman"/>
        <charset val="134"/>
      </rPr>
      <t xml:space="preserve"> Nrf2 </t>
    </r>
    <r>
      <rPr>
        <sz val="13"/>
        <rFont val="宋体"/>
        <charset val="134"/>
      </rPr>
      <t>通路</t>
    </r>
    <r>
      <rPr>
        <sz val="13"/>
        <rFont val="Times New Roman"/>
        <charset val="134"/>
      </rPr>
      <t xml:space="preserve">2. </t>
    </r>
    <r>
      <rPr>
        <sz val="13"/>
        <rFont val="宋体"/>
        <charset val="134"/>
      </rPr>
      <t>抑制</t>
    </r>
    <r>
      <rPr>
        <sz val="13"/>
        <rFont val="Times New Roman"/>
        <charset val="134"/>
      </rPr>
      <t xml:space="preserve"> TNF-α</t>
    </r>
    <r>
      <rPr>
        <sz val="13"/>
        <rFont val="宋体"/>
        <charset val="134"/>
      </rPr>
      <t>、</t>
    </r>
    <r>
      <rPr>
        <sz val="13"/>
        <rFont val="Times New Roman"/>
        <charset val="134"/>
      </rPr>
      <t>IL-1β</t>
    </r>
    <r>
      <rPr>
        <sz val="13"/>
        <rFont val="宋体"/>
        <charset val="134"/>
      </rPr>
      <t>、</t>
    </r>
    <r>
      <rPr>
        <sz val="13"/>
        <rFont val="Times New Roman"/>
        <charset val="134"/>
      </rPr>
      <t xml:space="preserve">NO </t>
    </r>
    <r>
      <rPr>
        <sz val="13"/>
        <rFont val="宋体"/>
        <charset val="134"/>
      </rPr>
      <t>释放</t>
    </r>
    <r>
      <rPr>
        <sz val="13"/>
        <rFont val="Times New Roman"/>
        <charset val="134"/>
      </rPr>
      <t xml:space="preserve">3. </t>
    </r>
    <r>
      <rPr>
        <sz val="13"/>
        <rFont val="宋体"/>
        <charset val="134"/>
      </rPr>
      <t>调控巨噬细胞</t>
    </r>
    <r>
      <rPr>
        <sz val="13"/>
        <rFont val="Times New Roman"/>
        <charset val="134"/>
      </rPr>
      <t xml:space="preserve"> M1→M2 </t>
    </r>
    <r>
      <rPr>
        <sz val="13"/>
        <rFont val="宋体"/>
        <charset val="134"/>
      </rPr>
      <t>极化</t>
    </r>
    <r>
      <rPr>
        <sz val="13"/>
        <rFont val="Times New Roman"/>
        <charset val="134"/>
      </rPr>
      <t xml:space="preserve">4. </t>
    </r>
    <r>
      <rPr>
        <sz val="13"/>
        <rFont val="宋体"/>
        <charset val="134"/>
      </rPr>
      <t>竞争性结合</t>
    </r>
    <r>
      <rPr>
        <sz val="13"/>
        <rFont val="Times New Roman"/>
        <charset val="134"/>
      </rPr>
      <t xml:space="preserve"> ACE2</t>
    </r>
    <r>
      <rPr>
        <sz val="13"/>
        <rFont val="宋体"/>
        <charset val="134"/>
      </rPr>
      <t>，抗</t>
    </r>
    <r>
      <rPr>
        <sz val="13"/>
        <rFont val="Times New Roman"/>
        <charset val="134"/>
      </rPr>
      <t xml:space="preserve"> SARS-CoV-2 </t>
    </r>
    <r>
      <rPr>
        <sz val="13"/>
        <rFont val="宋体"/>
        <charset val="134"/>
      </rPr>
      <t>入侵</t>
    </r>
    <r>
      <rPr>
        <sz val="13"/>
        <rFont val="Times New Roman"/>
        <charset val="134"/>
      </rPr>
      <t xml:space="preserve">5. </t>
    </r>
    <r>
      <rPr>
        <sz val="13"/>
        <rFont val="宋体"/>
        <charset val="134"/>
      </rPr>
      <t>缓解急性肺损伤、降低肺水肿</t>
    </r>
  </si>
  <si>
    <r>
      <rPr>
        <sz val="13"/>
        <rFont val="Times New Roman"/>
        <charset val="134"/>
      </rPr>
      <t xml:space="preserve">1. </t>
    </r>
    <r>
      <rPr>
        <sz val="13"/>
        <rFont val="宋体"/>
        <charset val="134"/>
      </rPr>
      <t>葛根素加入</t>
    </r>
    <r>
      <rPr>
        <sz val="13"/>
        <rFont val="Times New Roman"/>
        <charset val="134"/>
      </rPr>
      <t xml:space="preserve"> PBS</t>
    </r>
    <r>
      <rPr>
        <sz val="13"/>
        <rFont val="宋体"/>
        <charset val="134"/>
      </rPr>
      <t>，</t>
    </r>
    <r>
      <rPr>
        <sz val="13"/>
        <rFont val="Times New Roman"/>
        <charset val="134"/>
      </rPr>
      <t xml:space="preserve">85 </t>
    </r>
    <r>
      <rPr>
        <sz val="13"/>
        <rFont val="宋体"/>
        <charset val="134"/>
      </rPr>
      <t>℃加热至澄清</t>
    </r>
    <r>
      <rPr>
        <sz val="13"/>
        <rFont val="Times New Roman"/>
        <charset val="134"/>
      </rPr>
      <t xml:space="preserve">2. </t>
    </r>
    <r>
      <rPr>
        <sz val="13"/>
        <rFont val="宋体"/>
        <charset val="134"/>
      </rPr>
      <t>加入光甘草定乙醇溶液混匀</t>
    </r>
    <r>
      <rPr>
        <sz val="13"/>
        <rFont val="Times New Roman"/>
        <charset val="134"/>
      </rPr>
      <t xml:space="preserve">3. </t>
    </r>
    <r>
      <rPr>
        <sz val="13"/>
        <rFont val="宋体"/>
        <charset val="134"/>
      </rPr>
      <t>自然冷却至室温形成水凝胶</t>
    </r>
  </si>
  <si>
    <r>
      <rPr>
        <sz val="13"/>
        <rFont val="Times New Roman"/>
        <charset val="134"/>
      </rPr>
      <t xml:space="preserve">1. </t>
    </r>
    <r>
      <rPr>
        <sz val="13"/>
        <rFont val="宋体"/>
        <charset val="134"/>
      </rPr>
      <t>含酚羟基、葡萄糖苷基、苯环结构</t>
    </r>
    <r>
      <rPr>
        <sz val="13"/>
        <rFont val="Times New Roman"/>
        <charset val="134"/>
      </rPr>
      <t xml:space="preserve">2. </t>
    </r>
    <r>
      <rPr>
        <sz val="13"/>
        <rFont val="宋体"/>
        <charset val="134"/>
      </rPr>
      <t>双亲性分子，易于自组装</t>
    </r>
    <r>
      <rPr>
        <sz val="13"/>
        <rFont val="Times New Roman"/>
        <charset val="134"/>
      </rPr>
      <t xml:space="preserve">3. </t>
    </r>
    <r>
      <rPr>
        <sz val="13"/>
        <rFont val="宋体"/>
        <charset val="134"/>
      </rPr>
      <t>水溶性优于大多数黄酮化合物</t>
    </r>
    <r>
      <rPr>
        <sz val="13"/>
        <rFont val="Times New Roman"/>
        <charset val="134"/>
      </rPr>
      <t xml:space="preserve">4. </t>
    </r>
    <r>
      <rPr>
        <sz val="13"/>
        <rFont val="宋体"/>
        <charset val="134"/>
      </rPr>
      <t>可作为无载体自组装凝胶基质</t>
    </r>
  </si>
  <si>
    <t>模拟葛根汤煎煮后凝胶化过程；无载体水凝胶；实现药物同步缓释；生物安全性高、生物相容性好</t>
  </si>
  <si>
    <t>10.1002/advs.202407802</t>
  </si>
  <si>
    <r>
      <rPr>
        <sz val="13"/>
        <rFont val="宋体"/>
        <charset val="134"/>
      </rPr>
      <t>柚皮素</t>
    </r>
  </si>
  <si>
    <t>Naringenin</t>
  </si>
  <si>
    <t>C₁₅H₁₂O₅</t>
  </si>
  <si>
    <t xml:space="preserve"> C1[C@H](OC2=CC(=CC(=C2C1=O)O)O)C3=CC=C(C=C3)O</t>
  </si>
  <si>
    <t>480-41-1</t>
  </si>
  <si>
    <r>
      <rPr>
        <sz val="13"/>
        <color theme="1"/>
        <rFont val="汉仪书宋二KW"/>
        <charset val="134"/>
      </rPr>
      <t>柚子果皮；橙皮</t>
    </r>
  </si>
  <si>
    <r>
      <rPr>
        <sz val="13"/>
        <rFont val="宋体"/>
        <charset val="134"/>
      </rPr>
      <t>新食品原料、食品添加剂新品种受理中（</t>
    </r>
    <r>
      <rPr>
        <sz val="13"/>
        <rFont val="Times New Roman"/>
        <charset val="134"/>
      </rPr>
      <t>2025-10-16</t>
    </r>
    <r>
      <rPr>
        <sz val="13"/>
        <rFont val="宋体"/>
        <charset val="134"/>
      </rPr>
      <t>）</t>
    </r>
  </si>
  <si>
    <r>
      <rPr>
        <sz val="13"/>
        <rFont val="宋体"/>
        <charset val="134"/>
      </rPr>
      <t>已使用化妆品原料目录（</t>
    </r>
    <r>
      <rPr>
        <sz val="13"/>
        <rFont val="Times New Roman"/>
        <charset val="134"/>
      </rPr>
      <t>2021</t>
    </r>
    <r>
      <rPr>
        <sz val="13"/>
        <rFont val="宋体"/>
        <charset val="134"/>
      </rPr>
      <t>年版），作为柑橘类黄酮存在于多种柑橘类水果提取物中</t>
    </r>
  </si>
  <si>
    <r>
      <rPr>
        <sz val="13"/>
        <rFont val="宋体"/>
        <charset val="134"/>
      </rPr>
      <t>柚皮素</t>
    </r>
    <r>
      <rPr>
        <sz val="13"/>
        <rFont val="Times New Roman"/>
        <charset val="134"/>
      </rPr>
      <t>+</t>
    </r>
    <r>
      <rPr>
        <sz val="13"/>
        <rFont val="宋体"/>
        <charset val="134"/>
      </rPr>
      <t>姜黄素</t>
    </r>
    <r>
      <rPr>
        <sz val="13"/>
        <rFont val="Times New Roman"/>
        <charset val="134"/>
      </rPr>
      <t>+PVP</t>
    </r>
  </si>
  <si>
    <r>
      <rPr>
        <sz val="13"/>
        <rFont val="宋体"/>
        <charset val="134"/>
      </rPr>
      <t>温度响应</t>
    </r>
  </si>
  <si>
    <t>110</t>
  </si>
  <si>
    <t>0.3 mg/mL</t>
  </si>
  <si>
    <r>
      <rPr>
        <sz val="13"/>
        <rFont val="Times New Roman"/>
        <charset val="134"/>
      </rPr>
      <t xml:space="preserve">1. Cur </t>
    </r>
    <r>
      <rPr>
        <sz val="13"/>
        <rFont val="宋体"/>
        <charset val="134"/>
      </rPr>
      <t>与</t>
    </r>
    <r>
      <rPr>
        <sz val="13"/>
        <rFont val="Times New Roman"/>
        <charset val="134"/>
      </rPr>
      <t xml:space="preserve"> Nar </t>
    </r>
    <r>
      <rPr>
        <sz val="13"/>
        <rFont val="宋体"/>
        <charset val="134"/>
      </rPr>
      <t>母液超声混合</t>
    </r>
    <r>
      <rPr>
        <sz val="13"/>
        <rFont val="Times New Roman"/>
        <charset val="134"/>
      </rPr>
      <t xml:space="preserve"> 5 min2. </t>
    </r>
    <r>
      <rPr>
        <sz val="13"/>
        <rFont val="宋体"/>
        <charset val="134"/>
      </rPr>
      <t>冰浴超声</t>
    </r>
    <r>
      <rPr>
        <sz val="13"/>
        <rFont val="Times New Roman"/>
        <charset val="134"/>
      </rPr>
      <t xml:space="preserve"> 15 min</t>
    </r>
  </si>
  <si>
    <r>
      <rPr>
        <sz val="13"/>
        <rFont val="宋体"/>
        <charset val="134"/>
      </rPr>
      <t>搅拌</t>
    </r>
    <r>
      <rPr>
        <sz val="13"/>
        <rFont val="Times New Roman"/>
        <charset val="134"/>
      </rPr>
      <t xml:space="preserve"> 6 h</t>
    </r>
  </si>
  <si>
    <r>
      <rPr>
        <sz val="13"/>
        <rFont val="Times New Roman"/>
        <charset val="134"/>
      </rPr>
      <t xml:space="preserve">1. </t>
    </r>
    <r>
      <rPr>
        <sz val="13"/>
        <rFont val="宋体"/>
        <charset val="134"/>
      </rPr>
      <t>抗氧化、抗炎</t>
    </r>
    <r>
      <rPr>
        <sz val="13"/>
        <rFont val="Times New Roman"/>
        <charset val="134"/>
      </rPr>
      <t xml:space="preserve">2. </t>
    </r>
    <r>
      <rPr>
        <sz val="13"/>
        <rFont val="宋体"/>
        <charset val="134"/>
      </rPr>
      <t>修复线粒体功能（恢复膜电位、改善钙超载、减少</t>
    </r>
    <r>
      <rPr>
        <sz val="13"/>
        <rFont val="Times New Roman"/>
        <charset val="134"/>
      </rPr>
      <t xml:space="preserve"> mtROS</t>
    </r>
    <r>
      <rPr>
        <sz val="13"/>
        <rFont val="宋体"/>
        <charset val="134"/>
      </rPr>
      <t>）</t>
    </r>
    <r>
      <rPr>
        <sz val="13"/>
        <rFont val="Times New Roman"/>
        <charset val="134"/>
      </rPr>
      <t xml:space="preserve">3. </t>
    </r>
    <r>
      <rPr>
        <sz val="13"/>
        <rFont val="宋体"/>
        <charset val="134"/>
      </rPr>
      <t>激活</t>
    </r>
    <r>
      <rPr>
        <sz val="13"/>
        <rFont val="Times New Roman"/>
        <charset val="134"/>
      </rPr>
      <t xml:space="preserve"> Nrf2/HO-1 </t>
    </r>
    <r>
      <rPr>
        <sz val="13"/>
        <rFont val="宋体"/>
        <charset val="134"/>
      </rPr>
      <t>通路、抑制</t>
    </r>
    <r>
      <rPr>
        <sz val="13"/>
        <rFont val="Times New Roman"/>
        <charset val="134"/>
      </rPr>
      <t xml:space="preserve"> NF-κB </t>
    </r>
    <r>
      <rPr>
        <sz val="13"/>
        <rFont val="宋体"/>
        <charset val="134"/>
      </rPr>
      <t>通路</t>
    </r>
    <r>
      <rPr>
        <sz val="13"/>
        <rFont val="Times New Roman"/>
        <charset val="134"/>
      </rPr>
      <t xml:space="preserve">4. </t>
    </r>
    <r>
      <rPr>
        <sz val="13"/>
        <rFont val="宋体"/>
        <charset val="134"/>
      </rPr>
      <t>促进内皮细胞增殖与迁移</t>
    </r>
    <r>
      <rPr>
        <sz val="13"/>
        <rFont val="Times New Roman"/>
        <charset val="134"/>
      </rPr>
      <t xml:space="preserve">5. </t>
    </r>
    <r>
      <rPr>
        <sz val="13"/>
        <rFont val="宋体"/>
        <charset val="134"/>
      </rPr>
      <t>调控巨噬细胞</t>
    </r>
    <r>
      <rPr>
        <sz val="13"/>
        <rFont val="Times New Roman"/>
        <charset val="134"/>
      </rPr>
      <t xml:space="preserve"> M2 </t>
    </r>
    <r>
      <rPr>
        <sz val="13"/>
        <rFont val="宋体"/>
        <charset val="134"/>
      </rPr>
      <t>型极化</t>
    </r>
    <r>
      <rPr>
        <sz val="13"/>
        <rFont val="Times New Roman"/>
        <charset val="134"/>
      </rPr>
      <t xml:space="preserve">6. </t>
    </r>
    <r>
      <rPr>
        <sz val="13"/>
        <rFont val="宋体"/>
        <charset val="134"/>
      </rPr>
      <t>加速糖尿病创面愈合</t>
    </r>
  </si>
  <si>
    <r>
      <rPr>
        <sz val="13"/>
        <rFont val="Times New Roman"/>
        <charset val="134"/>
      </rPr>
      <t xml:space="preserve">1. PVP </t>
    </r>
    <r>
      <rPr>
        <sz val="13"/>
        <rFont val="宋体"/>
        <charset val="134"/>
      </rPr>
      <t>溶于纯水</t>
    </r>
    <r>
      <rPr>
        <sz val="13"/>
        <rFont val="Times New Roman"/>
        <charset val="134"/>
      </rPr>
      <t xml:space="preserve">2. Nar </t>
    </r>
    <r>
      <rPr>
        <sz val="13"/>
        <rFont val="宋体"/>
        <charset val="134"/>
      </rPr>
      <t>与</t>
    </r>
    <r>
      <rPr>
        <sz val="13"/>
        <rFont val="Times New Roman"/>
        <charset val="134"/>
      </rPr>
      <t xml:space="preserve"> Cur DMSO </t>
    </r>
    <r>
      <rPr>
        <sz val="13"/>
        <rFont val="宋体"/>
        <charset val="134"/>
      </rPr>
      <t>母液超声混合</t>
    </r>
    <r>
      <rPr>
        <sz val="13"/>
        <rFont val="Times New Roman"/>
        <charset val="134"/>
      </rPr>
      <t xml:space="preserve">3. </t>
    </r>
    <r>
      <rPr>
        <sz val="13"/>
        <rFont val="宋体"/>
        <charset val="134"/>
      </rPr>
      <t>逐滴加入</t>
    </r>
    <r>
      <rPr>
        <sz val="13"/>
        <rFont val="Times New Roman"/>
        <charset val="134"/>
      </rPr>
      <t xml:space="preserve"> PVP </t>
    </r>
    <r>
      <rPr>
        <sz val="13"/>
        <rFont val="宋体"/>
        <charset val="134"/>
      </rPr>
      <t>溶液，持续搅拌</t>
    </r>
    <r>
      <rPr>
        <sz val="13"/>
        <rFont val="Times New Roman"/>
        <charset val="134"/>
      </rPr>
      <t xml:space="preserve">4. </t>
    </r>
    <r>
      <rPr>
        <sz val="13"/>
        <rFont val="宋体"/>
        <charset val="134"/>
      </rPr>
      <t>冰浴超声，</t>
    </r>
    <r>
      <rPr>
        <sz val="13"/>
        <rFont val="Times New Roman"/>
        <charset val="134"/>
      </rPr>
      <t>4</t>
    </r>
    <r>
      <rPr>
        <sz val="13"/>
        <rFont val="宋体"/>
        <charset val="134"/>
      </rPr>
      <t>℃保存</t>
    </r>
  </si>
  <si>
    <r>
      <rPr>
        <sz val="13"/>
        <rFont val="宋体"/>
        <charset val="134"/>
      </rPr>
      <t>黄酮类小分子，含酚羟基、苯环结构，易形成氢键与</t>
    </r>
    <r>
      <rPr>
        <sz val="13"/>
        <rFont val="Times New Roman"/>
        <charset val="134"/>
      </rPr>
      <t xml:space="preserve"> π-π </t>
    </r>
    <r>
      <rPr>
        <sz val="13"/>
        <rFont val="宋体"/>
        <charset val="134"/>
      </rPr>
      <t>堆积</t>
    </r>
  </si>
  <si>
    <r>
      <rPr>
        <sz val="12"/>
        <rFont val="宋体"/>
        <charset val="134"/>
      </rPr>
      <t>与姜黄素（</t>
    </r>
    <r>
      <rPr>
        <sz val="12"/>
        <rFont val="Times New Roman"/>
        <charset val="134"/>
      </rPr>
      <t>Cur</t>
    </r>
    <r>
      <rPr>
        <sz val="12"/>
        <rFont val="宋体"/>
        <charset val="134"/>
      </rPr>
      <t>）协同自组装，提升稳定性与生物利用度；负载于</t>
    </r>
    <r>
      <rPr>
        <sz val="12"/>
        <rFont val="Times New Roman"/>
        <charset val="134"/>
      </rPr>
      <t xml:space="preserve"> PDLLA-PEG-PDLLA </t>
    </r>
    <r>
      <rPr>
        <sz val="12"/>
        <rFont val="宋体"/>
        <charset val="134"/>
      </rPr>
      <t>温敏水凝胶用于糖尿病创面治疗</t>
    </r>
  </si>
  <si>
    <t>10.1016/j.mtbio.2025.102417</t>
  </si>
  <si>
    <r>
      <rPr>
        <sz val="13"/>
        <rFont val="宋体"/>
        <charset val="134"/>
      </rPr>
      <t>咖啡酸</t>
    </r>
  </si>
  <si>
    <t>Caffeic acid</t>
  </si>
  <si>
    <t>C₉H₈O₄</t>
  </si>
  <si>
    <t>C1=CC(=C(C=C1/C=C/C(=O)O)O)O</t>
  </si>
  <si>
    <t>331-39-5</t>
  </si>
  <si>
    <r>
      <rPr>
        <sz val="13"/>
        <rFont val="汉仪书宋二KW"/>
        <charset val="134"/>
      </rPr>
      <t>生物利用度低</t>
    </r>
    <r>
      <rPr>
        <sz val="13"/>
        <rFont val="Times New Roman"/>
        <charset val="134"/>
      </rPr>
      <t>;</t>
    </r>
    <r>
      <rPr>
        <sz val="13"/>
        <rFont val="汉仪书宋二KW"/>
        <charset val="134"/>
      </rPr>
      <t>首过效应强</t>
    </r>
  </si>
  <si>
    <r>
      <rPr>
        <sz val="13"/>
        <color theme="1"/>
        <rFont val="汉仪书宋二KW"/>
        <charset val="134"/>
      </rPr>
      <t>咖啡；绿茶</t>
    </r>
  </si>
  <si>
    <r>
      <rPr>
        <sz val="13"/>
        <rFont val="宋体"/>
        <charset val="134"/>
      </rPr>
      <t>咖啡酸接枝壳聚糖</t>
    </r>
    <r>
      <rPr>
        <sz val="13"/>
        <rFont val="Times New Roman"/>
        <charset val="134"/>
      </rPr>
      <t>+NIPAM/AM+Fe³⁺</t>
    </r>
  </si>
  <si>
    <r>
      <rPr>
        <sz val="13"/>
        <rFont val="宋体"/>
        <charset val="134"/>
      </rPr>
      <t>金属配位键；氢键；</t>
    </r>
    <r>
      <rPr>
        <sz val="13"/>
        <rFont val="Times New Roman"/>
        <charset val="134"/>
      </rPr>
      <t>π-π</t>
    </r>
    <r>
      <rPr>
        <sz val="13"/>
        <rFont val="宋体"/>
        <charset val="134"/>
      </rPr>
      <t>堆积；疏水相互作用</t>
    </r>
  </si>
  <si>
    <r>
      <rPr>
        <sz val="13"/>
        <rFont val="宋体"/>
        <charset val="134"/>
      </rPr>
      <t>多孔水凝胶</t>
    </r>
  </si>
  <si>
    <r>
      <rPr>
        <sz val="13"/>
        <rFont val="宋体"/>
        <charset val="134"/>
      </rPr>
      <t>孔状，孔径均一（无具体尺寸）</t>
    </r>
  </si>
  <si>
    <r>
      <rPr>
        <sz val="13"/>
        <rFont val="宋体"/>
        <charset val="134"/>
      </rPr>
      <t>乙醇</t>
    </r>
  </si>
  <si>
    <r>
      <rPr>
        <sz val="13"/>
        <rFont val="宋体"/>
        <charset val="134"/>
      </rPr>
      <t>咖啡酸</t>
    </r>
    <r>
      <rPr>
        <sz val="13"/>
        <rFont val="Times New Roman"/>
        <charset val="134"/>
      </rPr>
      <t>+</t>
    </r>
    <r>
      <rPr>
        <sz val="13"/>
        <rFont val="宋体"/>
        <charset val="134"/>
      </rPr>
      <t>壳聚糖</t>
    </r>
  </si>
  <si>
    <t>2–5</t>
  </si>
  <si>
    <r>
      <rPr>
        <sz val="13"/>
        <rFont val="宋体"/>
        <charset val="134"/>
      </rPr>
      <t>接枝反应</t>
    </r>
    <r>
      <rPr>
        <sz val="13"/>
        <rFont val="Times New Roman"/>
        <charset val="134"/>
      </rPr>
      <t xml:space="preserve"> pH=2–5</t>
    </r>
    <r>
      <rPr>
        <sz val="13"/>
        <rFont val="宋体"/>
        <charset val="134"/>
      </rPr>
      <t>；体系中性</t>
    </r>
  </si>
  <si>
    <r>
      <rPr>
        <sz val="13"/>
        <rFont val="宋体"/>
        <charset val="134"/>
      </rPr>
      <t>磁力搅拌；无需超声</t>
    </r>
  </si>
  <si>
    <r>
      <rPr>
        <sz val="13"/>
        <rFont val="宋体"/>
        <charset val="134"/>
      </rPr>
      <t>接枝反应</t>
    </r>
    <r>
      <rPr>
        <sz val="13"/>
        <rFont val="Times New Roman"/>
        <charset val="134"/>
      </rPr>
      <t xml:space="preserve"> 12 h</t>
    </r>
    <r>
      <rPr>
        <sz val="13"/>
        <rFont val="宋体"/>
        <charset val="134"/>
      </rPr>
      <t>，透析</t>
    </r>
    <r>
      <rPr>
        <sz val="13"/>
        <rFont val="Times New Roman"/>
        <charset val="134"/>
      </rPr>
      <t xml:space="preserve"> 4 d</t>
    </r>
  </si>
  <si>
    <r>
      <rPr>
        <sz val="13"/>
        <rFont val="Times New Roman"/>
        <charset val="134"/>
      </rPr>
      <t xml:space="preserve">1. </t>
    </r>
    <r>
      <rPr>
        <sz val="13"/>
        <rFont val="宋体"/>
        <charset val="134"/>
      </rPr>
      <t>高效抗氧化（清除</t>
    </r>
    <r>
      <rPr>
        <sz val="13"/>
        <rFont val="Times New Roman"/>
        <charset val="134"/>
      </rPr>
      <t xml:space="preserve"> H₂O₂</t>
    </r>
    <r>
      <rPr>
        <sz val="13"/>
        <rFont val="宋体"/>
        <charset val="134"/>
      </rPr>
      <t>、</t>
    </r>
    <r>
      <rPr>
        <sz val="13"/>
        <rFont val="Times New Roman"/>
        <charset val="134"/>
      </rPr>
      <t>DPPH</t>
    </r>
    <r>
      <rPr>
        <sz val="13"/>
        <rFont val="宋体"/>
        <charset val="134"/>
      </rPr>
      <t>、</t>
    </r>
    <r>
      <rPr>
        <sz val="13"/>
        <rFont val="Times New Roman"/>
        <charset val="134"/>
      </rPr>
      <t>ROS</t>
    </r>
    <r>
      <rPr>
        <sz val="13"/>
        <rFont val="宋体"/>
        <charset val="134"/>
      </rPr>
      <t>）</t>
    </r>
    <r>
      <rPr>
        <sz val="13"/>
        <rFont val="Times New Roman"/>
        <charset val="134"/>
      </rPr>
      <t xml:space="preserve">2. </t>
    </r>
    <r>
      <rPr>
        <sz val="13"/>
        <rFont val="宋体"/>
        <charset val="134"/>
      </rPr>
      <t>协同抗菌（联合壳聚糖</t>
    </r>
    <r>
      <rPr>
        <sz val="13"/>
        <rFont val="Times New Roman"/>
        <charset val="134"/>
      </rPr>
      <t xml:space="preserve"> + Fe³⁺</t>
    </r>
    <r>
      <rPr>
        <sz val="13"/>
        <rFont val="宋体"/>
        <charset val="134"/>
      </rPr>
      <t>）</t>
    </r>
    <r>
      <rPr>
        <sz val="13"/>
        <rFont val="Times New Roman"/>
        <charset val="134"/>
      </rPr>
      <t xml:space="preserve">3. </t>
    </r>
    <r>
      <rPr>
        <sz val="13"/>
        <rFont val="宋体"/>
        <charset val="134"/>
      </rPr>
      <t>抗炎（抑制</t>
    </r>
    <r>
      <rPr>
        <sz val="13"/>
        <rFont val="Times New Roman"/>
        <charset val="134"/>
      </rPr>
      <t xml:space="preserve"> M1 </t>
    </r>
    <r>
      <rPr>
        <sz val="13"/>
        <rFont val="宋体"/>
        <charset val="134"/>
      </rPr>
      <t>型巨噬细胞极化）</t>
    </r>
    <r>
      <rPr>
        <sz val="13"/>
        <rFont val="Times New Roman"/>
        <charset val="134"/>
      </rPr>
      <t xml:space="preserve">4. </t>
    </r>
    <r>
      <rPr>
        <sz val="13"/>
        <rFont val="宋体"/>
        <charset val="134"/>
      </rPr>
      <t>促进感染伤口愈合、血管再生、胶原沉积</t>
    </r>
  </si>
  <si>
    <r>
      <rPr>
        <sz val="13"/>
        <rFont val="Times New Roman"/>
        <charset val="134"/>
      </rPr>
      <t xml:space="preserve">1. </t>
    </r>
    <r>
      <rPr>
        <sz val="13"/>
        <rFont val="宋体"/>
        <charset val="134"/>
      </rPr>
      <t>咖啡酸通过</t>
    </r>
    <r>
      <rPr>
        <sz val="13"/>
        <rFont val="Times New Roman"/>
        <charset val="134"/>
      </rPr>
      <t xml:space="preserve"> EDC </t>
    </r>
    <r>
      <rPr>
        <sz val="13"/>
        <rFont val="宋体"/>
        <charset val="134"/>
      </rPr>
      <t>法接枝到壳聚糖上制得</t>
    </r>
    <r>
      <rPr>
        <sz val="13"/>
        <rFont val="Times New Roman"/>
        <charset val="134"/>
      </rPr>
      <t xml:space="preserve"> CHI (C)2. CHI (C) </t>
    </r>
    <r>
      <rPr>
        <sz val="13"/>
        <rFont val="宋体"/>
        <charset val="134"/>
      </rPr>
      <t>与</t>
    </r>
    <r>
      <rPr>
        <sz val="13"/>
        <rFont val="Times New Roman"/>
        <charset val="134"/>
      </rPr>
      <t xml:space="preserve"> NIPAM/AM </t>
    </r>
    <r>
      <rPr>
        <sz val="13"/>
        <rFont val="宋体"/>
        <charset val="134"/>
      </rPr>
      <t>混合，加入</t>
    </r>
    <r>
      <rPr>
        <sz val="13"/>
        <rFont val="Times New Roman"/>
        <charset val="134"/>
      </rPr>
      <t xml:space="preserve"> Fe³⁺</t>
    </r>
    <r>
      <rPr>
        <sz val="13"/>
        <rFont val="宋体"/>
        <charset val="134"/>
      </rPr>
      <t>形成预交联液</t>
    </r>
    <r>
      <rPr>
        <sz val="13"/>
        <rFont val="Times New Roman"/>
        <charset val="134"/>
      </rPr>
      <t>3. 4</t>
    </r>
    <r>
      <rPr>
        <sz val="13"/>
        <rFont val="宋体"/>
        <charset val="134"/>
      </rPr>
      <t>℃下</t>
    </r>
    <r>
      <rPr>
        <sz val="13"/>
        <rFont val="Times New Roman"/>
        <charset val="134"/>
      </rPr>
      <t xml:space="preserve"> UV </t>
    </r>
    <r>
      <rPr>
        <sz val="13"/>
        <rFont val="宋体"/>
        <charset val="134"/>
      </rPr>
      <t>光固化（</t>
    </r>
    <r>
      <rPr>
        <sz val="13"/>
        <rFont val="Times New Roman"/>
        <charset val="134"/>
      </rPr>
      <t>365 nm</t>
    </r>
    <r>
      <rPr>
        <sz val="13"/>
        <rFont val="宋体"/>
        <charset val="134"/>
      </rPr>
      <t>，</t>
    </r>
    <r>
      <rPr>
        <sz val="13"/>
        <rFont val="Times New Roman"/>
        <charset val="134"/>
      </rPr>
      <t>5.8 W/cm²</t>
    </r>
    <r>
      <rPr>
        <sz val="13"/>
        <rFont val="宋体"/>
        <charset val="134"/>
      </rPr>
      <t>）</t>
    </r>
    <r>
      <rPr>
        <sz val="13"/>
        <rFont val="Times New Roman"/>
        <charset val="134"/>
      </rPr>
      <t xml:space="preserve">4 min </t>
    </r>
    <r>
      <rPr>
        <sz val="13"/>
        <rFont val="宋体"/>
        <charset val="134"/>
      </rPr>
      <t>形成双网络水凝胶</t>
    </r>
  </si>
  <si>
    <r>
      <rPr>
        <sz val="13"/>
        <rFont val="宋体"/>
        <charset val="134"/>
      </rPr>
      <t>含邻苯二酚结构，易与金属离子形成配位；富含酚羟基，强氢键与抗氧化能力</t>
    </r>
  </si>
  <si>
    <r>
      <rPr>
        <sz val="12"/>
        <rFont val="宋体"/>
        <charset val="134"/>
      </rPr>
      <t>作为功能单元接枝壳聚糖，赋予水凝胶光热、</t>
    </r>
    <r>
      <rPr>
        <sz val="12"/>
        <rFont val="Times New Roman"/>
        <charset val="134"/>
      </rPr>
      <t xml:space="preserve">pH/GSH </t>
    </r>
    <r>
      <rPr>
        <sz val="12"/>
        <rFont val="宋体"/>
        <charset val="134"/>
      </rPr>
      <t>响应、可调黏附与微环境调控能力；用于感染性创面修复</t>
    </r>
  </si>
  <si>
    <t xml:space="preserve">10.1021/acsnano.5c07573
        </t>
  </si>
  <si>
    <r>
      <rPr>
        <sz val="13"/>
        <rFont val="宋体"/>
        <charset val="134"/>
      </rPr>
      <t>异槲皮苷</t>
    </r>
  </si>
  <si>
    <t>Isoquercitrin</t>
  </si>
  <si>
    <t>C₂₁H₂₀O₁₂</t>
  </si>
  <si>
    <t>C1=CC(=C(C=C1C2=C(C(=O)C3=C(C=C(C=C3O2)O)O)O[C@H]4[C@@H]([C@H]([C@@H]([C@H](O4)CO)O)O)O)O)O</t>
  </si>
  <si>
    <t>482-35-9</t>
  </si>
  <si>
    <r>
      <rPr>
        <sz val="13"/>
        <color theme="1"/>
        <rFont val="汉仪书宋二KW"/>
        <charset val="134"/>
      </rPr>
      <t>槐米；洋葱</t>
    </r>
  </si>
  <si>
    <r>
      <rPr>
        <sz val="13"/>
        <rFont val="宋体"/>
        <charset val="134"/>
      </rPr>
      <t>食品用香料（酶处理异槲皮苷）</t>
    </r>
  </si>
  <si>
    <r>
      <rPr>
        <sz val="13"/>
        <rFont val="Times New Roman"/>
        <charset val="134"/>
      </rPr>
      <t>Curli</t>
    </r>
    <r>
      <rPr>
        <sz val="13"/>
        <rFont val="宋体"/>
        <charset val="134"/>
      </rPr>
      <t>蛋白纤维</t>
    </r>
    <r>
      <rPr>
        <sz val="13"/>
        <rFont val="Times New Roman"/>
        <charset val="134"/>
      </rPr>
      <t>+</t>
    </r>
    <r>
      <rPr>
        <sz val="13"/>
        <rFont val="宋体"/>
        <charset val="134"/>
      </rPr>
      <t>异槲皮苷</t>
    </r>
  </si>
  <si>
    <r>
      <rPr>
        <sz val="13"/>
        <rFont val="宋体"/>
        <charset val="134"/>
      </rPr>
      <t>酶促</t>
    </r>
    <r>
      <rPr>
        <sz val="13"/>
        <rFont val="Times New Roman"/>
        <charset val="134"/>
      </rPr>
      <t>/</t>
    </r>
    <r>
      <rPr>
        <sz val="13"/>
        <rFont val="宋体"/>
        <charset val="134"/>
      </rPr>
      <t>代谢触发组装</t>
    </r>
  </si>
  <si>
    <r>
      <rPr>
        <sz val="13"/>
        <rFont val="宋体"/>
        <charset val="134"/>
      </rPr>
      <t>纳米纤维</t>
    </r>
  </si>
  <si>
    <r>
      <rPr>
        <sz val="13"/>
        <rFont val="宋体"/>
        <charset val="134"/>
      </rPr>
      <t>酶响应</t>
    </r>
  </si>
  <si>
    <r>
      <rPr>
        <sz val="13"/>
        <rFont val="宋体"/>
        <charset val="134"/>
      </rPr>
      <t>氢键；</t>
    </r>
    <r>
      <rPr>
        <sz val="13"/>
        <rFont val="Times New Roman"/>
        <charset val="134"/>
      </rPr>
      <t>π-π</t>
    </r>
    <r>
      <rPr>
        <sz val="13"/>
        <rFont val="宋体"/>
        <charset val="134"/>
      </rPr>
      <t>堆积；疏水相互作用；酶催化</t>
    </r>
  </si>
  <si>
    <r>
      <rPr>
        <sz val="13"/>
        <rFont val="宋体"/>
        <charset val="134"/>
      </rPr>
      <t>缓冲液</t>
    </r>
  </si>
  <si>
    <t>0.01–0.2 mg/mL</t>
  </si>
  <si>
    <t>45-55</t>
  </si>
  <si>
    <r>
      <rPr>
        <sz val="13"/>
        <rFont val="宋体"/>
        <charset val="134"/>
      </rPr>
      <t>梯度温度：</t>
    </r>
    <r>
      <rPr>
        <sz val="13"/>
        <rFont val="Times New Roman"/>
        <charset val="134"/>
      </rPr>
      <t>45</t>
    </r>
    <r>
      <rPr>
        <sz val="13"/>
        <rFont val="宋体"/>
        <charset val="134"/>
      </rPr>
      <t>℃</t>
    </r>
    <r>
      <rPr>
        <sz val="13"/>
        <rFont val="Times New Roman"/>
        <charset val="134"/>
      </rPr>
      <t>→50</t>
    </r>
    <r>
      <rPr>
        <sz val="13"/>
        <rFont val="宋体"/>
        <charset val="134"/>
      </rPr>
      <t>℃</t>
    </r>
    <r>
      <rPr>
        <sz val="13"/>
        <rFont val="Times New Roman"/>
        <charset val="134"/>
      </rPr>
      <t>→55</t>
    </r>
    <r>
      <rPr>
        <sz val="13"/>
        <rFont val="宋体"/>
        <charset val="134"/>
      </rPr>
      <t>℃</t>
    </r>
  </si>
  <si>
    <t>7.6</t>
  </si>
  <si>
    <r>
      <rPr>
        <sz val="13"/>
        <rFont val="宋体"/>
        <charset val="134"/>
      </rPr>
      <t>磁力搅拌、</t>
    </r>
    <r>
      <rPr>
        <sz val="13"/>
        <rFont val="Times New Roman"/>
        <charset val="134"/>
      </rPr>
      <t xml:space="preserve">IPTG </t>
    </r>
    <r>
      <rPr>
        <sz val="13"/>
        <rFont val="宋体"/>
        <charset val="134"/>
      </rPr>
      <t>诱导；超声细胞破碎</t>
    </r>
  </si>
  <si>
    <r>
      <rPr>
        <sz val="13"/>
        <rFont val="宋体"/>
        <charset val="134"/>
      </rPr>
      <t>酶反应</t>
    </r>
    <r>
      <rPr>
        <sz val="13"/>
        <rFont val="Times New Roman"/>
        <charset val="134"/>
      </rPr>
      <t xml:space="preserve"> 24 h</t>
    </r>
    <r>
      <rPr>
        <sz val="13"/>
        <rFont val="宋体"/>
        <charset val="134"/>
      </rPr>
      <t>；蛋白诱导</t>
    </r>
    <r>
      <rPr>
        <sz val="13"/>
        <rFont val="Times New Roman"/>
        <charset val="134"/>
      </rPr>
      <t xml:space="preserve"> 18 h</t>
    </r>
  </si>
  <si>
    <r>
      <rPr>
        <sz val="13"/>
        <rFont val="Times New Roman"/>
        <charset val="134"/>
      </rPr>
      <t xml:space="preserve">1. </t>
    </r>
    <r>
      <rPr>
        <sz val="13"/>
        <rFont val="宋体"/>
        <charset val="134"/>
      </rPr>
      <t>强效抗氧化、抗炎、抗肿瘤增殖</t>
    </r>
    <r>
      <rPr>
        <sz val="13"/>
        <rFont val="Times New Roman"/>
        <charset val="134"/>
      </rPr>
      <t xml:space="preserve">2. </t>
    </r>
    <r>
      <rPr>
        <sz val="13"/>
        <rFont val="宋体"/>
        <charset val="134"/>
      </rPr>
      <t>高生物利用度、低毒性</t>
    </r>
    <r>
      <rPr>
        <sz val="13"/>
        <rFont val="Times New Roman"/>
        <charset val="134"/>
      </rPr>
      <t xml:space="preserve">3. </t>
    </r>
    <r>
      <rPr>
        <sz val="13"/>
        <rFont val="宋体"/>
        <charset val="134"/>
      </rPr>
      <t>可作为糖尿病肾病、过敏症保护剂</t>
    </r>
    <r>
      <rPr>
        <sz val="13"/>
        <rFont val="Times New Roman"/>
        <charset val="134"/>
      </rPr>
      <t xml:space="preserve">4. </t>
    </r>
    <r>
      <rPr>
        <sz val="13"/>
        <rFont val="宋体"/>
        <charset val="134"/>
      </rPr>
      <t>食品添加剂与膳食补充剂</t>
    </r>
  </si>
  <si>
    <r>
      <rPr>
        <sz val="13"/>
        <rFont val="Times New Roman"/>
        <charset val="134"/>
      </rPr>
      <t xml:space="preserve">1. </t>
    </r>
    <r>
      <rPr>
        <sz val="13"/>
        <rFont val="宋体"/>
        <charset val="134"/>
      </rPr>
      <t>构建</t>
    </r>
    <r>
      <rPr>
        <sz val="13"/>
        <rFont val="Times New Roman"/>
        <charset val="134"/>
      </rPr>
      <t xml:space="preserve"> CsgA-RhaB1-ΔN-SpyTag </t>
    </r>
    <r>
      <rPr>
        <sz val="13"/>
        <rFont val="宋体"/>
        <charset val="134"/>
      </rPr>
      <t>与</t>
    </r>
    <r>
      <rPr>
        <sz val="13"/>
        <rFont val="Times New Roman"/>
        <charset val="134"/>
      </rPr>
      <t xml:space="preserve"> DGAS-SpyCatcher </t>
    </r>
    <r>
      <rPr>
        <sz val="13"/>
        <rFont val="宋体"/>
        <charset val="134"/>
      </rPr>
      <t>融合蛋白</t>
    </r>
    <r>
      <rPr>
        <sz val="13"/>
        <rFont val="Times New Roman"/>
        <charset val="134"/>
      </rPr>
      <t xml:space="preserve">2. </t>
    </r>
    <r>
      <rPr>
        <sz val="13"/>
        <rFont val="宋体"/>
        <charset val="134"/>
      </rPr>
      <t>大肠杆菌表达并自组装形成</t>
    </r>
    <r>
      <rPr>
        <sz val="13"/>
        <rFont val="Times New Roman"/>
        <charset val="134"/>
      </rPr>
      <t xml:space="preserve"> Curli </t>
    </r>
    <r>
      <rPr>
        <sz val="13"/>
        <rFont val="宋体"/>
        <charset val="134"/>
      </rPr>
      <t>纳米纤维</t>
    </r>
    <r>
      <rPr>
        <sz val="13"/>
        <rFont val="Times New Roman"/>
        <charset val="134"/>
      </rPr>
      <t xml:space="preserve">3. </t>
    </r>
    <r>
      <rPr>
        <sz val="13"/>
        <rFont val="宋体"/>
        <charset val="134"/>
      </rPr>
      <t>以芦丁、蔗糖为底物，一锅法酶促合成</t>
    </r>
    <r>
      <rPr>
        <sz val="13"/>
        <rFont val="Times New Roman"/>
        <charset val="134"/>
      </rPr>
      <t xml:space="preserve"> EMIQ</t>
    </r>
    <r>
      <rPr>
        <sz val="13"/>
        <rFont val="宋体"/>
        <charset val="134"/>
      </rPr>
      <t>（含异槲皮苷）</t>
    </r>
  </si>
  <si>
    <r>
      <rPr>
        <sz val="13"/>
        <rFont val="宋体"/>
        <charset val="134"/>
      </rPr>
      <t>槲皮素</t>
    </r>
    <r>
      <rPr>
        <sz val="13"/>
        <rFont val="Times New Roman"/>
        <charset val="134"/>
      </rPr>
      <t xml:space="preserve"> - 3-O - </t>
    </r>
    <r>
      <rPr>
        <sz val="13"/>
        <rFont val="宋体"/>
        <charset val="134"/>
      </rPr>
      <t>葡萄糖苷，含酚羟基、苯环、糖苷键，易形成氢键与</t>
    </r>
    <r>
      <rPr>
        <sz val="13"/>
        <rFont val="Times New Roman"/>
        <charset val="134"/>
      </rPr>
      <t xml:space="preserve"> π </t>
    </r>
    <r>
      <rPr>
        <sz val="13"/>
        <rFont val="宋体"/>
        <charset val="134"/>
      </rPr>
      <t>作用；水溶性优于槲皮素</t>
    </r>
  </si>
  <si>
    <r>
      <rPr>
        <sz val="12"/>
        <rFont val="宋体"/>
        <charset val="134"/>
      </rPr>
      <t>为酶改性异槲皮苷（</t>
    </r>
    <r>
      <rPr>
        <sz val="12"/>
        <rFont val="Times New Roman"/>
        <charset val="134"/>
      </rPr>
      <t>EMIQ</t>
    </r>
    <r>
      <rPr>
        <sz val="12"/>
        <rFont val="宋体"/>
        <charset val="134"/>
      </rPr>
      <t>）核心成分；通过异肽肽自组装双酶体系高效制备；</t>
    </r>
    <r>
      <rPr>
        <sz val="12"/>
        <rFont val="Times New Roman"/>
        <charset val="134"/>
      </rPr>
      <t xml:space="preserve">IQ-G3 </t>
    </r>
    <r>
      <rPr>
        <sz val="12"/>
        <rFont val="宋体"/>
        <charset val="134"/>
      </rPr>
      <t>为最高生物利用度产物</t>
    </r>
  </si>
  <si>
    <t>10.1016/j.foodchem.2026.148119</t>
  </si>
  <si>
    <r>
      <rPr>
        <sz val="13"/>
        <rFont val="宋体"/>
        <charset val="134"/>
      </rPr>
      <t>低聚表没食子儿茶素没食子酸酯（</t>
    </r>
    <r>
      <rPr>
        <sz val="13"/>
        <rFont val="Times New Roman"/>
        <charset val="134"/>
      </rPr>
      <t>OEGCG</t>
    </r>
    <r>
      <rPr>
        <sz val="13"/>
        <rFont val="宋体"/>
        <charset val="134"/>
      </rPr>
      <t>）</t>
    </r>
  </si>
  <si>
    <t>Oligomeric Epigallocatechin Gallate (OEGCG)</t>
  </si>
  <si>
    <t>C₂₂H₁₈O₁₁</t>
  </si>
  <si>
    <t xml:space="preserve"> C1[C@H]([C@H](OC2=CC(=CC(=C21)O)O)C3=CC(=C(C(=C3)O)O)O)OC(=O)C4=CC(=C(C(=C4)O)O)O</t>
  </si>
  <si>
    <t>989-51-5</t>
  </si>
  <si>
    <r>
      <rPr>
        <sz val="13"/>
        <rFont val="汉仪书宋二KW"/>
        <charset val="134"/>
      </rPr>
      <t>稳定性差</t>
    </r>
    <r>
      <rPr>
        <sz val="13"/>
        <rFont val="Times New Roman"/>
        <charset val="134"/>
      </rPr>
      <t>;</t>
    </r>
    <r>
      <rPr>
        <sz val="13"/>
        <rFont val="汉仪书宋二KW"/>
        <charset val="134"/>
      </rPr>
      <t>生物利用度低</t>
    </r>
  </si>
  <si>
    <r>
      <rPr>
        <sz val="13"/>
        <color theme="1"/>
        <rFont val="汉仪书宋二KW"/>
        <charset val="134"/>
      </rPr>
      <t>绿茶（</t>
    </r>
    <r>
      <rPr>
        <sz val="13"/>
        <color theme="1"/>
        <rFont val="Times New Roman"/>
        <charset val="134"/>
      </rPr>
      <t>Camellia sinensis</t>
    </r>
    <r>
      <rPr>
        <sz val="13"/>
        <color theme="1"/>
        <rFont val="汉仪书宋二KW"/>
        <charset val="134"/>
      </rPr>
      <t>）叶</t>
    </r>
  </si>
  <si>
    <r>
      <rPr>
        <sz val="13"/>
        <color theme="1"/>
        <rFont val="Times New Roman"/>
        <charset val="134"/>
      </rPr>
      <t xml:space="preserve"> </t>
    </r>
    <r>
      <rPr>
        <sz val="13"/>
        <color theme="1"/>
        <rFont val="宋体"/>
        <charset val="134"/>
      </rPr>
      <t>是</t>
    </r>
  </si>
  <si>
    <r>
      <rPr>
        <sz val="13"/>
        <color theme="1"/>
        <rFont val="宋体"/>
        <charset val="134"/>
      </rPr>
      <t>食品原料为表没食子儿茶素没食子酸酯</t>
    </r>
  </si>
  <si>
    <t>OEGCG+DNase-I</t>
  </si>
  <si>
    <r>
      <rPr>
        <sz val="13"/>
        <color rgb="FF000000"/>
        <rFont val="宋体"/>
        <charset val="134"/>
      </rPr>
      <t>多组分自组装</t>
    </r>
  </si>
  <si>
    <r>
      <rPr>
        <sz val="13"/>
        <rFont val="宋体"/>
        <charset val="134"/>
      </rPr>
      <t>氢键；疏水相互作用；</t>
    </r>
    <r>
      <rPr>
        <sz val="13"/>
        <rFont val="Times New Roman"/>
        <charset val="134"/>
      </rPr>
      <t>π-π</t>
    </r>
    <r>
      <rPr>
        <sz val="13"/>
        <rFont val="宋体"/>
        <charset val="134"/>
      </rPr>
      <t>堆积；静电相互作用</t>
    </r>
  </si>
  <si>
    <t>200–300</t>
  </si>
  <si>
    <r>
      <rPr>
        <sz val="13"/>
        <rFont val="宋体"/>
        <charset val="134"/>
      </rPr>
      <t>生理盐水</t>
    </r>
  </si>
  <si>
    <r>
      <rPr>
        <sz val="13"/>
        <rFont val="宋体"/>
        <charset val="134"/>
      </rPr>
      <t>没食子酸酯</t>
    </r>
    <r>
      <rPr>
        <sz val="13"/>
        <rFont val="Times New Roman"/>
        <charset val="134"/>
      </rPr>
      <t xml:space="preserve">(OEGCG) 
+ </t>
    </r>
    <r>
      <rPr>
        <sz val="13"/>
        <rFont val="宋体"/>
        <charset val="134"/>
      </rPr>
      <t>脱氧核糖核酸酶</t>
    </r>
    <r>
      <rPr>
        <sz val="13"/>
        <rFont val="Times New Roman"/>
        <charset val="134"/>
      </rPr>
      <t>I(DNase-I)</t>
    </r>
  </si>
  <si>
    <r>
      <rPr>
        <sz val="13"/>
        <rFont val="Times New Roman"/>
        <charset val="134"/>
      </rPr>
      <t>0.075 mg/mL</t>
    </r>
    <r>
      <rPr>
        <sz val="13"/>
        <rFont val="宋体"/>
        <charset val="134"/>
      </rPr>
      <t>（</t>
    </r>
    <r>
      <rPr>
        <sz val="13"/>
        <rFont val="Times New Roman"/>
        <charset val="134"/>
      </rPr>
      <t>OEGCG</t>
    </r>
    <r>
      <rPr>
        <sz val="13"/>
        <rFont val="宋体"/>
        <charset val="134"/>
      </rPr>
      <t>）</t>
    </r>
    <r>
      <rPr>
        <sz val="13"/>
        <rFont val="Times New Roman"/>
        <charset val="134"/>
      </rPr>
      <t xml:space="preserve">
2 mg/mL</t>
    </r>
    <r>
      <rPr>
        <sz val="13"/>
        <rFont val="宋体"/>
        <charset val="134"/>
      </rPr>
      <t>（</t>
    </r>
    <r>
      <rPr>
        <sz val="13"/>
        <rFont val="Times New Roman"/>
        <charset val="134"/>
      </rPr>
      <t>DNase‑I</t>
    </r>
    <r>
      <rPr>
        <sz val="13"/>
        <rFont val="宋体"/>
        <charset val="134"/>
      </rPr>
      <t>）</t>
    </r>
  </si>
  <si>
    <t>4</t>
  </si>
  <si>
    <r>
      <rPr>
        <sz val="13"/>
        <rFont val="宋体"/>
        <charset val="134"/>
      </rPr>
      <t>低速搅拌（</t>
    </r>
    <r>
      <rPr>
        <sz val="13"/>
        <rFont val="Times New Roman"/>
        <charset val="134"/>
      </rPr>
      <t>50 rpm</t>
    </r>
    <r>
      <rPr>
        <sz val="13"/>
        <rFont val="宋体"/>
        <charset val="134"/>
      </rPr>
      <t>），蠕动泵滴加</t>
    </r>
  </si>
  <si>
    <r>
      <rPr>
        <sz val="13"/>
        <rFont val="宋体"/>
        <charset val="134"/>
      </rPr>
      <t>平衡</t>
    </r>
    <r>
      <rPr>
        <sz val="13"/>
        <rFont val="Times New Roman"/>
        <charset val="134"/>
      </rPr>
      <t xml:space="preserve"> 1 h</t>
    </r>
  </si>
  <si>
    <r>
      <rPr>
        <sz val="13"/>
        <rFont val="Times New Roman"/>
        <charset val="134"/>
      </rPr>
      <t xml:space="preserve">1. </t>
    </r>
    <r>
      <rPr>
        <sz val="13"/>
        <rFont val="宋体"/>
        <charset val="134"/>
      </rPr>
      <t>清除</t>
    </r>
    <r>
      <rPr>
        <sz val="13"/>
        <rFont val="Times New Roman"/>
        <charset val="134"/>
      </rPr>
      <t xml:space="preserve"> NETs</t>
    </r>
    <r>
      <rPr>
        <sz val="13"/>
        <rFont val="宋体"/>
        <charset val="134"/>
      </rPr>
      <t>、降解胞外</t>
    </r>
    <r>
      <rPr>
        <sz val="13"/>
        <rFont val="Times New Roman"/>
        <charset val="134"/>
      </rPr>
      <t xml:space="preserve"> DNA2. </t>
    </r>
    <r>
      <rPr>
        <sz val="13"/>
        <rFont val="宋体"/>
        <charset val="134"/>
      </rPr>
      <t>抗氧化、清除</t>
    </r>
    <r>
      <rPr>
        <sz val="13"/>
        <rFont val="Times New Roman"/>
        <charset val="134"/>
      </rPr>
      <t xml:space="preserve"> ROS3. </t>
    </r>
    <r>
      <rPr>
        <sz val="13"/>
        <rFont val="宋体"/>
        <charset val="134"/>
      </rPr>
      <t>抗炎、促</t>
    </r>
    <r>
      <rPr>
        <sz val="13"/>
        <rFont val="Times New Roman"/>
        <charset val="134"/>
      </rPr>
      <t xml:space="preserve"> M2 </t>
    </r>
    <r>
      <rPr>
        <sz val="13"/>
        <rFont val="宋体"/>
        <charset val="134"/>
      </rPr>
      <t>巨噬细胞极化</t>
    </r>
    <r>
      <rPr>
        <sz val="13"/>
        <rFont val="Times New Roman"/>
        <charset val="134"/>
      </rPr>
      <t xml:space="preserve">4. </t>
    </r>
    <r>
      <rPr>
        <sz val="13"/>
        <rFont val="宋体"/>
        <charset val="134"/>
      </rPr>
      <t>促进糖尿病创面愈合、血管再生与胶原沉积</t>
    </r>
  </si>
  <si>
    <r>
      <rPr>
        <sz val="13"/>
        <rFont val="Times New Roman"/>
        <charset val="134"/>
      </rPr>
      <t xml:space="preserve">1. EGCG </t>
    </r>
    <r>
      <rPr>
        <sz val="13"/>
        <rFont val="宋体"/>
        <charset val="134"/>
      </rPr>
      <t>经乙醛聚合制</t>
    </r>
    <r>
      <rPr>
        <sz val="13"/>
        <rFont val="Times New Roman"/>
        <charset val="134"/>
      </rPr>
      <t xml:space="preserve"> OEGCG2. OEGCG </t>
    </r>
    <r>
      <rPr>
        <sz val="13"/>
        <rFont val="宋体"/>
        <charset val="134"/>
      </rPr>
      <t>溶液缓慢滴入</t>
    </r>
    <r>
      <rPr>
        <sz val="13"/>
        <rFont val="Times New Roman"/>
        <charset val="134"/>
      </rPr>
      <t xml:space="preserve"> DNase‑I </t>
    </r>
    <r>
      <rPr>
        <sz val="13"/>
        <rFont val="宋体"/>
        <charset val="134"/>
      </rPr>
      <t>溶液</t>
    </r>
    <r>
      <rPr>
        <sz val="13"/>
        <rFont val="Times New Roman"/>
        <charset val="134"/>
      </rPr>
      <t xml:space="preserve">3. 4 </t>
    </r>
    <r>
      <rPr>
        <sz val="13"/>
        <rFont val="宋体"/>
        <charset val="134"/>
      </rPr>
      <t>℃静置组装，超滤纯化</t>
    </r>
  </si>
  <si>
    <r>
      <rPr>
        <sz val="13"/>
        <rFont val="宋体"/>
        <charset val="134"/>
      </rPr>
      <t>含多个邻苯二酚</t>
    </r>
    <r>
      <rPr>
        <sz val="13"/>
        <rFont val="Times New Roman"/>
        <charset val="134"/>
      </rPr>
      <t xml:space="preserve"> / </t>
    </r>
    <r>
      <rPr>
        <sz val="13"/>
        <rFont val="宋体"/>
        <charset val="134"/>
      </rPr>
      <t>没食子酰基，强氢键与金属配位能力；易自组装与蛋白结合</t>
    </r>
  </si>
  <si>
    <r>
      <rPr>
        <sz val="12"/>
        <rFont val="Times New Roman"/>
        <charset val="134"/>
      </rPr>
      <t xml:space="preserve">OEGCG </t>
    </r>
    <r>
      <rPr>
        <sz val="12"/>
        <rFont val="宋体"/>
        <charset val="134"/>
      </rPr>
      <t>稳定性优于</t>
    </r>
    <r>
      <rPr>
        <sz val="12"/>
        <rFont val="Times New Roman"/>
        <charset val="134"/>
      </rPr>
      <t xml:space="preserve"> EGCG</t>
    </r>
    <r>
      <rPr>
        <sz val="12"/>
        <rFont val="宋体"/>
        <charset val="134"/>
      </rPr>
      <t>；纳米复合物可保护</t>
    </r>
    <r>
      <rPr>
        <sz val="12"/>
        <rFont val="Times New Roman"/>
        <charset val="134"/>
      </rPr>
      <t xml:space="preserve"> DNase‑I</t>
    </r>
    <r>
      <rPr>
        <sz val="12"/>
        <rFont val="宋体"/>
        <charset val="134"/>
      </rPr>
      <t>，延长酶活；靶向</t>
    </r>
    <r>
      <rPr>
        <sz val="12"/>
        <rFont val="Times New Roman"/>
        <charset val="134"/>
      </rPr>
      <t xml:space="preserve"> NETs </t>
    </r>
    <r>
      <rPr>
        <sz val="12"/>
        <rFont val="宋体"/>
        <charset val="134"/>
      </rPr>
      <t>治疗糖尿病溃疡</t>
    </r>
  </si>
  <si>
    <t>10.1002/agt2.70235</t>
  </si>
  <si>
    <r>
      <rPr>
        <sz val="13"/>
        <rFont val="宋体"/>
        <charset val="134"/>
      </rPr>
      <t>红景天苷</t>
    </r>
  </si>
  <si>
    <t>Salidroside</t>
  </si>
  <si>
    <t>C₁₄H₂₀O₇</t>
  </si>
  <si>
    <t>C1=CC(=CC=C1CCO[C@H]2[C@@H]([C@H]([C@@H]([C@H](O2)CO)O)O)O)O</t>
  </si>
  <si>
    <t>10338-51-9</t>
  </si>
  <si>
    <r>
      <rPr>
        <sz val="13"/>
        <rFont val="汉仪书宋二KW"/>
        <charset val="134"/>
      </rPr>
      <t>易溶</t>
    </r>
  </si>
  <si>
    <r>
      <rPr>
        <sz val="13"/>
        <color theme="1"/>
        <rFont val="汉仪书宋二KW"/>
        <charset val="134"/>
      </rPr>
      <t>红景天（</t>
    </r>
    <r>
      <rPr>
        <sz val="13"/>
        <color theme="1"/>
        <rFont val="Times New Roman"/>
        <charset val="134"/>
      </rPr>
      <t>Rhodiola rosea</t>
    </r>
    <r>
      <rPr>
        <sz val="13"/>
        <color theme="1"/>
        <rFont val="汉仪书宋二KW"/>
        <charset val="134"/>
      </rPr>
      <t>）根茎</t>
    </r>
  </si>
  <si>
    <r>
      <rPr>
        <sz val="13"/>
        <rFont val="宋体"/>
        <charset val="134"/>
      </rPr>
      <t>已使用化妆品原料目录（</t>
    </r>
    <r>
      <rPr>
        <sz val="13"/>
        <rFont val="Times New Roman"/>
        <charset val="134"/>
      </rPr>
      <t>2021</t>
    </r>
    <r>
      <rPr>
        <sz val="13"/>
        <rFont val="宋体"/>
        <charset val="134"/>
      </rPr>
      <t>年版）序号</t>
    </r>
    <r>
      <rPr>
        <sz val="13"/>
        <rFont val="Times New Roman"/>
        <charset val="134"/>
      </rPr>
      <t>05806</t>
    </r>
    <r>
      <rPr>
        <sz val="13"/>
        <rFont val="宋体"/>
        <charset val="134"/>
      </rPr>
      <t>（红景天根提取物）</t>
    </r>
  </si>
  <si>
    <r>
      <rPr>
        <sz val="13"/>
        <rFont val="宋体"/>
        <charset val="134"/>
      </rPr>
      <t>红景天苷</t>
    </r>
    <r>
      <rPr>
        <sz val="13"/>
        <rFont val="Times New Roman"/>
        <charset val="134"/>
      </rPr>
      <t>+Cu²⁺+NIR-II</t>
    </r>
    <r>
      <rPr>
        <sz val="13"/>
        <rFont val="宋体"/>
        <charset val="134"/>
      </rPr>
      <t>荧光分子</t>
    </r>
  </si>
  <si>
    <r>
      <rPr>
        <sz val="13"/>
        <rFont val="宋体"/>
        <charset val="134"/>
      </rPr>
      <t>金属配位键；氢键；疏水相互作用；</t>
    </r>
    <r>
      <rPr>
        <sz val="13"/>
        <rFont val="Times New Roman"/>
        <charset val="134"/>
      </rPr>
      <t>π-π</t>
    </r>
    <r>
      <rPr>
        <sz val="13"/>
        <rFont val="宋体"/>
        <charset val="134"/>
      </rPr>
      <t>堆积</t>
    </r>
  </si>
  <si>
    <r>
      <rPr>
        <sz val="13"/>
        <rFont val="宋体"/>
        <charset val="134"/>
      </rPr>
      <t>红景天苷</t>
    </r>
    <r>
      <rPr>
        <sz val="13"/>
        <rFont val="Times New Roman"/>
        <charset val="134"/>
      </rPr>
      <t>+</t>
    </r>
    <r>
      <rPr>
        <sz val="13"/>
        <rFont val="宋体"/>
        <charset val="134"/>
      </rPr>
      <t>硝酸铜</t>
    </r>
  </si>
  <si>
    <r>
      <rPr>
        <sz val="13"/>
        <rFont val="Times New Roman"/>
        <charset val="134"/>
      </rPr>
      <t>15.02 mg/mL</t>
    </r>
    <r>
      <rPr>
        <sz val="13"/>
        <rFont val="宋体"/>
        <charset val="134"/>
      </rPr>
      <t>（红景天苷）</t>
    </r>
    <r>
      <rPr>
        <sz val="13"/>
        <rFont val="Times New Roman"/>
        <charset val="134"/>
      </rPr>
      <t xml:space="preserve">
1.88mg/mL</t>
    </r>
    <r>
      <rPr>
        <sz val="13"/>
        <rFont val="宋体"/>
        <charset val="134"/>
      </rPr>
      <t>（硝酸铜）</t>
    </r>
  </si>
  <si>
    <r>
      <rPr>
        <sz val="13"/>
        <rFont val="宋体"/>
        <charset val="134"/>
      </rPr>
      <t>磁力搅拌，无需超声</t>
    </r>
  </si>
  <si>
    <t>6 h</t>
  </si>
  <si>
    <r>
      <rPr>
        <sz val="13"/>
        <rFont val="Times New Roman"/>
        <charset val="134"/>
      </rPr>
      <t xml:space="preserve">1. </t>
    </r>
    <r>
      <rPr>
        <sz val="13"/>
        <rFont val="宋体"/>
        <charset val="134"/>
      </rPr>
      <t>抑制</t>
    </r>
    <r>
      <rPr>
        <sz val="13"/>
        <rFont val="Times New Roman"/>
        <charset val="134"/>
      </rPr>
      <t xml:space="preserve"> Nrf2 </t>
    </r>
    <r>
      <rPr>
        <sz val="13"/>
        <rFont val="宋体"/>
        <charset val="134"/>
      </rPr>
      <t>通路、提升肿瘤放射敏感性</t>
    </r>
    <r>
      <rPr>
        <sz val="13"/>
        <rFont val="Times New Roman"/>
        <charset val="134"/>
      </rPr>
      <t xml:space="preserve">2. </t>
    </r>
    <r>
      <rPr>
        <sz val="13"/>
        <rFont val="宋体"/>
        <charset val="134"/>
      </rPr>
      <t>诱导肿瘤细胞</t>
    </r>
    <r>
      <rPr>
        <sz val="13"/>
        <rFont val="Times New Roman"/>
        <charset val="134"/>
      </rPr>
      <t xml:space="preserve"> G2/M </t>
    </r>
    <r>
      <rPr>
        <sz val="13"/>
        <rFont val="宋体"/>
        <charset val="134"/>
      </rPr>
      <t>期阻滞、增强</t>
    </r>
    <r>
      <rPr>
        <sz val="13"/>
        <rFont val="Times New Roman"/>
        <charset val="134"/>
      </rPr>
      <t xml:space="preserve"> DNA </t>
    </r>
    <r>
      <rPr>
        <sz val="13"/>
        <rFont val="宋体"/>
        <charset val="134"/>
      </rPr>
      <t>损伤</t>
    </r>
    <r>
      <rPr>
        <sz val="13"/>
        <rFont val="Times New Roman"/>
        <charset val="134"/>
      </rPr>
      <t xml:space="preserve">3. </t>
    </r>
    <r>
      <rPr>
        <sz val="13"/>
        <rFont val="宋体"/>
        <charset val="134"/>
      </rPr>
      <t>协同</t>
    </r>
    <r>
      <rPr>
        <sz val="13"/>
        <rFont val="Times New Roman"/>
        <charset val="134"/>
      </rPr>
      <t xml:space="preserve"> CDT</t>
    </r>
    <r>
      <rPr>
        <sz val="13"/>
        <rFont val="宋体"/>
        <charset val="134"/>
      </rPr>
      <t>，催化生成・</t>
    </r>
    <r>
      <rPr>
        <sz val="13"/>
        <rFont val="Times New Roman"/>
        <charset val="134"/>
      </rPr>
      <t xml:space="preserve">OH4. </t>
    </r>
    <r>
      <rPr>
        <sz val="13"/>
        <rFont val="宋体"/>
        <charset val="134"/>
      </rPr>
      <t>降低</t>
    </r>
    <r>
      <rPr>
        <sz val="13"/>
        <rFont val="Times New Roman"/>
        <charset val="134"/>
      </rPr>
      <t xml:space="preserve"> HIF‑1α</t>
    </r>
    <r>
      <rPr>
        <sz val="13"/>
        <rFont val="宋体"/>
        <charset val="134"/>
      </rPr>
      <t>、改善肿瘤乏氧</t>
    </r>
    <r>
      <rPr>
        <sz val="13"/>
        <rFont val="Times New Roman"/>
        <charset val="134"/>
      </rPr>
      <t xml:space="preserve">5. </t>
    </r>
    <r>
      <rPr>
        <sz val="13"/>
        <rFont val="宋体"/>
        <charset val="134"/>
      </rPr>
      <t>高生物相容性、低系统毒性</t>
    </r>
  </si>
  <si>
    <r>
      <rPr>
        <sz val="13"/>
        <rFont val="Times New Roman"/>
        <charset val="134"/>
      </rPr>
      <t xml:space="preserve">1. </t>
    </r>
    <r>
      <rPr>
        <sz val="13"/>
        <rFont val="宋体"/>
        <charset val="134"/>
      </rPr>
      <t>红景天苷溶于</t>
    </r>
    <r>
      <rPr>
        <sz val="13"/>
        <rFont val="Times New Roman"/>
        <charset val="134"/>
      </rPr>
      <t xml:space="preserve"> DMSO / </t>
    </r>
    <r>
      <rPr>
        <sz val="13"/>
        <rFont val="宋体"/>
        <charset val="134"/>
      </rPr>
      <t>水，滴加</t>
    </r>
    <r>
      <rPr>
        <sz val="13"/>
        <rFont val="Times New Roman"/>
        <charset val="134"/>
      </rPr>
      <t xml:space="preserve"> Cu²⁺</t>
    </r>
    <r>
      <rPr>
        <sz val="13"/>
        <rFont val="宋体"/>
        <charset val="134"/>
      </rPr>
      <t>溶液</t>
    </r>
    <r>
      <rPr>
        <sz val="13"/>
        <rFont val="Times New Roman"/>
        <charset val="134"/>
      </rPr>
      <t xml:space="preserve">2. </t>
    </r>
    <r>
      <rPr>
        <sz val="13"/>
        <rFont val="宋体"/>
        <charset val="134"/>
      </rPr>
      <t>加入</t>
    </r>
    <r>
      <rPr>
        <sz val="13"/>
        <rFont val="Times New Roman"/>
        <charset val="134"/>
      </rPr>
      <t xml:space="preserve"> NIR‑II </t>
    </r>
    <r>
      <rPr>
        <sz val="13"/>
        <rFont val="宋体"/>
        <charset val="134"/>
      </rPr>
      <t>荧光分子，调</t>
    </r>
    <r>
      <rPr>
        <sz val="13"/>
        <rFont val="Times New Roman"/>
        <charset val="134"/>
      </rPr>
      <t xml:space="preserve"> pH=7.43. </t>
    </r>
    <r>
      <rPr>
        <sz val="13"/>
        <rFont val="宋体"/>
        <charset val="134"/>
      </rPr>
      <t>室温搅拌</t>
    </r>
    <r>
      <rPr>
        <sz val="13"/>
        <rFont val="Times New Roman"/>
        <charset val="134"/>
      </rPr>
      <t xml:space="preserve"> 6 h</t>
    </r>
    <r>
      <rPr>
        <sz val="13"/>
        <rFont val="宋体"/>
        <charset val="134"/>
      </rPr>
      <t>，离心纯化得到</t>
    </r>
    <r>
      <rPr>
        <sz val="13"/>
        <rFont val="Times New Roman"/>
        <charset val="134"/>
      </rPr>
      <t xml:space="preserve"> SCuFs</t>
    </r>
  </si>
  <si>
    <r>
      <rPr>
        <sz val="13"/>
        <rFont val="宋体"/>
        <charset val="134"/>
      </rPr>
      <t>含酚羟基、葡萄糖苷键；可与金属离子强配位；水溶性好、易自组装</t>
    </r>
  </si>
  <si>
    <r>
      <rPr>
        <sz val="12"/>
        <rFont val="宋体"/>
        <charset val="134"/>
      </rPr>
      <t>肿瘤微环境</t>
    </r>
    <r>
      <rPr>
        <sz val="12"/>
        <rFont val="Times New Roman"/>
        <charset val="134"/>
      </rPr>
      <t xml:space="preserve"> GSH </t>
    </r>
    <r>
      <rPr>
        <sz val="12"/>
        <rFont val="宋体"/>
        <charset val="134"/>
      </rPr>
      <t>响应解离；</t>
    </r>
    <r>
      <rPr>
        <sz val="12"/>
        <rFont val="Times New Roman"/>
        <charset val="134"/>
      </rPr>
      <t xml:space="preserve">NIR‑II </t>
    </r>
    <r>
      <rPr>
        <sz val="12"/>
        <rFont val="宋体"/>
        <charset val="134"/>
      </rPr>
      <t>荧光实时监测・</t>
    </r>
    <r>
      <rPr>
        <sz val="12"/>
        <rFont val="Times New Roman"/>
        <charset val="134"/>
      </rPr>
      <t>OH</t>
    </r>
    <r>
      <rPr>
        <sz val="12"/>
        <rFont val="宋体"/>
        <charset val="134"/>
      </rPr>
      <t>；实现放疗</t>
    </r>
    <r>
      <rPr>
        <sz val="12"/>
        <rFont val="Times New Roman"/>
        <charset val="134"/>
      </rPr>
      <t xml:space="preserve"> + </t>
    </r>
    <r>
      <rPr>
        <sz val="12"/>
        <rFont val="宋体"/>
        <charset val="134"/>
      </rPr>
      <t>化学动力学协同治疗</t>
    </r>
  </si>
  <si>
    <t xml:space="preserve">10.1002/adma.202413226
        </t>
  </si>
  <si>
    <r>
      <rPr>
        <sz val="13"/>
        <rFont val="宋体"/>
        <charset val="134"/>
      </rPr>
      <t>光甘草定</t>
    </r>
  </si>
  <si>
    <t>Glabridin</t>
  </si>
  <si>
    <t>C₂₀H₂₀O₄</t>
  </si>
  <si>
    <t>CC1(C=CC2=C(O1)C=CC3=C2OC[C@H](C3)C4=C(C=C(C=C4)O)O)C</t>
  </si>
  <si>
    <t>59870-68-7</t>
  </si>
  <si>
    <r>
      <rPr>
        <sz val="13"/>
        <color theme="1"/>
        <rFont val="汉仪书宋二KW"/>
        <charset val="134"/>
      </rPr>
      <t>甘草（</t>
    </r>
    <r>
      <rPr>
        <sz val="13"/>
        <color theme="1"/>
        <rFont val="Times New Roman"/>
        <charset val="134"/>
      </rPr>
      <t>Glycyrrhiza glabra</t>
    </r>
    <r>
      <rPr>
        <sz val="13"/>
        <color theme="1"/>
        <rFont val="汉仪书宋二KW"/>
        <charset val="134"/>
      </rPr>
      <t>）根</t>
    </r>
  </si>
  <si>
    <r>
      <rPr>
        <sz val="13"/>
        <rFont val="宋体"/>
        <charset val="134"/>
      </rPr>
      <t>已使用化妆品原料目录（</t>
    </r>
    <r>
      <rPr>
        <sz val="13"/>
        <rFont val="Times New Roman"/>
        <charset val="134"/>
      </rPr>
      <t>2021</t>
    </r>
    <r>
      <rPr>
        <sz val="13"/>
        <rFont val="宋体"/>
        <charset val="134"/>
      </rPr>
      <t>年版），作为光果甘草根提取物的主要活性成分</t>
    </r>
  </si>
  <si>
    <r>
      <rPr>
        <sz val="13"/>
        <rFont val="汉仪书宋二KW"/>
        <charset val="134"/>
      </rPr>
      <t>光甘草定</t>
    </r>
    <r>
      <rPr>
        <sz val="13"/>
        <rFont val="Times New Roman"/>
        <charset val="134"/>
      </rPr>
      <t>+</t>
    </r>
    <r>
      <rPr>
        <sz val="13"/>
        <rFont val="汉仪书宋二KW"/>
        <charset val="134"/>
      </rPr>
      <t>葛根素</t>
    </r>
  </si>
  <si>
    <r>
      <rPr>
        <sz val="13"/>
        <color rgb="FF000000"/>
        <rFont val="宋体"/>
        <charset val="134"/>
      </rPr>
      <t>多组分共组装</t>
    </r>
  </si>
  <si>
    <r>
      <rPr>
        <sz val="13"/>
        <rFont val="宋体"/>
        <charset val="134"/>
      </rPr>
      <t>氢键；</t>
    </r>
    <r>
      <rPr>
        <sz val="13"/>
        <rFont val="Times New Roman"/>
        <charset val="134"/>
      </rPr>
      <t>π-π</t>
    </r>
    <r>
      <rPr>
        <sz val="13"/>
        <rFont val="宋体"/>
        <charset val="134"/>
      </rPr>
      <t>堆积</t>
    </r>
  </si>
  <si>
    <r>
      <rPr>
        <sz val="13"/>
        <rFont val="宋体"/>
        <charset val="134"/>
      </rPr>
      <t>三维多孔网络</t>
    </r>
  </si>
  <si>
    <r>
      <rPr>
        <sz val="13"/>
        <rFont val="宋体"/>
        <charset val="134"/>
      </rPr>
      <t>孔壁光滑，孔径不均（无具体尺寸）</t>
    </r>
  </si>
  <si>
    <r>
      <rPr>
        <sz val="13"/>
        <rFont val="宋体"/>
        <charset val="134"/>
      </rPr>
      <t>光甘草定</t>
    </r>
    <r>
      <rPr>
        <sz val="13"/>
        <rFont val="Times New Roman"/>
        <charset val="134"/>
      </rPr>
      <t>+</t>
    </r>
    <r>
      <rPr>
        <sz val="13"/>
        <rFont val="宋体"/>
        <charset val="134"/>
      </rPr>
      <t>葛根素</t>
    </r>
  </si>
  <si>
    <r>
      <rPr>
        <sz val="13"/>
        <rFont val="Times New Roman"/>
        <charset val="134"/>
      </rPr>
      <t>1.00 mg/mL</t>
    </r>
    <r>
      <rPr>
        <sz val="13"/>
        <rFont val="宋体"/>
        <charset val="134"/>
      </rPr>
      <t>（光甘草定）</t>
    </r>
    <r>
      <rPr>
        <sz val="13"/>
        <rFont val="Times New Roman"/>
        <charset val="134"/>
      </rPr>
      <t xml:space="preserve">
38.50 mg/mL</t>
    </r>
    <r>
      <rPr>
        <sz val="13"/>
        <rFont val="宋体"/>
        <charset val="134"/>
      </rPr>
      <t>（葛根素）</t>
    </r>
  </si>
  <si>
    <r>
      <rPr>
        <sz val="13"/>
        <rFont val="宋体"/>
        <charset val="134"/>
      </rPr>
      <t>摩尔比</t>
    </r>
    <r>
      <rPr>
        <sz val="13"/>
        <rFont val="Times New Roman"/>
        <charset val="134"/>
      </rPr>
      <t>1:30</t>
    </r>
  </si>
  <si>
    <r>
      <rPr>
        <sz val="13"/>
        <rFont val="Times New Roman"/>
        <charset val="134"/>
      </rPr>
      <t xml:space="preserve">85 </t>
    </r>
    <r>
      <rPr>
        <sz val="13"/>
        <rFont val="宋体"/>
        <charset val="134"/>
      </rPr>
      <t>℃加热溶解，自然冷却至</t>
    </r>
    <r>
      <rPr>
        <sz val="13"/>
        <rFont val="Times New Roman"/>
        <charset val="134"/>
      </rPr>
      <t xml:space="preserve"> 25 </t>
    </r>
    <r>
      <rPr>
        <sz val="13"/>
        <rFont val="宋体"/>
        <charset val="134"/>
      </rPr>
      <t>℃</t>
    </r>
  </si>
  <si>
    <r>
      <rPr>
        <sz val="13"/>
        <rFont val="宋体"/>
        <charset val="134"/>
      </rPr>
      <t>加热混匀，自然冷却</t>
    </r>
  </si>
  <si>
    <r>
      <rPr>
        <sz val="13"/>
        <rFont val="宋体"/>
        <charset val="134"/>
      </rPr>
      <t>加热</t>
    </r>
    <r>
      <rPr>
        <sz val="13"/>
        <rFont val="Times New Roman"/>
        <charset val="134"/>
      </rPr>
      <t xml:space="preserve"> 5 min</t>
    </r>
    <r>
      <rPr>
        <sz val="13"/>
        <rFont val="宋体"/>
        <charset val="134"/>
      </rPr>
      <t>，冷却后快速成胶</t>
    </r>
  </si>
  <si>
    <r>
      <rPr>
        <sz val="13"/>
        <rFont val="Times New Roman"/>
        <charset val="134"/>
      </rPr>
      <t xml:space="preserve">1. </t>
    </r>
    <r>
      <rPr>
        <sz val="13"/>
        <rFont val="宋体"/>
        <charset val="134"/>
      </rPr>
      <t>强效抗炎（抑制</t>
    </r>
    <r>
      <rPr>
        <sz val="13"/>
        <rFont val="Times New Roman"/>
        <charset val="134"/>
      </rPr>
      <t xml:space="preserve"> TNF‑α</t>
    </r>
    <r>
      <rPr>
        <sz val="13"/>
        <rFont val="宋体"/>
        <charset val="134"/>
      </rPr>
      <t>、</t>
    </r>
    <r>
      <rPr>
        <sz val="13"/>
        <rFont val="Times New Roman"/>
        <charset val="134"/>
      </rPr>
      <t>IL‑1β</t>
    </r>
    <r>
      <rPr>
        <sz val="13"/>
        <rFont val="宋体"/>
        <charset val="134"/>
      </rPr>
      <t>、</t>
    </r>
    <r>
      <rPr>
        <sz val="13"/>
        <rFont val="Times New Roman"/>
        <charset val="134"/>
      </rPr>
      <t>NO</t>
    </r>
    <r>
      <rPr>
        <sz val="13"/>
        <rFont val="宋体"/>
        <charset val="134"/>
      </rPr>
      <t>）</t>
    </r>
    <r>
      <rPr>
        <sz val="13"/>
        <rFont val="Times New Roman"/>
        <charset val="134"/>
      </rPr>
      <t xml:space="preserve">2. </t>
    </r>
    <r>
      <rPr>
        <sz val="13"/>
        <rFont val="宋体"/>
        <charset val="134"/>
      </rPr>
      <t>抗氧化（清除</t>
    </r>
    <r>
      <rPr>
        <sz val="13"/>
        <rFont val="Times New Roman"/>
        <charset val="134"/>
      </rPr>
      <t xml:space="preserve"> DPPH </t>
    </r>
    <r>
      <rPr>
        <sz val="13"/>
        <rFont val="宋体"/>
        <charset val="134"/>
      </rPr>
      <t>自由基、降低</t>
    </r>
    <r>
      <rPr>
        <sz val="13"/>
        <rFont val="Times New Roman"/>
        <charset val="134"/>
      </rPr>
      <t xml:space="preserve"> ROS</t>
    </r>
    <r>
      <rPr>
        <sz val="13"/>
        <rFont val="宋体"/>
        <charset val="134"/>
      </rPr>
      <t>）</t>
    </r>
    <r>
      <rPr>
        <sz val="13"/>
        <rFont val="Times New Roman"/>
        <charset val="134"/>
      </rPr>
      <t xml:space="preserve">3. </t>
    </r>
    <r>
      <rPr>
        <sz val="13"/>
        <rFont val="宋体"/>
        <charset val="134"/>
      </rPr>
      <t>抑制</t>
    </r>
    <r>
      <rPr>
        <sz val="13"/>
        <rFont val="Times New Roman"/>
        <charset val="134"/>
      </rPr>
      <t xml:space="preserve"> SARS‑CoV‑2 </t>
    </r>
    <r>
      <rPr>
        <sz val="13"/>
        <rFont val="宋体"/>
        <charset val="134"/>
      </rPr>
      <t>关键靶点（</t>
    </r>
    <r>
      <rPr>
        <sz val="13"/>
        <rFont val="Times New Roman"/>
        <charset val="134"/>
      </rPr>
      <t>ACE2</t>
    </r>
    <r>
      <rPr>
        <sz val="13"/>
        <rFont val="宋体"/>
        <charset val="134"/>
      </rPr>
      <t>、</t>
    </r>
    <r>
      <rPr>
        <sz val="13"/>
        <rFont val="Times New Roman"/>
        <charset val="134"/>
      </rPr>
      <t>3CLpro</t>
    </r>
    <r>
      <rPr>
        <sz val="13"/>
        <rFont val="宋体"/>
        <charset val="134"/>
      </rPr>
      <t>、</t>
    </r>
    <r>
      <rPr>
        <sz val="13"/>
        <rFont val="Times New Roman"/>
        <charset val="134"/>
      </rPr>
      <t>PLpro</t>
    </r>
    <r>
      <rPr>
        <sz val="13"/>
        <rFont val="宋体"/>
        <charset val="134"/>
      </rPr>
      <t>、</t>
    </r>
    <r>
      <rPr>
        <sz val="13"/>
        <rFont val="Times New Roman"/>
        <charset val="134"/>
      </rPr>
      <t>TNF</t>
    </r>
    <r>
      <rPr>
        <sz val="13"/>
        <rFont val="宋体"/>
        <charset val="134"/>
      </rPr>
      <t>）</t>
    </r>
    <r>
      <rPr>
        <sz val="13"/>
        <rFont val="Times New Roman"/>
        <charset val="134"/>
      </rPr>
      <t xml:space="preserve">4. </t>
    </r>
    <r>
      <rPr>
        <sz val="13"/>
        <rFont val="宋体"/>
        <charset val="134"/>
      </rPr>
      <t>重编程</t>
    </r>
    <r>
      <rPr>
        <sz val="13"/>
        <rFont val="Times New Roman"/>
        <charset val="134"/>
      </rPr>
      <t xml:space="preserve"> M1→M2 </t>
    </r>
    <r>
      <rPr>
        <sz val="13"/>
        <rFont val="宋体"/>
        <charset val="134"/>
      </rPr>
      <t>巨噬细胞</t>
    </r>
    <r>
      <rPr>
        <sz val="13"/>
        <rFont val="Times New Roman"/>
        <charset val="134"/>
      </rPr>
      <t xml:space="preserve">5. </t>
    </r>
    <r>
      <rPr>
        <sz val="13"/>
        <rFont val="宋体"/>
        <charset val="134"/>
      </rPr>
      <t>缓解急性肺损伤、减轻肺水肿</t>
    </r>
  </si>
  <si>
    <r>
      <rPr>
        <sz val="13"/>
        <rFont val="Times New Roman"/>
        <charset val="134"/>
      </rPr>
      <t xml:space="preserve">1. </t>
    </r>
    <r>
      <rPr>
        <sz val="13"/>
        <rFont val="宋体"/>
        <charset val="134"/>
      </rPr>
      <t>葛根素加入</t>
    </r>
    <r>
      <rPr>
        <sz val="13"/>
        <rFont val="Times New Roman"/>
        <charset val="134"/>
      </rPr>
      <t xml:space="preserve"> PBS</t>
    </r>
    <r>
      <rPr>
        <sz val="13"/>
        <rFont val="宋体"/>
        <charset val="134"/>
      </rPr>
      <t>，</t>
    </r>
    <r>
      <rPr>
        <sz val="13"/>
        <rFont val="Times New Roman"/>
        <charset val="134"/>
      </rPr>
      <t xml:space="preserve">85 </t>
    </r>
    <r>
      <rPr>
        <sz val="13"/>
        <rFont val="宋体"/>
        <charset val="134"/>
      </rPr>
      <t>℃加热全溶</t>
    </r>
    <r>
      <rPr>
        <sz val="13"/>
        <rFont val="Times New Roman"/>
        <charset val="134"/>
      </rPr>
      <t xml:space="preserve">2. </t>
    </r>
    <r>
      <rPr>
        <sz val="13"/>
        <rFont val="宋体"/>
        <charset val="134"/>
      </rPr>
      <t>加入光甘草定乙醇液，继续加热</t>
    </r>
    <r>
      <rPr>
        <sz val="13"/>
        <rFont val="Times New Roman"/>
        <charset val="134"/>
      </rPr>
      <t xml:space="preserve"> 5 min3. </t>
    </r>
    <r>
      <rPr>
        <sz val="13"/>
        <rFont val="宋体"/>
        <charset val="134"/>
      </rPr>
      <t>自然冷却至室温，形成均一水凝胶</t>
    </r>
  </si>
  <si>
    <r>
      <rPr>
        <sz val="13"/>
        <rFont val="宋体"/>
        <charset val="134"/>
      </rPr>
      <t>分子式：</t>
    </r>
    <r>
      <rPr>
        <sz val="13"/>
        <rFont val="Times New Roman"/>
        <charset val="134"/>
      </rPr>
      <t>C₂₀H₂₀O₄</t>
    </r>
    <r>
      <rPr>
        <sz val="13"/>
        <rFont val="宋体"/>
        <charset val="134"/>
      </rPr>
      <t>；含多个酚羟基，具多酚典型抗氧化</t>
    </r>
    <r>
      <rPr>
        <sz val="13"/>
        <rFont val="Times New Roman"/>
        <charset val="134"/>
      </rPr>
      <t xml:space="preserve"> / </t>
    </r>
    <r>
      <rPr>
        <sz val="13"/>
        <rFont val="宋体"/>
        <charset val="134"/>
      </rPr>
      <t>抗炎特征</t>
    </r>
  </si>
  <si>
    <r>
      <rPr>
        <sz val="12"/>
        <rFont val="Times New Roman"/>
        <charset val="134"/>
      </rPr>
      <t xml:space="preserve">1. </t>
    </r>
    <r>
      <rPr>
        <sz val="12"/>
        <rFont val="宋体"/>
        <charset val="134"/>
      </rPr>
      <t>光甘草定自身疏水不溶于水，无法自组装</t>
    </r>
    <r>
      <rPr>
        <sz val="12"/>
        <rFont val="Times New Roman"/>
        <charset val="134"/>
      </rPr>
      <t xml:space="preserve">2. </t>
    </r>
    <r>
      <rPr>
        <sz val="12"/>
        <rFont val="宋体"/>
        <charset val="134"/>
      </rPr>
      <t>依赖葛根素自组装形成共凝胶，实现增溶与同步缓释</t>
    </r>
    <r>
      <rPr>
        <sz val="12"/>
        <rFont val="Times New Roman"/>
        <charset val="134"/>
      </rPr>
      <t xml:space="preserve">3. </t>
    </r>
    <r>
      <rPr>
        <sz val="12"/>
        <rFont val="宋体"/>
        <charset val="134"/>
      </rPr>
      <t>符合</t>
    </r>
    <r>
      <rPr>
        <sz val="12"/>
        <rFont val="Times New Roman"/>
        <charset val="134"/>
      </rPr>
      <t xml:space="preserve"> Lipinski </t>
    </r>
    <r>
      <rPr>
        <sz val="12"/>
        <rFont val="宋体"/>
        <charset val="134"/>
      </rPr>
      <t>等成药规则，体内安全性高</t>
    </r>
  </si>
  <si>
    <r>
      <rPr>
        <sz val="13"/>
        <rFont val="宋体"/>
        <charset val="134"/>
      </rPr>
      <t>原花青素</t>
    </r>
  </si>
  <si>
    <t>Proanthocyanidins</t>
  </si>
  <si>
    <t>C₃₀H₂₆O₁₂</t>
  </si>
  <si>
    <t>C1C(C(OC2=CC(=CC(=C21)O)O)C3=CC(=C(C=C3)O)O)OC4(C(C(C5=C(C=C(C=C5O4)O)O)O)O)C6=CC(=C(C=C6)O)O</t>
  </si>
  <si>
    <t>4852-22-6</t>
  </si>
  <si>
    <r>
      <rPr>
        <sz val="13"/>
        <color theme="1"/>
        <rFont val="汉仪书宋二KW"/>
        <charset val="134"/>
      </rPr>
      <t>葡萄籽；松树皮</t>
    </r>
  </si>
  <si>
    <r>
      <rPr>
        <sz val="13"/>
        <rFont val="宋体"/>
        <charset val="134"/>
      </rPr>
      <t>已使用化妆品原料目录（</t>
    </r>
    <r>
      <rPr>
        <sz val="13"/>
        <rFont val="Times New Roman"/>
        <charset val="134"/>
      </rPr>
      <t>2021</t>
    </r>
    <r>
      <rPr>
        <sz val="13"/>
        <rFont val="宋体"/>
        <charset val="134"/>
      </rPr>
      <t>年版）序号</t>
    </r>
    <r>
      <rPr>
        <sz val="13"/>
        <rFont val="Times New Roman"/>
        <charset val="134"/>
      </rPr>
      <t>07506</t>
    </r>
    <r>
      <rPr>
        <sz val="13"/>
        <rFont val="宋体"/>
        <charset val="134"/>
      </rPr>
      <t>（葡萄籽提取物中含原花青素）；保健食品原料（葡萄籽提取物）</t>
    </r>
  </si>
  <si>
    <r>
      <rPr>
        <sz val="13"/>
        <rFont val="宋体"/>
        <charset val="134"/>
      </rPr>
      <t>原花青素</t>
    </r>
    <r>
      <rPr>
        <sz val="13"/>
        <rFont val="Times New Roman"/>
        <charset val="134"/>
      </rPr>
      <t>+MgCl₂</t>
    </r>
  </si>
  <si>
    <r>
      <rPr>
        <sz val="13"/>
        <rFont val="宋体"/>
        <charset val="134"/>
      </rPr>
      <t>纳米花；多孔水凝胶</t>
    </r>
  </si>
  <si>
    <t>300–500</t>
  </si>
  <si>
    <r>
      <rPr>
        <sz val="13"/>
        <rFont val="宋体"/>
        <charset val="134"/>
      </rPr>
      <t>原花青素</t>
    </r>
    <r>
      <rPr>
        <sz val="13"/>
        <rFont val="Times New Roman"/>
        <charset val="134"/>
      </rPr>
      <t xml:space="preserve"> + </t>
    </r>
    <r>
      <rPr>
        <sz val="13"/>
        <rFont val="宋体"/>
        <charset val="134"/>
      </rPr>
      <t>氯化镁</t>
    </r>
  </si>
  <si>
    <r>
      <rPr>
        <sz val="13"/>
        <rFont val="Times New Roman"/>
        <charset val="134"/>
      </rPr>
      <t xml:space="preserve">180 </t>
    </r>
    <r>
      <rPr>
        <sz val="13"/>
        <rFont val="宋体"/>
        <charset val="134"/>
      </rPr>
      <t>℃（水热反应）</t>
    </r>
  </si>
  <si>
    <t xml:space="preserve"> 9-12</t>
  </si>
  <si>
    <r>
      <rPr>
        <sz val="13"/>
        <rFont val="宋体"/>
        <charset val="134"/>
      </rPr>
      <t>磁力搅拌混匀</t>
    </r>
  </si>
  <si>
    <r>
      <rPr>
        <sz val="13"/>
        <rFont val="宋体"/>
        <charset val="134"/>
      </rPr>
      <t>水热反应</t>
    </r>
    <r>
      <rPr>
        <sz val="13"/>
        <rFont val="Times New Roman"/>
        <charset val="134"/>
      </rPr>
      <t xml:space="preserve"> 24 h</t>
    </r>
  </si>
  <si>
    <r>
      <rPr>
        <sz val="13"/>
        <rFont val="Times New Roman"/>
        <charset val="134"/>
      </rPr>
      <t xml:space="preserve">1. </t>
    </r>
    <r>
      <rPr>
        <sz val="13"/>
        <rFont val="宋体"/>
        <charset val="134"/>
      </rPr>
      <t>强效抗氧化、清除</t>
    </r>
    <r>
      <rPr>
        <sz val="13"/>
        <rFont val="Times New Roman"/>
        <charset val="134"/>
      </rPr>
      <t xml:space="preserve"> DPPH </t>
    </r>
    <r>
      <rPr>
        <sz val="13"/>
        <rFont val="宋体"/>
        <charset val="134"/>
      </rPr>
      <t>自由基、降低</t>
    </r>
    <r>
      <rPr>
        <sz val="13"/>
        <rFont val="Times New Roman"/>
        <charset val="134"/>
      </rPr>
      <t xml:space="preserve"> ROS2. </t>
    </r>
    <r>
      <rPr>
        <sz val="13"/>
        <rFont val="宋体"/>
        <charset val="134"/>
      </rPr>
      <t>抗炎、促巨噬细胞</t>
    </r>
    <r>
      <rPr>
        <sz val="13"/>
        <rFont val="Times New Roman"/>
        <charset val="134"/>
      </rPr>
      <t xml:space="preserve"> M2 </t>
    </r>
    <r>
      <rPr>
        <sz val="13"/>
        <rFont val="宋体"/>
        <charset val="134"/>
      </rPr>
      <t>极化</t>
    </r>
    <r>
      <rPr>
        <sz val="13"/>
        <rFont val="Times New Roman"/>
        <charset val="134"/>
      </rPr>
      <t xml:space="preserve">3. </t>
    </r>
    <r>
      <rPr>
        <sz val="13"/>
        <rFont val="宋体"/>
        <charset val="134"/>
      </rPr>
      <t>促</t>
    </r>
    <r>
      <rPr>
        <sz val="13"/>
        <rFont val="Times New Roman"/>
        <charset val="134"/>
      </rPr>
      <t xml:space="preserve"> BMSCs </t>
    </r>
    <r>
      <rPr>
        <sz val="13"/>
        <rFont val="宋体"/>
        <charset val="134"/>
      </rPr>
      <t>迁移、增殖</t>
    </r>
    <r>
      <rPr>
        <sz val="13"/>
        <rFont val="Times New Roman"/>
        <charset val="134"/>
      </rPr>
      <t xml:space="preserve">4. </t>
    </r>
    <r>
      <rPr>
        <sz val="13"/>
        <rFont val="宋体"/>
        <charset val="134"/>
      </rPr>
      <t>促软骨</t>
    </r>
    <r>
      <rPr>
        <sz val="13"/>
        <rFont val="Times New Roman"/>
        <charset val="134"/>
      </rPr>
      <t xml:space="preserve"> / </t>
    </r>
    <r>
      <rPr>
        <sz val="13"/>
        <rFont val="宋体"/>
        <charset val="134"/>
      </rPr>
      <t>成骨分化、修复腱</t>
    </r>
    <r>
      <rPr>
        <sz val="13"/>
        <rFont val="Times New Roman"/>
        <charset val="134"/>
      </rPr>
      <t xml:space="preserve"> - </t>
    </r>
    <r>
      <rPr>
        <sz val="13"/>
        <rFont val="宋体"/>
        <charset val="134"/>
      </rPr>
      <t>骨界面</t>
    </r>
    <r>
      <rPr>
        <sz val="13"/>
        <rFont val="Times New Roman"/>
        <charset val="134"/>
      </rPr>
      <t xml:space="preserve">5. </t>
    </r>
    <r>
      <rPr>
        <sz val="13"/>
        <rFont val="宋体"/>
        <charset val="134"/>
      </rPr>
      <t>协同</t>
    </r>
    <r>
      <rPr>
        <sz val="13"/>
        <rFont val="Times New Roman"/>
        <charset val="134"/>
      </rPr>
      <t xml:space="preserve"> Mg²⁺</t>
    </r>
    <r>
      <rPr>
        <sz val="13"/>
        <rFont val="宋体"/>
        <charset val="134"/>
      </rPr>
      <t>缓释长达</t>
    </r>
    <r>
      <rPr>
        <sz val="13"/>
        <rFont val="Times New Roman"/>
        <charset val="134"/>
      </rPr>
      <t xml:space="preserve"> 56 </t>
    </r>
    <r>
      <rPr>
        <sz val="13"/>
        <rFont val="宋体"/>
        <charset val="134"/>
      </rPr>
      <t>天</t>
    </r>
  </si>
  <si>
    <r>
      <rPr>
        <sz val="13"/>
        <rFont val="Times New Roman"/>
        <charset val="134"/>
      </rPr>
      <t xml:space="preserve">1. PC </t>
    </r>
    <r>
      <rPr>
        <sz val="13"/>
        <rFont val="宋体"/>
        <charset val="134"/>
      </rPr>
      <t>与</t>
    </r>
    <r>
      <rPr>
        <sz val="13"/>
        <rFont val="Times New Roman"/>
        <charset val="134"/>
      </rPr>
      <t xml:space="preserve"> MgCl₂</t>
    </r>
    <r>
      <rPr>
        <sz val="13"/>
        <rFont val="宋体"/>
        <charset val="134"/>
      </rPr>
      <t>溶于乙醇</t>
    </r>
    <r>
      <rPr>
        <sz val="13"/>
        <rFont val="Times New Roman"/>
        <charset val="134"/>
      </rPr>
      <t xml:space="preserve">2. </t>
    </r>
    <r>
      <rPr>
        <sz val="13"/>
        <rFont val="宋体"/>
        <charset val="134"/>
      </rPr>
      <t>调</t>
    </r>
    <r>
      <rPr>
        <sz val="13"/>
        <rFont val="Times New Roman"/>
        <charset val="134"/>
      </rPr>
      <t xml:space="preserve"> pH </t>
    </r>
    <r>
      <rPr>
        <sz val="13"/>
        <rFont val="宋体"/>
        <charset val="134"/>
      </rPr>
      <t>至碱性，</t>
    </r>
    <r>
      <rPr>
        <sz val="13"/>
        <rFont val="Times New Roman"/>
        <charset val="134"/>
      </rPr>
      <t xml:space="preserve">180 </t>
    </r>
    <r>
      <rPr>
        <sz val="13"/>
        <rFont val="宋体"/>
        <charset val="134"/>
      </rPr>
      <t>℃水热</t>
    </r>
    <r>
      <rPr>
        <sz val="13"/>
        <rFont val="Times New Roman"/>
        <charset val="134"/>
      </rPr>
      <t xml:space="preserve"> 24 h3. </t>
    </r>
    <r>
      <rPr>
        <sz val="13"/>
        <rFont val="宋体"/>
        <charset val="134"/>
      </rPr>
      <t>离心纯化、冻干得</t>
    </r>
    <r>
      <rPr>
        <sz val="13"/>
        <rFont val="Times New Roman"/>
        <charset val="134"/>
      </rPr>
      <t xml:space="preserve"> Mg-PC </t>
    </r>
    <r>
      <rPr>
        <sz val="13"/>
        <rFont val="宋体"/>
        <charset val="134"/>
      </rPr>
      <t>纳米粒</t>
    </r>
    <r>
      <rPr>
        <sz val="13"/>
        <rFont val="Times New Roman"/>
        <charset val="134"/>
      </rPr>
      <t xml:space="preserve">4. </t>
    </r>
    <r>
      <rPr>
        <sz val="13"/>
        <rFont val="宋体"/>
        <charset val="134"/>
      </rPr>
      <t>与</t>
    </r>
    <r>
      <rPr>
        <sz val="13"/>
        <rFont val="Times New Roman"/>
        <charset val="134"/>
      </rPr>
      <t xml:space="preserve"> Dop-HA/F127 </t>
    </r>
    <r>
      <rPr>
        <sz val="13"/>
        <rFont val="宋体"/>
        <charset val="134"/>
      </rPr>
      <t>复合成温敏水凝胶</t>
    </r>
  </si>
  <si>
    <r>
      <rPr>
        <sz val="13"/>
        <rFont val="宋体"/>
        <charset val="134"/>
      </rPr>
      <t>分子式：</t>
    </r>
    <r>
      <rPr>
        <sz val="13"/>
        <rFont val="Times New Roman"/>
        <charset val="134"/>
      </rPr>
      <t>C₃₀H₂₆O₁₂</t>
    </r>
    <r>
      <rPr>
        <sz val="13"/>
        <rFont val="宋体"/>
        <charset val="134"/>
      </rPr>
      <t>；</t>
    </r>
    <r>
      <rPr>
        <sz val="13"/>
        <rFont val="Times New Roman"/>
        <charset val="134"/>
      </rPr>
      <t>Mw=468.42 Da</t>
    </r>
    <r>
      <rPr>
        <sz val="13"/>
        <rFont val="宋体"/>
        <charset val="134"/>
      </rPr>
      <t>；多酚羟基，强配位与抗氧化能力</t>
    </r>
  </si>
  <si>
    <r>
      <rPr>
        <sz val="12"/>
        <rFont val="Times New Roman"/>
        <charset val="134"/>
      </rPr>
      <t xml:space="preserve">1. </t>
    </r>
    <r>
      <rPr>
        <sz val="12"/>
        <rFont val="宋体"/>
        <charset val="134"/>
      </rPr>
      <t>自身难自组装，需金属离子（</t>
    </r>
    <r>
      <rPr>
        <sz val="12"/>
        <rFont val="Times New Roman"/>
        <charset val="134"/>
      </rPr>
      <t>Mg²⁺</t>
    </r>
    <r>
      <rPr>
        <sz val="12"/>
        <rFont val="宋体"/>
        <charset val="134"/>
      </rPr>
      <t>）介导配位组装</t>
    </r>
    <r>
      <rPr>
        <sz val="12"/>
        <rFont val="Times New Roman"/>
        <charset val="134"/>
      </rPr>
      <t xml:space="preserve">2. </t>
    </r>
    <r>
      <rPr>
        <sz val="12"/>
        <rFont val="宋体"/>
        <charset val="134"/>
      </rPr>
      <t>形成</t>
    </r>
    <r>
      <rPr>
        <sz val="12"/>
        <rFont val="Times New Roman"/>
        <charset val="134"/>
      </rPr>
      <t xml:space="preserve"> Mg-PC </t>
    </r>
    <r>
      <rPr>
        <sz val="12"/>
        <rFont val="宋体"/>
        <charset val="134"/>
      </rPr>
      <t>纳米花，兼具载药与交联作用</t>
    </r>
    <r>
      <rPr>
        <sz val="12"/>
        <rFont val="Times New Roman"/>
        <charset val="134"/>
      </rPr>
      <t xml:space="preserve">3. </t>
    </r>
    <r>
      <rPr>
        <sz val="12"/>
        <rFont val="宋体"/>
        <charset val="134"/>
      </rPr>
      <t>复合水凝胶具温敏、可注射、自修复、组织黏附性</t>
    </r>
  </si>
  <si>
    <t>10.1016/j.bioactmat.2024.02.024</t>
  </si>
  <si>
    <r>
      <rPr>
        <sz val="13"/>
        <rFont val="宋体"/>
        <charset val="134"/>
      </rPr>
      <t>山奈酚</t>
    </r>
  </si>
  <si>
    <t>Kaempferol</t>
  </si>
  <si>
    <t xml:space="preserve"> C1=CC(=CC=C1C2=C(C(=O)C3=C(C=C(C=C3O2)O)O)O)O</t>
  </si>
  <si>
    <t>520-18-3</t>
  </si>
  <si>
    <r>
      <rPr>
        <sz val="13"/>
        <color theme="1"/>
        <rFont val="汉仪书宋二KW"/>
        <charset val="134"/>
      </rPr>
      <t>槐米；茶叶；苹果</t>
    </r>
  </si>
  <si>
    <r>
      <rPr>
        <sz val="13"/>
        <rFont val="汉仪书宋二KW"/>
        <charset val="134"/>
      </rPr>
      <t>山奈酚</t>
    </r>
    <r>
      <rPr>
        <sz val="13"/>
        <rFont val="Times New Roman"/>
        <charset val="134"/>
      </rPr>
      <t>+</t>
    </r>
    <r>
      <rPr>
        <sz val="13"/>
        <rFont val="汉仪书宋二KW"/>
        <charset val="134"/>
      </rPr>
      <t>硫辛酸</t>
    </r>
  </si>
  <si>
    <r>
      <rPr>
        <sz val="13"/>
        <rFont val="宋体"/>
        <charset val="134"/>
      </rPr>
      <t>氢键；静电相互作用；</t>
    </r>
    <r>
      <rPr>
        <sz val="13"/>
        <rFont val="Times New Roman"/>
        <charset val="134"/>
      </rPr>
      <t>π-π</t>
    </r>
    <r>
      <rPr>
        <sz val="13"/>
        <rFont val="宋体"/>
        <charset val="134"/>
      </rPr>
      <t>堆积；范德华力</t>
    </r>
  </si>
  <si>
    <r>
      <rPr>
        <sz val="13"/>
        <rFont val="宋体"/>
        <charset val="134"/>
      </rPr>
      <t>多孔结构（无具体尺寸）</t>
    </r>
  </si>
  <si>
    <r>
      <rPr>
        <sz val="13"/>
        <rFont val="宋体"/>
        <charset val="134"/>
      </rPr>
      <t>山奈酚</t>
    </r>
    <r>
      <rPr>
        <sz val="13"/>
        <rFont val="Times New Roman"/>
        <charset val="134"/>
      </rPr>
      <t>+</t>
    </r>
    <r>
      <rPr>
        <sz val="13"/>
        <rFont val="宋体"/>
        <charset val="134"/>
      </rPr>
      <t>硫辛酸</t>
    </r>
  </si>
  <si>
    <r>
      <rPr>
        <sz val="13"/>
        <rFont val="宋体"/>
        <charset val="134"/>
      </rPr>
      <t>山奈酚占硫辛酸质量</t>
    </r>
    <r>
      <rPr>
        <sz val="13"/>
        <rFont val="Times New Roman"/>
        <charset val="134"/>
      </rPr>
      <t>10%-60%</t>
    </r>
  </si>
  <si>
    <r>
      <rPr>
        <sz val="13"/>
        <rFont val="Times New Roman"/>
        <charset val="134"/>
      </rPr>
      <t xml:space="preserve">60 s </t>
    </r>
    <r>
      <rPr>
        <sz val="13"/>
        <rFont val="宋体"/>
        <charset val="134"/>
      </rPr>
      <t>搅拌</t>
    </r>
    <r>
      <rPr>
        <sz val="13"/>
        <rFont val="Times New Roman"/>
        <charset val="134"/>
      </rPr>
      <t xml:space="preserve"> + </t>
    </r>
    <r>
      <rPr>
        <sz val="13"/>
        <rFont val="宋体"/>
        <charset val="134"/>
      </rPr>
      <t>冻融循环（</t>
    </r>
    <r>
      <rPr>
        <sz val="13"/>
        <rFont val="Times New Roman"/>
        <charset val="134"/>
      </rPr>
      <t xml:space="preserve">-20 </t>
    </r>
    <r>
      <rPr>
        <sz val="13"/>
        <rFont val="宋体"/>
        <charset val="134"/>
      </rPr>
      <t>℃</t>
    </r>
    <r>
      <rPr>
        <sz val="13"/>
        <rFont val="Times New Roman"/>
        <charset val="134"/>
      </rPr>
      <t xml:space="preserve"> 1 h</t>
    </r>
    <r>
      <rPr>
        <sz val="13"/>
        <rFont val="宋体"/>
        <charset val="134"/>
      </rPr>
      <t>，</t>
    </r>
    <r>
      <rPr>
        <sz val="13"/>
        <rFont val="Times New Roman"/>
        <charset val="134"/>
      </rPr>
      <t xml:space="preserve">25 </t>
    </r>
    <r>
      <rPr>
        <sz val="13"/>
        <rFont val="宋体"/>
        <charset val="134"/>
      </rPr>
      <t>℃</t>
    </r>
    <r>
      <rPr>
        <sz val="13"/>
        <rFont val="Times New Roman"/>
        <charset val="134"/>
      </rPr>
      <t xml:space="preserve"> 1 h</t>
    </r>
    <r>
      <rPr>
        <sz val="13"/>
        <rFont val="宋体"/>
        <charset val="134"/>
      </rPr>
      <t>）</t>
    </r>
  </si>
  <si>
    <r>
      <rPr>
        <sz val="13"/>
        <rFont val="Times New Roman"/>
        <charset val="134"/>
      </rPr>
      <t xml:space="preserve">1. </t>
    </r>
    <r>
      <rPr>
        <sz val="13"/>
        <rFont val="宋体"/>
        <charset val="134"/>
      </rPr>
      <t>强效抗氧化、清除自由基、降低</t>
    </r>
    <r>
      <rPr>
        <sz val="13"/>
        <rFont val="Times New Roman"/>
        <charset val="134"/>
      </rPr>
      <t xml:space="preserve"> ROS2. </t>
    </r>
    <r>
      <rPr>
        <sz val="13"/>
        <rFont val="宋体"/>
        <charset val="134"/>
      </rPr>
      <t>广谱抗菌（</t>
    </r>
    <r>
      <rPr>
        <sz val="13"/>
        <rFont val="Times New Roman"/>
        <charset val="134"/>
      </rPr>
      <t>MRSA</t>
    </r>
    <r>
      <rPr>
        <sz val="13"/>
        <rFont val="宋体"/>
        <charset val="134"/>
      </rPr>
      <t>、大肠杆菌）</t>
    </r>
    <r>
      <rPr>
        <sz val="13"/>
        <rFont val="Times New Roman"/>
        <charset val="134"/>
      </rPr>
      <t xml:space="preserve">3. </t>
    </r>
    <r>
      <rPr>
        <sz val="13"/>
        <rFont val="宋体"/>
        <charset val="134"/>
      </rPr>
      <t>抗炎、促巨噬细胞</t>
    </r>
    <r>
      <rPr>
        <sz val="13"/>
        <rFont val="Times New Roman"/>
        <charset val="134"/>
      </rPr>
      <t xml:space="preserve"> M2 </t>
    </r>
    <r>
      <rPr>
        <sz val="13"/>
        <rFont val="宋体"/>
        <charset val="134"/>
      </rPr>
      <t>极化</t>
    </r>
    <r>
      <rPr>
        <sz val="13"/>
        <rFont val="Times New Roman"/>
        <charset val="134"/>
      </rPr>
      <t xml:space="preserve">4. </t>
    </r>
    <r>
      <rPr>
        <sz val="13"/>
        <rFont val="宋体"/>
        <charset val="134"/>
      </rPr>
      <t>促血管生成、加速糖尿病感染伤口愈合</t>
    </r>
    <r>
      <rPr>
        <sz val="13"/>
        <rFont val="Times New Roman"/>
        <charset val="134"/>
      </rPr>
      <t xml:space="preserve">5. </t>
    </r>
    <r>
      <rPr>
        <sz val="13"/>
        <rFont val="宋体"/>
        <charset val="134"/>
      </rPr>
      <t>提升水凝胶黏附性与稳定性</t>
    </r>
  </si>
  <si>
    <r>
      <rPr>
        <sz val="13"/>
        <rFont val="Times New Roman"/>
        <charset val="134"/>
      </rPr>
      <t xml:space="preserve">1. </t>
    </r>
    <r>
      <rPr>
        <sz val="13"/>
        <rFont val="宋体"/>
        <charset val="134"/>
      </rPr>
      <t>山奈酚</t>
    </r>
    <r>
      <rPr>
        <sz val="13"/>
        <rFont val="Times New Roman"/>
        <charset val="134"/>
      </rPr>
      <t xml:space="preserve"> + </t>
    </r>
    <r>
      <rPr>
        <sz val="13"/>
        <rFont val="宋体"/>
        <charset val="134"/>
      </rPr>
      <t>硫辛酸溶于</t>
    </r>
    <r>
      <rPr>
        <sz val="13"/>
        <rFont val="Times New Roman"/>
        <charset val="134"/>
      </rPr>
      <t xml:space="preserve"> Tris </t>
    </r>
    <r>
      <rPr>
        <sz val="13"/>
        <rFont val="宋体"/>
        <charset val="134"/>
      </rPr>
      <t>水溶液</t>
    </r>
    <r>
      <rPr>
        <sz val="13"/>
        <rFont val="Times New Roman"/>
        <charset val="134"/>
      </rPr>
      <t xml:space="preserve">2. 70 </t>
    </r>
    <r>
      <rPr>
        <sz val="13"/>
        <rFont val="宋体"/>
        <charset val="134"/>
      </rPr>
      <t>℃搅拌</t>
    </r>
    <r>
      <rPr>
        <sz val="13"/>
        <rFont val="Times New Roman"/>
        <charset val="134"/>
      </rPr>
      <t xml:space="preserve"> 60 s </t>
    </r>
    <r>
      <rPr>
        <sz val="13"/>
        <rFont val="宋体"/>
        <charset val="134"/>
      </rPr>
      <t>共聚</t>
    </r>
    <r>
      <rPr>
        <sz val="13"/>
        <rFont val="Times New Roman"/>
        <charset val="134"/>
      </rPr>
      <t xml:space="preserve">3. </t>
    </r>
    <r>
      <rPr>
        <sz val="13"/>
        <rFont val="宋体"/>
        <charset val="134"/>
      </rPr>
      <t>冻融循环处理形成稳定水凝胶</t>
    </r>
  </si>
  <si>
    <r>
      <rPr>
        <sz val="13"/>
        <rFont val="宋体"/>
        <charset val="134"/>
      </rPr>
      <t>分子式：</t>
    </r>
    <r>
      <rPr>
        <sz val="13"/>
        <rFont val="Times New Roman"/>
        <charset val="134"/>
      </rPr>
      <t>C₁₅H₁₀O₆</t>
    </r>
    <r>
      <rPr>
        <sz val="13"/>
        <rFont val="宋体"/>
        <charset val="134"/>
      </rPr>
      <t>；含多个酚羟基，黄酮母核，强氢键与</t>
    </r>
    <r>
      <rPr>
        <sz val="13"/>
        <rFont val="Times New Roman"/>
        <charset val="134"/>
      </rPr>
      <t xml:space="preserve"> π-π </t>
    </r>
    <r>
      <rPr>
        <sz val="13"/>
        <rFont val="宋体"/>
        <charset val="134"/>
      </rPr>
      <t>堆积能力</t>
    </r>
  </si>
  <si>
    <r>
      <rPr>
        <sz val="12"/>
        <rFont val="Times New Roman"/>
        <charset val="134"/>
      </rPr>
      <t xml:space="preserve">1. </t>
    </r>
    <r>
      <rPr>
        <sz val="12"/>
        <rFont val="宋体"/>
        <charset val="134"/>
      </rPr>
      <t>自身疏水无法自组装，需硫辛酸协同共组装</t>
    </r>
    <r>
      <rPr>
        <sz val="12"/>
        <rFont val="Times New Roman"/>
        <charset val="134"/>
      </rPr>
      <t xml:space="preserve">2. </t>
    </r>
    <r>
      <rPr>
        <sz val="12"/>
        <rFont val="宋体"/>
        <charset val="134"/>
      </rPr>
      <t>作为物理交联剂增强水凝胶强度与黏附性</t>
    </r>
    <r>
      <rPr>
        <sz val="12"/>
        <rFont val="Times New Roman"/>
        <charset val="134"/>
      </rPr>
      <t xml:space="preserve">3. </t>
    </r>
    <r>
      <rPr>
        <sz val="12"/>
        <rFont val="宋体"/>
        <charset val="134"/>
      </rPr>
      <t>与</t>
    </r>
    <r>
      <rPr>
        <sz val="12"/>
        <rFont val="Times New Roman"/>
        <charset val="134"/>
      </rPr>
      <t xml:space="preserve"> TYPHANOSIDE </t>
    </r>
    <r>
      <rPr>
        <sz val="12"/>
        <rFont val="宋体"/>
        <charset val="134"/>
      </rPr>
      <t>协同实现止血</t>
    </r>
    <r>
      <rPr>
        <sz val="12"/>
        <rFont val="Times New Roman"/>
        <charset val="134"/>
      </rPr>
      <t xml:space="preserve"> + </t>
    </r>
    <r>
      <rPr>
        <sz val="12"/>
        <rFont val="宋体"/>
        <charset val="134"/>
      </rPr>
      <t>修复双功能</t>
    </r>
  </si>
  <si>
    <t xml:space="preserve">10.1016/j.mtbio.2025.102504
        </t>
  </si>
  <si>
    <r>
      <rPr>
        <sz val="13"/>
        <rFont val="宋体"/>
        <charset val="134"/>
      </rPr>
      <t>芒果苷</t>
    </r>
  </si>
  <si>
    <t>Mangiferin</t>
  </si>
  <si>
    <t>C₁₉H₁₈O₁₁</t>
  </si>
  <si>
    <t xml:space="preserve"> C1=C2C(=CC(=C1O)O)OC3=C(C2=O)C(=C(C(=C3)O)[C@H]4[C@@H]([C@H]([C@@H]([C@H](O4)CO)O)O)O)O</t>
  </si>
  <si>
    <t>4773-96-0</t>
  </si>
  <si>
    <r>
      <rPr>
        <sz val="13"/>
        <color theme="1"/>
        <rFont val="汉仪书宋二KW"/>
        <charset val="134"/>
      </rPr>
      <t>芒果（</t>
    </r>
    <r>
      <rPr>
        <sz val="13"/>
        <color theme="1"/>
        <rFont val="Times New Roman"/>
        <charset val="134"/>
      </rPr>
      <t>Mangifera indica</t>
    </r>
    <r>
      <rPr>
        <sz val="13"/>
        <color theme="1"/>
        <rFont val="汉仪书宋二KW"/>
        <charset val="134"/>
      </rPr>
      <t>）叶及树皮</t>
    </r>
  </si>
  <si>
    <r>
      <rPr>
        <sz val="13"/>
        <rFont val="汉仪书宋二KW"/>
        <charset val="134"/>
      </rPr>
      <t>芒果苷</t>
    </r>
    <r>
      <rPr>
        <sz val="13"/>
        <rFont val="Times New Roman"/>
        <charset val="134"/>
      </rPr>
      <t>+</t>
    </r>
    <r>
      <rPr>
        <sz val="13"/>
        <rFont val="汉仪书宋二KW"/>
        <charset val="134"/>
      </rPr>
      <t>芦丁</t>
    </r>
    <r>
      <rPr>
        <sz val="13"/>
        <rFont val="Times New Roman"/>
        <charset val="134"/>
      </rPr>
      <t>+</t>
    </r>
    <r>
      <rPr>
        <sz val="13"/>
        <rFont val="汉仪书宋二KW"/>
        <charset val="134"/>
      </rPr>
      <t>硼酸</t>
    </r>
  </si>
  <si>
    <r>
      <rPr>
        <sz val="13"/>
        <rFont val="宋体"/>
        <charset val="134"/>
      </rPr>
      <t>氢键；</t>
    </r>
    <r>
      <rPr>
        <sz val="13"/>
        <rFont val="Times New Roman"/>
        <charset val="134"/>
      </rPr>
      <t>π-π</t>
    </r>
    <r>
      <rPr>
        <sz val="13"/>
        <rFont val="宋体"/>
        <charset val="134"/>
      </rPr>
      <t>堆积；邻二酚羟基与硼酸结合</t>
    </r>
  </si>
  <si>
    <r>
      <rPr>
        <sz val="13"/>
        <rFont val="宋体"/>
        <charset val="134"/>
      </rPr>
      <t>多孔层状；纳米纤维</t>
    </r>
  </si>
  <si>
    <t>50–100</t>
  </si>
  <si>
    <r>
      <rPr>
        <sz val="13"/>
        <rFont val="宋体"/>
        <charset val="134"/>
      </rPr>
      <t>硼酸缓冲液</t>
    </r>
  </si>
  <si>
    <r>
      <rPr>
        <sz val="13"/>
        <rFont val="宋体"/>
        <charset val="134"/>
      </rPr>
      <t>芒果苷</t>
    </r>
    <r>
      <rPr>
        <sz val="13"/>
        <rFont val="Times New Roman"/>
        <charset val="134"/>
      </rPr>
      <t>+</t>
    </r>
    <r>
      <rPr>
        <sz val="13"/>
        <rFont val="宋体"/>
        <charset val="134"/>
      </rPr>
      <t>芦丁</t>
    </r>
  </si>
  <si>
    <r>
      <rPr>
        <sz val="13"/>
        <rFont val="Times New Roman"/>
        <charset val="134"/>
      </rPr>
      <t xml:space="preserve">70 </t>
    </r>
    <r>
      <rPr>
        <sz val="13"/>
        <rFont val="宋体"/>
        <charset val="134"/>
      </rPr>
      <t>℃加热，室温冷却</t>
    </r>
  </si>
  <si>
    <t>8.0</t>
  </si>
  <si>
    <r>
      <rPr>
        <sz val="13"/>
        <rFont val="Times New Roman"/>
        <charset val="134"/>
      </rPr>
      <t xml:space="preserve">70 </t>
    </r>
    <r>
      <rPr>
        <sz val="13"/>
        <rFont val="宋体"/>
        <charset val="134"/>
      </rPr>
      <t>℃搅拌</t>
    </r>
    <r>
      <rPr>
        <sz val="13"/>
        <rFont val="Times New Roman"/>
        <charset val="134"/>
      </rPr>
      <t xml:space="preserve"> 5 min</t>
    </r>
  </si>
  <si>
    <r>
      <rPr>
        <sz val="13"/>
        <rFont val="宋体"/>
        <charset val="134"/>
      </rPr>
      <t>室温静置</t>
    </r>
    <r>
      <rPr>
        <sz val="13"/>
        <rFont val="Times New Roman"/>
        <charset val="134"/>
      </rPr>
      <t xml:space="preserve"> 12 h</t>
    </r>
  </si>
  <si>
    <r>
      <rPr>
        <sz val="13"/>
        <rFont val="宋体"/>
        <charset val="134"/>
      </rPr>
      <t>抗炎；减轻脑水肿；神经保护；止血；修复血脑屏障；无毒性</t>
    </r>
  </si>
  <si>
    <r>
      <rPr>
        <sz val="13"/>
        <rFont val="Times New Roman"/>
        <charset val="134"/>
      </rPr>
      <t xml:space="preserve">1. </t>
    </r>
    <r>
      <rPr>
        <sz val="13"/>
        <rFont val="宋体"/>
        <charset val="134"/>
      </rPr>
      <t>分散于硼酸溶液</t>
    </r>
    <r>
      <rPr>
        <sz val="13"/>
        <rFont val="Times New Roman"/>
        <charset val="134"/>
      </rPr>
      <t xml:space="preserve"> 2. </t>
    </r>
    <r>
      <rPr>
        <sz val="13"/>
        <rFont val="宋体"/>
        <charset val="134"/>
      </rPr>
      <t>调</t>
    </r>
    <r>
      <rPr>
        <sz val="13"/>
        <rFont val="Times New Roman"/>
        <charset val="134"/>
      </rPr>
      <t xml:space="preserve"> pH 3. </t>
    </r>
    <r>
      <rPr>
        <sz val="13"/>
        <rFont val="宋体"/>
        <charset val="134"/>
      </rPr>
      <t>加热溶解</t>
    </r>
    <r>
      <rPr>
        <sz val="13"/>
        <rFont val="Times New Roman"/>
        <charset val="134"/>
      </rPr>
      <t xml:space="preserve"> 4. </t>
    </r>
    <r>
      <rPr>
        <sz val="13"/>
        <rFont val="宋体"/>
        <charset val="134"/>
      </rPr>
      <t>冷却成胶</t>
    </r>
    <r>
      <rPr>
        <sz val="13"/>
        <rFont val="Times New Roman"/>
        <charset val="134"/>
      </rPr>
      <t xml:space="preserve"> 5. </t>
    </r>
    <r>
      <rPr>
        <sz val="13"/>
        <rFont val="宋体"/>
        <charset val="134"/>
      </rPr>
      <t>冻干成自凝胶粉</t>
    </r>
  </si>
  <si>
    <r>
      <rPr>
        <sz val="13"/>
        <rFont val="宋体"/>
        <charset val="134"/>
      </rPr>
      <t>黄酮碳苷；含邻苯二酚结构；多酚羟基；可与硼酸络合</t>
    </r>
  </si>
  <si>
    <t>需与芦丁、硼酸共组装；单独不稳定；冻干粉可遇水再生凝胶</t>
  </si>
  <si>
    <t xml:space="preserve">10.1002/adfm.202401485
        </t>
  </si>
  <si>
    <r>
      <rPr>
        <sz val="13"/>
        <rFont val="宋体"/>
        <charset val="134"/>
      </rPr>
      <t>芦丁</t>
    </r>
  </si>
  <si>
    <t>Rutin</t>
  </si>
  <si>
    <t>C₂₇H₃₀O₁₆</t>
  </si>
  <si>
    <t xml:space="preserve"> C[C@H]1[C@@H]([C@H]([C@H]([C@@H](O1)OC[C@@H]2[C@H]([C@@H]([C@H]([C@@H](O2)OC3=C(OC4=CC(=CC(=C4C3=O)O)O)C5=CC(=C(C=C5)O)O)O)O)O)O)O)O</t>
  </si>
  <si>
    <t>153-18-4</t>
  </si>
  <si>
    <r>
      <rPr>
        <sz val="13"/>
        <color theme="1"/>
        <rFont val="汉仪书宋二KW"/>
        <charset val="134"/>
      </rPr>
      <t>芸香；槐米；荞麦</t>
    </r>
  </si>
  <si>
    <r>
      <rPr>
        <sz val="13"/>
        <rFont val="宋体"/>
        <charset val="134"/>
      </rPr>
      <t>中国药典</t>
    </r>
    <r>
      <rPr>
        <sz val="13"/>
        <rFont val="Times New Roman"/>
        <charset val="134"/>
      </rPr>
      <t>2020</t>
    </r>
    <r>
      <rPr>
        <sz val="13"/>
        <rFont val="宋体"/>
        <charset val="134"/>
      </rPr>
      <t>年版（复方芦丁片、芦丁片等）</t>
    </r>
  </si>
  <si>
    <r>
      <rPr>
        <sz val="13"/>
        <rFont val="宋体"/>
        <charset val="134"/>
      </rPr>
      <t>芦丁</t>
    </r>
    <r>
      <rPr>
        <sz val="13"/>
        <rFont val="Times New Roman"/>
        <charset val="134"/>
      </rPr>
      <t>+MP₂-TK</t>
    </r>
  </si>
  <si>
    <r>
      <rPr>
        <sz val="13"/>
        <rFont val="宋体"/>
        <charset val="134"/>
      </rPr>
      <t>疏水相互作用；</t>
    </r>
    <r>
      <rPr>
        <sz val="13"/>
        <rFont val="Times New Roman"/>
        <charset val="134"/>
      </rPr>
      <t>π-π</t>
    </r>
    <r>
      <rPr>
        <sz val="13"/>
        <rFont val="宋体"/>
        <charset val="134"/>
      </rPr>
      <t>堆积；氢键</t>
    </r>
  </si>
  <si>
    <t>105.8±4.9</t>
  </si>
  <si>
    <r>
      <rPr>
        <sz val="13"/>
        <rFont val="宋体"/>
        <charset val="134"/>
      </rPr>
      <t>甲醇</t>
    </r>
  </si>
  <si>
    <r>
      <rPr>
        <sz val="13"/>
        <rFont val="宋体"/>
        <charset val="134"/>
      </rPr>
      <t>剧烈搅拌</t>
    </r>
  </si>
  <si>
    <r>
      <rPr>
        <sz val="13"/>
        <rFont val="宋体"/>
        <charset val="134"/>
      </rPr>
      <t>滴加完毕后搅拌</t>
    </r>
    <r>
      <rPr>
        <sz val="13"/>
        <rFont val="Times New Roman"/>
        <charset val="134"/>
      </rPr>
      <t xml:space="preserve"> 2 h</t>
    </r>
  </si>
  <si>
    <r>
      <rPr>
        <sz val="13"/>
        <rFont val="Times New Roman"/>
        <charset val="134"/>
      </rPr>
      <t xml:space="preserve">1. </t>
    </r>
    <r>
      <rPr>
        <sz val="13"/>
        <rFont val="宋体"/>
        <charset val="134"/>
      </rPr>
      <t>抗氧化、清除</t>
    </r>
    <r>
      <rPr>
        <sz val="13"/>
        <rFont val="Times New Roman"/>
        <charset val="134"/>
      </rPr>
      <t xml:space="preserve"> ROS2. </t>
    </r>
    <r>
      <rPr>
        <sz val="13"/>
        <rFont val="宋体"/>
        <charset val="134"/>
      </rPr>
      <t>抗炎、抑制</t>
    </r>
    <r>
      <rPr>
        <sz val="13"/>
        <rFont val="Times New Roman"/>
        <charset val="134"/>
      </rPr>
      <t xml:space="preserve"> IL-6</t>
    </r>
    <r>
      <rPr>
        <sz val="13"/>
        <rFont val="宋体"/>
        <charset val="134"/>
      </rPr>
      <t>、</t>
    </r>
    <r>
      <rPr>
        <sz val="13"/>
        <rFont val="Times New Roman"/>
        <charset val="134"/>
      </rPr>
      <t xml:space="preserve">TNF-α3. </t>
    </r>
    <r>
      <rPr>
        <sz val="13"/>
        <rFont val="宋体"/>
        <charset val="134"/>
      </rPr>
      <t>神经保护、促进脊髓损伤修复</t>
    </r>
    <r>
      <rPr>
        <sz val="13"/>
        <rFont val="Times New Roman"/>
        <charset val="134"/>
      </rPr>
      <t xml:space="preserve">4. </t>
    </r>
    <r>
      <rPr>
        <sz val="13"/>
        <rFont val="宋体"/>
        <charset val="134"/>
      </rPr>
      <t>改善运动功能恢复</t>
    </r>
  </si>
  <si>
    <r>
      <rPr>
        <sz val="13"/>
        <rFont val="Times New Roman"/>
        <charset val="134"/>
      </rPr>
      <t xml:space="preserve">1. </t>
    </r>
    <r>
      <rPr>
        <sz val="13"/>
        <rFont val="宋体"/>
        <charset val="134"/>
      </rPr>
      <t>芦丁与</t>
    </r>
    <r>
      <rPr>
        <sz val="13"/>
        <rFont val="Times New Roman"/>
        <charset val="134"/>
      </rPr>
      <t xml:space="preserve"> MP₂-TK </t>
    </r>
    <r>
      <rPr>
        <sz val="13"/>
        <rFont val="宋体"/>
        <charset val="134"/>
      </rPr>
      <t>共溶于甲醇</t>
    </r>
    <r>
      <rPr>
        <sz val="13"/>
        <rFont val="Times New Roman"/>
        <charset val="134"/>
      </rPr>
      <t xml:space="preserve">2. </t>
    </r>
    <r>
      <rPr>
        <sz val="13"/>
        <rFont val="宋体"/>
        <charset val="134"/>
      </rPr>
      <t>滴入水中剧烈搅拌</t>
    </r>
    <r>
      <rPr>
        <sz val="13"/>
        <rFont val="Times New Roman"/>
        <charset val="134"/>
      </rPr>
      <t xml:space="preserve">3. </t>
    </r>
    <r>
      <rPr>
        <sz val="13"/>
        <rFont val="宋体"/>
        <charset val="134"/>
      </rPr>
      <t>透析</t>
    </r>
    <r>
      <rPr>
        <sz val="13"/>
        <rFont val="Times New Roman"/>
        <charset val="134"/>
      </rPr>
      <t xml:space="preserve"> 12 h</t>
    </r>
    <r>
      <rPr>
        <sz val="13"/>
        <rFont val="宋体"/>
        <charset val="134"/>
      </rPr>
      <t>，冻干得纳米粒</t>
    </r>
  </si>
  <si>
    <r>
      <rPr>
        <sz val="13"/>
        <rFont val="宋体"/>
        <charset val="134"/>
      </rPr>
      <t>黄酮醇类糖苷；双亲性；多酚羟基；可参与疏水与</t>
    </r>
    <r>
      <rPr>
        <sz val="13"/>
        <rFont val="Times New Roman"/>
        <charset val="134"/>
      </rPr>
      <t xml:space="preserve"> π-π </t>
    </r>
    <r>
      <rPr>
        <sz val="13"/>
        <rFont val="宋体"/>
        <charset val="134"/>
      </rPr>
      <t>作用</t>
    </r>
  </si>
  <si>
    <r>
      <rPr>
        <sz val="12"/>
        <rFont val="宋体"/>
        <charset val="134"/>
      </rPr>
      <t>与甲泼尼龙二聚体共组装；</t>
    </r>
    <r>
      <rPr>
        <sz val="12"/>
        <rFont val="Times New Roman"/>
        <charset val="134"/>
      </rPr>
      <t xml:space="preserve">ROS </t>
    </r>
    <r>
      <rPr>
        <sz val="12"/>
        <rFont val="宋体"/>
        <charset val="134"/>
      </rPr>
      <t>响应释药；用于脊髓损伤治疗</t>
    </r>
  </si>
  <si>
    <t>10.1021/acsnano.3c00360</t>
  </si>
  <si>
    <r>
      <rPr>
        <sz val="13"/>
        <rFont val="宋体"/>
        <charset val="134"/>
      </rPr>
      <t>二氢杨梅素</t>
    </r>
  </si>
  <si>
    <t>Dihydromyricetin</t>
  </si>
  <si>
    <t>C₁₅H₁₂O₈</t>
  </si>
  <si>
    <t>C1=C(C=C(C(=C1O)O)O)[C@@H]2[C@H](C(=O)C3=C(C=C(C=C3O2)O)O)O</t>
  </si>
  <si>
    <t>27200-12-0</t>
  </si>
  <si>
    <r>
      <rPr>
        <sz val="13"/>
        <color theme="1"/>
        <rFont val="汉仪书宋二KW"/>
        <charset val="134"/>
      </rPr>
      <t>藤茶（</t>
    </r>
    <r>
      <rPr>
        <sz val="13"/>
        <color theme="1"/>
        <rFont val="Times New Roman"/>
        <charset val="134"/>
      </rPr>
      <t>Ampelopsis grossedentata</t>
    </r>
    <r>
      <rPr>
        <sz val="13"/>
        <color theme="1"/>
        <rFont val="汉仪书宋二KW"/>
        <charset val="134"/>
      </rPr>
      <t>）</t>
    </r>
  </si>
  <si>
    <r>
      <rPr>
        <sz val="13"/>
        <rFont val="宋体"/>
        <charset val="134"/>
      </rPr>
      <t>国妆原备字</t>
    </r>
    <r>
      <rPr>
        <sz val="13"/>
        <rFont val="Times New Roman"/>
        <charset val="134"/>
      </rPr>
      <t>20240075</t>
    </r>
    <r>
      <rPr>
        <sz val="13"/>
        <rFont val="宋体"/>
        <charset val="134"/>
      </rPr>
      <t>（已备案化妆品新原料）</t>
    </r>
  </si>
  <si>
    <r>
      <rPr>
        <sz val="13"/>
        <rFont val="宋体"/>
        <charset val="134"/>
      </rPr>
      <t>二氢杨梅素</t>
    </r>
    <r>
      <rPr>
        <sz val="13"/>
        <rFont val="Times New Roman"/>
        <charset val="134"/>
      </rPr>
      <t>+PEG 1000</t>
    </r>
  </si>
  <si>
    <r>
      <rPr>
        <sz val="13"/>
        <rFont val="Times New Roman"/>
        <charset val="134"/>
      </rPr>
      <t>PEG</t>
    </r>
    <r>
      <rPr>
        <sz val="13"/>
        <rFont val="宋体"/>
        <charset val="134"/>
      </rPr>
      <t>修饰</t>
    </r>
  </si>
  <si>
    <r>
      <rPr>
        <sz val="13"/>
        <rFont val="宋体"/>
        <charset val="134"/>
      </rPr>
      <t>二氢杨梅素</t>
    </r>
    <r>
      <rPr>
        <sz val="13"/>
        <rFont val="Times New Roman"/>
        <charset val="134"/>
      </rPr>
      <t xml:space="preserve"> + </t>
    </r>
    <r>
      <rPr>
        <sz val="13"/>
        <rFont val="宋体"/>
        <charset val="134"/>
      </rPr>
      <t>聚乙二醇</t>
    </r>
    <r>
      <rPr>
        <sz val="13"/>
        <rFont val="Times New Roman"/>
        <charset val="134"/>
      </rPr>
      <t>1000</t>
    </r>
  </si>
  <si>
    <r>
      <rPr>
        <sz val="13"/>
        <rFont val="宋体"/>
        <charset val="134"/>
      </rPr>
      <t>水热反应，磁力搅拌</t>
    </r>
  </si>
  <si>
    <t>8 h</t>
  </si>
  <si>
    <r>
      <rPr>
        <sz val="13"/>
        <rFont val="Times New Roman"/>
        <charset val="134"/>
      </rPr>
      <t xml:space="preserve">1. </t>
    </r>
    <r>
      <rPr>
        <sz val="13"/>
        <rFont val="宋体"/>
        <charset val="134"/>
      </rPr>
      <t>广谱清除</t>
    </r>
    <r>
      <rPr>
        <sz val="13"/>
        <rFont val="Times New Roman"/>
        <charset val="134"/>
      </rPr>
      <t xml:space="preserve"> ROS</t>
    </r>
    <r>
      <rPr>
        <sz val="13"/>
        <rFont val="宋体"/>
        <charset val="134"/>
      </rPr>
      <t>（・</t>
    </r>
    <r>
      <rPr>
        <sz val="13"/>
        <rFont val="Times New Roman"/>
        <charset val="134"/>
      </rPr>
      <t>OH</t>
    </r>
    <r>
      <rPr>
        <sz val="13"/>
        <rFont val="宋体"/>
        <charset val="134"/>
      </rPr>
      <t>、</t>
    </r>
    <r>
      <rPr>
        <sz val="13"/>
        <rFont val="Times New Roman"/>
        <charset val="134"/>
      </rPr>
      <t>O₂⁻</t>
    </r>
    <r>
      <rPr>
        <sz val="13"/>
        <rFont val="宋体"/>
        <charset val="134"/>
      </rPr>
      <t>、</t>
    </r>
    <r>
      <rPr>
        <sz val="13"/>
        <rFont val="Times New Roman"/>
        <charset val="134"/>
      </rPr>
      <t>DPPH</t>
    </r>
    <r>
      <rPr>
        <sz val="13"/>
        <rFont val="宋体"/>
        <charset val="134"/>
      </rPr>
      <t>・、</t>
    </r>
    <r>
      <rPr>
        <sz val="13"/>
        <rFont val="Times New Roman"/>
        <charset val="134"/>
      </rPr>
      <t>ABTS⁺</t>
    </r>
    <r>
      <rPr>
        <sz val="13"/>
        <rFont val="宋体"/>
        <charset val="134"/>
      </rPr>
      <t>・）</t>
    </r>
    <r>
      <rPr>
        <sz val="13"/>
        <rFont val="Times New Roman"/>
        <charset val="134"/>
      </rPr>
      <t xml:space="preserve">2. </t>
    </r>
    <r>
      <rPr>
        <sz val="13"/>
        <rFont val="宋体"/>
        <charset val="134"/>
      </rPr>
      <t>强效抗氧化、抗炎</t>
    </r>
    <r>
      <rPr>
        <sz val="13"/>
        <rFont val="Times New Roman"/>
        <charset val="134"/>
      </rPr>
      <t xml:space="preserve">3. </t>
    </r>
    <r>
      <rPr>
        <sz val="13"/>
        <rFont val="宋体"/>
        <charset val="134"/>
      </rPr>
      <t>靶向肠道炎症部位</t>
    </r>
    <r>
      <rPr>
        <sz val="13"/>
        <rFont val="Times New Roman"/>
        <charset val="134"/>
      </rPr>
      <t xml:space="preserve">4. </t>
    </r>
    <r>
      <rPr>
        <sz val="13"/>
        <rFont val="宋体"/>
        <charset val="134"/>
      </rPr>
      <t>治疗溃疡性结肠炎</t>
    </r>
    <r>
      <rPr>
        <sz val="13"/>
        <rFont val="Times New Roman"/>
        <charset val="134"/>
      </rPr>
      <t xml:space="preserve"> (UC)</t>
    </r>
    <r>
      <rPr>
        <sz val="13"/>
        <rFont val="宋体"/>
        <charset val="134"/>
      </rPr>
      <t>、克罗恩病</t>
    </r>
    <r>
      <rPr>
        <sz val="13"/>
        <rFont val="Times New Roman"/>
        <charset val="134"/>
      </rPr>
      <t xml:space="preserve"> (CD)5. </t>
    </r>
    <r>
      <rPr>
        <sz val="13"/>
        <rFont val="宋体"/>
        <charset val="134"/>
      </rPr>
      <t>高生物相容性、无全身毒性</t>
    </r>
  </si>
  <si>
    <r>
      <rPr>
        <sz val="13"/>
        <rFont val="Times New Roman"/>
        <charset val="134"/>
      </rPr>
      <t xml:space="preserve">1. DMY </t>
    </r>
    <r>
      <rPr>
        <sz val="13"/>
        <rFont val="宋体"/>
        <charset val="134"/>
      </rPr>
      <t>与</t>
    </r>
    <r>
      <rPr>
        <sz val="13"/>
        <rFont val="Times New Roman"/>
        <charset val="134"/>
      </rPr>
      <t xml:space="preserve"> PEG 1000 </t>
    </r>
    <r>
      <rPr>
        <sz val="13"/>
        <rFont val="宋体"/>
        <charset val="134"/>
      </rPr>
      <t>溶于纯水</t>
    </r>
    <r>
      <rPr>
        <sz val="13"/>
        <rFont val="Times New Roman"/>
        <charset val="134"/>
      </rPr>
      <t xml:space="preserve">2. </t>
    </r>
    <r>
      <rPr>
        <sz val="13"/>
        <rFont val="宋体"/>
        <charset val="134"/>
      </rPr>
      <t>调</t>
    </r>
    <r>
      <rPr>
        <sz val="13"/>
        <rFont val="Times New Roman"/>
        <charset val="134"/>
      </rPr>
      <t xml:space="preserve"> pH</t>
    </r>
    <r>
      <rPr>
        <sz val="13"/>
        <rFont val="宋体"/>
        <charset val="134"/>
      </rPr>
      <t>，</t>
    </r>
    <r>
      <rPr>
        <sz val="13"/>
        <rFont val="Times New Roman"/>
        <charset val="134"/>
      </rPr>
      <t xml:space="preserve">180 </t>
    </r>
    <r>
      <rPr>
        <sz val="13"/>
        <rFont val="宋体"/>
        <charset val="134"/>
      </rPr>
      <t>℃水热反应</t>
    </r>
    <r>
      <rPr>
        <sz val="13"/>
        <rFont val="Times New Roman"/>
        <charset val="134"/>
      </rPr>
      <t xml:space="preserve"> 8 h3. </t>
    </r>
    <r>
      <rPr>
        <sz val="13"/>
        <rFont val="宋体"/>
        <charset val="134"/>
      </rPr>
      <t>冷却纯化得</t>
    </r>
    <r>
      <rPr>
        <sz val="13"/>
        <rFont val="Times New Roman"/>
        <charset val="134"/>
      </rPr>
      <t xml:space="preserve"> DMY-1000 NAs</t>
    </r>
  </si>
  <si>
    <r>
      <rPr>
        <sz val="13"/>
        <rFont val="宋体"/>
        <charset val="134"/>
      </rPr>
      <t>多酚羟基结构，强氢键与抗氧化能力；水溶性差，易自组装</t>
    </r>
  </si>
  <si>
    <r>
      <rPr>
        <sz val="12"/>
        <rFont val="Times New Roman"/>
        <charset val="134"/>
      </rPr>
      <t xml:space="preserve">PEG 1000 </t>
    </r>
    <r>
      <rPr>
        <sz val="12"/>
        <rFont val="宋体"/>
        <charset val="134"/>
      </rPr>
      <t>破坏分子间氢键，提升水溶性；负电性（</t>
    </r>
    <r>
      <rPr>
        <sz val="12"/>
        <rFont val="Times New Roman"/>
        <charset val="134"/>
      </rPr>
      <t>-41.8 mV</t>
    </r>
    <r>
      <rPr>
        <sz val="12"/>
        <rFont val="宋体"/>
        <charset val="134"/>
      </rPr>
      <t>），静电靶向炎症肠道；可口服，胃肠道稳定</t>
    </r>
  </si>
  <si>
    <t xml:space="preserve">10.1002/adfm.202305133
        </t>
  </si>
  <si>
    <r>
      <rPr>
        <sz val="13"/>
        <rFont val="宋体"/>
        <charset val="134"/>
      </rPr>
      <t>醌类</t>
    </r>
  </si>
  <si>
    <r>
      <rPr>
        <sz val="13"/>
        <rFont val="宋体"/>
        <charset val="134"/>
      </rPr>
      <t>芦荟素</t>
    </r>
  </si>
  <si>
    <t>Aloin</t>
  </si>
  <si>
    <t>C₁₅H₁₆O₇</t>
  </si>
  <si>
    <t>C1=CC2=C(C(=C1)O)C(=O)C3=C([C@H]2[C@H]4[C@@H]([C@H]([C@@H]([C@H](O4)CO)O)O)O)C=C(C=C3O)CO</t>
  </si>
  <si>
    <t>1415-73-2</t>
  </si>
  <si>
    <r>
      <rPr>
        <sz val="13"/>
        <color theme="1"/>
        <rFont val="汉仪书宋二KW"/>
        <charset val="134"/>
      </rPr>
      <t>微溶</t>
    </r>
  </si>
  <si>
    <r>
      <rPr>
        <sz val="13"/>
        <color theme="1"/>
        <rFont val="汉仪书宋二KW"/>
        <charset val="134"/>
      </rPr>
      <t>芦荟（</t>
    </r>
    <r>
      <rPr>
        <sz val="13"/>
        <color theme="1"/>
        <rFont val="Times New Roman"/>
        <charset val="134"/>
      </rPr>
      <t>Aloe barbadensis</t>
    </r>
    <r>
      <rPr>
        <sz val="13"/>
        <color theme="1"/>
        <rFont val="汉仪书宋二KW"/>
        <charset val="134"/>
      </rPr>
      <t>）叶</t>
    </r>
  </si>
  <si>
    <r>
      <rPr>
        <sz val="13"/>
        <color theme="1"/>
        <rFont val="宋体"/>
        <charset val="134"/>
      </rPr>
      <t>芦荟素</t>
    </r>
  </si>
  <si>
    <r>
      <rPr>
        <sz val="13"/>
        <color theme="1"/>
        <rFont val="宋体"/>
        <charset val="134"/>
      </rPr>
      <t>已使用化妆品原料目录（</t>
    </r>
    <r>
      <rPr>
        <sz val="13"/>
        <color theme="1"/>
        <rFont val="Times New Roman"/>
        <charset val="134"/>
      </rPr>
      <t>2021</t>
    </r>
    <r>
      <rPr>
        <sz val="13"/>
        <color theme="1"/>
        <rFont val="宋体"/>
        <charset val="134"/>
      </rPr>
      <t>年版），作为芦荟提取物中的蒽醌类活性成分；保健食品原料（芦荟凝胶冻干粉等）</t>
    </r>
  </si>
  <si>
    <r>
      <rPr>
        <sz val="13"/>
        <rFont val="汉仪书宋二KW"/>
        <charset val="134"/>
      </rPr>
      <t>芦荟素</t>
    </r>
  </si>
  <si>
    <r>
      <rPr>
        <sz val="13"/>
        <color theme="1"/>
        <rFont val="Times New Roman"/>
        <charset val="134"/>
      </rPr>
      <t>π-π</t>
    </r>
    <r>
      <rPr>
        <sz val="13"/>
        <color theme="1"/>
        <rFont val="宋体"/>
        <charset val="134"/>
      </rPr>
      <t>堆积；氢键；疏水相互作用</t>
    </r>
  </si>
  <si>
    <r>
      <rPr>
        <sz val="13"/>
        <color theme="1"/>
        <rFont val="宋体"/>
        <charset val="134"/>
      </rPr>
      <t>球形纳米粒</t>
    </r>
  </si>
  <si>
    <t>20 mg/mL</t>
  </si>
  <si>
    <t>80</t>
  </si>
  <si>
    <t>6</t>
  </si>
  <si>
    <r>
      <rPr>
        <sz val="13"/>
        <color theme="1"/>
        <rFont val="宋体"/>
        <charset val="134"/>
      </rPr>
      <t>涡旋</t>
    </r>
    <r>
      <rPr>
        <sz val="13"/>
        <color theme="1"/>
        <rFont val="Times New Roman"/>
        <charset val="134"/>
      </rPr>
      <t xml:space="preserve"> + </t>
    </r>
    <r>
      <rPr>
        <sz val="13"/>
        <color theme="1"/>
        <rFont val="宋体"/>
        <charset val="134"/>
      </rPr>
      <t>加热振荡，</t>
    </r>
    <r>
      <rPr>
        <sz val="13"/>
        <color theme="1"/>
        <rFont val="Times New Roman"/>
        <charset val="134"/>
      </rPr>
      <t>1000 rpm</t>
    </r>
  </si>
  <si>
    <t>10 min</t>
  </si>
  <si>
    <r>
      <rPr>
        <sz val="13"/>
        <color theme="1"/>
        <rFont val="Times New Roman"/>
        <charset val="134"/>
      </rPr>
      <t xml:space="preserve">1. </t>
    </r>
    <r>
      <rPr>
        <sz val="13"/>
        <color theme="1"/>
        <rFont val="宋体"/>
        <charset val="134"/>
      </rPr>
      <t>调控小胶质细胞</t>
    </r>
    <r>
      <rPr>
        <sz val="13"/>
        <color theme="1"/>
        <rFont val="Times New Roman"/>
        <charset val="134"/>
      </rPr>
      <t xml:space="preserve"> M1→M2 </t>
    </r>
    <r>
      <rPr>
        <sz val="13"/>
        <color theme="1"/>
        <rFont val="宋体"/>
        <charset val="134"/>
      </rPr>
      <t>极化、抗炎</t>
    </r>
    <r>
      <rPr>
        <sz val="13"/>
        <color theme="1"/>
        <rFont val="Times New Roman"/>
        <charset val="134"/>
      </rPr>
      <t xml:space="preserve">2. </t>
    </r>
    <r>
      <rPr>
        <sz val="13"/>
        <color theme="1"/>
        <rFont val="宋体"/>
        <charset val="134"/>
      </rPr>
      <t>清除</t>
    </r>
    <r>
      <rPr>
        <sz val="13"/>
        <color theme="1"/>
        <rFont val="Times New Roman"/>
        <charset val="134"/>
      </rPr>
      <t xml:space="preserve"> ROS</t>
    </r>
    <r>
      <rPr>
        <sz val="13"/>
        <color theme="1"/>
        <rFont val="宋体"/>
        <charset val="134"/>
      </rPr>
      <t>、保护线粒体膜、抑制</t>
    </r>
    <r>
      <rPr>
        <sz val="13"/>
        <color theme="1"/>
        <rFont val="Times New Roman"/>
        <charset val="134"/>
      </rPr>
      <t xml:space="preserve"> mtDNA </t>
    </r>
    <r>
      <rPr>
        <sz val="13"/>
        <color theme="1"/>
        <rFont val="宋体"/>
        <charset val="134"/>
      </rPr>
      <t>释放</t>
    </r>
    <r>
      <rPr>
        <sz val="13"/>
        <color theme="1"/>
        <rFont val="Times New Roman"/>
        <charset val="134"/>
      </rPr>
      <t xml:space="preserve">3. </t>
    </r>
    <r>
      <rPr>
        <sz val="13"/>
        <color theme="1"/>
        <rFont val="宋体"/>
        <charset val="134"/>
      </rPr>
      <t>阻断</t>
    </r>
    <r>
      <rPr>
        <sz val="13"/>
        <color theme="1"/>
        <rFont val="Times New Roman"/>
        <charset val="134"/>
      </rPr>
      <t xml:space="preserve"> cGAS-STING/NF-κB </t>
    </r>
    <r>
      <rPr>
        <sz val="13"/>
        <color theme="1"/>
        <rFont val="宋体"/>
        <charset val="134"/>
      </rPr>
      <t>通路</t>
    </r>
    <r>
      <rPr>
        <sz val="13"/>
        <color theme="1"/>
        <rFont val="Times New Roman"/>
        <charset val="134"/>
      </rPr>
      <t xml:space="preserve">4. </t>
    </r>
    <r>
      <rPr>
        <sz val="13"/>
        <color theme="1"/>
        <rFont val="宋体"/>
        <charset val="134"/>
      </rPr>
      <t>神经保护、改善帕金森病模型症状</t>
    </r>
    <r>
      <rPr>
        <sz val="13"/>
        <color theme="1"/>
        <rFont val="Times New Roman"/>
        <charset val="134"/>
      </rPr>
      <t xml:space="preserve">5. </t>
    </r>
    <r>
      <rPr>
        <sz val="13"/>
        <color theme="1"/>
        <rFont val="宋体"/>
        <charset val="134"/>
      </rPr>
      <t>高生物相容性、低毒性</t>
    </r>
  </si>
  <si>
    <r>
      <rPr>
        <sz val="13"/>
        <color theme="1"/>
        <rFont val="Times New Roman"/>
        <charset val="134"/>
      </rPr>
      <t xml:space="preserve">1. </t>
    </r>
    <r>
      <rPr>
        <sz val="13"/>
        <color theme="1"/>
        <rFont val="宋体"/>
        <charset val="134"/>
      </rPr>
      <t>芦荟素粉末加入</t>
    </r>
    <r>
      <rPr>
        <sz val="13"/>
        <color theme="1"/>
        <rFont val="Times New Roman"/>
        <charset val="134"/>
      </rPr>
      <t xml:space="preserve"> PBS</t>
    </r>
    <r>
      <rPr>
        <sz val="13"/>
        <color theme="1"/>
        <rFont val="宋体"/>
        <charset val="134"/>
      </rPr>
      <t>（</t>
    </r>
    <r>
      <rPr>
        <sz val="13"/>
        <color theme="1"/>
        <rFont val="Times New Roman"/>
        <charset val="134"/>
      </rPr>
      <t>pH 6.0</t>
    </r>
    <r>
      <rPr>
        <sz val="13"/>
        <color theme="1"/>
        <rFont val="宋体"/>
        <charset val="134"/>
      </rPr>
      <t>）</t>
    </r>
    <r>
      <rPr>
        <sz val="13"/>
        <color theme="1"/>
        <rFont val="Times New Roman"/>
        <charset val="134"/>
      </rPr>
      <t xml:space="preserve">2. </t>
    </r>
    <r>
      <rPr>
        <sz val="13"/>
        <color theme="1"/>
        <rFont val="宋体"/>
        <charset val="134"/>
      </rPr>
      <t>涡旋混匀</t>
    </r>
    <r>
      <rPr>
        <sz val="13"/>
        <color theme="1"/>
        <rFont val="Times New Roman"/>
        <charset val="134"/>
      </rPr>
      <t xml:space="preserve">3. 80 </t>
    </r>
    <r>
      <rPr>
        <sz val="13"/>
        <color theme="1"/>
        <rFont val="宋体"/>
        <charset val="134"/>
      </rPr>
      <t>℃、</t>
    </r>
    <r>
      <rPr>
        <sz val="13"/>
        <color theme="1"/>
        <rFont val="Times New Roman"/>
        <charset val="134"/>
      </rPr>
      <t xml:space="preserve">1000 rpm </t>
    </r>
    <r>
      <rPr>
        <sz val="13"/>
        <color theme="1"/>
        <rFont val="宋体"/>
        <charset val="134"/>
      </rPr>
      <t>加热振荡</t>
    </r>
    <r>
      <rPr>
        <sz val="13"/>
        <color theme="1"/>
        <rFont val="Times New Roman"/>
        <charset val="134"/>
      </rPr>
      <t xml:space="preserve"> 10 min4. </t>
    </r>
    <r>
      <rPr>
        <sz val="13"/>
        <color theme="1"/>
        <rFont val="宋体"/>
        <charset val="134"/>
      </rPr>
      <t>稀释得工作液</t>
    </r>
  </si>
  <si>
    <r>
      <rPr>
        <sz val="13"/>
        <color theme="1"/>
        <rFont val="宋体"/>
        <charset val="134"/>
      </rPr>
      <t>蒽醌母核；多羟基；含葡萄糖苷；平面芳香结构；可形成</t>
    </r>
    <r>
      <rPr>
        <sz val="13"/>
        <color theme="1"/>
        <rFont val="Times New Roman"/>
        <charset val="134"/>
      </rPr>
      <t xml:space="preserve"> π-π </t>
    </r>
    <r>
      <rPr>
        <sz val="13"/>
        <color theme="1"/>
        <rFont val="宋体"/>
        <charset val="134"/>
      </rPr>
      <t>与氢键</t>
    </r>
  </si>
  <si>
    <r>
      <rPr>
        <sz val="12"/>
        <color theme="1"/>
        <rFont val="宋体"/>
        <charset val="134"/>
      </rPr>
      <t>自组装后水溶性与细胞摄取显著提升；可结合</t>
    </r>
    <r>
      <rPr>
        <sz val="12"/>
        <color theme="1"/>
        <rFont val="Times New Roman"/>
        <charset val="134"/>
      </rPr>
      <t xml:space="preserve"> MTPN </t>
    </r>
    <r>
      <rPr>
        <sz val="12"/>
        <color theme="1"/>
        <rFont val="宋体"/>
        <charset val="134"/>
      </rPr>
      <t>蛋白并变构调控；可跨越血脑屏障，用于神经炎症疾病</t>
    </r>
  </si>
  <si>
    <t xml:space="preserve">10.1021/acsnano.5c12630
        </t>
  </si>
  <si>
    <r>
      <rPr>
        <sz val="13"/>
        <color theme="1"/>
        <rFont val="宋体"/>
        <charset val="134"/>
      </rPr>
      <t>醌类</t>
    </r>
  </si>
  <si>
    <r>
      <rPr>
        <sz val="13"/>
        <rFont val="宋体"/>
        <charset val="134"/>
      </rPr>
      <t>紫草素</t>
    </r>
  </si>
  <si>
    <t>Shikonin</t>
  </si>
  <si>
    <t xml:space="preserve">  </t>
  </si>
  <si>
    <t>C₂₂H₂₂O₉</t>
  </si>
  <si>
    <t xml:space="preserve"> CC(=CC[C@H](C1=CC(=O)C2=C(C=CC(=C2C1=O)O)O)O)C</t>
  </si>
  <si>
    <t xml:space="preserve">517-89-5
 </t>
  </si>
  <si>
    <r>
      <rPr>
        <sz val="13"/>
        <color theme="1"/>
        <rFont val="汉仪书宋二KW"/>
        <charset val="134"/>
      </rPr>
      <t>水溶性差</t>
    </r>
    <r>
      <rPr>
        <sz val="13"/>
        <color theme="1"/>
        <rFont val="Times New Roman"/>
        <charset val="134"/>
      </rPr>
      <t>;</t>
    </r>
    <r>
      <rPr>
        <sz val="13"/>
        <color theme="1"/>
        <rFont val="汉仪书宋二KW"/>
        <charset val="134"/>
      </rPr>
      <t>生物利用度低</t>
    </r>
  </si>
  <si>
    <r>
      <rPr>
        <sz val="13"/>
        <color theme="1"/>
        <rFont val="汉仪书宋二KW"/>
        <charset val="134"/>
      </rPr>
      <t>紫草（</t>
    </r>
    <r>
      <rPr>
        <sz val="13"/>
        <color theme="1"/>
        <rFont val="Times New Roman"/>
        <charset val="134"/>
      </rPr>
      <t>Lithospermum erythrorhizon</t>
    </r>
    <r>
      <rPr>
        <sz val="13"/>
        <color theme="1"/>
        <rFont val="汉仪书宋二KW"/>
        <charset val="134"/>
      </rPr>
      <t>）根</t>
    </r>
  </si>
  <si>
    <r>
      <rPr>
        <sz val="13"/>
        <color theme="1"/>
        <rFont val="宋体"/>
        <charset val="134"/>
      </rPr>
      <t>紫草素</t>
    </r>
  </si>
  <si>
    <r>
      <rPr>
        <sz val="13"/>
        <color theme="1"/>
        <rFont val="宋体"/>
        <charset val="134"/>
      </rPr>
      <t>中国药典</t>
    </r>
    <r>
      <rPr>
        <sz val="13"/>
        <color theme="1"/>
        <rFont val="Times New Roman"/>
        <charset val="134"/>
      </rPr>
      <t>2020</t>
    </r>
    <r>
      <rPr>
        <sz val="13"/>
        <color theme="1"/>
        <rFont val="宋体"/>
        <charset val="134"/>
      </rPr>
      <t>年版（紫草）；已使用化妆品原料目录（</t>
    </r>
    <r>
      <rPr>
        <sz val="13"/>
        <color theme="1"/>
        <rFont val="Times New Roman"/>
        <charset val="134"/>
      </rPr>
      <t>2021</t>
    </r>
    <r>
      <rPr>
        <sz val="13"/>
        <color theme="1"/>
        <rFont val="宋体"/>
        <charset val="134"/>
      </rPr>
      <t>年版）序号</t>
    </r>
    <r>
      <rPr>
        <sz val="13"/>
        <color theme="1"/>
        <rFont val="Times New Roman"/>
        <charset val="134"/>
      </rPr>
      <t>03409</t>
    </r>
    <r>
      <rPr>
        <sz val="13"/>
        <color theme="1"/>
        <rFont val="宋体"/>
        <charset val="134"/>
      </rPr>
      <t>（紫草根提取物）</t>
    </r>
  </si>
  <si>
    <r>
      <rPr>
        <sz val="13"/>
        <rFont val="宋体"/>
        <charset val="134"/>
      </rPr>
      <t>紫草素</t>
    </r>
    <r>
      <rPr>
        <sz val="13"/>
        <rFont val="Times New Roman"/>
        <charset val="134"/>
      </rPr>
      <t>+FeCl₃+</t>
    </r>
    <r>
      <rPr>
        <sz val="13"/>
        <rFont val="宋体"/>
        <charset val="134"/>
      </rPr>
      <t>透明质酸</t>
    </r>
  </si>
  <si>
    <r>
      <rPr>
        <sz val="13"/>
        <rFont val="Times New Roman"/>
        <charset val="134"/>
      </rPr>
      <t>HA</t>
    </r>
    <r>
      <rPr>
        <sz val="13"/>
        <rFont val="宋体"/>
        <charset val="134"/>
      </rPr>
      <t>修饰</t>
    </r>
  </si>
  <si>
    <r>
      <rPr>
        <sz val="13"/>
        <color theme="1"/>
        <rFont val="宋体"/>
        <charset val="134"/>
      </rPr>
      <t>金属配位键；静电相互作用；</t>
    </r>
    <r>
      <rPr>
        <sz val="13"/>
        <color theme="1"/>
        <rFont val="Times New Roman"/>
        <charset val="134"/>
      </rPr>
      <t>π-π</t>
    </r>
    <r>
      <rPr>
        <sz val="13"/>
        <color theme="1"/>
        <rFont val="宋体"/>
        <charset val="134"/>
      </rPr>
      <t>堆积；范德华力</t>
    </r>
  </si>
  <si>
    <t>DMF</t>
  </si>
  <si>
    <r>
      <rPr>
        <sz val="13"/>
        <color theme="1"/>
        <rFont val="宋体"/>
        <charset val="134"/>
      </rPr>
      <t>紫草素</t>
    </r>
    <r>
      <rPr>
        <sz val="13"/>
        <color theme="1"/>
        <rFont val="Times New Roman"/>
        <charset val="134"/>
      </rPr>
      <t>+</t>
    </r>
    <r>
      <rPr>
        <sz val="13"/>
        <color theme="1"/>
        <rFont val="宋体"/>
        <charset val="134"/>
      </rPr>
      <t>氯化铁</t>
    </r>
  </si>
  <si>
    <r>
      <rPr>
        <sz val="13"/>
        <color theme="1"/>
        <rFont val="Times New Roman"/>
        <charset val="134"/>
      </rPr>
      <t>10 mg/mL</t>
    </r>
    <r>
      <rPr>
        <sz val="13"/>
        <color theme="1"/>
        <rFont val="宋体"/>
        <charset val="134"/>
      </rPr>
      <t>（母液）</t>
    </r>
  </si>
  <si>
    <r>
      <rPr>
        <sz val="13"/>
        <color theme="1"/>
        <rFont val="宋体"/>
        <charset val="134"/>
      </rPr>
      <t>冰浴超声</t>
    </r>
    <r>
      <rPr>
        <sz val="13"/>
        <color theme="1"/>
        <rFont val="Times New Roman"/>
        <charset val="134"/>
      </rPr>
      <t xml:space="preserve"> 400 W</t>
    </r>
    <r>
      <rPr>
        <sz val="13"/>
        <color theme="1"/>
        <rFont val="宋体"/>
        <charset val="134"/>
      </rPr>
      <t>，</t>
    </r>
    <r>
      <rPr>
        <sz val="13"/>
        <color theme="1"/>
        <rFont val="Times New Roman"/>
        <charset val="134"/>
      </rPr>
      <t>10 min</t>
    </r>
    <r>
      <rPr>
        <sz val="13"/>
        <color theme="1"/>
        <rFont val="宋体"/>
        <charset val="134"/>
      </rPr>
      <t>；室温磁力搅拌</t>
    </r>
    <r>
      <rPr>
        <sz val="13"/>
        <color theme="1"/>
        <rFont val="Times New Roman"/>
        <charset val="134"/>
      </rPr>
      <t xml:space="preserve">
 </t>
    </r>
  </si>
  <si>
    <r>
      <rPr>
        <sz val="13"/>
        <color theme="1"/>
        <rFont val="宋体"/>
        <charset val="134"/>
      </rPr>
      <t>超声</t>
    </r>
    <r>
      <rPr>
        <sz val="13"/>
        <color theme="1"/>
        <rFont val="Times New Roman"/>
        <charset val="134"/>
      </rPr>
      <t xml:space="preserve"> 10 min + </t>
    </r>
    <r>
      <rPr>
        <sz val="13"/>
        <color theme="1"/>
        <rFont val="宋体"/>
        <charset val="134"/>
      </rPr>
      <t>搅拌</t>
    </r>
    <r>
      <rPr>
        <sz val="13"/>
        <color theme="1"/>
        <rFont val="Times New Roman"/>
        <charset val="134"/>
      </rPr>
      <t xml:space="preserve"> 12 h
 </t>
    </r>
  </si>
  <si>
    <r>
      <rPr>
        <sz val="13"/>
        <color theme="1"/>
        <rFont val="Times New Roman"/>
        <charset val="134"/>
      </rPr>
      <t xml:space="preserve">1. </t>
    </r>
    <r>
      <rPr>
        <sz val="13"/>
        <color theme="1"/>
        <rFont val="宋体"/>
        <charset val="134"/>
      </rPr>
      <t>抑制</t>
    </r>
    <r>
      <rPr>
        <sz val="13"/>
        <color theme="1"/>
        <rFont val="Times New Roman"/>
        <charset val="134"/>
      </rPr>
      <t xml:space="preserve"> PKM2</t>
    </r>
    <r>
      <rPr>
        <sz val="13"/>
        <color theme="1"/>
        <rFont val="宋体"/>
        <charset val="134"/>
      </rPr>
      <t>、下调</t>
    </r>
    <r>
      <rPr>
        <sz val="13"/>
        <color theme="1"/>
        <rFont val="Times New Roman"/>
        <charset val="134"/>
      </rPr>
      <t xml:space="preserve"> MMP9</t>
    </r>
    <r>
      <rPr>
        <sz val="13"/>
        <color theme="1"/>
        <rFont val="宋体"/>
        <charset val="134"/>
      </rPr>
      <t>，抑制肿瘤增殖与转移</t>
    </r>
    <r>
      <rPr>
        <sz val="13"/>
        <color theme="1"/>
        <rFont val="Times New Roman"/>
        <charset val="134"/>
      </rPr>
      <t xml:space="preserve">
2. </t>
    </r>
    <r>
      <rPr>
        <sz val="13"/>
        <color theme="1"/>
        <rFont val="宋体"/>
        <charset val="134"/>
      </rPr>
      <t>诱导肿瘤细胞铁死亡、促</t>
    </r>
    <r>
      <rPr>
        <sz val="13"/>
        <color theme="1"/>
        <rFont val="Times New Roman"/>
        <charset val="134"/>
      </rPr>
      <t xml:space="preserve"> ROS </t>
    </r>
    <r>
      <rPr>
        <sz val="13"/>
        <color theme="1"/>
        <rFont val="宋体"/>
        <charset val="134"/>
      </rPr>
      <t>累积</t>
    </r>
    <r>
      <rPr>
        <sz val="13"/>
        <color theme="1"/>
        <rFont val="Times New Roman"/>
        <charset val="134"/>
      </rPr>
      <t xml:space="preserve">
3. </t>
    </r>
    <r>
      <rPr>
        <sz val="13"/>
        <color theme="1"/>
        <rFont val="宋体"/>
        <charset val="134"/>
      </rPr>
      <t>改善肿瘤酸性微环境</t>
    </r>
    <r>
      <rPr>
        <sz val="13"/>
        <color theme="1"/>
        <rFont val="Times New Roman"/>
        <charset val="134"/>
      </rPr>
      <t xml:space="preserve">
4. </t>
    </r>
    <r>
      <rPr>
        <sz val="13"/>
        <color theme="1"/>
        <rFont val="宋体"/>
        <charset val="134"/>
      </rPr>
      <t>体内抑瘤率</t>
    </r>
    <r>
      <rPr>
        <sz val="13"/>
        <color theme="1"/>
        <rFont val="Times New Roman"/>
        <charset val="134"/>
      </rPr>
      <t xml:space="preserve"> 76.94%</t>
    </r>
    <r>
      <rPr>
        <sz val="13"/>
        <color theme="1"/>
        <rFont val="宋体"/>
        <charset val="134"/>
      </rPr>
      <t>，降低肺转移</t>
    </r>
    <r>
      <rPr>
        <sz val="13"/>
        <color theme="1"/>
        <rFont val="Times New Roman"/>
        <charset val="134"/>
      </rPr>
      <t xml:space="preserve">
 </t>
    </r>
  </si>
  <si>
    <r>
      <rPr>
        <sz val="13"/>
        <color theme="1"/>
        <rFont val="Times New Roman"/>
        <charset val="134"/>
      </rPr>
      <t>1. FeCl₃</t>
    </r>
    <r>
      <rPr>
        <sz val="13"/>
        <color theme="1"/>
        <rFont val="宋体"/>
        <charset val="134"/>
      </rPr>
      <t>・</t>
    </r>
    <r>
      <rPr>
        <sz val="13"/>
        <color theme="1"/>
        <rFont val="Times New Roman"/>
        <charset val="134"/>
      </rPr>
      <t xml:space="preserve">6H₂O </t>
    </r>
    <r>
      <rPr>
        <sz val="13"/>
        <color theme="1"/>
        <rFont val="宋体"/>
        <charset val="134"/>
      </rPr>
      <t>溶于纯水，</t>
    </r>
    <r>
      <rPr>
        <sz val="13"/>
        <color theme="1"/>
        <rFont val="Times New Roman"/>
        <charset val="134"/>
      </rPr>
      <t xml:space="preserve">SK </t>
    </r>
    <r>
      <rPr>
        <sz val="13"/>
        <color theme="1"/>
        <rFont val="宋体"/>
        <charset val="134"/>
      </rPr>
      <t>溶于</t>
    </r>
    <r>
      <rPr>
        <sz val="13"/>
        <color theme="1"/>
        <rFont val="Times New Roman"/>
        <charset val="134"/>
      </rPr>
      <t xml:space="preserve"> DMF
2. </t>
    </r>
    <r>
      <rPr>
        <sz val="13"/>
        <color theme="1"/>
        <rFont val="宋体"/>
        <charset val="134"/>
      </rPr>
      <t>混合后冰浴超声制备</t>
    </r>
    <r>
      <rPr>
        <sz val="13"/>
        <color theme="1"/>
        <rFont val="Times New Roman"/>
        <charset val="134"/>
      </rPr>
      <t xml:space="preserve"> SF NPs
3. </t>
    </r>
    <r>
      <rPr>
        <sz val="13"/>
        <color theme="1"/>
        <rFont val="宋体"/>
        <charset val="134"/>
      </rPr>
      <t>加入透明质酸搅拌</t>
    </r>
    <r>
      <rPr>
        <sz val="13"/>
        <color theme="1"/>
        <rFont val="Times New Roman"/>
        <charset val="134"/>
      </rPr>
      <t xml:space="preserve"> 12 h </t>
    </r>
    <r>
      <rPr>
        <sz val="13"/>
        <color theme="1"/>
        <rFont val="宋体"/>
        <charset val="134"/>
      </rPr>
      <t>得</t>
    </r>
    <r>
      <rPr>
        <sz val="13"/>
        <color theme="1"/>
        <rFont val="Times New Roman"/>
        <charset val="134"/>
      </rPr>
      <t xml:space="preserve"> HSF NPs
4. </t>
    </r>
    <r>
      <rPr>
        <sz val="13"/>
        <color theme="1"/>
        <rFont val="宋体"/>
        <charset val="134"/>
      </rPr>
      <t>超滤离心纯化</t>
    </r>
    <r>
      <rPr>
        <sz val="13"/>
        <color theme="1"/>
        <rFont val="Times New Roman"/>
        <charset val="134"/>
      </rPr>
      <t xml:space="preserve">
 </t>
    </r>
  </si>
  <si>
    <r>
      <rPr>
        <sz val="13"/>
        <color theme="1"/>
        <rFont val="宋体"/>
        <charset val="134"/>
      </rPr>
      <t>萘醌母核；多羟基、羰基；可与金属离子多配位；疏水共轭结构</t>
    </r>
    <r>
      <rPr>
        <sz val="13"/>
        <color theme="1"/>
        <rFont val="Times New Roman"/>
        <charset val="134"/>
      </rPr>
      <t xml:space="preserve">
 </t>
    </r>
  </si>
  <si>
    <r>
      <rPr>
        <sz val="12"/>
        <color theme="1"/>
        <rFont val="宋体"/>
        <charset val="134"/>
      </rPr>
      <t>与</t>
    </r>
    <r>
      <rPr>
        <sz val="12"/>
        <color theme="1"/>
        <rFont val="Times New Roman"/>
        <charset val="134"/>
      </rPr>
      <t xml:space="preserve"> Fe³⁺</t>
    </r>
    <r>
      <rPr>
        <sz val="12"/>
        <color theme="1"/>
        <rFont val="宋体"/>
        <charset val="134"/>
      </rPr>
      <t>配位自组装；透明质酸修饰实现</t>
    </r>
    <r>
      <rPr>
        <sz val="12"/>
        <color theme="1"/>
        <rFont val="Times New Roman"/>
        <charset val="134"/>
      </rPr>
      <t xml:space="preserve"> CD44 </t>
    </r>
    <r>
      <rPr>
        <sz val="12"/>
        <color theme="1"/>
        <rFont val="宋体"/>
        <charset val="134"/>
      </rPr>
      <t>靶向；</t>
    </r>
    <r>
      <rPr>
        <sz val="12"/>
        <color theme="1"/>
        <rFont val="Times New Roman"/>
        <charset val="134"/>
      </rPr>
      <t xml:space="preserve">GSH / </t>
    </r>
    <r>
      <rPr>
        <sz val="12"/>
        <color theme="1"/>
        <rFont val="宋体"/>
        <charset val="134"/>
      </rPr>
      <t>透明质酸酶响应释药；提高水溶性与生物利用度</t>
    </r>
    <r>
      <rPr>
        <sz val="12"/>
        <color theme="1"/>
        <rFont val="Times New Roman"/>
        <charset val="134"/>
      </rPr>
      <t xml:space="preserve">
 </t>
    </r>
  </si>
  <si>
    <t xml:space="preserve">10.1016/j.carbpol.2025.123939
 </t>
  </si>
  <si>
    <r>
      <rPr>
        <sz val="13"/>
        <rFont val="宋体"/>
        <charset val="134"/>
      </rPr>
      <t>大黄酸</t>
    </r>
  </si>
  <si>
    <t>Rhein</t>
  </si>
  <si>
    <t>C₁₅H₈O₆</t>
  </si>
  <si>
    <t>C1=CC2=C(C(=C1)O)C(=O)C3=C(C2=O)C=C(C=C3O)C(=O)O</t>
  </si>
  <si>
    <t>478-43-3</t>
  </si>
  <si>
    <r>
      <rPr>
        <sz val="13"/>
        <color theme="1"/>
        <rFont val="汉仪书宋二KW"/>
        <charset val="134"/>
      </rPr>
      <t>大黄；虎杖；何首乌</t>
    </r>
  </si>
  <si>
    <r>
      <rPr>
        <sz val="13"/>
        <color theme="1"/>
        <rFont val="宋体"/>
        <charset val="134"/>
      </rPr>
      <t>大黄酸</t>
    </r>
  </si>
  <si>
    <r>
      <rPr>
        <sz val="13"/>
        <color theme="1"/>
        <rFont val="宋体"/>
        <charset val="134"/>
      </rPr>
      <t>中国药典</t>
    </r>
    <r>
      <rPr>
        <sz val="13"/>
        <color theme="1"/>
        <rFont val="Times New Roman"/>
        <charset val="134"/>
      </rPr>
      <t>2020</t>
    </r>
    <r>
      <rPr>
        <sz val="13"/>
        <color theme="1"/>
        <rFont val="宋体"/>
        <charset val="134"/>
      </rPr>
      <t>年版，大黄酸的蒽醌类化合物是大黄、何首乌等药材的主要有效成分</t>
    </r>
  </si>
  <si>
    <r>
      <rPr>
        <sz val="13"/>
        <rFont val="汉仪书宋二KW"/>
        <charset val="134"/>
      </rPr>
      <t>大黄酸</t>
    </r>
    <r>
      <rPr>
        <sz val="13"/>
        <rFont val="Times New Roman"/>
        <charset val="134"/>
      </rPr>
      <t>+</t>
    </r>
    <r>
      <rPr>
        <sz val="13"/>
        <rFont val="汉仪书宋二KW"/>
        <charset val="134"/>
      </rPr>
      <t>苦参碱</t>
    </r>
  </si>
  <si>
    <r>
      <rPr>
        <sz val="13"/>
        <color theme="1"/>
        <rFont val="宋体"/>
        <charset val="134"/>
      </rPr>
      <t>氢键；</t>
    </r>
    <r>
      <rPr>
        <sz val="13"/>
        <color theme="1"/>
        <rFont val="Times New Roman"/>
        <charset val="134"/>
      </rPr>
      <t>π-π</t>
    </r>
    <r>
      <rPr>
        <sz val="13"/>
        <color theme="1"/>
        <rFont val="宋体"/>
        <charset val="134"/>
      </rPr>
      <t>堆积；范德华力；静电相互作用</t>
    </r>
  </si>
  <si>
    <t>75</t>
  </si>
  <si>
    <r>
      <rPr>
        <sz val="13"/>
        <color theme="1"/>
        <rFont val="宋体"/>
        <charset val="134"/>
      </rPr>
      <t>大黄酸</t>
    </r>
    <r>
      <rPr>
        <sz val="13"/>
        <color theme="1"/>
        <rFont val="Times New Roman"/>
        <charset val="134"/>
      </rPr>
      <t>+</t>
    </r>
    <r>
      <rPr>
        <sz val="13"/>
        <color theme="1"/>
        <rFont val="宋体"/>
        <charset val="134"/>
      </rPr>
      <t>苦参碱</t>
    </r>
  </si>
  <si>
    <r>
      <rPr>
        <sz val="13"/>
        <color theme="1"/>
        <rFont val="宋体"/>
        <charset val="134"/>
      </rPr>
      <t>摩尔比</t>
    </r>
    <r>
      <rPr>
        <sz val="13"/>
        <color theme="1"/>
        <rFont val="Times New Roman"/>
        <charset val="134"/>
      </rPr>
      <t>1:1</t>
    </r>
  </si>
  <si>
    <t>60</t>
  </si>
  <si>
    <r>
      <rPr>
        <sz val="13"/>
        <color theme="1"/>
        <rFont val="宋体"/>
        <charset val="134"/>
      </rPr>
      <t>磁力搅拌、加热</t>
    </r>
  </si>
  <si>
    <r>
      <rPr>
        <sz val="13"/>
        <color theme="1"/>
        <rFont val="宋体"/>
        <charset val="134"/>
      </rPr>
      <t>搅拌</t>
    </r>
    <r>
      <rPr>
        <sz val="13"/>
        <color theme="1"/>
        <rFont val="Times New Roman"/>
        <charset val="134"/>
      </rPr>
      <t xml:space="preserve"> 6 h + </t>
    </r>
    <r>
      <rPr>
        <sz val="13"/>
        <color theme="1"/>
        <rFont val="宋体"/>
        <charset val="134"/>
      </rPr>
      <t>透析</t>
    </r>
    <r>
      <rPr>
        <sz val="13"/>
        <color theme="1"/>
        <rFont val="Times New Roman"/>
        <charset val="134"/>
      </rPr>
      <t xml:space="preserve"> 12 h</t>
    </r>
  </si>
  <si>
    <r>
      <rPr>
        <sz val="13"/>
        <color theme="1"/>
        <rFont val="Times New Roman"/>
        <charset val="134"/>
      </rPr>
      <t xml:space="preserve">1. </t>
    </r>
    <r>
      <rPr>
        <sz val="13"/>
        <color theme="1"/>
        <rFont val="宋体"/>
        <charset val="134"/>
      </rPr>
      <t>显著促进小鼠皮肤伤口愈合</t>
    </r>
    <r>
      <rPr>
        <sz val="13"/>
        <color theme="1"/>
        <rFont val="Times New Roman"/>
        <charset val="134"/>
      </rPr>
      <t xml:space="preserve">2. </t>
    </r>
    <r>
      <rPr>
        <sz val="13"/>
        <color theme="1"/>
        <rFont val="宋体"/>
        <charset val="134"/>
      </rPr>
      <t>提高大黄酸水溶性与生物利用度</t>
    </r>
    <r>
      <rPr>
        <sz val="13"/>
        <color theme="1"/>
        <rFont val="Times New Roman"/>
        <charset val="134"/>
      </rPr>
      <t xml:space="preserve">3. </t>
    </r>
    <r>
      <rPr>
        <sz val="13"/>
        <color theme="1"/>
        <rFont val="宋体"/>
        <charset val="134"/>
      </rPr>
      <t>与苦参碱协同发挥抗炎、修复作用</t>
    </r>
  </si>
  <si>
    <r>
      <rPr>
        <sz val="13"/>
        <color theme="1"/>
        <rFont val="Times New Roman"/>
        <charset val="134"/>
      </rPr>
      <t xml:space="preserve">1. </t>
    </r>
    <r>
      <rPr>
        <sz val="13"/>
        <color theme="1"/>
        <rFont val="宋体"/>
        <charset val="134"/>
      </rPr>
      <t>大黄酸与苦参碱按</t>
    </r>
    <r>
      <rPr>
        <sz val="13"/>
        <color theme="1"/>
        <rFont val="Times New Roman"/>
        <charset val="134"/>
      </rPr>
      <t xml:space="preserve"> 1:1 </t>
    </r>
    <r>
      <rPr>
        <sz val="13"/>
        <color theme="1"/>
        <rFont val="宋体"/>
        <charset val="134"/>
      </rPr>
      <t>摩尔比溶于</t>
    </r>
    <r>
      <rPr>
        <sz val="13"/>
        <color theme="1"/>
        <rFont val="Times New Roman"/>
        <charset val="134"/>
      </rPr>
      <t xml:space="preserve"> DMSO2. 60 </t>
    </r>
    <r>
      <rPr>
        <sz val="13"/>
        <color theme="1"/>
        <rFont val="宋体"/>
        <charset val="134"/>
      </rPr>
      <t>℃搅拌</t>
    </r>
    <r>
      <rPr>
        <sz val="13"/>
        <color theme="1"/>
        <rFont val="Times New Roman"/>
        <charset val="134"/>
      </rPr>
      <t xml:space="preserve"> 6 h3. </t>
    </r>
    <r>
      <rPr>
        <sz val="13"/>
        <color theme="1"/>
        <rFont val="宋体"/>
        <charset val="134"/>
      </rPr>
      <t>透析袋透析纯水</t>
    </r>
    <r>
      <rPr>
        <sz val="13"/>
        <color theme="1"/>
        <rFont val="Times New Roman"/>
        <charset val="134"/>
      </rPr>
      <t xml:space="preserve"> 12 h </t>
    </r>
    <r>
      <rPr>
        <sz val="13"/>
        <color theme="1"/>
        <rFont val="宋体"/>
        <charset val="134"/>
      </rPr>
      <t>得</t>
    </r>
    <r>
      <rPr>
        <sz val="13"/>
        <color theme="1"/>
        <rFont val="Times New Roman"/>
        <charset val="134"/>
      </rPr>
      <t xml:space="preserve"> RM NPs4. </t>
    </r>
    <r>
      <rPr>
        <sz val="13"/>
        <color theme="1"/>
        <rFont val="宋体"/>
        <charset val="134"/>
      </rPr>
      <t>载入</t>
    </r>
    <r>
      <rPr>
        <sz val="13"/>
        <color theme="1"/>
        <rFont val="Times New Roman"/>
        <charset val="134"/>
      </rPr>
      <t xml:space="preserve"> GelMA </t>
    </r>
    <r>
      <rPr>
        <sz val="13"/>
        <color theme="1"/>
        <rFont val="宋体"/>
        <charset val="134"/>
      </rPr>
      <t>水凝胶实现控释</t>
    </r>
  </si>
  <si>
    <r>
      <rPr>
        <sz val="13"/>
        <color theme="1"/>
        <rFont val="宋体"/>
        <charset val="134"/>
      </rPr>
      <t>蒽醌母核；含多个羟基、羰基；氢键供体</t>
    </r>
    <r>
      <rPr>
        <sz val="13"/>
        <color theme="1"/>
        <rFont val="Times New Roman"/>
        <charset val="134"/>
      </rPr>
      <t xml:space="preserve"> / </t>
    </r>
    <r>
      <rPr>
        <sz val="13"/>
        <color theme="1"/>
        <rFont val="宋体"/>
        <charset val="134"/>
      </rPr>
      <t>受体多；芳香环共轭结构</t>
    </r>
  </si>
  <si>
    <r>
      <rPr>
        <sz val="12"/>
        <color theme="1"/>
        <rFont val="宋体"/>
        <charset val="134"/>
      </rPr>
      <t>与苦参碱</t>
    </r>
    <r>
      <rPr>
        <sz val="12"/>
        <color theme="1"/>
        <rFont val="Times New Roman"/>
        <charset val="134"/>
      </rPr>
      <t xml:space="preserve"> 1:1 </t>
    </r>
    <r>
      <rPr>
        <sz val="12"/>
        <color theme="1"/>
        <rFont val="宋体"/>
        <charset val="134"/>
      </rPr>
      <t>共组装；可负载</t>
    </r>
    <r>
      <rPr>
        <sz val="12"/>
        <color theme="1"/>
        <rFont val="Times New Roman"/>
        <charset val="134"/>
      </rPr>
      <t xml:space="preserve"> GelMA </t>
    </r>
    <r>
      <rPr>
        <sz val="12"/>
        <color theme="1"/>
        <rFont val="宋体"/>
        <charset val="134"/>
      </rPr>
      <t>水凝胶；显著提升水溶性与伤口愈合效果</t>
    </r>
  </si>
  <si>
    <t>10.3390/molecules29143326</t>
  </si>
  <si>
    <r>
      <rPr>
        <sz val="13"/>
        <rFont val="宋体"/>
        <charset val="134"/>
      </rPr>
      <t>金丝桃素</t>
    </r>
  </si>
  <si>
    <t>Hypericin</t>
  </si>
  <si>
    <t>C₃₀H₁₆O₈</t>
  </si>
  <si>
    <t>CC1=CC(=O)C2=C(C3=C(C=C(C4=C3C5=C2C1=C6C(=CC(=O)C7=C(C8=C(C=C(C4=C8C5=C67)O)O)O)C)O)O)O</t>
  </si>
  <si>
    <t>548-04-9</t>
  </si>
  <si>
    <r>
      <rPr>
        <sz val="13"/>
        <color theme="1"/>
        <rFont val="汉仪书宋二KW"/>
        <charset val="134"/>
      </rPr>
      <t>贯叶金丝桃（</t>
    </r>
    <r>
      <rPr>
        <sz val="13"/>
        <color theme="1"/>
        <rFont val="Times New Roman"/>
        <charset val="134"/>
      </rPr>
      <t>Hypericum perforatum</t>
    </r>
    <r>
      <rPr>
        <sz val="13"/>
        <color theme="1"/>
        <rFont val="汉仪书宋二KW"/>
        <charset val="134"/>
      </rPr>
      <t>）</t>
    </r>
  </si>
  <si>
    <r>
      <rPr>
        <sz val="13"/>
        <color theme="1"/>
        <rFont val="宋体"/>
        <charset val="134"/>
      </rPr>
      <t>金丝桃素</t>
    </r>
  </si>
  <si>
    <r>
      <rPr>
        <sz val="13"/>
        <color theme="1"/>
        <rFont val="宋体"/>
        <charset val="134"/>
      </rPr>
      <t>中国药典</t>
    </r>
    <r>
      <rPr>
        <sz val="13"/>
        <color theme="1"/>
        <rFont val="Times New Roman"/>
        <charset val="134"/>
      </rPr>
      <t>2020</t>
    </r>
    <r>
      <rPr>
        <sz val="13"/>
        <color theme="1"/>
        <rFont val="宋体"/>
        <charset val="134"/>
      </rPr>
      <t>年版（贯叶金丝桃等）</t>
    </r>
  </si>
  <si>
    <r>
      <rPr>
        <sz val="13"/>
        <rFont val="汉仪书宋二KW"/>
        <charset val="134"/>
      </rPr>
      <t>小檗碱</t>
    </r>
    <r>
      <rPr>
        <sz val="13"/>
        <rFont val="Times New Roman"/>
        <charset val="134"/>
      </rPr>
      <t>+</t>
    </r>
    <r>
      <rPr>
        <sz val="13"/>
        <rFont val="汉仪书宋二KW"/>
        <charset val="134"/>
      </rPr>
      <t>金丝桃素</t>
    </r>
    <r>
      <rPr>
        <sz val="13"/>
        <rFont val="Times New Roman"/>
        <charset val="134"/>
      </rPr>
      <t>+dBET57</t>
    </r>
  </si>
  <si>
    <r>
      <rPr>
        <sz val="13"/>
        <color theme="1"/>
        <rFont val="宋体"/>
        <charset val="134"/>
      </rPr>
      <t>疏水相互作用；</t>
    </r>
    <r>
      <rPr>
        <sz val="13"/>
        <color theme="1"/>
        <rFont val="Times New Roman"/>
        <charset val="134"/>
      </rPr>
      <t>π-π</t>
    </r>
    <r>
      <rPr>
        <sz val="13"/>
        <color theme="1"/>
        <rFont val="宋体"/>
        <charset val="134"/>
      </rPr>
      <t>堆积；氢键；范德华力</t>
    </r>
  </si>
  <si>
    <t>111.51</t>
  </si>
  <si>
    <r>
      <rPr>
        <sz val="13"/>
        <color theme="1"/>
        <rFont val="宋体"/>
        <charset val="134"/>
      </rPr>
      <t>小檗碱</t>
    </r>
    <r>
      <rPr>
        <sz val="13"/>
        <color theme="1"/>
        <rFont val="Times New Roman"/>
        <charset val="134"/>
      </rPr>
      <t xml:space="preserve"> + </t>
    </r>
    <r>
      <rPr>
        <sz val="13"/>
        <color theme="1"/>
        <rFont val="宋体"/>
        <charset val="134"/>
      </rPr>
      <t>金丝桃素</t>
    </r>
    <r>
      <rPr>
        <sz val="13"/>
        <color theme="1"/>
        <rFont val="Times New Roman"/>
        <charset val="134"/>
      </rPr>
      <t xml:space="preserve"> + dBET57</t>
    </r>
  </si>
  <si>
    <r>
      <rPr>
        <sz val="13"/>
        <color theme="1"/>
        <rFont val="宋体"/>
        <charset val="134"/>
      </rPr>
      <t>摩尔比</t>
    </r>
    <r>
      <rPr>
        <sz val="13"/>
        <color theme="1"/>
        <rFont val="Times New Roman"/>
        <charset val="134"/>
      </rPr>
      <t>1:1:1</t>
    </r>
  </si>
  <si>
    <r>
      <rPr>
        <sz val="13"/>
        <color theme="1"/>
        <rFont val="Times New Roman"/>
        <charset val="134"/>
      </rPr>
      <t xml:space="preserve">320 rpm </t>
    </r>
    <r>
      <rPr>
        <sz val="13"/>
        <color theme="1"/>
        <rFont val="宋体"/>
        <charset val="134"/>
      </rPr>
      <t>磁力搅拌</t>
    </r>
  </si>
  <si>
    <t>30 min</t>
  </si>
  <si>
    <r>
      <rPr>
        <sz val="13"/>
        <color theme="1"/>
        <rFont val="Times New Roman"/>
        <charset val="134"/>
      </rPr>
      <t xml:space="preserve">1. </t>
    </r>
    <r>
      <rPr>
        <sz val="13"/>
        <color theme="1"/>
        <rFont val="宋体"/>
        <charset val="134"/>
      </rPr>
      <t>光敏剂，产生活性氧（</t>
    </r>
    <r>
      <rPr>
        <sz val="13"/>
        <color theme="1"/>
        <rFont val="Times New Roman"/>
        <charset val="134"/>
      </rPr>
      <t>ROS</t>
    </r>
    <r>
      <rPr>
        <sz val="13"/>
        <color theme="1"/>
        <rFont val="宋体"/>
        <charset val="134"/>
      </rPr>
      <t>）诱导肿瘤细胞铁死亡</t>
    </r>
    <r>
      <rPr>
        <sz val="13"/>
        <color theme="1"/>
        <rFont val="Times New Roman"/>
        <charset val="134"/>
      </rPr>
      <t xml:space="preserve">2. </t>
    </r>
    <r>
      <rPr>
        <sz val="13"/>
        <color theme="1"/>
        <rFont val="宋体"/>
        <charset val="134"/>
      </rPr>
      <t>坏死靶向性，实现深部肿瘤穿透（</t>
    </r>
    <r>
      <rPr>
        <sz val="13"/>
        <color theme="1"/>
        <rFont val="Times New Roman"/>
        <charset val="134"/>
      </rPr>
      <t>&gt;80 μm</t>
    </r>
    <r>
      <rPr>
        <sz val="13"/>
        <color theme="1"/>
        <rFont val="宋体"/>
        <charset val="134"/>
      </rPr>
      <t>）</t>
    </r>
    <r>
      <rPr>
        <sz val="13"/>
        <color theme="1"/>
        <rFont val="Times New Roman"/>
        <charset val="134"/>
      </rPr>
      <t xml:space="preserve">3. </t>
    </r>
    <r>
      <rPr>
        <sz val="13"/>
        <color theme="1"/>
        <rFont val="宋体"/>
        <charset val="134"/>
      </rPr>
      <t>联合光动力治疗与代谢饥饿，抑制三阴性乳腺癌</t>
    </r>
    <r>
      <rPr>
        <sz val="13"/>
        <color theme="1"/>
        <rFont val="Times New Roman"/>
        <charset val="134"/>
      </rPr>
      <t xml:space="preserve">4. </t>
    </r>
    <r>
      <rPr>
        <sz val="13"/>
        <color theme="1"/>
        <rFont val="宋体"/>
        <charset val="134"/>
      </rPr>
      <t>降低</t>
    </r>
    <r>
      <rPr>
        <sz val="13"/>
        <color theme="1"/>
        <rFont val="Times New Roman"/>
        <charset val="134"/>
      </rPr>
      <t xml:space="preserve"> PD-L1 </t>
    </r>
    <r>
      <rPr>
        <sz val="13"/>
        <color theme="1"/>
        <rFont val="宋体"/>
        <charset val="134"/>
      </rPr>
      <t>表达，增强免疫原性</t>
    </r>
  </si>
  <si>
    <r>
      <rPr>
        <sz val="13"/>
        <color theme="1"/>
        <rFont val="Times New Roman"/>
        <charset val="134"/>
      </rPr>
      <t xml:space="preserve">1. </t>
    </r>
    <r>
      <rPr>
        <sz val="13"/>
        <color theme="1"/>
        <rFont val="宋体"/>
        <charset val="134"/>
      </rPr>
      <t>小檗碱、金丝桃素、</t>
    </r>
    <r>
      <rPr>
        <sz val="13"/>
        <color theme="1"/>
        <rFont val="Times New Roman"/>
        <charset val="134"/>
      </rPr>
      <t xml:space="preserve">dBET57 </t>
    </r>
    <r>
      <rPr>
        <sz val="13"/>
        <color theme="1"/>
        <rFont val="宋体"/>
        <charset val="134"/>
      </rPr>
      <t>按</t>
    </r>
    <r>
      <rPr>
        <sz val="13"/>
        <color theme="1"/>
        <rFont val="Times New Roman"/>
        <charset val="134"/>
      </rPr>
      <t xml:space="preserve"> 1:1:1 </t>
    </r>
    <r>
      <rPr>
        <sz val="13"/>
        <color theme="1"/>
        <rFont val="宋体"/>
        <charset val="134"/>
      </rPr>
      <t>溶于</t>
    </r>
    <r>
      <rPr>
        <sz val="13"/>
        <color theme="1"/>
        <rFont val="Times New Roman"/>
        <charset val="134"/>
      </rPr>
      <t xml:space="preserve"> DMSO2. </t>
    </r>
    <r>
      <rPr>
        <sz val="13"/>
        <color theme="1"/>
        <rFont val="宋体"/>
        <charset val="134"/>
      </rPr>
      <t>缓慢滴入</t>
    </r>
    <r>
      <rPr>
        <sz val="13"/>
        <color theme="1"/>
        <rFont val="Times New Roman"/>
        <charset val="134"/>
      </rPr>
      <t xml:space="preserve"> PBS</t>
    </r>
    <r>
      <rPr>
        <sz val="13"/>
        <color theme="1"/>
        <rFont val="宋体"/>
        <charset val="134"/>
      </rPr>
      <t>，室温搅拌</t>
    </r>
    <r>
      <rPr>
        <sz val="13"/>
        <color theme="1"/>
        <rFont val="Times New Roman"/>
        <charset val="134"/>
      </rPr>
      <t xml:space="preserve"> 30 min3. </t>
    </r>
    <r>
      <rPr>
        <sz val="13"/>
        <color theme="1"/>
        <rFont val="宋体"/>
        <charset val="134"/>
      </rPr>
      <t>超滤去除有机溶剂，得</t>
    </r>
    <r>
      <rPr>
        <sz val="13"/>
        <color theme="1"/>
        <rFont val="Times New Roman"/>
        <charset val="134"/>
      </rPr>
      <t xml:space="preserve"> BHP NPs</t>
    </r>
  </si>
  <si>
    <r>
      <rPr>
        <sz val="13"/>
        <color theme="1"/>
        <rFont val="宋体"/>
        <charset val="134"/>
      </rPr>
      <t>与小檗碱、</t>
    </r>
    <r>
      <rPr>
        <sz val="13"/>
        <color theme="1"/>
        <rFont val="Times New Roman"/>
        <charset val="134"/>
      </rPr>
      <t xml:space="preserve">PROTAC </t>
    </r>
    <r>
      <rPr>
        <sz val="13"/>
        <color theme="1"/>
        <rFont val="宋体"/>
        <charset val="134"/>
      </rPr>
      <t>分子共组装；线粒体靶向</t>
    </r>
    <r>
      <rPr>
        <sz val="13"/>
        <color theme="1"/>
        <rFont val="Times New Roman"/>
        <charset val="134"/>
      </rPr>
      <t xml:space="preserve"> + </t>
    </r>
    <r>
      <rPr>
        <sz val="13"/>
        <color theme="1"/>
        <rFont val="宋体"/>
        <charset val="134"/>
      </rPr>
      <t>坏死靶向双靶向；</t>
    </r>
    <r>
      <rPr>
        <sz val="13"/>
        <color theme="1"/>
        <rFont val="Times New Roman"/>
        <charset val="134"/>
      </rPr>
      <t xml:space="preserve">pH </t>
    </r>
    <r>
      <rPr>
        <sz val="13"/>
        <color theme="1"/>
        <rFont val="宋体"/>
        <charset val="134"/>
      </rPr>
      <t>响应释药；显著提升肿瘤富集与深部穿透</t>
    </r>
  </si>
  <si>
    <r>
      <rPr>
        <sz val="12"/>
        <color theme="1"/>
        <rFont val="宋体"/>
        <charset val="134"/>
      </rPr>
      <t>二蒽酮母核；多羟基、共轭大</t>
    </r>
    <r>
      <rPr>
        <sz val="12"/>
        <color theme="1"/>
        <rFont val="Times New Roman"/>
        <charset val="134"/>
      </rPr>
      <t xml:space="preserve"> π </t>
    </r>
    <r>
      <rPr>
        <sz val="12"/>
        <color theme="1"/>
        <rFont val="宋体"/>
        <charset val="134"/>
      </rPr>
      <t>键；强疏水性；坏死靶向性；光敏特性</t>
    </r>
  </si>
  <si>
    <t>10.1016/j.cej.2025.165815</t>
  </si>
  <si>
    <r>
      <rPr>
        <sz val="13"/>
        <rFont val="宋体"/>
        <charset val="134"/>
      </rPr>
      <t>芦荟大黄素</t>
    </r>
  </si>
  <si>
    <t>Aloe‑emodin</t>
  </si>
  <si>
    <t>C1=CC2=C(C(=C1)O)C(=O)C3=C(C2=O)C=C(C=C3O)CO</t>
  </si>
  <si>
    <t>481-72-1</t>
  </si>
  <si>
    <r>
      <rPr>
        <sz val="13"/>
        <color theme="1"/>
        <rFont val="宋体"/>
        <charset val="134"/>
      </rPr>
      <t>芦荟大黄素</t>
    </r>
  </si>
  <si>
    <r>
      <rPr>
        <sz val="13"/>
        <rFont val="Times New Roman"/>
        <charset val="134"/>
      </rPr>
      <t>CuCl₂+</t>
    </r>
    <r>
      <rPr>
        <sz val="13"/>
        <rFont val="宋体"/>
        <charset val="134"/>
      </rPr>
      <t>芦荟大黄素</t>
    </r>
    <r>
      <rPr>
        <sz val="13"/>
        <rFont val="Times New Roman"/>
        <charset val="134"/>
      </rPr>
      <t>+PEG₂ₖ-DSPE+PEG₂ₖ-DSPE-FA</t>
    </r>
  </si>
  <si>
    <r>
      <rPr>
        <sz val="13"/>
        <color theme="1"/>
        <rFont val="宋体"/>
        <charset val="134"/>
      </rPr>
      <t>金属配位键；</t>
    </r>
    <r>
      <rPr>
        <sz val="13"/>
        <color theme="1"/>
        <rFont val="Times New Roman"/>
        <charset val="134"/>
      </rPr>
      <t>π-π</t>
    </r>
    <r>
      <rPr>
        <sz val="13"/>
        <color theme="1"/>
        <rFont val="宋体"/>
        <charset val="134"/>
      </rPr>
      <t>堆积；氢键；疏水相互作用</t>
    </r>
  </si>
  <si>
    <t>120</t>
  </si>
  <si>
    <r>
      <rPr>
        <sz val="13"/>
        <color theme="1"/>
        <rFont val="宋体"/>
        <charset val="134"/>
      </rPr>
      <t>氯化铜</t>
    </r>
    <r>
      <rPr>
        <sz val="13"/>
        <color theme="1"/>
        <rFont val="Times New Roman"/>
        <charset val="134"/>
      </rPr>
      <t xml:space="preserve"> + </t>
    </r>
    <r>
      <rPr>
        <sz val="13"/>
        <color theme="1"/>
        <rFont val="宋体"/>
        <charset val="134"/>
      </rPr>
      <t>芦荟大黄素</t>
    </r>
    <r>
      <rPr>
        <sz val="13"/>
        <color theme="1"/>
        <rFont val="Times New Roman"/>
        <charset val="134"/>
      </rPr>
      <t xml:space="preserve"> + PEG-DSPE + </t>
    </r>
    <r>
      <rPr>
        <sz val="13"/>
        <color theme="1"/>
        <rFont val="宋体"/>
        <charset val="134"/>
      </rPr>
      <t>叶酸</t>
    </r>
  </si>
  <si>
    <r>
      <rPr>
        <sz val="13"/>
        <color theme="1"/>
        <rFont val="宋体"/>
        <charset val="134"/>
      </rPr>
      <t>摩尔比</t>
    </r>
    <r>
      <rPr>
        <sz val="13"/>
        <color theme="1"/>
        <rFont val="Times New Roman"/>
        <charset val="134"/>
      </rPr>
      <t>2:1:0.8:0.2</t>
    </r>
  </si>
  <si>
    <r>
      <rPr>
        <sz val="13"/>
        <color theme="1"/>
        <rFont val="宋体"/>
        <charset val="134"/>
      </rPr>
      <t>中性</t>
    </r>
    <r>
      <rPr>
        <sz val="13"/>
        <color theme="1"/>
        <rFont val="Times New Roman"/>
        <charset val="134"/>
      </rPr>
      <t>→</t>
    </r>
    <r>
      <rPr>
        <sz val="13"/>
        <color theme="1"/>
        <rFont val="宋体"/>
        <charset val="134"/>
      </rPr>
      <t>酸性响应</t>
    </r>
  </si>
  <si>
    <r>
      <rPr>
        <sz val="13"/>
        <color theme="1"/>
        <rFont val="宋体"/>
        <charset val="134"/>
      </rPr>
      <t>超声法</t>
    </r>
  </si>
  <si>
    <r>
      <rPr>
        <sz val="13"/>
        <color theme="1"/>
        <rFont val="宋体"/>
        <charset val="134"/>
      </rPr>
      <t>超声组装至均匀</t>
    </r>
  </si>
  <si>
    <r>
      <rPr>
        <sz val="13"/>
        <color theme="1"/>
        <rFont val="Times New Roman"/>
        <charset val="134"/>
      </rPr>
      <t xml:space="preserve">1. </t>
    </r>
    <r>
      <rPr>
        <sz val="13"/>
        <color theme="1"/>
        <rFont val="宋体"/>
        <charset val="134"/>
      </rPr>
      <t>光敏剂，</t>
    </r>
    <r>
      <rPr>
        <sz val="13"/>
        <color theme="1"/>
        <rFont val="Times New Roman"/>
        <charset val="134"/>
      </rPr>
      <t xml:space="preserve">450 nm </t>
    </r>
    <r>
      <rPr>
        <sz val="13"/>
        <color theme="1"/>
        <rFont val="宋体"/>
        <charset val="134"/>
      </rPr>
      <t>激光产生活性氧（</t>
    </r>
    <r>
      <rPr>
        <sz val="13"/>
        <color theme="1"/>
        <rFont val="Times New Roman"/>
        <charset val="134"/>
      </rPr>
      <t>ROS</t>
    </r>
    <r>
      <rPr>
        <sz val="13"/>
        <color theme="1"/>
        <rFont val="宋体"/>
        <charset val="134"/>
      </rPr>
      <t>）</t>
    </r>
    <r>
      <rPr>
        <sz val="13"/>
        <color theme="1"/>
        <rFont val="Times New Roman"/>
        <charset val="134"/>
      </rPr>
      <t xml:space="preserve">2. </t>
    </r>
    <r>
      <rPr>
        <sz val="13"/>
        <color theme="1"/>
        <rFont val="宋体"/>
        <charset val="134"/>
      </rPr>
      <t>诱导肿瘤细胞铜死亡（</t>
    </r>
    <r>
      <rPr>
        <sz val="13"/>
        <color theme="1"/>
        <rFont val="Times New Roman"/>
        <charset val="134"/>
      </rPr>
      <t>Cuproptosis</t>
    </r>
    <r>
      <rPr>
        <sz val="13"/>
        <color theme="1"/>
        <rFont val="宋体"/>
        <charset val="134"/>
      </rPr>
      <t>）</t>
    </r>
    <r>
      <rPr>
        <sz val="13"/>
        <color theme="1"/>
        <rFont val="Times New Roman"/>
        <charset val="134"/>
      </rPr>
      <t xml:space="preserve">3. </t>
    </r>
    <r>
      <rPr>
        <sz val="13"/>
        <color theme="1"/>
        <rFont val="宋体"/>
        <charset val="134"/>
      </rPr>
      <t>激活免疫原性死亡（</t>
    </r>
    <r>
      <rPr>
        <sz val="13"/>
        <color theme="1"/>
        <rFont val="Times New Roman"/>
        <charset val="134"/>
      </rPr>
      <t>ICD</t>
    </r>
    <r>
      <rPr>
        <sz val="13"/>
        <color theme="1"/>
        <rFont val="宋体"/>
        <charset val="134"/>
      </rPr>
      <t>）</t>
    </r>
    <r>
      <rPr>
        <sz val="13"/>
        <color theme="1"/>
        <rFont val="Times New Roman"/>
        <charset val="134"/>
      </rPr>
      <t xml:space="preserve">4. </t>
    </r>
    <r>
      <rPr>
        <sz val="13"/>
        <color theme="1"/>
        <rFont val="宋体"/>
        <charset val="134"/>
      </rPr>
      <t>促</t>
    </r>
    <r>
      <rPr>
        <sz val="13"/>
        <color theme="1"/>
        <rFont val="Times New Roman"/>
        <charset val="134"/>
      </rPr>
      <t xml:space="preserve"> DC </t>
    </r>
    <r>
      <rPr>
        <sz val="13"/>
        <color theme="1"/>
        <rFont val="宋体"/>
        <charset val="134"/>
      </rPr>
      <t>成熟、</t>
    </r>
    <r>
      <rPr>
        <sz val="13"/>
        <color theme="1"/>
        <rFont val="Times New Roman"/>
        <charset val="134"/>
      </rPr>
      <t xml:space="preserve">CD8⁺T </t>
    </r>
    <r>
      <rPr>
        <sz val="13"/>
        <color theme="1"/>
        <rFont val="宋体"/>
        <charset val="134"/>
      </rPr>
      <t>细胞浸润，冷肿瘤转热肿瘤</t>
    </r>
  </si>
  <si>
    <r>
      <rPr>
        <sz val="13"/>
        <color theme="1"/>
        <rFont val="Times New Roman"/>
        <charset val="134"/>
      </rPr>
      <t>1. CuCl₂</t>
    </r>
    <r>
      <rPr>
        <sz val="13"/>
        <color theme="1"/>
        <rFont val="宋体"/>
        <charset val="134"/>
      </rPr>
      <t>、</t>
    </r>
    <r>
      <rPr>
        <sz val="13"/>
        <color theme="1"/>
        <rFont val="Times New Roman"/>
        <charset val="134"/>
      </rPr>
      <t>AE</t>
    </r>
    <r>
      <rPr>
        <sz val="13"/>
        <color theme="1"/>
        <rFont val="宋体"/>
        <charset val="134"/>
      </rPr>
      <t>、</t>
    </r>
    <r>
      <rPr>
        <sz val="13"/>
        <color theme="1"/>
        <rFont val="Times New Roman"/>
        <charset val="134"/>
      </rPr>
      <t>PEG₂ₖ-DSPE</t>
    </r>
    <r>
      <rPr>
        <sz val="13"/>
        <color theme="1"/>
        <rFont val="宋体"/>
        <charset val="134"/>
      </rPr>
      <t>、</t>
    </r>
    <r>
      <rPr>
        <sz val="13"/>
        <color theme="1"/>
        <rFont val="Times New Roman"/>
        <charset val="134"/>
      </rPr>
      <t xml:space="preserve">PEG₂ₖ-DSPE-FA </t>
    </r>
    <r>
      <rPr>
        <sz val="13"/>
        <color theme="1"/>
        <rFont val="宋体"/>
        <charset val="134"/>
      </rPr>
      <t>按比例溶于</t>
    </r>
    <r>
      <rPr>
        <sz val="13"/>
        <color theme="1"/>
        <rFont val="Times New Roman"/>
        <charset val="134"/>
      </rPr>
      <t xml:space="preserve"> DMSO2. </t>
    </r>
    <r>
      <rPr>
        <sz val="13"/>
        <color theme="1"/>
        <rFont val="宋体"/>
        <charset val="134"/>
      </rPr>
      <t>超声辅助自组装</t>
    </r>
    <r>
      <rPr>
        <sz val="13"/>
        <color theme="1"/>
        <rFont val="Times New Roman"/>
        <charset val="134"/>
      </rPr>
      <t xml:space="preserve">3. </t>
    </r>
    <r>
      <rPr>
        <sz val="13"/>
        <color theme="1"/>
        <rFont val="宋体"/>
        <charset val="134"/>
      </rPr>
      <t>形成载铜芦荟大黄素纳米粒</t>
    </r>
  </si>
  <si>
    <r>
      <rPr>
        <sz val="13"/>
        <color theme="1"/>
        <rFont val="宋体"/>
        <charset val="134"/>
      </rPr>
      <t>蒽醌母核；多羟基</t>
    </r>
    <r>
      <rPr>
        <sz val="13"/>
        <color theme="1"/>
        <rFont val="Times New Roman"/>
        <charset val="134"/>
      </rPr>
      <t xml:space="preserve"> / </t>
    </r>
    <r>
      <rPr>
        <sz val="13"/>
        <color theme="1"/>
        <rFont val="宋体"/>
        <charset val="134"/>
      </rPr>
      <t>羰基；可与金属离子配位；共轭大</t>
    </r>
    <r>
      <rPr>
        <sz val="13"/>
        <color theme="1"/>
        <rFont val="Times New Roman"/>
        <charset val="134"/>
      </rPr>
      <t xml:space="preserve"> π </t>
    </r>
    <r>
      <rPr>
        <sz val="13"/>
        <color theme="1"/>
        <rFont val="宋体"/>
        <charset val="134"/>
      </rPr>
      <t>键；光敏特性；弱酸性响应</t>
    </r>
  </si>
  <si>
    <r>
      <rPr>
        <sz val="12"/>
        <color theme="1"/>
        <rFont val="宋体"/>
        <charset val="134"/>
      </rPr>
      <t>与</t>
    </r>
    <r>
      <rPr>
        <sz val="12"/>
        <color theme="1"/>
        <rFont val="Times New Roman"/>
        <charset val="134"/>
      </rPr>
      <t xml:space="preserve"> Cu²⁺</t>
    </r>
    <r>
      <rPr>
        <sz val="12"/>
        <color theme="1"/>
        <rFont val="宋体"/>
        <charset val="134"/>
      </rPr>
      <t>配位增强水溶性；叶酸（</t>
    </r>
    <r>
      <rPr>
        <sz val="12"/>
        <color theme="1"/>
        <rFont val="Times New Roman"/>
        <charset val="134"/>
      </rPr>
      <t>FA</t>
    </r>
    <r>
      <rPr>
        <sz val="12"/>
        <color theme="1"/>
        <rFont val="宋体"/>
        <charset val="134"/>
      </rPr>
      <t>）靶向；</t>
    </r>
    <r>
      <rPr>
        <sz val="12"/>
        <color theme="1"/>
        <rFont val="Times New Roman"/>
        <charset val="134"/>
      </rPr>
      <t xml:space="preserve">pH 5.5 </t>
    </r>
    <r>
      <rPr>
        <sz val="12"/>
        <color theme="1"/>
        <rFont val="宋体"/>
        <charset val="134"/>
      </rPr>
      <t>响应释药；联合</t>
    </r>
    <r>
      <rPr>
        <sz val="12"/>
        <color theme="1"/>
        <rFont val="Times New Roman"/>
        <charset val="134"/>
      </rPr>
      <t xml:space="preserve"> PDT + </t>
    </r>
    <r>
      <rPr>
        <sz val="12"/>
        <color theme="1"/>
        <rFont val="宋体"/>
        <charset val="134"/>
      </rPr>
      <t>铜死亡</t>
    </r>
    <r>
      <rPr>
        <sz val="12"/>
        <color theme="1"/>
        <rFont val="Times New Roman"/>
        <charset val="134"/>
      </rPr>
      <t xml:space="preserve"> + </t>
    </r>
    <r>
      <rPr>
        <sz val="12"/>
        <color theme="1"/>
        <rFont val="宋体"/>
        <charset val="134"/>
      </rPr>
      <t>免疫治疗协同抑瘤</t>
    </r>
  </si>
  <si>
    <t>10.1002/adhm.202404612</t>
  </si>
  <si>
    <r>
      <rPr>
        <sz val="13"/>
        <rFont val="宋体"/>
        <charset val="134"/>
      </rPr>
      <t>大黄素</t>
    </r>
  </si>
  <si>
    <t>Emodin</t>
  </si>
  <si>
    <t>CC1=CC2=C(C(=C1)O)C(=O)C3=C(C2=O)C=C(C=C3O)O</t>
  </si>
  <si>
    <t>518-82-1</t>
  </si>
  <si>
    <r>
      <rPr>
        <sz val="13"/>
        <color theme="1"/>
        <rFont val="汉仪书宋二KW"/>
        <charset val="134"/>
      </rPr>
      <t>水溶性差</t>
    </r>
    <r>
      <rPr>
        <sz val="13"/>
        <color theme="1"/>
        <rFont val="Times New Roman"/>
        <charset val="134"/>
      </rPr>
      <t>;</t>
    </r>
    <r>
      <rPr>
        <sz val="13"/>
        <color theme="1"/>
        <rFont val="汉仪书宋二KW"/>
        <charset val="134"/>
      </rPr>
      <t>生物利用度低</t>
    </r>
    <r>
      <rPr>
        <sz val="13"/>
        <color theme="1"/>
        <rFont val="Times New Roman"/>
        <charset val="134"/>
      </rPr>
      <t>;</t>
    </r>
    <r>
      <rPr>
        <sz val="13"/>
        <color theme="1"/>
        <rFont val="汉仪书宋二KW"/>
        <charset val="134"/>
      </rPr>
      <t>毒副作用</t>
    </r>
  </si>
  <si>
    <r>
      <rPr>
        <sz val="13"/>
        <color theme="1"/>
        <rFont val="宋体"/>
        <charset val="134"/>
      </rPr>
      <t>大黄；虎杖；何首乌</t>
    </r>
  </si>
  <si>
    <r>
      <rPr>
        <sz val="13"/>
        <color theme="1"/>
        <rFont val="宋体"/>
        <charset val="134"/>
      </rPr>
      <t>大黄素</t>
    </r>
  </si>
  <si>
    <r>
      <rPr>
        <sz val="13"/>
        <color theme="1"/>
        <rFont val="宋体"/>
        <charset val="134"/>
      </rPr>
      <t>中国药典</t>
    </r>
    <r>
      <rPr>
        <sz val="13"/>
        <color theme="1"/>
        <rFont val="Times New Roman"/>
        <charset val="134"/>
      </rPr>
      <t>2020</t>
    </r>
    <r>
      <rPr>
        <sz val="13"/>
        <color theme="1"/>
        <rFont val="宋体"/>
        <charset val="134"/>
      </rPr>
      <t>年版，大黄素为大黄、虎杖、何首乌等药材的蒽醌类指标成分</t>
    </r>
  </si>
  <si>
    <r>
      <rPr>
        <sz val="13"/>
        <rFont val="宋体"/>
        <charset val="134"/>
      </rPr>
      <t>大黄素</t>
    </r>
    <r>
      <rPr>
        <sz val="13"/>
        <rFont val="Times New Roman"/>
        <charset val="134"/>
      </rPr>
      <t>+</t>
    </r>
    <r>
      <rPr>
        <sz val="13"/>
        <rFont val="宋体"/>
        <charset val="134"/>
      </rPr>
      <t>橙皮苷</t>
    </r>
    <r>
      <rPr>
        <sz val="13"/>
        <rFont val="Times New Roman"/>
        <charset val="134"/>
      </rPr>
      <t>+PVA</t>
    </r>
  </si>
  <si>
    <r>
      <rPr>
        <sz val="13"/>
        <color theme="1"/>
        <rFont val="宋体"/>
        <charset val="134"/>
      </rPr>
      <t>氢键；</t>
    </r>
    <r>
      <rPr>
        <sz val="13"/>
        <color theme="1"/>
        <rFont val="Times New Roman"/>
        <charset val="134"/>
      </rPr>
      <t>π-π</t>
    </r>
    <r>
      <rPr>
        <sz val="13"/>
        <color theme="1"/>
        <rFont val="宋体"/>
        <charset val="134"/>
      </rPr>
      <t>堆积；范德华力</t>
    </r>
  </si>
  <si>
    <r>
      <rPr>
        <sz val="13"/>
        <color theme="1"/>
        <rFont val="宋体"/>
        <charset val="134"/>
      </rPr>
      <t>聚乙烯醇</t>
    </r>
    <r>
      <rPr>
        <sz val="13"/>
        <color theme="1"/>
        <rFont val="Times New Roman"/>
        <charset val="134"/>
      </rPr>
      <t xml:space="preserve">(PVA) + </t>
    </r>
    <r>
      <rPr>
        <sz val="13"/>
        <color theme="1"/>
        <rFont val="宋体"/>
        <charset val="134"/>
      </rPr>
      <t>大黄素</t>
    </r>
    <r>
      <rPr>
        <sz val="13"/>
        <color theme="1"/>
        <rFont val="Times New Roman"/>
        <charset val="134"/>
      </rPr>
      <t xml:space="preserve"> + </t>
    </r>
    <r>
      <rPr>
        <sz val="13"/>
        <color theme="1"/>
        <rFont val="宋体"/>
        <charset val="134"/>
      </rPr>
      <t>橙皮苷</t>
    </r>
  </si>
  <si>
    <r>
      <rPr>
        <sz val="13"/>
        <color theme="1"/>
        <rFont val="Times New Roman"/>
        <charset val="134"/>
      </rPr>
      <t>5 mg/mL</t>
    </r>
    <r>
      <rPr>
        <sz val="13"/>
        <color theme="1"/>
        <rFont val="宋体"/>
        <charset val="134"/>
      </rPr>
      <t>（</t>
    </r>
    <r>
      <rPr>
        <sz val="13"/>
        <color theme="1"/>
        <rFont val="Times New Roman"/>
        <charset val="134"/>
      </rPr>
      <t>PVA</t>
    </r>
    <r>
      <rPr>
        <sz val="13"/>
        <color theme="1"/>
        <rFont val="宋体"/>
        <charset val="134"/>
      </rPr>
      <t>）</t>
    </r>
  </si>
  <si>
    <r>
      <rPr>
        <sz val="13"/>
        <color theme="1"/>
        <rFont val="宋体"/>
        <charset val="134"/>
      </rPr>
      <t>室温（制备）；</t>
    </r>
    <r>
      <rPr>
        <sz val="13"/>
        <color theme="1"/>
        <rFont val="Times New Roman"/>
        <charset val="134"/>
      </rPr>
      <t xml:space="preserve">37 </t>
    </r>
    <r>
      <rPr>
        <sz val="13"/>
        <color theme="1"/>
        <rFont val="宋体"/>
        <charset val="134"/>
      </rPr>
      <t>℃（释放</t>
    </r>
    <r>
      <rPr>
        <sz val="13"/>
        <color theme="1"/>
        <rFont val="Times New Roman"/>
        <charset val="134"/>
      </rPr>
      <t xml:space="preserve"> / </t>
    </r>
    <r>
      <rPr>
        <sz val="13"/>
        <color theme="1"/>
        <rFont val="宋体"/>
        <charset val="134"/>
      </rPr>
      <t>活性测试）</t>
    </r>
  </si>
  <si>
    <t>5.4</t>
  </si>
  <si>
    <r>
      <rPr>
        <sz val="13"/>
        <color theme="1"/>
        <rFont val="Times New Roman"/>
        <charset val="134"/>
      </rPr>
      <t>pH 5.4/7.2/8.5</t>
    </r>
    <r>
      <rPr>
        <sz val="13"/>
        <color theme="1"/>
        <rFont val="宋体"/>
        <charset val="134"/>
      </rPr>
      <t>（释放）；中性（组装）</t>
    </r>
  </si>
  <si>
    <r>
      <rPr>
        <sz val="13"/>
        <color theme="1"/>
        <rFont val="宋体"/>
        <charset val="134"/>
      </rPr>
      <t>涡旋混匀；滴加混合；超声</t>
    </r>
    <r>
      <rPr>
        <sz val="13"/>
        <color theme="1"/>
        <rFont val="Times New Roman"/>
        <charset val="134"/>
      </rPr>
      <t xml:space="preserve"> 2 min</t>
    </r>
    <r>
      <rPr>
        <sz val="13"/>
        <color theme="1"/>
        <rFont val="宋体"/>
        <charset val="134"/>
      </rPr>
      <t>（</t>
    </r>
    <r>
      <rPr>
        <sz val="13"/>
        <color theme="1"/>
        <rFont val="Times New Roman"/>
        <charset val="134"/>
      </rPr>
      <t>40 kHz</t>
    </r>
    <r>
      <rPr>
        <sz val="13"/>
        <color theme="1"/>
        <rFont val="宋体"/>
        <charset val="134"/>
      </rPr>
      <t>，</t>
    </r>
    <r>
      <rPr>
        <sz val="13"/>
        <color theme="1"/>
        <rFont val="Times New Roman"/>
        <charset val="134"/>
      </rPr>
      <t>180 W</t>
    </r>
    <r>
      <rPr>
        <sz val="13"/>
        <color theme="1"/>
        <rFont val="宋体"/>
        <charset val="134"/>
      </rPr>
      <t>）</t>
    </r>
  </si>
  <si>
    <r>
      <rPr>
        <sz val="13"/>
        <color theme="1"/>
        <rFont val="宋体"/>
        <charset val="134"/>
      </rPr>
      <t>超声</t>
    </r>
    <r>
      <rPr>
        <sz val="13"/>
        <color theme="1"/>
        <rFont val="Times New Roman"/>
        <charset val="134"/>
      </rPr>
      <t xml:space="preserve"> 2 min</t>
    </r>
    <r>
      <rPr>
        <sz val="13"/>
        <color theme="1"/>
        <rFont val="宋体"/>
        <charset val="134"/>
      </rPr>
      <t>；离心</t>
    </r>
    <r>
      <rPr>
        <sz val="13"/>
        <color theme="1"/>
        <rFont val="Times New Roman"/>
        <charset val="134"/>
      </rPr>
      <t xml:space="preserve"> 30 min</t>
    </r>
    <r>
      <rPr>
        <sz val="13"/>
        <color theme="1"/>
        <rFont val="宋体"/>
        <charset val="134"/>
      </rPr>
      <t>（</t>
    </r>
    <r>
      <rPr>
        <sz val="13"/>
        <color theme="1"/>
        <rFont val="Times New Roman"/>
        <charset val="134"/>
      </rPr>
      <t>14000 rpm</t>
    </r>
    <r>
      <rPr>
        <sz val="13"/>
        <color theme="1"/>
        <rFont val="宋体"/>
        <charset val="134"/>
      </rPr>
      <t>）</t>
    </r>
  </si>
  <si>
    <r>
      <rPr>
        <sz val="13"/>
        <color theme="1"/>
        <rFont val="Times New Roman"/>
        <charset val="134"/>
      </rPr>
      <t xml:space="preserve">1. </t>
    </r>
    <r>
      <rPr>
        <sz val="13"/>
        <color theme="1"/>
        <rFont val="宋体"/>
        <charset val="134"/>
      </rPr>
      <t>强效抗</t>
    </r>
    <r>
      <rPr>
        <sz val="13"/>
        <color theme="1"/>
        <rFont val="Times New Roman"/>
        <charset val="134"/>
      </rPr>
      <t xml:space="preserve"> MRSA</t>
    </r>
    <r>
      <rPr>
        <sz val="13"/>
        <color theme="1"/>
        <rFont val="宋体"/>
        <charset val="134"/>
      </rPr>
      <t>（物理破膜</t>
    </r>
    <r>
      <rPr>
        <sz val="13"/>
        <color theme="1"/>
        <rFont val="Times New Roman"/>
        <charset val="134"/>
      </rPr>
      <t xml:space="preserve"> + </t>
    </r>
    <r>
      <rPr>
        <sz val="13"/>
        <color theme="1"/>
        <rFont val="宋体"/>
        <charset val="134"/>
      </rPr>
      <t>代谢抑制）</t>
    </r>
    <r>
      <rPr>
        <sz val="13"/>
        <color theme="1"/>
        <rFont val="Times New Roman"/>
        <charset val="134"/>
      </rPr>
      <t xml:space="preserve">2. </t>
    </r>
    <r>
      <rPr>
        <sz val="13"/>
        <color theme="1"/>
        <rFont val="宋体"/>
        <charset val="134"/>
      </rPr>
      <t>清除</t>
    </r>
    <r>
      <rPr>
        <sz val="13"/>
        <color theme="1"/>
        <rFont val="Times New Roman"/>
        <charset val="134"/>
      </rPr>
      <t xml:space="preserve"> MRSA </t>
    </r>
    <r>
      <rPr>
        <sz val="13"/>
        <color theme="1"/>
        <rFont val="宋体"/>
        <charset val="134"/>
      </rPr>
      <t>生物膜</t>
    </r>
    <r>
      <rPr>
        <sz val="13"/>
        <color theme="1"/>
        <rFont val="Times New Roman"/>
        <charset val="134"/>
      </rPr>
      <t xml:space="preserve">3. </t>
    </r>
    <r>
      <rPr>
        <sz val="13"/>
        <color theme="1"/>
        <rFont val="宋体"/>
        <charset val="134"/>
      </rPr>
      <t>抗炎（调控</t>
    </r>
    <r>
      <rPr>
        <sz val="13"/>
        <color theme="1"/>
        <rFont val="Times New Roman"/>
        <charset val="134"/>
      </rPr>
      <t xml:space="preserve"> NF-κB/MAPK</t>
    </r>
    <r>
      <rPr>
        <sz val="13"/>
        <color theme="1"/>
        <rFont val="宋体"/>
        <charset val="134"/>
      </rPr>
      <t>）</t>
    </r>
    <r>
      <rPr>
        <sz val="13"/>
        <color theme="1"/>
        <rFont val="Times New Roman"/>
        <charset val="134"/>
      </rPr>
      <t xml:space="preserve">4. </t>
    </r>
    <r>
      <rPr>
        <sz val="13"/>
        <color theme="1"/>
        <rFont val="宋体"/>
        <charset val="134"/>
      </rPr>
      <t>低诱导耐药性</t>
    </r>
    <r>
      <rPr>
        <sz val="13"/>
        <color theme="1"/>
        <rFont val="Times New Roman"/>
        <charset val="134"/>
      </rPr>
      <t xml:space="preserve">5. </t>
    </r>
    <r>
      <rPr>
        <sz val="13"/>
        <color theme="1"/>
        <rFont val="宋体"/>
        <charset val="134"/>
      </rPr>
      <t>协同促进感染伤口再生修复</t>
    </r>
  </si>
  <si>
    <r>
      <rPr>
        <sz val="13"/>
        <color theme="1"/>
        <rFont val="Times New Roman"/>
        <charset val="134"/>
      </rPr>
      <t xml:space="preserve">1. </t>
    </r>
    <r>
      <rPr>
        <sz val="13"/>
        <color theme="1"/>
        <rFont val="宋体"/>
        <charset val="134"/>
      </rPr>
      <t>大黄素与橙皮苷分别用</t>
    </r>
    <r>
      <rPr>
        <sz val="13"/>
        <color theme="1"/>
        <rFont val="Times New Roman"/>
        <charset val="134"/>
      </rPr>
      <t xml:space="preserve"> DMSO </t>
    </r>
    <r>
      <rPr>
        <sz val="13"/>
        <color theme="1"/>
        <rFont val="宋体"/>
        <charset val="134"/>
      </rPr>
      <t>配母液</t>
    </r>
    <r>
      <rPr>
        <sz val="13"/>
        <color theme="1"/>
        <rFont val="Times New Roman"/>
        <charset val="134"/>
      </rPr>
      <t xml:space="preserve">2. </t>
    </r>
    <r>
      <rPr>
        <sz val="13"/>
        <color theme="1"/>
        <rFont val="宋体"/>
        <charset val="134"/>
      </rPr>
      <t>按摩尔比</t>
    </r>
    <r>
      <rPr>
        <sz val="13"/>
        <color theme="1"/>
        <rFont val="Times New Roman"/>
        <charset val="134"/>
      </rPr>
      <t xml:space="preserve"> 1:4 </t>
    </r>
    <r>
      <rPr>
        <sz val="13"/>
        <color theme="1"/>
        <rFont val="宋体"/>
        <charset val="134"/>
      </rPr>
      <t>混合</t>
    </r>
    <r>
      <rPr>
        <sz val="13"/>
        <color theme="1"/>
        <rFont val="Times New Roman"/>
        <charset val="134"/>
      </rPr>
      <t xml:space="preserve">3. </t>
    </r>
    <r>
      <rPr>
        <sz val="13"/>
        <color theme="1"/>
        <rFont val="宋体"/>
        <charset val="134"/>
      </rPr>
      <t>滴入</t>
    </r>
    <r>
      <rPr>
        <sz val="13"/>
        <color theme="1"/>
        <rFont val="Times New Roman"/>
        <charset val="134"/>
      </rPr>
      <t xml:space="preserve"> 0.5% PVA </t>
    </r>
    <r>
      <rPr>
        <sz val="13"/>
        <color theme="1"/>
        <rFont val="宋体"/>
        <charset val="134"/>
      </rPr>
      <t>水溶液</t>
    </r>
    <r>
      <rPr>
        <sz val="13"/>
        <color theme="1"/>
        <rFont val="Times New Roman"/>
        <charset val="134"/>
      </rPr>
      <t xml:space="preserve">4. </t>
    </r>
    <r>
      <rPr>
        <sz val="13"/>
        <color theme="1"/>
        <rFont val="宋体"/>
        <charset val="134"/>
      </rPr>
      <t>超声、离心、重悬得</t>
    </r>
    <r>
      <rPr>
        <sz val="13"/>
        <color theme="1"/>
        <rFont val="Times New Roman"/>
        <charset val="134"/>
      </rPr>
      <t xml:space="preserve"> HE NPs</t>
    </r>
  </si>
  <si>
    <r>
      <rPr>
        <sz val="13"/>
        <color theme="1"/>
        <rFont val="宋体"/>
        <charset val="134"/>
      </rPr>
      <t>蒽醌母核；多酚羟基</t>
    </r>
    <r>
      <rPr>
        <sz val="13"/>
        <color theme="1"/>
        <rFont val="Times New Roman"/>
        <charset val="134"/>
      </rPr>
      <t xml:space="preserve"> / </t>
    </r>
    <r>
      <rPr>
        <sz val="13"/>
        <color theme="1"/>
        <rFont val="宋体"/>
        <charset val="134"/>
      </rPr>
      <t>羰基；可形成氢键与</t>
    </r>
    <r>
      <rPr>
        <sz val="13"/>
        <color theme="1"/>
        <rFont val="Times New Roman"/>
        <charset val="134"/>
      </rPr>
      <t xml:space="preserve"> π-π </t>
    </r>
    <r>
      <rPr>
        <sz val="13"/>
        <color theme="1"/>
        <rFont val="宋体"/>
        <charset val="134"/>
      </rPr>
      <t>堆积</t>
    </r>
  </si>
  <si>
    <r>
      <rPr>
        <sz val="12"/>
        <color theme="1"/>
        <rFont val="宋体"/>
        <charset val="134"/>
      </rPr>
      <t>与橙皮苷共组装形成纺锤形纳米晶，</t>
    </r>
    <r>
      <rPr>
        <sz val="12"/>
        <color theme="1"/>
        <rFont val="Times New Roman"/>
        <charset val="134"/>
      </rPr>
      <t xml:space="preserve">pH </t>
    </r>
    <r>
      <rPr>
        <sz val="12"/>
        <color theme="1"/>
        <rFont val="宋体"/>
        <charset val="134"/>
      </rPr>
      <t>响应序贯释药，提升溶解度与生物利用度，降低大黄素单独使用毒性</t>
    </r>
  </si>
  <si>
    <t>https://ssrn.com/abstract=6168175</t>
  </si>
  <si>
    <r>
      <rPr>
        <sz val="13"/>
        <rFont val="宋体"/>
        <charset val="134"/>
      </rPr>
      <t>丹参酮</t>
    </r>
    <r>
      <rPr>
        <sz val="13"/>
        <rFont val="Times New Roman"/>
        <charset val="134"/>
      </rPr>
      <t xml:space="preserve"> </t>
    </r>
    <r>
      <rPr>
        <sz val="13"/>
        <rFont val="宋体"/>
        <charset val="134"/>
      </rPr>
      <t>Ⅱ</t>
    </r>
    <r>
      <rPr>
        <sz val="13"/>
        <rFont val="Times New Roman"/>
        <charset val="134"/>
      </rPr>
      <t>A</t>
    </r>
  </si>
  <si>
    <t>Tanshinone IIA</t>
  </si>
  <si>
    <t>C₁₉H₁₈O₃</t>
  </si>
  <si>
    <t>CC1=COC2=C1C(=O)C(=O)C3=C2C=CC4=C3CCCC4(C)C</t>
  </si>
  <si>
    <t>568-72-9</t>
  </si>
  <si>
    <r>
      <rPr>
        <sz val="13"/>
        <color theme="1"/>
        <rFont val="汉仪书宋二KW"/>
        <charset val="134"/>
      </rPr>
      <t>丹参（</t>
    </r>
    <r>
      <rPr>
        <sz val="13"/>
        <color theme="1"/>
        <rFont val="Times New Roman"/>
        <charset val="134"/>
      </rPr>
      <t>Salvia miltiorrhiza</t>
    </r>
    <r>
      <rPr>
        <sz val="13"/>
        <color theme="1"/>
        <rFont val="汉仪书宋二KW"/>
        <charset val="134"/>
      </rPr>
      <t>）根</t>
    </r>
  </si>
  <si>
    <r>
      <rPr>
        <sz val="13"/>
        <color theme="1"/>
        <rFont val="宋体"/>
        <charset val="134"/>
      </rPr>
      <t>丹参酮Ⅱ</t>
    </r>
    <r>
      <rPr>
        <sz val="13"/>
        <color theme="1"/>
        <rFont val="Times New Roman"/>
        <charset val="134"/>
      </rPr>
      <t>A</t>
    </r>
  </si>
  <si>
    <r>
      <rPr>
        <sz val="13"/>
        <color theme="1"/>
        <rFont val="宋体"/>
        <charset val="134"/>
      </rPr>
      <t>中国药典</t>
    </r>
    <r>
      <rPr>
        <sz val="13"/>
        <color theme="1"/>
        <rFont val="Times New Roman"/>
        <charset val="134"/>
      </rPr>
      <t>2020</t>
    </r>
    <r>
      <rPr>
        <sz val="13"/>
        <color theme="1"/>
        <rFont val="宋体"/>
        <charset val="134"/>
      </rPr>
      <t>年版（丹参）</t>
    </r>
  </si>
  <si>
    <r>
      <rPr>
        <sz val="13"/>
        <rFont val="汉仪书宋二KW"/>
        <charset val="134"/>
      </rPr>
      <t>丹参酮Ⅱ</t>
    </r>
    <r>
      <rPr>
        <sz val="13"/>
        <rFont val="Times New Roman"/>
        <charset val="134"/>
      </rPr>
      <t>A+</t>
    </r>
    <r>
      <rPr>
        <sz val="13"/>
        <rFont val="汉仪书宋二KW"/>
        <charset val="134"/>
      </rPr>
      <t>甘草酸</t>
    </r>
  </si>
  <si>
    <r>
      <rPr>
        <sz val="13"/>
        <rFont val="宋体"/>
        <charset val="134"/>
      </rPr>
      <t>纳米胶束</t>
    </r>
  </si>
  <si>
    <r>
      <rPr>
        <sz val="13"/>
        <color theme="1"/>
        <rFont val="宋体"/>
        <charset val="134"/>
      </rPr>
      <t>氢键；疏水相互作用；</t>
    </r>
    <r>
      <rPr>
        <sz val="13"/>
        <color theme="1"/>
        <rFont val="Times New Roman"/>
        <charset val="134"/>
      </rPr>
      <t>π-π</t>
    </r>
    <r>
      <rPr>
        <sz val="13"/>
        <color theme="1"/>
        <rFont val="宋体"/>
        <charset val="134"/>
      </rPr>
      <t>堆积</t>
    </r>
  </si>
  <si>
    <r>
      <rPr>
        <sz val="13"/>
        <color theme="1"/>
        <rFont val="宋体"/>
        <charset val="134"/>
      </rPr>
      <t>纳米胶束</t>
    </r>
  </si>
  <si>
    <t>111.6±12.1</t>
  </si>
  <si>
    <r>
      <rPr>
        <sz val="13"/>
        <color theme="1"/>
        <rFont val="宋体"/>
        <charset val="134"/>
      </rPr>
      <t>丹参酮</t>
    </r>
    <r>
      <rPr>
        <sz val="13"/>
        <color theme="1"/>
        <rFont val="Times New Roman"/>
        <charset val="134"/>
      </rPr>
      <t xml:space="preserve">IIA + </t>
    </r>
    <r>
      <rPr>
        <sz val="13"/>
        <color theme="1"/>
        <rFont val="宋体"/>
        <charset val="134"/>
      </rPr>
      <t>甘草酸</t>
    </r>
  </si>
  <si>
    <r>
      <rPr>
        <sz val="13"/>
        <color theme="1"/>
        <rFont val="宋体"/>
        <charset val="134"/>
      </rPr>
      <t>质量比</t>
    </r>
    <r>
      <rPr>
        <sz val="13"/>
        <color theme="1"/>
        <rFont val="Times New Roman"/>
        <charset val="134"/>
      </rPr>
      <t>1:25</t>
    </r>
  </si>
  <si>
    <t>0~4</t>
  </si>
  <si>
    <r>
      <rPr>
        <sz val="13"/>
        <color theme="1"/>
        <rFont val="宋体"/>
        <charset val="134"/>
      </rPr>
      <t>中性（</t>
    </r>
    <r>
      <rPr>
        <sz val="13"/>
        <color theme="1"/>
        <rFont val="Times New Roman"/>
        <charset val="134"/>
      </rPr>
      <t xml:space="preserve">PBS </t>
    </r>
    <r>
      <rPr>
        <sz val="13"/>
        <color theme="1"/>
        <rFont val="宋体"/>
        <charset val="134"/>
      </rPr>
      <t>体系）</t>
    </r>
  </si>
  <si>
    <r>
      <rPr>
        <sz val="13"/>
        <color theme="1"/>
        <rFont val="宋体"/>
        <charset val="134"/>
      </rPr>
      <t>冰浴超声</t>
    </r>
  </si>
  <si>
    <r>
      <rPr>
        <sz val="13"/>
        <color theme="1"/>
        <rFont val="宋体"/>
        <charset val="134"/>
      </rPr>
      <t>超声</t>
    </r>
    <r>
      <rPr>
        <sz val="13"/>
        <color theme="1"/>
        <rFont val="Times New Roman"/>
        <charset val="134"/>
      </rPr>
      <t xml:space="preserve"> 5 min</t>
    </r>
  </si>
  <si>
    <r>
      <rPr>
        <sz val="13"/>
        <color theme="1"/>
        <rFont val="Times New Roman"/>
        <charset val="134"/>
      </rPr>
      <t xml:space="preserve">1. </t>
    </r>
    <r>
      <rPr>
        <sz val="13"/>
        <color theme="1"/>
        <rFont val="宋体"/>
        <charset val="134"/>
      </rPr>
      <t>抑制</t>
    </r>
    <r>
      <rPr>
        <sz val="13"/>
        <color theme="1"/>
        <rFont val="Times New Roman"/>
        <charset val="134"/>
      </rPr>
      <t xml:space="preserve"> STAT3 </t>
    </r>
    <r>
      <rPr>
        <sz val="13"/>
        <color theme="1"/>
        <rFont val="宋体"/>
        <charset val="134"/>
      </rPr>
      <t>磷酸化，诱导胶质瘤细胞凋亡</t>
    </r>
    <r>
      <rPr>
        <sz val="13"/>
        <color theme="1"/>
        <rFont val="Times New Roman"/>
        <charset val="134"/>
      </rPr>
      <t xml:space="preserve">2. </t>
    </r>
    <r>
      <rPr>
        <sz val="13"/>
        <color theme="1"/>
        <rFont val="宋体"/>
        <charset val="134"/>
      </rPr>
      <t>广谱抗肿瘤、抑制血管生成</t>
    </r>
    <r>
      <rPr>
        <sz val="13"/>
        <color theme="1"/>
        <rFont val="Times New Roman"/>
        <charset val="134"/>
      </rPr>
      <t xml:space="preserve">3. </t>
    </r>
    <r>
      <rPr>
        <sz val="13"/>
        <color theme="1"/>
        <rFont val="宋体"/>
        <charset val="134"/>
      </rPr>
      <t>降低</t>
    </r>
    <r>
      <rPr>
        <sz val="13"/>
        <color theme="1"/>
        <rFont val="Times New Roman"/>
        <charset val="134"/>
      </rPr>
      <t xml:space="preserve"> MGMT </t>
    </r>
    <r>
      <rPr>
        <sz val="13"/>
        <color theme="1"/>
        <rFont val="宋体"/>
        <charset val="134"/>
      </rPr>
      <t>表达，逆转</t>
    </r>
    <r>
      <rPr>
        <sz val="13"/>
        <color theme="1"/>
        <rFont val="Times New Roman"/>
        <charset val="134"/>
      </rPr>
      <t xml:space="preserve"> TMZ </t>
    </r>
    <r>
      <rPr>
        <sz val="13"/>
        <color theme="1"/>
        <rFont val="宋体"/>
        <charset val="134"/>
      </rPr>
      <t>耐药</t>
    </r>
    <r>
      <rPr>
        <sz val="13"/>
        <color theme="1"/>
        <rFont val="Times New Roman"/>
        <charset val="134"/>
      </rPr>
      <t xml:space="preserve">4. </t>
    </r>
    <r>
      <rPr>
        <sz val="13"/>
        <color theme="1"/>
        <rFont val="宋体"/>
        <charset val="134"/>
      </rPr>
      <t>协同免疫激活，增强</t>
    </r>
    <r>
      <rPr>
        <sz val="13"/>
        <color theme="1"/>
        <rFont val="Times New Roman"/>
        <charset val="134"/>
      </rPr>
      <t xml:space="preserve"> CTL </t>
    </r>
    <r>
      <rPr>
        <sz val="13"/>
        <color theme="1"/>
        <rFont val="宋体"/>
        <charset val="134"/>
      </rPr>
      <t>细胞杀伤</t>
    </r>
  </si>
  <si>
    <r>
      <rPr>
        <sz val="13"/>
        <color theme="1"/>
        <rFont val="Times New Roman"/>
        <charset val="134"/>
      </rPr>
      <t xml:space="preserve">1. </t>
    </r>
    <r>
      <rPr>
        <sz val="13"/>
        <color theme="1"/>
        <rFont val="宋体"/>
        <charset val="134"/>
      </rPr>
      <t>薄膜分散法制备：</t>
    </r>
    <r>
      <rPr>
        <sz val="13"/>
        <color theme="1"/>
        <rFont val="Times New Roman"/>
        <charset val="134"/>
      </rPr>
      <t>Tan</t>
    </r>
    <r>
      <rPr>
        <sz val="13"/>
        <color theme="1"/>
        <rFont val="宋体"/>
        <charset val="134"/>
      </rPr>
      <t>Ⅱ</t>
    </r>
    <r>
      <rPr>
        <sz val="13"/>
        <color theme="1"/>
        <rFont val="Times New Roman"/>
        <charset val="134"/>
      </rPr>
      <t xml:space="preserve">A </t>
    </r>
    <r>
      <rPr>
        <sz val="13"/>
        <color theme="1"/>
        <rFont val="宋体"/>
        <charset val="134"/>
      </rPr>
      <t>与</t>
    </r>
    <r>
      <rPr>
        <sz val="13"/>
        <color theme="1"/>
        <rFont val="Times New Roman"/>
        <charset val="134"/>
      </rPr>
      <t xml:space="preserve"> GL </t>
    </r>
    <r>
      <rPr>
        <sz val="13"/>
        <color theme="1"/>
        <rFont val="宋体"/>
        <charset val="134"/>
      </rPr>
      <t>溶于乙醇旋蒸成膜</t>
    </r>
    <r>
      <rPr>
        <sz val="13"/>
        <color theme="1"/>
        <rFont val="Times New Roman"/>
        <charset val="134"/>
      </rPr>
      <t xml:space="preserve">2. </t>
    </r>
    <r>
      <rPr>
        <sz val="13"/>
        <color theme="1"/>
        <rFont val="宋体"/>
        <charset val="134"/>
      </rPr>
      <t>超纯水复溶，冰浴超声</t>
    </r>
    <r>
      <rPr>
        <sz val="13"/>
        <color theme="1"/>
        <rFont val="Times New Roman"/>
        <charset val="134"/>
      </rPr>
      <t xml:space="preserve"> 5 min </t>
    </r>
    <r>
      <rPr>
        <sz val="13"/>
        <color theme="1"/>
        <rFont val="宋体"/>
        <charset val="134"/>
      </rPr>
      <t>得</t>
    </r>
    <r>
      <rPr>
        <sz val="13"/>
        <color theme="1"/>
        <rFont val="Times New Roman"/>
        <charset val="134"/>
      </rPr>
      <t xml:space="preserve"> TGM3. </t>
    </r>
    <r>
      <rPr>
        <sz val="13"/>
        <color theme="1"/>
        <rFont val="宋体"/>
        <charset val="134"/>
      </rPr>
      <t>可进一步包载于血清外泌体并修饰</t>
    </r>
    <r>
      <rPr>
        <sz val="13"/>
        <color theme="1"/>
        <rFont val="Times New Roman"/>
        <charset val="134"/>
      </rPr>
      <t xml:space="preserve"> CpG</t>
    </r>
  </si>
  <si>
    <r>
      <rPr>
        <sz val="13"/>
        <color theme="1"/>
        <rFont val="Times New Roman"/>
        <charset val="134"/>
      </rPr>
      <t xml:space="preserve">1. </t>
    </r>
    <r>
      <rPr>
        <sz val="13"/>
        <color theme="1"/>
        <rFont val="宋体"/>
        <charset val="134"/>
      </rPr>
      <t>与甘草酸共组装形成无载体纯药纳米胶束，提升水溶性与生物利用度</t>
    </r>
    <r>
      <rPr>
        <sz val="13"/>
        <color theme="1"/>
        <rFont val="Times New Roman"/>
        <charset val="134"/>
      </rPr>
      <t xml:space="preserve">2. </t>
    </r>
    <r>
      <rPr>
        <sz val="13"/>
        <color theme="1"/>
        <rFont val="宋体"/>
        <charset val="134"/>
      </rPr>
      <t>外泌体包载后可穿越血脑屏障，靶向胶质瘤</t>
    </r>
    <r>
      <rPr>
        <sz val="13"/>
        <color theme="1"/>
        <rFont val="Times New Roman"/>
        <charset val="134"/>
      </rPr>
      <t xml:space="preserve">3. </t>
    </r>
    <r>
      <rPr>
        <sz val="13"/>
        <color theme="1"/>
        <rFont val="宋体"/>
        <charset val="134"/>
      </rPr>
      <t>联合</t>
    </r>
    <r>
      <rPr>
        <sz val="13"/>
        <color theme="1"/>
        <rFont val="Times New Roman"/>
        <charset val="134"/>
      </rPr>
      <t xml:space="preserve"> CpG </t>
    </r>
    <r>
      <rPr>
        <sz val="13"/>
        <color theme="1"/>
        <rFont val="宋体"/>
        <charset val="134"/>
      </rPr>
      <t>实现化疗</t>
    </r>
    <r>
      <rPr>
        <sz val="13"/>
        <color theme="1"/>
        <rFont val="Times New Roman"/>
        <charset val="134"/>
      </rPr>
      <t xml:space="preserve"> - </t>
    </r>
    <r>
      <rPr>
        <sz val="13"/>
        <color theme="1"/>
        <rFont val="宋体"/>
        <charset val="134"/>
      </rPr>
      <t>免疫协同治疗</t>
    </r>
  </si>
  <si>
    <r>
      <rPr>
        <sz val="12"/>
        <color theme="1"/>
        <rFont val="宋体"/>
        <charset val="134"/>
      </rPr>
      <t>脂溶性小分子；难溶于水；可作为</t>
    </r>
    <r>
      <rPr>
        <sz val="12"/>
        <color theme="1"/>
        <rFont val="Times New Roman"/>
        <charset val="134"/>
      </rPr>
      <t xml:space="preserve"> STAT3 </t>
    </r>
    <r>
      <rPr>
        <sz val="12"/>
        <color theme="1"/>
        <rFont val="宋体"/>
        <charset val="134"/>
      </rPr>
      <t>抑制剂；与</t>
    </r>
    <r>
      <rPr>
        <sz val="12"/>
        <color theme="1"/>
        <rFont val="Times New Roman"/>
        <charset val="134"/>
      </rPr>
      <t xml:space="preserve"> GL </t>
    </r>
    <r>
      <rPr>
        <sz val="12"/>
        <color theme="1"/>
        <rFont val="宋体"/>
        <charset val="134"/>
      </rPr>
      <t>具有良好相容性</t>
    </r>
  </si>
  <si>
    <t>10.1021/acsnano.2c10219</t>
  </si>
  <si>
    <r>
      <rPr>
        <sz val="13"/>
        <rFont val="宋体"/>
        <charset val="134"/>
      </rPr>
      <t>百里醌</t>
    </r>
  </si>
  <si>
    <t>Thymoquinone</t>
  </si>
  <si>
    <t>C₁₀H₁₂O₂</t>
  </si>
  <si>
    <t>CC1=CC(=O)C(=CC1=O)C(C)C</t>
  </si>
  <si>
    <t>490-91-5</t>
  </si>
  <si>
    <r>
      <rPr>
        <sz val="13"/>
        <color theme="1"/>
        <rFont val="汉仪书宋二KW"/>
        <charset val="134"/>
      </rPr>
      <t>黑种草（</t>
    </r>
    <r>
      <rPr>
        <sz val="13"/>
        <color theme="1"/>
        <rFont val="Times New Roman"/>
        <charset val="134"/>
      </rPr>
      <t>Nigella sativa</t>
    </r>
    <r>
      <rPr>
        <sz val="13"/>
        <color theme="1"/>
        <rFont val="汉仪书宋二KW"/>
        <charset val="134"/>
      </rPr>
      <t>）种子</t>
    </r>
  </si>
  <si>
    <r>
      <rPr>
        <sz val="13"/>
        <color theme="1"/>
        <rFont val="宋体"/>
        <charset val="134"/>
      </rPr>
      <t>百里醌</t>
    </r>
  </si>
  <si>
    <r>
      <rPr>
        <sz val="13"/>
        <rFont val="汉仪书宋二KW"/>
        <charset val="134"/>
      </rPr>
      <t>百里醌</t>
    </r>
    <r>
      <rPr>
        <sz val="13"/>
        <rFont val="Times New Roman"/>
        <charset val="134"/>
      </rPr>
      <t>+</t>
    </r>
    <r>
      <rPr>
        <sz val="13"/>
        <rFont val="汉仪书宋二KW"/>
        <charset val="134"/>
      </rPr>
      <t>二氢卟吩</t>
    </r>
    <r>
      <rPr>
        <sz val="13"/>
        <rFont val="Times New Roman"/>
        <charset val="134"/>
      </rPr>
      <t>e6</t>
    </r>
  </si>
  <si>
    <r>
      <rPr>
        <sz val="13"/>
        <color theme="1"/>
        <rFont val="宋体"/>
        <charset val="134"/>
      </rPr>
      <t>疏水相互作用；</t>
    </r>
    <r>
      <rPr>
        <sz val="13"/>
        <color theme="1"/>
        <rFont val="Times New Roman"/>
        <charset val="134"/>
      </rPr>
      <t>π-π</t>
    </r>
    <r>
      <rPr>
        <sz val="13"/>
        <color theme="1"/>
        <rFont val="宋体"/>
        <charset val="134"/>
      </rPr>
      <t>堆积；氢键</t>
    </r>
  </si>
  <si>
    <r>
      <rPr>
        <sz val="13"/>
        <color theme="1"/>
        <rFont val="宋体"/>
        <charset val="134"/>
      </rPr>
      <t>百里醌</t>
    </r>
    <r>
      <rPr>
        <sz val="13"/>
        <color theme="1"/>
        <rFont val="Times New Roman"/>
        <charset val="134"/>
      </rPr>
      <t xml:space="preserve"> + </t>
    </r>
    <r>
      <rPr>
        <sz val="13"/>
        <color theme="1"/>
        <rFont val="宋体"/>
        <charset val="134"/>
      </rPr>
      <t>二氢卟吩</t>
    </r>
    <r>
      <rPr>
        <sz val="13"/>
        <color theme="1"/>
        <rFont val="Times New Roman"/>
        <charset val="134"/>
      </rPr>
      <t>e6</t>
    </r>
  </si>
  <si>
    <r>
      <rPr>
        <sz val="13"/>
        <color theme="1"/>
        <rFont val="宋体"/>
        <charset val="134"/>
      </rPr>
      <t>质量比</t>
    </r>
    <r>
      <rPr>
        <sz val="13"/>
        <color theme="1"/>
        <rFont val="Times New Roman"/>
        <charset val="134"/>
      </rPr>
      <t>3:1</t>
    </r>
  </si>
  <si>
    <r>
      <rPr>
        <sz val="13"/>
        <color theme="1"/>
        <rFont val="宋体"/>
        <charset val="134"/>
      </rPr>
      <t>酸性（</t>
    </r>
    <r>
      <rPr>
        <sz val="13"/>
        <color theme="1"/>
        <rFont val="Times New Roman"/>
        <charset val="134"/>
      </rPr>
      <t xml:space="preserve">SAB/F - </t>
    </r>
    <r>
      <rPr>
        <sz val="13"/>
        <color theme="1"/>
        <rFont val="宋体"/>
        <charset val="134"/>
      </rPr>
      <t>凝胶提供弱酸性环境）</t>
    </r>
  </si>
  <si>
    <r>
      <rPr>
        <sz val="13"/>
        <color theme="1"/>
        <rFont val="宋体"/>
        <charset val="134"/>
      </rPr>
      <t>室温混合后稀释，无需额外加热</t>
    </r>
    <r>
      <rPr>
        <sz val="13"/>
        <color theme="1"/>
        <rFont val="Times New Roman"/>
        <charset val="134"/>
      </rPr>
      <t xml:space="preserve"> / </t>
    </r>
    <r>
      <rPr>
        <sz val="13"/>
        <color theme="1"/>
        <rFont val="宋体"/>
        <charset val="134"/>
      </rPr>
      <t>搅拌</t>
    </r>
  </si>
  <si>
    <r>
      <rPr>
        <sz val="13"/>
        <color theme="1"/>
        <rFont val="宋体"/>
        <charset val="134"/>
      </rPr>
      <t>快速自组装（即刻形成）</t>
    </r>
  </si>
  <si>
    <r>
      <rPr>
        <sz val="13"/>
        <color theme="1"/>
        <rFont val="Times New Roman"/>
        <charset val="134"/>
      </rPr>
      <t xml:space="preserve">1. </t>
    </r>
    <r>
      <rPr>
        <sz val="13"/>
        <color theme="1"/>
        <rFont val="宋体"/>
        <charset val="134"/>
      </rPr>
      <t>作为电子传递介质，促进</t>
    </r>
    <r>
      <rPr>
        <sz val="13"/>
        <color theme="1"/>
        <rFont val="Times New Roman"/>
        <charset val="134"/>
      </rPr>
      <t xml:space="preserve"> Ce6 </t>
    </r>
    <r>
      <rPr>
        <sz val="13"/>
        <color theme="1"/>
        <rFont val="宋体"/>
        <charset val="134"/>
      </rPr>
      <t>发生</t>
    </r>
    <r>
      <rPr>
        <sz val="13"/>
        <color theme="1"/>
        <rFont val="Times New Roman"/>
        <charset val="134"/>
      </rPr>
      <t xml:space="preserve"> I </t>
    </r>
    <r>
      <rPr>
        <sz val="13"/>
        <color theme="1"/>
        <rFont val="宋体"/>
        <charset val="134"/>
      </rPr>
      <t>型光动力反应</t>
    </r>
    <r>
      <rPr>
        <sz val="13"/>
        <color theme="1"/>
        <rFont val="Times New Roman"/>
        <charset val="134"/>
      </rPr>
      <t xml:space="preserve">2. </t>
    </r>
    <r>
      <rPr>
        <sz val="13"/>
        <color theme="1"/>
        <rFont val="宋体"/>
        <charset val="134"/>
      </rPr>
      <t>增强缺氧耐受性光动力抗菌（</t>
    </r>
    <r>
      <rPr>
        <sz val="13"/>
        <color theme="1"/>
        <rFont val="Times New Roman"/>
        <charset val="134"/>
      </rPr>
      <t>MRSA</t>
    </r>
    <r>
      <rPr>
        <sz val="13"/>
        <color theme="1"/>
        <rFont val="宋体"/>
        <charset val="134"/>
      </rPr>
      <t>、</t>
    </r>
    <r>
      <rPr>
        <sz val="13"/>
        <color theme="1"/>
        <rFont val="Times New Roman"/>
        <charset val="134"/>
      </rPr>
      <t>Pa</t>
    </r>
    <r>
      <rPr>
        <sz val="13"/>
        <color theme="1"/>
        <rFont val="宋体"/>
        <charset val="134"/>
      </rPr>
      <t>、</t>
    </r>
    <r>
      <rPr>
        <sz val="13"/>
        <color theme="1"/>
        <rFont val="Times New Roman"/>
        <charset val="134"/>
      </rPr>
      <t>Ab</t>
    </r>
    <r>
      <rPr>
        <sz val="13"/>
        <color theme="1"/>
        <rFont val="宋体"/>
        <charset val="134"/>
      </rPr>
      <t>、</t>
    </r>
    <r>
      <rPr>
        <sz val="13"/>
        <color theme="1"/>
        <rFont val="Times New Roman"/>
        <charset val="134"/>
      </rPr>
      <t>E. coli</t>
    </r>
    <r>
      <rPr>
        <sz val="13"/>
        <color theme="1"/>
        <rFont val="宋体"/>
        <charset val="134"/>
      </rPr>
      <t>、</t>
    </r>
    <r>
      <rPr>
        <sz val="13"/>
        <color theme="1"/>
        <rFont val="Times New Roman"/>
        <charset val="134"/>
      </rPr>
      <t>Ca</t>
    </r>
    <r>
      <rPr>
        <sz val="13"/>
        <color theme="1"/>
        <rFont val="宋体"/>
        <charset val="134"/>
      </rPr>
      <t>）</t>
    </r>
    <r>
      <rPr>
        <sz val="13"/>
        <color theme="1"/>
        <rFont val="Times New Roman"/>
        <charset val="134"/>
      </rPr>
      <t xml:space="preserve">3. </t>
    </r>
    <r>
      <rPr>
        <sz val="13"/>
        <color theme="1"/>
        <rFont val="宋体"/>
        <charset val="134"/>
      </rPr>
      <t>协同抗炎、促进巨噬细胞</t>
    </r>
    <r>
      <rPr>
        <sz val="13"/>
        <color theme="1"/>
        <rFont val="Times New Roman"/>
        <charset val="134"/>
      </rPr>
      <t xml:space="preserve"> M2 </t>
    </r>
    <r>
      <rPr>
        <sz val="13"/>
        <color theme="1"/>
        <rFont val="宋体"/>
        <charset val="134"/>
      </rPr>
      <t>极化</t>
    </r>
    <r>
      <rPr>
        <sz val="13"/>
        <color theme="1"/>
        <rFont val="Times New Roman"/>
        <charset val="134"/>
      </rPr>
      <t xml:space="preserve">4. </t>
    </r>
    <r>
      <rPr>
        <sz val="13"/>
        <color theme="1"/>
        <rFont val="宋体"/>
        <charset val="134"/>
      </rPr>
      <t>提升内皮细胞线粒体功能与血管生成</t>
    </r>
  </si>
  <si>
    <r>
      <rPr>
        <sz val="13"/>
        <color theme="1"/>
        <rFont val="Times New Roman"/>
        <charset val="134"/>
      </rPr>
      <t xml:space="preserve">1. TQ </t>
    </r>
    <r>
      <rPr>
        <sz val="13"/>
        <color theme="1"/>
        <rFont val="宋体"/>
        <charset val="134"/>
      </rPr>
      <t>与</t>
    </r>
    <r>
      <rPr>
        <sz val="13"/>
        <color theme="1"/>
        <rFont val="Times New Roman"/>
        <charset val="134"/>
      </rPr>
      <t xml:space="preserve"> Ce6 </t>
    </r>
    <r>
      <rPr>
        <sz val="13"/>
        <color theme="1"/>
        <rFont val="宋体"/>
        <charset val="134"/>
      </rPr>
      <t>分别溶于</t>
    </r>
    <r>
      <rPr>
        <sz val="13"/>
        <color theme="1"/>
        <rFont val="Times New Roman"/>
        <charset val="134"/>
      </rPr>
      <t xml:space="preserve"> DMSO </t>
    </r>
    <r>
      <rPr>
        <sz val="13"/>
        <color theme="1"/>
        <rFont val="宋体"/>
        <charset val="134"/>
      </rPr>
      <t>储备液</t>
    </r>
    <r>
      <rPr>
        <sz val="13"/>
        <color theme="1"/>
        <rFont val="Times New Roman"/>
        <charset val="134"/>
      </rPr>
      <t xml:space="preserve">2. </t>
    </r>
    <r>
      <rPr>
        <sz val="13"/>
        <color theme="1"/>
        <rFont val="宋体"/>
        <charset val="134"/>
      </rPr>
      <t>按</t>
    </r>
    <r>
      <rPr>
        <sz val="13"/>
        <color theme="1"/>
        <rFont val="Times New Roman"/>
        <charset val="134"/>
      </rPr>
      <t xml:space="preserve"> 3:1 </t>
    </r>
    <r>
      <rPr>
        <sz val="13"/>
        <color theme="1"/>
        <rFont val="宋体"/>
        <charset val="134"/>
      </rPr>
      <t>质量比混合</t>
    </r>
    <r>
      <rPr>
        <sz val="13"/>
        <color theme="1"/>
        <rFont val="Times New Roman"/>
        <charset val="134"/>
      </rPr>
      <t xml:space="preserve">3. </t>
    </r>
    <r>
      <rPr>
        <sz val="13"/>
        <color theme="1"/>
        <rFont val="宋体"/>
        <charset val="134"/>
      </rPr>
      <t>蒸馏水稀释得到</t>
    </r>
    <r>
      <rPr>
        <sz val="13"/>
        <color theme="1"/>
        <rFont val="Times New Roman"/>
        <charset val="134"/>
      </rPr>
      <t xml:space="preserve"> TQ/Ce6 </t>
    </r>
    <r>
      <rPr>
        <sz val="13"/>
        <color theme="1"/>
        <rFont val="宋体"/>
        <charset val="134"/>
      </rPr>
      <t>纳米粒</t>
    </r>
    <r>
      <rPr>
        <sz val="13"/>
        <color theme="1"/>
        <rFont val="Times New Roman"/>
        <charset val="134"/>
      </rPr>
      <t xml:space="preserve">4. </t>
    </r>
    <r>
      <rPr>
        <sz val="13"/>
        <color theme="1"/>
        <rFont val="宋体"/>
        <charset val="134"/>
      </rPr>
      <t>包埋于</t>
    </r>
    <r>
      <rPr>
        <sz val="13"/>
        <color theme="1"/>
        <rFont val="Times New Roman"/>
        <charset val="134"/>
      </rPr>
      <t xml:space="preserve"> SAB/F </t>
    </r>
    <r>
      <rPr>
        <sz val="13"/>
        <color theme="1"/>
        <rFont val="宋体"/>
        <charset val="134"/>
      </rPr>
      <t>双网络水凝胶</t>
    </r>
  </si>
  <si>
    <r>
      <rPr>
        <sz val="13"/>
        <color theme="1"/>
        <rFont val="宋体"/>
        <charset val="134"/>
      </rPr>
      <t>疏水芳香骨架、含羰基；脂溶性小分子；可作为电子介导体；</t>
    </r>
    <r>
      <rPr>
        <sz val="13"/>
        <color theme="1"/>
        <rFont val="Times New Roman"/>
        <charset val="134"/>
      </rPr>
      <t>HOMO:−3.24 eV</t>
    </r>
    <r>
      <rPr>
        <sz val="13"/>
        <color theme="1"/>
        <rFont val="宋体"/>
        <charset val="134"/>
      </rPr>
      <t>，</t>
    </r>
    <r>
      <rPr>
        <sz val="13"/>
        <color theme="1"/>
        <rFont val="Times New Roman"/>
        <charset val="134"/>
      </rPr>
      <t>LUMO:−7.06 eV</t>
    </r>
  </si>
  <si>
    <r>
      <rPr>
        <sz val="12"/>
        <color theme="1"/>
        <rFont val="Times New Roman"/>
        <charset val="134"/>
      </rPr>
      <t xml:space="preserve">1. </t>
    </r>
    <r>
      <rPr>
        <sz val="12"/>
        <color theme="1"/>
        <rFont val="宋体"/>
        <charset val="134"/>
      </rPr>
      <t>与</t>
    </r>
    <r>
      <rPr>
        <sz val="12"/>
        <color theme="1"/>
        <rFont val="Times New Roman"/>
        <charset val="134"/>
      </rPr>
      <t xml:space="preserve"> Ce6 </t>
    </r>
    <r>
      <rPr>
        <sz val="12"/>
        <color theme="1"/>
        <rFont val="宋体"/>
        <charset val="134"/>
      </rPr>
      <t>共组装可实现缺氧耐受型</t>
    </r>
    <r>
      <rPr>
        <sz val="12"/>
        <color theme="1"/>
        <rFont val="Times New Roman"/>
        <charset val="134"/>
      </rPr>
      <t xml:space="preserve"> I </t>
    </r>
    <r>
      <rPr>
        <sz val="12"/>
        <color theme="1"/>
        <rFont val="宋体"/>
        <charset val="134"/>
      </rPr>
      <t>型</t>
    </r>
    <r>
      <rPr>
        <sz val="12"/>
        <color theme="1"/>
        <rFont val="Times New Roman"/>
        <charset val="134"/>
      </rPr>
      <t xml:space="preserve"> PDT</t>
    </r>
    <r>
      <rPr>
        <sz val="12"/>
        <color theme="1"/>
        <rFont val="宋体"/>
        <charset val="134"/>
      </rPr>
      <t>，降低氧依赖</t>
    </r>
    <r>
      <rPr>
        <sz val="12"/>
        <color theme="1"/>
        <rFont val="Times New Roman"/>
        <charset val="134"/>
      </rPr>
      <t xml:space="preserve">2. </t>
    </r>
    <r>
      <rPr>
        <sz val="12"/>
        <color theme="1"/>
        <rFont val="宋体"/>
        <charset val="134"/>
      </rPr>
      <t>复合</t>
    </r>
    <r>
      <rPr>
        <sz val="12"/>
        <color theme="1"/>
        <rFont val="Times New Roman"/>
        <charset val="134"/>
      </rPr>
      <t xml:space="preserve"> SAB/F </t>
    </r>
    <r>
      <rPr>
        <sz val="12"/>
        <color theme="1"/>
        <rFont val="宋体"/>
        <charset val="134"/>
      </rPr>
      <t>凝胶后可喷雾成膜，适配糖尿病慢性感染创面</t>
    </r>
    <r>
      <rPr>
        <sz val="12"/>
        <color theme="1"/>
        <rFont val="Times New Roman"/>
        <charset val="134"/>
      </rPr>
      <t xml:space="preserve">3. </t>
    </r>
    <r>
      <rPr>
        <sz val="12"/>
        <color theme="1"/>
        <rFont val="宋体"/>
        <charset val="134"/>
      </rPr>
      <t>协同光动力杀菌</t>
    </r>
    <r>
      <rPr>
        <sz val="12"/>
        <color theme="1"/>
        <rFont val="Times New Roman"/>
        <charset val="134"/>
      </rPr>
      <t xml:space="preserve"> + </t>
    </r>
    <r>
      <rPr>
        <sz val="12"/>
        <color theme="1"/>
        <rFont val="宋体"/>
        <charset val="134"/>
      </rPr>
      <t>免疫</t>
    </r>
    <r>
      <rPr>
        <sz val="12"/>
        <color theme="1"/>
        <rFont val="Times New Roman"/>
        <charset val="134"/>
      </rPr>
      <t xml:space="preserve"> - </t>
    </r>
    <r>
      <rPr>
        <sz val="12"/>
        <color theme="1"/>
        <rFont val="宋体"/>
        <charset val="134"/>
      </rPr>
      <t>代谢调控加速伤口愈合</t>
    </r>
  </si>
  <si>
    <t>10.1016/j.biomaterials.2025.123602</t>
  </si>
  <si>
    <r>
      <rPr>
        <sz val="13"/>
        <rFont val="宋体"/>
        <charset val="134"/>
      </rPr>
      <t>柔红霉素</t>
    </r>
  </si>
  <si>
    <t>Daunorubicin</t>
  </si>
  <si>
    <t>C₂₇H₂₉NO₁₀</t>
  </si>
  <si>
    <t>C[C@H]1[C@H]([C@H](C[C@@H](O1)O[C@H]2C[C@@](CC3=C2C(=C4C(=C3O)C(=O)C5=C(C4=O)C(=CC=C5)OC)O)(C(=O)C)O)N)O</t>
  </si>
  <si>
    <t>20830-81-3</t>
  </si>
  <si>
    <r>
      <rPr>
        <sz val="13"/>
        <color theme="1"/>
        <rFont val="汉仪书宋二KW"/>
        <charset val="134"/>
      </rPr>
      <t>水溶性差</t>
    </r>
    <r>
      <rPr>
        <sz val="13"/>
        <color theme="1"/>
        <rFont val="Times New Roman"/>
        <charset val="134"/>
      </rPr>
      <t>;</t>
    </r>
    <r>
      <rPr>
        <sz val="13"/>
        <color theme="1"/>
        <rFont val="汉仪书宋二KW"/>
        <charset val="134"/>
      </rPr>
      <t>毒副作用</t>
    </r>
  </si>
  <si>
    <r>
      <rPr>
        <sz val="13"/>
        <color theme="1"/>
        <rFont val="汉仪书宋二KW"/>
        <charset val="134"/>
      </rPr>
      <t>柔红霉素链霉菌（</t>
    </r>
    <r>
      <rPr>
        <sz val="13"/>
        <color theme="1"/>
        <rFont val="Times New Roman"/>
        <charset val="134"/>
      </rPr>
      <t>Streptomyces peucetius</t>
    </r>
    <r>
      <rPr>
        <sz val="13"/>
        <color theme="1"/>
        <rFont val="汉仪书宋二KW"/>
        <charset val="134"/>
      </rPr>
      <t>）发酵产物</t>
    </r>
  </si>
  <si>
    <r>
      <rPr>
        <sz val="13"/>
        <color theme="1"/>
        <rFont val="宋体"/>
        <charset val="134"/>
      </rPr>
      <t>柔红霉素</t>
    </r>
  </si>
  <si>
    <r>
      <rPr>
        <sz val="13"/>
        <color theme="1"/>
        <rFont val="宋体"/>
        <charset val="134"/>
      </rPr>
      <t>国家药品批准信息（注射用盐酸柔红霉素）</t>
    </r>
  </si>
  <si>
    <r>
      <rPr>
        <sz val="13"/>
        <rFont val="汉仪书宋二KW"/>
        <charset val="134"/>
      </rPr>
      <t>顺铂</t>
    </r>
    <r>
      <rPr>
        <sz val="13"/>
        <rFont val="Times New Roman"/>
        <charset val="134"/>
      </rPr>
      <t>+</t>
    </r>
    <r>
      <rPr>
        <sz val="13"/>
        <rFont val="汉仪书宋二KW"/>
        <charset val="134"/>
      </rPr>
      <t>柔红霉素</t>
    </r>
    <r>
      <rPr>
        <sz val="13"/>
        <rFont val="Times New Roman"/>
        <charset val="134"/>
      </rPr>
      <t>+</t>
    </r>
    <r>
      <rPr>
        <sz val="13"/>
        <rFont val="汉仪书宋二KW"/>
        <charset val="134"/>
      </rPr>
      <t>透明质酸</t>
    </r>
  </si>
  <si>
    <r>
      <rPr>
        <sz val="13"/>
        <rFont val="宋体"/>
        <charset val="134"/>
      </rPr>
      <t>纳米凝胶</t>
    </r>
  </si>
  <si>
    <r>
      <rPr>
        <sz val="13"/>
        <color theme="1"/>
        <rFont val="宋体"/>
        <charset val="134"/>
      </rPr>
      <t>静电相互作用；金属配位键；</t>
    </r>
    <r>
      <rPr>
        <sz val="13"/>
        <color theme="1"/>
        <rFont val="Times New Roman"/>
        <charset val="134"/>
      </rPr>
      <t>π-π</t>
    </r>
    <r>
      <rPr>
        <sz val="13"/>
        <color theme="1"/>
        <rFont val="宋体"/>
        <charset val="134"/>
      </rPr>
      <t>堆积；疏水相互作用</t>
    </r>
  </si>
  <si>
    <t>38.5</t>
  </si>
  <si>
    <r>
      <rPr>
        <sz val="13"/>
        <color theme="1"/>
        <rFont val="宋体"/>
        <charset val="134"/>
      </rPr>
      <t>透明质酸（</t>
    </r>
    <r>
      <rPr>
        <sz val="13"/>
        <color theme="1"/>
        <rFont val="Times New Roman"/>
        <charset val="134"/>
      </rPr>
      <t>HA</t>
    </r>
    <r>
      <rPr>
        <sz val="13"/>
        <color theme="1"/>
        <rFont val="宋体"/>
        <charset val="134"/>
      </rPr>
      <t>）</t>
    </r>
    <r>
      <rPr>
        <sz val="13"/>
        <color theme="1"/>
        <rFont val="Times New Roman"/>
        <charset val="134"/>
      </rPr>
      <t>+</t>
    </r>
    <r>
      <rPr>
        <sz val="13"/>
        <color theme="1"/>
        <rFont val="宋体"/>
        <charset val="134"/>
      </rPr>
      <t>顺铂（</t>
    </r>
    <r>
      <rPr>
        <sz val="13"/>
        <color theme="1"/>
        <rFont val="Times New Roman"/>
        <charset val="134"/>
      </rPr>
      <t>Cis</t>
    </r>
    <r>
      <rPr>
        <sz val="13"/>
        <color theme="1"/>
        <rFont val="宋体"/>
        <charset val="134"/>
      </rPr>
      <t>）</t>
    </r>
    <r>
      <rPr>
        <sz val="13"/>
        <color theme="1"/>
        <rFont val="Times New Roman"/>
        <charset val="134"/>
      </rPr>
      <t>+</t>
    </r>
    <r>
      <rPr>
        <sz val="13"/>
        <color theme="1"/>
        <rFont val="宋体"/>
        <charset val="134"/>
      </rPr>
      <t>柔红霉素（</t>
    </r>
    <r>
      <rPr>
        <sz val="13"/>
        <color theme="1"/>
        <rFont val="Times New Roman"/>
        <charset val="134"/>
      </rPr>
      <t>Dau</t>
    </r>
    <r>
      <rPr>
        <sz val="13"/>
        <color theme="1"/>
        <rFont val="宋体"/>
        <charset val="134"/>
      </rPr>
      <t>）</t>
    </r>
  </si>
  <si>
    <r>
      <rPr>
        <sz val="13"/>
        <color theme="1"/>
        <rFont val="Times New Roman"/>
        <charset val="134"/>
      </rPr>
      <t>5 mg/mL</t>
    </r>
    <r>
      <rPr>
        <sz val="13"/>
        <color theme="1"/>
        <rFont val="宋体"/>
        <charset val="134"/>
      </rPr>
      <t>（</t>
    </r>
    <r>
      <rPr>
        <sz val="13"/>
        <color theme="1"/>
        <rFont val="Times New Roman"/>
        <charset val="134"/>
      </rPr>
      <t>HA</t>
    </r>
    <r>
      <rPr>
        <sz val="13"/>
        <color theme="1"/>
        <rFont val="宋体"/>
        <charset val="134"/>
      </rPr>
      <t>）</t>
    </r>
    <r>
      <rPr>
        <sz val="13"/>
        <color theme="1"/>
        <rFont val="Times New Roman"/>
        <charset val="134"/>
      </rPr>
      <t xml:space="preserve">
15 mg/mL</t>
    </r>
    <r>
      <rPr>
        <sz val="13"/>
        <color theme="1"/>
        <rFont val="宋体"/>
        <charset val="134"/>
      </rPr>
      <t>（</t>
    </r>
    <r>
      <rPr>
        <sz val="13"/>
        <color theme="1"/>
        <rFont val="Times New Roman"/>
        <charset val="134"/>
      </rPr>
      <t>Cis</t>
    </r>
    <r>
      <rPr>
        <sz val="13"/>
        <color theme="1"/>
        <rFont val="宋体"/>
        <charset val="134"/>
      </rPr>
      <t>）</t>
    </r>
    <r>
      <rPr>
        <sz val="13"/>
        <color theme="1"/>
        <rFont val="Times New Roman"/>
        <charset val="134"/>
      </rPr>
      <t xml:space="preserve">
2.5 mg/mL</t>
    </r>
    <r>
      <rPr>
        <sz val="13"/>
        <color theme="1"/>
        <rFont val="宋体"/>
        <charset val="134"/>
      </rPr>
      <t>（</t>
    </r>
    <r>
      <rPr>
        <sz val="13"/>
        <color theme="1"/>
        <rFont val="Times New Roman"/>
        <charset val="134"/>
      </rPr>
      <t>Dau</t>
    </r>
    <r>
      <rPr>
        <sz val="13"/>
        <color theme="1"/>
        <rFont val="宋体"/>
        <charset val="134"/>
      </rPr>
      <t>）</t>
    </r>
  </si>
  <si>
    <t>90</t>
  </si>
  <si>
    <r>
      <rPr>
        <sz val="13"/>
        <color theme="1"/>
        <rFont val="Times New Roman"/>
        <charset val="134"/>
      </rPr>
      <t>7.4</t>
    </r>
    <r>
      <rPr>
        <sz val="13"/>
        <color theme="1"/>
        <rFont val="宋体"/>
        <charset val="134"/>
      </rPr>
      <t>（</t>
    </r>
    <r>
      <rPr>
        <sz val="13"/>
        <color theme="1"/>
        <rFont val="Times New Roman"/>
        <charset val="134"/>
      </rPr>
      <t xml:space="preserve">PBS </t>
    </r>
    <r>
      <rPr>
        <sz val="13"/>
        <color theme="1"/>
        <rFont val="宋体"/>
        <charset val="134"/>
      </rPr>
      <t>体系）</t>
    </r>
  </si>
  <si>
    <r>
      <rPr>
        <sz val="13"/>
        <color theme="1"/>
        <rFont val="Times New Roman"/>
        <charset val="134"/>
      </rPr>
      <t xml:space="preserve">90 </t>
    </r>
    <r>
      <rPr>
        <sz val="13"/>
        <color theme="1"/>
        <rFont val="宋体"/>
        <charset val="134"/>
      </rPr>
      <t>℃恒温孵育，无需额外超声</t>
    </r>
  </si>
  <si>
    <t>3.5 h</t>
  </si>
  <si>
    <r>
      <rPr>
        <sz val="13"/>
        <color theme="1"/>
        <rFont val="Times New Roman"/>
        <charset val="134"/>
      </rPr>
      <t xml:space="preserve">1. </t>
    </r>
    <r>
      <rPr>
        <sz val="13"/>
        <color theme="1"/>
        <rFont val="宋体"/>
        <charset val="134"/>
      </rPr>
      <t>一线抗</t>
    </r>
    <r>
      <rPr>
        <sz val="13"/>
        <color theme="1"/>
        <rFont val="Times New Roman"/>
        <charset val="134"/>
      </rPr>
      <t xml:space="preserve"> AML </t>
    </r>
    <r>
      <rPr>
        <sz val="13"/>
        <color theme="1"/>
        <rFont val="宋体"/>
        <charset val="134"/>
      </rPr>
      <t>化疗药，嵌入</t>
    </r>
    <r>
      <rPr>
        <sz val="13"/>
        <color theme="1"/>
        <rFont val="Times New Roman"/>
        <charset val="134"/>
      </rPr>
      <t xml:space="preserve"> DNA </t>
    </r>
    <r>
      <rPr>
        <sz val="13"/>
        <color theme="1"/>
        <rFont val="宋体"/>
        <charset val="134"/>
      </rPr>
      <t>抑制复制与转录</t>
    </r>
    <r>
      <rPr>
        <sz val="13"/>
        <color theme="1"/>
        <rFont val="Times New Roman"/>
        <charset val="134"/>
      </rPr>
      <t xml:space="preserve">2. </t>
    </r>
    <r>
      <rPr>
        <sz val="13"/>
        <color theme="1"/>
        <rFont val="宋体"/>
        <charset val="134"/>
      </rPr>
      <t>诱导</t>
    </r>
    <r>
      <rPr>
        <sz val="13"/>
        <color theme="1"/>
        <rFont val="Times New Roman"/>
        <charset val="134"/>
      </rPr>
      <t xml:space="preserve"> rrAML </t>
    </r>
    <r>
      <rPr>
        <sz val="13"/>
        <color theme="1"/>
        <rFont val="宋体"/>
        <charset val="134"/>
      </rPr>
      <t>细胞凋亡</t>
    </r>
    <r>
      <rPr>
        <sz val="13"/>
        <color theme="1"/>
        <rFont val="Times New Roman"/>
        <charset val="134"/>
      </rPr>
      <t xml:space="preserve">3. </t>
    </r>
    <r>
      <rPr>
        <sz val="13"/>
        <color theme="1"/>
        <rFont val="宋体"/>
        <charset val="134"/>
      </rPr>
      <t>协同顺铂触发溶酶体膜通透</t>
    </r>
    <r>
      <rPr>
        <sz val="13"/>
        <color theme="1"/>
        <rFont val="Times New Roman"/>
        <charset val="134"/>
      </rPr>
      <t xml:space="preserve"> (LMP)4. </t>
    </r>
    <r>
      <rPr>
        <sz val="13"/>
        <color theme="1"/>
        <rFont val="宋体"/>
        <charset val="134"/>
      </rPr>
      <t>促</t>
    </r>
    <r>
      <rPr>
        <sz val="13"/>
        <color theme="1"/>
        <rFont val="Times New Roman"/>
        <charset val="134"/>
      </rPr>
      <t xml:space="preserve"> AML </t>
    </r>
    <r>
      <rPr>
        <sz val="13"/>
        <color theme="1"/>
        <rFont val="宋体"/>
        <charset val="134"/>
      </rPr>
      <t>细胞粒</t>
    </r>
    <r>
      <rPr>
        <sz val="13"/>
        <color theme="1"/>
        <rFont val="Times New Roman"/>
        <charset val="134"/>
      </rPr>
      <t xml:space="preserve"> - </t>
    </r>
    <r>
      <rPr>
        <sz val="13"/>
        <color theme="1"/>
        <rFont val="宋体"/>
        <charset val="134"/>
      </rPr>
      <t>单核系分化</t>
    </r>
    <r>
      <rPr>
        <sz val="13"/>
        <color theme="1"/>
        <rFont val="Times New Roman"/>
        <charset val="134"/>
      </rPr>
      <t xml:space="preserve">5. CD44 </t>
    </r>
    <r>
      <rPr>
        <sz val="13"/>
        <color theme="1"/>
        <rFont val="宋体"/>
        <charset val="134"/>
      </rPr>
      <t>靶向降低全身毒性</t>
    </r>
  </si>
  <si>
    <r>
      <rPr>
        <sz val="13"/>
        <color theme="1"/>
        <rFont val="Times New Roman"/>
        <charset val="134"/>
      </rPr>
      <t xml:space="preserve">1. Cis </t>
    </r>
    <r>
      <rPr>
        <sz val="13"/>
        <color theme="1"/>
        <rFont val="宋体"/>
        <charset val="134"/>
      </rPr>
      <t>水溶液</t>
    </r>
    <r>
      <rPr>
        <sz val="13"/>
        <color theme="1"/>
        <rFont val="Times New Roman"/>
        <charset val="134"/>
      </rPr>
      <t xml:space="preserve"> 90 </t>
    </r>
    <r>
      <rPr>
        <sz val="13"/>
        <color theme="1"/>
        <rFont val="宋体"/>
        <charset val="134"/>
      </rPr>
      <t>℃预热溶解</t>
    </r>
    <r>
      <rPr>
        <sz val="13"/>
        <color theme="1"/>
        <rFont val="Times New Roman"/>
        <charset val="134"/>
      </rPr>
      <t xml:space="preserve">2. </t>
    </r>
    <r>
      <rPr>
        <sz val="13"/>
        <color theme="1"/>
        <rFont val="宋体"/>
        <charset val="134"/>
      </rPr>
      <t>与</t>
    </r>
    <r>
      <rPr>
        <sz val="13"/>
        <color theme="1"/>
        <rFont val="Times New Roman"/>
        <charset val="134"/>
      </rPr>
      <t xml:space="preserve"> Dau </t>
    </r>
    <r>
      <rPr>
        <sz val="13"/>
        <color theme="1"/>
        <rFont val="宋体"/>
        <charset val="134"/>
      </rPr>
      <t>溶液等体积混合</t>
    </r>
    <r>
      <rPr>
        <sz val="13"/>
        <color theme="1"/>
        <rFont val="Times New Roman"/>
        <charset val="134"/>
      </rPr>
      <t xml:space="preserve">3. </t>
    </r>
    <r>
      <rPr>
        <sz val="13"/>
        <color theme="1"/>
        <rFont val="宋体"/>
        <charset val="134"/>
      </rPr>
      <t>加入</t>
    </r>
    <r>
      <rPr>
        <sz val="13"/>
        <color theme="1"/>
        <rFont val="Times New Roman"/>
        <charset val="134"/>
      </rPr>
      <t xml:space="preserve"> HA </t>
    </r>
    <r>
      <rPr>
        <sz val="13"/>
        <color theme="1"/>
        <rFont val="宋体"/>
        <charset val="134"/>
      </rPr>
      <t>溶液，</t>
    </r>
    <r>
      <rPr>
        <sz val="13"/>
        <color theme="1"/>
        <rFont val="Times New Roman"/>
        <charset val="134"/>
      </rPr>
      <t xml:space="preserve">90 </t>
    </r>
    <r>
      <rPr>
        <sz val="13"/>
        <color theme="1"/>
        <rFont val="宋体"/>
        <charset val="134"/>
      </rPr>
      <t>℃孵育</t>
    </r>
    <r>
      <rPr>
        <sz val="13"/>
        <color theme="1"/>
        <rFont val="Times New Roman"/>
        <charset val="134"/>
      </rPr>
      <t xml:space="preserve"> 3.5 h4. </t>
    </r>
    <r>
      <rPr>
        <sz val="13"/>
        <color theme="1"/>
        <rFont val="宋体"/>
        <charset val="134"/>
      </rPr>
      <t>冰浴冷却</t>
    </r>
    <r>
      <rPr>
        <sz val="13"/>
        <color theme="1"/>
        <rFont val="Times New Roman"/>
        <charset val="134"/>
      </rPr>
      <t xml:space="preserve"> 5 min</t>
    </r>
    <r>
      <rPr>
        <sz val="13"/>
        <color theme="1"/>
        <rFont val="宋体"/>
        <charset val="134"/>
      </rPr>
      <t>，透析除游离药</t>
    </r>
  </si>
  <si>
    <r>
      <rPr>
        <sz val="13"/>
        <color theme="1"/>
        <rFont val="Times New Roman"/>
        <charset val="134"/>
      </rPr>
      <t xml:space="preserve">1. </t>
    </r>
    <r>
      <rPr>
        <sz val="13"/>
        <color theme="1"/>
        <rFont val="宋体"/>
        <charset val="134"/>
      </rPr>
      <t>仅作药物，不单独自组装，需</t>
    </r>
    <r>
      <rPr>
        <sz val="13"/>
        <color theme="1"/>
        <rFont val="Times New Roman"/>
        <charset val="134"/>
      </rPr>
      <t xml:space="preserve"> HA </t>
    </r>
    <r>
      <rPr>
        <sz val="13"/>
        <color theme="1"/>
        <rFont val="宋体"/>
        <charset val="134"/>
      </rPr>
      <t>与</t>
    </r>
    <r>
      <rPr>
        <sz val="13"/>
        <color theme="1"/>
        <rFont val="Times New Roman"/>
        <charset val="134"/>
      </rPr>
      <t xml:space="preserve"> Cis </t>
    </r>
    <r>
      <rPr>
        <sz val="13"/>
        <color theme="1"/>
        <rFont val="宋体"/>
        <charset val="134"/>
      </rPr>
      <t>协同交联成胶</t>
    </r>
    <r>
      <rPr>
        <sz val="13"/>
        <color theme="1"/>
        <rFont val="Times New Roman"/>
        <charset val="134"/>
      </rPr>
      <t xml:space="preserve">2. </t>
    </r>
    <r>
      <rPr>
        <sz val="13"/>
        <color theme="1"/>
        <rFont val="宋体"/>
        <charset val="134"/>
      </rPr>
      <t>被包载后进入溶酶体，而非直接入核</t>
    </r>
    <r>
      <rPr>
        <sz val="13"/>
        <color theme="1"/>
        <rFont val="Times New Roman"/>
        <charset val="134"/>
      </rPr>
      <t xml:space="preserve">3. </t>
    </r>
    <r>
      <rPr>
        <sz val="13"/>
        <color theme="1"/>
        <rFont val="宋体"/>
        <charset val="134"/>
      </rPr>
      <t>协同分化</t>
    </r>
    <r>
      <rPr>
        <sz val="13"/>
        <color theme="1"/>
        <rFont val="Times New Roman"/>
        <charset val="134"/>
      </rPr>
      <t xml:space="preserve"> therapy</t>
    </r>
    <r>
      <rPr>
        <sz val="13"/>
        <color theme="1"/>
        <rFont val="宋体"/>
        <charset val="134"/>
      </rPr>
      <t>，逆转耐药、延长生存期</t>
    </r>
  </si>
  <si>
    <r>
      <rPr>
        <sz val="12"/>
        <color theme="1"/>
        <rFont val="宋体"/>
        <charset val="134"/>
      </rPr>
      <t>蒽环共轭结构；氨基糖苷类；碱性；荧光分子；可与</t>
    </r>
    <r>
      <rPr>
        <sz val="12"/>
        <color theme="1"/>
        <rFont val="Times New Roman"/>
        <charset val="134"/>
      </rPr>
      <t xml:space="preserve"> Pt </t>
    </r>
    <r>
      <rPr>
        <sz val="12"/>
        <color theme="1"/>
        <rFont val="宋体"/>
        <charset val="134"/>
      </rPr>
      <t>配位；</t>
    </r>
    <r>
      <rPr>
        <sz val="12"/>
        <color theme="1"/>
        <rFont val="Times New Roman"/>
        <charset val="134"/>
      </rPr>
      <t xml:space="preserve">DNA </t>
    </r>
    <r>
      <rPr>
        <sz val="12"/>
        <color theme="1"/>
        <rFont val="宋体"/>
        <charset val="134"/>
      </rPr>
      <t>嵌入剂</t>
    </r>
  </si>
  <si>
    <t>10.1126/sciadv.ado3923</t>
  </si>
  <si>
    <r>
      <rPr>
        <sz val="13"/>
        <rFont val="宋体"/>
        <charset val="134"/>
      </rPr>
      <t>羟基茜草素</t>
    </r>
  </si>
  <si>
    <t>Purpurin</t>
  </si>
  <si>
    <t>C1=CC=C2C(=C1)C(=O)C3=C(C=CC(=C3C2=O)O)O</t>
  </si>
  <si>
    <t>81-64-1</t>
  </si>
  <si>
    <r>
      <rPr>
        <sz val="13"/>
        <color theme="1"/>
        <rFont val="汉仪书宋二KW"/>
        <charset val="134"/>
      </rPr>
      <t>茜草（</t>
    </r>
    <r>
      <rPr>
        <sz val="13"/>
        <color theme="1"/>
        <rFont val="Times New Roman"/>
        <charset val="134"/>
      </rPr>
      <t>Rubia tinctorum</t>
    </r>
    <r>
      <rPr>
        <sz val="13"/>
        <color theme="1"/>
        <rFont val="汉仪书宋二KW"/>
        <charset val="134"/>
      </rPr>
      <t>）根</t>
    </r>
  </si>
  <si>
    <r>
      <rPr>
        <sz val="13"/>
        <color theme="1"/>
        <rFont val="宋体"/>
        <charset val="134"/>
      </rPr>
      <t>羟基茜草素</t>
    </r>
  </si>
  <si>
    <r>
      <rPr>
        <sz val="13"/>
        <color theme="1"/>
        <rFont val="Times New Roman"/>
        <charset val="134"/>
      </rPr>
      <t xml:space="preserve"> </t>
    </r>
    <r>
      <rPr>
        <sz val="13"/>
        <color theme="1"/>
        <rFont val="宋体"/>
        <charset val="134"/>
      </rPr>
      <t>否</t>
    </r>
  </si>
  <si>
    <r>
      <rPr>
        <sz val="13"/>
        <rFont val="汉仪书宋二KW"/>
        <charset val="134"/>
      </rPr>
      <t>没食子酸鞣素锰</t>
    </r>
    <r>
      <rPr>
        <sz val="13"/>
        <rFont val="Times New Roman"/>
        <charset val="134"/>
      </rPr>
      <t>+</t>
    </r>
    <r>
      <rPr>
        <sz val="13"/>
        <rFont val="汉仪书宋二KW"/>
        <charset val="134"/>
      </rPr>
      <t>羟基茜草素</t>
    </r>
  </si>
  <si>
    <r>
      <rPr>
        <sz val="13"/>
        <color theme="1"/>
        <rFont val="宋体"/>
        <charset val="134"/>
      </rPr>
      <t>静电相互作用；</t>
    </r>
    <r>
      <rPr>
        <sz val="13"/>
        <color theme="1"/>
        <rFont val="Times New Roman"/>
        <charset val="134"/>
      </rPr>
      <t>π-π</t>
    </r>
    <r>
      <rPr>
        <sz val="13"/>
        <color theme="1"/>
        <rFont val="宋体"/>
        <charset val="134"/>
      </rPr>
      <t>堆积；疏水相互作用；氢键</t>
    </r>
  </si>
  <si>
    <r>
      <rPr>
        <sz val="13"/>
        <color theme="1"/>
        <rFont val="Times New Roman"/>
        <charset val="134"/>
      </rPr>
      <t xml:space="preserve">EA-Mn + </t>
    </r>
    <r>
      <rPr>
        <sz val="13"/>
        <color theme="1"/>
        <rFont val="宋体"/>
        <charset val="134"/>
      </rPr>
      <t>羟基茜草素</t>
    </r>
  </si>
  <si>
    <t>5.0</t>
  </si>
  <si>
    <r>
      <rPr>
        <sz val="13"/>
        <color theme="1"/>
        <rFont val="Times New Roman"/>
        <charset val="134"/>
      </rPr>
      <t>pH 5.0</t>
    </r>
    <r>
      <rPr>
        <sz val="13"/>
        <color theme="1"/>
        <rFont val="宋体"/>
        <charset val="134"/>
      </rPr>
      <t>（酸性）</t>
    </r>
    <r>
      <rPr>
        <sz val="13"/>
        <color theme="1"/>
        <rFont val="Times New Roman"/>
        <charset val="134"/>
      </rPr>
      <t>/7.4</t>
    </r>
    <r>
      <rPr>
        <sz val="13"/>
        <color theme="1"/>
        <rFont val="宋体"/>
        <charset val="134"/>
      </rPr>
      <t>（中性）</t>
    </r>
  </si>
  <si>
    <r>
      <rPr>
        <sz val="13"/>
        <color theme="1"/>
        <rFont val="Times New Roman"/>
        <charset val="134"/>
      </rPr>
      <t xml:space="preserve">500 rpm </t>
    </r>
    <r>
      <rPr>
        <sz val="13"/>
        <color theme="1"/>
        <rFont val="宋体"/>
        <charset val="134"/>
      </rPr>
      <t>磁力搅拌</t>
    </r>
  </si>
  <si>
    <t>24 h</t>
  </si>
  <si>
    <r>
      <rPr>
        <sz val="13"/>
        <color theme="1"/>
        <rFont val="Times New Roman"/>
        <charset val="134"/>
      </rPr>
      <t xml:space="preserve">1. </t>
    </r>
    <r>
      <rPr>
        <sz val="13"/>
        <color theme="1"/>
        <rFont val="宋体"/>
        <charset val="134"/>
      </rPr>
      <t>抑制</t>
    </r>
    <r>
      <rPr>
        <sz val="13"/>
        <color theme="1"/>
        <rFont val="Times New Roman"/>
        <charset val="134"/>
      </rPr>
      <t xml:space="preserve"> GDH1</t>
    </r>
    <r>
      <rPr>
        <sz val="13"/>
        <color theme="1"/>
        <rFont val="宋体"/>
        <charset val="134"/>
      </rPr>
      <t>、</t>
    </r>
    <r>
      <rPr>
        <sz val="13"/>
        <color theme="1"/>
        <rFont val="Times New Roman"/>
        <charset val="134"/>
      </rPr>
      <t>c‑Myc</t>
    </r>
    <r>
      <rPr>
        <sz val="13"/>
        <color theme="1"/>
        <rFont val="宋体"/>
        <charset val="134"/>
      </rPr>
      <t>，阻断谷氨酰胺分解</t>
    </r>
    <r>
      <rPr>
        <sz val="13"/>
        <color theme="1"/>
        <rFont val="Times New Roman"/>
        <charset val="134"/>
      </rPr>
      <t xml:space="preserve">2. </t>
    </r>
    <r>
      <rPr>
        <sz val="13"/>
        <color theme="1"/>
        <rFont val="宋体"/>
        <charset val="134"/>
      </rPr>
      <t>提升胞外谷氨酰胺水平，强效激活</t>
    </r>
    <r>
      <rPr>
        <sz val="13"/>
        <color theme="1"/>
        <rFont val="Times New Roman"/>
        <charset val="134"/>
      </rPr>
      <t xml:space="preserve"> DCs3. </t>
    </r>
    <r>
      <rPr>
        <sz val="13"/>
        <color theme="1"/>
        <rFont val="宋体"/>
        <charset val="134"/>
      </rPr>
      <t>协同</t>
    </r>
    <r>
      <rPr>
        <sz val="13"/>
        <color theme="1"/>
        <rFont val="Times New Roman"/>
        <charset val="134"/>
      </rPr>
      <t xml:space="preserve"> Mn²⁺</t>
    </r>
    <r>
      <rPr>
        <sz val="13"/>
        <color theme="1"/>
        <rFont val="宋体"/>
        <charset val="134"/>
      </rPr>
      <t>激活</t>
    </r>
    <r>
      <rPr>
        <sz val="13"/>
        <color theme="1"/>
        <rFont val="Times New Roman"/>
        <charset val="134"/>
      </rPr>
      <t xml:space="preserve"> cGAS‑STING </t>
    </r>
    <r>
      <rPr>
        <sz val="13"/>
        <color theme="1"/>
        <rFont val="宋体"/>
        <charset val="134"/>
      </rPr>
      <t>通路</t>
    </r>
    <r>
      <rPr>
        <sz val="13"/>
        <color theme="1"/>
        <rFont val="Times New Roman"/>
        <charset val="134"/>
      </rPr>
      <t xml:space="preserve">4. </t>
    </r>
    <r>
      <rPr>
        <sz val="13"/>
        <color theme="1"/>
        <rFont val="宋体"/>
        <charset val="134"/>
      </rPr>
      <t>抑制肿瘤干细胞干性、促肿瘤细胞凋亡</t>
    </r>
  </si>
  <si>
    <r>
      <rPr>
        <sz val="13"/>
        <color theme="1"/>
        <rFont val="Times New Roman"/>
        <charset val="134"/>
      </rPr>
      <t xml:space="preserve">1. Purpurin </t>
    </r>
    <r>
      <rPr>
        <sz val="13"/>
        <color theme="1"/>
        <rFont val="宋体"/>
        <charset val="134"/>
      </rPr>
      <t>溶于</t>
    </r>
    <r>
      <rPr>
        <sz val="13"/>
        <color theme="1"/>
        <rFont val="Times New Roman"/>
        <charset val="134"/>
      </rPr>
      <t xml:space="preserve"> DMSO2. </t>
    </r>
    <r>
      <rPr>
        <sz val="13"/>
        <color theme="1"/>
        <rFont val="宋体"/>
        <charset val="134"/>
      </rPr>
      <t>与</t>
    </r>
    <r>
      <rPr>
        <sz val="13"/>
        <color theme="1"/>
        <rFont val="Times New Roman"/>
        <charset val="134"/>
      </rPr>
      <t xml:space="preserve"> EA‑Mn </t>
    </r>
    <r>
      <rPr>
        <sz val="13"/>
        <color theme="1"/>
        <rFont val="宋体"/>
        <charset val="134"/>
      </rPr>
      <t>悬浊液混合搅拌</t>
    </r>
    <r>
      <rPr>
        <sz val="13"/>
        <color theme="1"/>
        <rFont val="Times New Roman"/>
        <charset val="134"/>
      </rPr>
      <t xml:space="preserve"> 24 h3. </t>
    </r>
    <r>
      <rPr>
        <sz val="13"/>
        <color theme="1"/>
        <rFont val="宋体"/>
        <charset val="134"/>
      </rPr>
      <t>高速离心、冻干得</t>
    </r>
    <r>
      <rPr>
        <sz val="13"/>
        <color theme="1"/>
        <rFont val="Times New Roman"/>
        <charset val="134"/>
      </rPr>
      <t xml:space="preserve"> E‑M@Purpurin4. </t>
    </r>
    <r>
      <rPr>
        <sz val="13"/>
        <color theme="1"/>
        <rFont val="宋体"/>
        <charset val="134"/>
      </rPr>
      <t>与</t>
    </r>
    <r>
      <rPr>
        <sz val="13"/>
        <color theme="1"/>
        <rFont val="Times New Roman"/>
        <charset val="134"/>
      </rPr>
      <t xml:space="preserve"> HA </t>
    </r>
    <r>
      <rPr>
        <sz val="13"/>
        <color theme="1"/>
        <rFont val="宋体"/>
        <charset val="134"/>
      </rPr>
      <t>溶液超声复合得</t>
    </r>
    <r>
      <rPr>
        <sz val="13"/>
        <color theme="1"/>
        <rFont val="Times New Roman"/>
        <charset val="134"/>
      </rPr>
      <t xml:space="preserve"> HA/E‑M@Purpurin</t>
    </r>
  </si>
  <si>
    <r>
      <rPr>
        <sz val="13"/>
        <color theme="1"/>
        <rFont val="宋体"/>
        <charset val="134"/>
      </rPr>
      <t>三羟基蒽醌结构；负电性；荧光特性；</t>
    </r>
    <r>
      <rPr>
        <sz val="13"/>
        <color theme="1"/>
        <rFont val="Times New Roman"/>
        <charset val="134"/>
      </rPr>
      <t xml:space="preserve">GDH1 </t>
    </r>
    <r>
      <rPr>
        <sz val="13"/>
        <color theme="1"/>
        <rFont val="宋体"/>
        <charset val="134"/>
      </rPr>
      <t>抑制剂；水溶性差</t>
    </r>
  </si>
  <si>
    <r>
      <rPr>
        <sz val="12"/>
        <color theme="1"/>
        <rFont val="Times New Roman"/>
        <charset val="134"/>
      </rPr>
      <t xml:space="preserve">1. </t>
    </r>
    <r>
      <rPr>
        <sz val="12"/>
        <color theme="1"/>
        <rFont val="宋体"/>
        <charset val="134"/>
      </rPr>
      <t>不单独自组装，需</t>
    </r>
    <r>
      <rPr>
        <sz val="12"/>
        <color theme="1"/>
        <rFont val="Times New Roman"/>
        <charset val="134"/>
      </rPr>
      <t xml:space="preserve"> EA‑Mn </t>
    </r>
    <r>
      <rPr>
        <sz val="12"/>
        <color theme="1"/>
        <rFont val="宋体"/>
        <charset val="134"/>
      </rPr>
      <t>作为载体骨架</t>
    </r>
    <r>
      <rPr>
        <sz val="12"/>
        <color theme="1"/>
        <rFont val="Times New Roman"/>
        <charset val="134"/>
      </rPr>
      <t xml:space="preserve">2. </t>
    </r>
    <r>
      <rPr>
        <sz val="12"/>
        <color theme="1"/>
        <rFont val="宋体"/>
        <charset val="134"/>
      </rPr>
      <t>具有</t>
    </r>
    <r>
      <rPr>
        <sz val="12"/>
        <color theme="1"/>
        <rFont val="Times New Roman"/>
        <charset val="134"/>
      </rPr>
      <t xml:space="preserve"> pH/GSH </t>
    </r>
    <r>
      <rPr>
        <sz val="12"/>
        <color theme="1"/>
        <rFont val="宋体"/>
        <charset val="134"/>
      </rPr>
      <t>双响应释放特性</t>
    </r>
    <r>
      <rPr>
        <sz val="12"/>
        <color theme="1"/>
        <rFont val="Times New Roman"/>
        <charset val="134"/>
      </rPr>
      <t xml:space="preserve">3. </t>
    </r>
    <r>
      <rPr>
        <sz val="12"/>
        <color theme="1"/>
        <rFont val="宋体"/>
        <charset val="134"/>
      </rPr>
      <t>协同多酚</t>
    </r>
    <r>
      <rPr>
        <sz val="12"/>
        <color theme="1"/>
        <rFont val="Times New Roman"/>
        <charset val="134"/>
      </rPr>
      <t xml:space="preserve"> + </t>
    </r>
    <r>
      <rPr>
        <sz val="12"/>
        <color theme="1"/>
        <rFont val="宋体"/>
        <charset val="134"/>
      </rPr>
      <t>金属离子实现免疫与代谢双重调控</t>
    </r>
  </si>
  <si>
    <t>10.1016/j.biomaterials.2025.123399</t>
  </si>
  <si>
    <r>
      <rPr>
        <sz val="13"/>
        <color theme="1"/>
        <rFont val="宋体"/>
        <charset val="134"/>
      </rPr>
      <t>皂苷</t>
    </r>
  </si>
  <si>
    <r>
      <rPr>
        <sz val="13"/>
        <rFont val="宋体"/>
        <charset val="134"/>
      </rPr>
      <t>人参皂苷</t>
    </r>
  </si>
  <si>
    <t>Ginsenosides</t>
  </si>
  <si>
    <t>C₅₄H₉₂O₂₃</t>
  </si>
  <si>
    <t xml:space="preserve"> 22427-39-0: CC(=CCC[C@@](C)([C@H]1CC[C@@]2([C@@H]1[C@@H](C[C@H]3[C@]2(C[C@@H]([C@@H]4[C@@]3(CC[C@@H](C4(C)C)O)C)O[C@H]5[C@@H]([C@H]([C@@H]([C@H](O5)CO)O)O)O)C)O)C)O[C@H]6[C@@H]([C@H]([C@@H]([C@H](O6)CO)O)O)O)C
41753-43-9: CC(=CCC[C@@](C)([C@H]1CC[C@@]2([C@@H]1[C@@H](C[C@H]3[C@]2(CC[C@@H]4[C@@]3(CC[C@@H](C4(C)C)O[C@H]5[C@@H]([C@H]([C@@H]([C@H](O5)CO)O)O)O[C@H]6[C@@H]([C@H]([C@@H]([C@H](O6)CO)O)O)O)C)C)O)C)O[C@H]7[C@@H]([C@H]([C@@H]([C@H](O7)CO[C@H]8[C@@H]([C@H]([C@@H]([C@H](O8)CO)O)O)O)O)O)O)C</t>
  </si>
  <si>
    <r>
      <rPr>
        <sz val="13"/>
        <color theme="1"/>
        <rFont val="Times New Roman"/>
        <charset val="134"/>
      </rPr>
      <t>Rg1</t>
    </r>
    <r>
      <rPr>
        <sz val="13"/>
        <color theme="1"/>
        <rFont val="宋体"/>
        <charset val="134"/>
      </rPr>
      <t>：</t>
    </r>
    <r>
      <rPr>
        <sz val="13"/>
        <color theme="1"/>
        <rFont val="Times New Roman"/>
        <charset val="134"/>
      </rPr>
      <t>22427-39-0   Rb1</t>
    </r>
    <r>
      <rPr>
        <sz val="13"/>
        <color theme="1"/>
        <rFont val="宋体"/>
        <charset val="134"/>
      </rPr>
      <t>：</t>
    </r>
    <r>
      <rPr>
        <sz val="13"/>
        <color theme="1"/>
        <rFont val="Times New Roman"/>
        <charset val="134"/>
      </rPr>
      <t>41753-43-9</t>
    </r>
  </si>
  <si>
    <r>
      <rPr>
        <sz val="13"/>
        <color theme="1"/>
        <rFont val="汉仪书宋二KW"/>
        <charset val="134"/>
      </rPr>
      <t>生物利用度低</t>
    </r>
    <r>
      <rPr>
        <sz val="13"/>
        <color theme="1"/>
        <rFont val="Times New Roman"/>
        <charset val="134"/>
      </rPr>
      <t>;</t>
    </r>
    <r>
      <rPr>
        <sz val="13"/>
        <color theme="1"/>
        <rFont val="汉仪书宋二KW"/>
        <charset val="134"/>
      </rPr>
      <t>首过效应强</t>
    </r>
  </si>
  <si>
    <r>
      <rPr>
        <sz val="13"/>
        <color theme="1"/>
        <rFont val="汉仪书宋二KW"/>
        <charset val="134"/>
      </rPr>
      <t>人参（</t>
    </r>
    <r>
      <rPr>
        <sz val="13"/>
        <color theme="1"/>
        <rFont val="Times New Roman"/>
        <charset val="134"/>
      </rPr>
      <t>Panax ginseng</t>
    </r>
    <r>
      <rPr>
        <sz val="13"/>
        <color theme="1"/>
        <rFont val="汉仪书宋二KW"/>
        <charset val="134"/>
      </rPr>
      <t>）根</t>
    </r>
  </si>
  <si>
    <r>
      <rPr>
        <sz val="13"/>
        <color theme="1"/>
        <rFont val="宋体"/>
        <charset val="134"/>
      </rPr>
      <t>人参皂苷</t>
    </r>
  </si>
  <si>
    <r>
      <rPr>
        <sz val="13"/>
        <color theme="1"/>
        <rFont val="宋体"/>
        <charset val="134"/>
      </rPr>
      <t>保健食品原料目录</t>
    </r>
    <r>
      <rPr>
        <sz val="13"/>
        <color theme="1"/>
        <rFont val="Times New Roman"/>
        <charset val="134"/>
      </rPr>
      <t xml:space="preserve"> </t>
    </r>
    <r>
      <rPr>
        <sz val="13"/>
        <color theme="1"/>
        <rFont val="宋体"/>
        <charset val="134"/>
      </rPr>
      <t>人参（</t>
    </r>
    <r>
      <rPr>
        <sz val="13"/>
        <color theme="1"/>
        <rFont val="Times New Roman"/>
        <charset val="134"/>
      </rPr>
      <t>2023</t>
    </r>
    <r>
      <rPr>
        <sz val="13"/>
        <color theme="1"/>
        <rFont val="宋体"/>
        <charset val="134"/>
      </rPr>
      <t>年版）；中国药典</t>
    </r>
    <r>
      <rPr>
        <sz val="13"/>
        <color theme="1"/>
        <rFont val="Times New Roman"/>
        <charset val="134"/>
      </rPr>
      <t>2020</t>
    </r>
    <r>
      <rPr>
        <sz val="13"/>
        <color theme="1"/>
        <rFont val="宋体"/>
        <charset val="134"/>
      </rPr>
      <t>年版（人参）</t>
    </r>
  </si>
  <si>
    <r>
      <rPr>
        <sz val="13"/>
        <rFont val="汉仪书宋二KW"/>
        <charset val="134"/>
      </rPr>
      <t>人参皂苷</t>
    </r>
  </si>
  <si>
    <r>
      <rPr>
        <sz val="13"/>
        <color theme="1"/>
        <rFont val="宋体"/>
        <charset val="134"/>
      </rPr>
      <t>疏水相互作用；两亲性驱动；糖基亲水；苷元疏水</t>
    </r>
  </si>
  <si>
    <t>11.06–40</t>
  </si>
  <si>
    <r>
      <rPr>
        <sz val="13"/>
        <color theme="1"/>
        <rFont val="宋体"/>
        <charset val="134"/>
      </rPr>
      <t>水</t>
    </r>
    <r>
      <rPr>
        <sz val="13"/>
        <color theme="1"/>
        <rFont val="Times New Roman"/>
        <charset val="134"/>
      </rPr>
      <t>/</t>
    </r>
    <r>
      <rPr>
        <sz val="13"/>
        <color theme="1"/>
        <rFont val="宋体"/>
        <charset val="134"/>
      </rPr>
      <t>生理盐水</t>
    </r>
  </si>
  <si>
    <r>
      <rPr>
        <sz val="13"/>
        <color theme="1"/>
        <rFont val="Times New Roman"/>
        <charset val="134"/>
      </rPr>
      <t>0.339 mg/mL</t>
    </r>
    <r>
      <rPr>
        <sz val="13"/>
        <color theme="1"/>
        <rFont val="宋体"/>
        <charset val="134"/>
      </rPr>
      <t>（</t>
    </r>
    <r>
      <rPr>
        <sz val="13"/>
        <color theme="1"/>
        <rFont val="Times New Roman"/>
        <charset val="134"/>
      </rPr>
      <t>CMC</t>
    </r>
    <r>
      <rPr>
        <sz val="13"/>
        <color theme="1"/>
        <rFont val="宋体"/>
        <charset val="134"/>
      </rPr>
      <t>）</t>
    </r>
  </si>
  <si>
    <r>
      <rPr>
        <sz val="13"/>
        <color theme="1"/>
        <rFont val="宋体"/>
        <charset val="134"/>
      </rPr>
      <t>搅拌溶解；无需超声</t>
    </r>
  </si>
  <si>
    <r>
      <rPr>
        <sz val="13"/>
        <color theme="1"/>
        <rFont val="宋体"/>
        <charset val="134"/>
      </rPr>
      <t>溶解后自发形成</t>
    </r>
  </si>
  <si>
    <r>
      <rPr>
        <sz val="13"/>
        <color theme="1"/>
        <rFont val="Times New Roman"/>
        <charset val="134"/>
      </rPr>
      <t>Rg1</t>
    </r>
    <r>
      <rPr>
        <sz val="13"/>
        <color theme="1"/>
        <rFont val="宋体"/>
        <charset val="134"/>
      </rPr>
      <t>：抗疲劳、中枢兴奋、溶血</t>
    </r>
    <r>
      <rPr>
        <sz val="13"/>
        <color theme="1"/>
        <rFont val="Times New Roman"/>
        <charset val="134"/>
      </rPr>
      <t>Rb1</t>
    </r>
    <r>
      <rPr>
        <sz val="13"/>
        <color theme="1"/>
        <rFont val="宋体"/>
        <charset val="134"/>
      </rPr>
      <t>：镇静、抗炎、扩血管</t>
    </r>
  </si>
  <si>
    <r>
      <rPr>
        <sz val="13"/>
        <color theme="1"/>
        <rFont val="Times New Roman"/>
        <charset val="134"/>
      </rPr>
      <t xml:space="preserve">1. </t>
    </r>
    <r>
      <rPr>
        <sz val="13"/>
        <color theme="1"/>
        <rFont val="宋体"/>
        <charset val="134"/>
      </rPr>
      <t>表面张力法测</t>
    </r>
    <r>
      <rPr>
        <sz val="13"/>
        <color theme="1"/>
        <rFont val="Times New Roman"/>
        <charset val="134"/>
      </rPr>
      <t xml:space="preserve"> CMC2. DLS </t>
    </r>
    <r>
      <rPr>
        <sz val="13"/>
        <color theme="1"/>
        <rFont val="宋体"/>
        <charset val="134"/>
      </rPr>
      <t>测粒径</t>
    </r>
    <r>
      <rPr>
        <sz val="13"/>
        <color theme="1"/>
        <rFont val="Times New Roman"/>
        <charset val="134"/>
      </rPr>
      <t xml:space="preserve">3. </t>
    </r>
    <r>
      <rPr>
        <sz val="13"/>
        <color theme="1"/>
        <rFont val="宋体"/>
        <charset val="134"/>
      </rPr>
      <t>大鼠在体肠灌流吸收实验</t>
    </r>
    <r>
      <rPr>
        <sz val="13"/>
        <color theme="1"/>
        <rFont val="Times New Roman"/>
        <charset val="134"/>
      </rPr>
      <t xml:space="preserve">4. </t>
    </r>
    <r>
      <rPr>
        <sz val="13"/>
        <color theme="1"/>
        <rFont val="宋体"/>
        <charset val="134"/>
      </rPr>
      <t>脂质制剂制备与药代</t>
    </r>
  </si>
  <si>
    <r>
      <rPr>
        <sz val="13"/>
        <color theme="1"/>
        <rFont val="宋体"/>
        <charset val="134"/>
      </rPr>
      <t>两亲性；</t>
    </r>
    <r>
      <rPr>
        <sz val="13"/>
        <color theme="1"/>
        <rFont val="Times New Roman"/>
        <charset val="134"/>
      </rPr>
      <t>MW</t>
    </r>
    <r>
      <rPr>
        <sz val="13"/>
        <color theme="1"/>
        <rFont val="宋体"/>
        <charset val="134"/>
      </rPr>
      <t>：</t>
    </r>
    <r>
      <rPr>
        <sz val="13"/>
        <color theme="1"/>
        <rFont val="Times New Roman"/>
        <charset val="134"/>
      </rPr>
      <t>Rg1≈800 Da</t>
    </r>
    <r>
      <rPr>
        <sz val="13"/>
        <color theme="1"/>
        <rFont val="宋体"/>
        <charset val="134"/>
      </rPr>
      <t>，</t>
    </r>
    <r>
      <rPr>
        <sz val="13"/>
        <color theme="1"/>
        <rFont val="Times New Roman"/>
        <charset val="134"/>
      </rPr>
      <t>Rb1≈1108 Da</t>
    </r>
    <r>
      <rPr>
        <sz val="13"/>
        <color theme="1"/>
        <rFont val="宋体"/>
        <charset val="134"/>
      </rPr>
      <t>；</t>
    </r>
    <r>
      <rPr>
        <sz val="13"/>
        <color theme="1"/>
        <rFont val="Times New Roman"/>
        <charset val="134"/>
      </rPr>
      <t xml:space="preserve">&gt;5 </t>
    </r>
    <r>
      <rPr>
        <sz val="13"/>
        <color theme="1"/>
        <rFont val="宋体"/>
        <charset val="134"/>
      </rPr>
      <t>个氢键供体</t>
    </r>
  </si>
  <si>
    <r>
      <rPr>
        <sz val="12"/>
        <color rgb="FF000000"/>
        <rFont val="宋体"/>
        <charset val="134"/>
      </rPr>
      <t>浓度</t>
    </r>
    <r>
      <rPr>
        <sz val="12"/>
        <color rgb="FF000000"/>
        <rFont val="Times New Roman"/>
        <charset val="134"/>
      </rPr>
      <t xml:space="preserve"> &gt; CMC </t>
    </r>
    <r>
      <rPr>
        <sz val="12"/>
        <color rgb="FF000000"/>
        <rFont val="宋体"/>
        <charset val="134"/>
      </rPr>
      <t>易成胶束，降低肠道吸收；离子强度升高会盐析；脂质制剂可抑制胶束、提升生物利用度（</t>
    </r>
    <r>
      <rPr>
        <sz val="12"/>
        <color rgb="FF000000"/>
        <rFont val="Times New Roman"/>
        <charset val="134"/>
      </rPr>
      <t xml:space="preserve">Rg1≈28 </t>
    </r>
    <r>
      <rPr>
        <sz val="12"/>
        <color rgb="FF000000"/>
        <rFont val="宋体"/>
        <charset val="134"/>
      </rPr>
      <t>倍，</t>
    </r>
    <r>
      <rPr>
        <sz val="12"/>
        <color rgb="FF000000"/>
        <rFont val="Times New Roman"/>
        <charset val="134"/>
      </rPr>
      <t xml:space="preserve">Rb1≈13 </t>
    </r>
    <r>
      <rPr>
        <sz val="12"/>
        <color rgb="FF000000"/>
        <rFont val="宋体"/>
        <charset val="134"/>
      </rPr>
      <t>倍）</t>
    </r>
    <r>
      <rPr>
        <sz val="12"/>
        <color rgb="FFC00000"/>
        <rFont val="宋体"/>
        <charset val="134"/>
      </rPr>
      <t>人参皂苷本身不在普通食品原料目录（药食同源</t>
    </r>
    <r>
      <rPr>
        <sz val="12"/>
        <color rgb="FFC00000"/>
        <rFont val="Times New Roman"/>
        <charset val="134"/>
      </rPr>
      <t xml:space="preserve"> / </t>
    </r>
    <r>
      <rPr>
        <sz val="12"/>
        <color rgb="FFC00000"/>
        <rFont val="宋体"/>
        <charset val="134"/>
      </rPr>
      <t>新食品原料）中，仅允许用于保健食品。</t>
    </r>
  </si>
  <si>
    <t>10.1016/j.ijpharm.2008.04.016</t>
  </si>
  <si>
    <r>
      <rPr>
        <sz val="13"/>
        <rFont val="宋体"/>
        <charset val="134"/>
      </rPr>
      <t>皂苷</t>
    </r>
  </si>
  <si>
    <r>
      <rPr>
        <sz val="13"/>
        <rFont val="宋体"/>
        <charset val="134"/>
      </rPr>
      <t>皂树皂苷</t>
    </r>
  </si>
  <si>
    <t>Quillaja saponins</t>
  </si>
  <si>
    <t>C₄₈H₇₈O₁₈</t>
  </si>
  <si>
    <t>C[C@]12CCC([C@@]([C@@H]1CC[C@@]3([C@@H]2CC=C4[C@]3(C[C@H]([C@@]5([C@H]4CC(CC5)(C)C)C(=O)O)O)C)C)(C)C=O)O[C@H]6[C@@H]([C@H]([C@@H]([C@H](O6)C(=O)O)O)O)O</t>
  </si>
  <si>
    <t>68990-67-0</t>
  </si>
  <si>
    <r>
      <rPr>
        <sz val="13"/>
        <color theme="1"/>
        <rFont val="汉仪书宋二KW"/>
        <charset val="134"/>
      </rPr>
      <t>生物利用度低</t>
    </r>
  </si>
  <si>
    <r>
      <rPr>
        <sz val="13"/>
        <color theme="1"/>
        <rFont val="汉仪书宋二KW"/>
        <charset val="134"/>
      </rPr>
      <t>皂树（</t>
    </r>
    <r>
      <rPr>
        <sz val="13"/>
        <color theme="1"/>
        <rFont val="Times New Roman"/>
        <charset val="134"/>
      </rPr>
      <t>Quillaja saponaria</t>
    </r>
    <r>
      <rPr>
        <sz val="13"/>
        <color theme="1"/>
        <rFont val="汉仪书宋二KW"/>
        <charset val="134"/>
      </rPr>
      <t>）树皮</t>
    </r>
  </si>
  <si>
    <r>
      <rPr>
        <sz val="13"/>
        <color theme="1"/>
        <rFont val="宋体"/>
        <charset val="134"/>
      </rPr>
      <t>皂树皂苷</t>
    </r>
  </si>
  <si>
    <r>
      <rPr>
        <sz val="13"/>
        <color theme="1"/>
        <rFont val="Times New Roman"/>
        <charset val="134"/>
      </rPr>
      <t>GB 2760‑2024</t>
    </r>
    <r>
      <rPr>
        <sz val="13"/>
        <color theme="1"/>
        <rFont val="宋体"/>
        <charset val="134"/>
      </rPr>
      <t>作为食品添加剂（皂树皮提取物，乳化剂）</t>
    </r>
  </si>
  <si>
    <r>
      <rPr>
        <sz val="13"/>
        <rFont val="汉仪书宋二KW"/>
        <charset val="134"/>
      </rPr>
      <t>皂树皂苷</t>
    </r>
  </si>
  <si>
    <r>
      <rPr>
        <sz val="13"/>
        <color theme="1"/>
        <rFont val="宋体"/>
        <charset val="134"/>
      </rPr>
      <t>疏水相互作用；氢键；两亲性驱动；两亲性</t>
    </r>
  </si>
  <si>
    <r>
      <rPr>
        <sz val="13"/>
        <color theme="1"/>
        <rFont val="宋体"/>
        <charset val="134"/>
      </rPr>
      <t>纳米胶束；纳米乳</t>
    </r>
  </si>
  <si>
    <t>110–150</t>
  </si>
  <si>
    <t>10 mg/mL</t>
  </si>
  <si>
    <t>20</t>
  </si>
  <si>
    <r>
      <rPr>
        <sz val="13"/>
        <color theme="1"/>
        <rFont val="宋体"/>
        <charset val="134"/>
      </rPr>
      <t>涡旋振荡；微射流均质</t>
    </r>
  </si>
  <si>
    <r>
      <rPr>
        <sz val="13"/>
        <color theme="1"/>
        <rFont val="Times New Roman"/>
        <charset val="134"/>
      </rPr>
      <t xml:space="preserve">24 h </t>
    </r>
    <r>
      <rPr>
        <sz val="13"/>
        <color theme="1"/>
        <rFont val="宋体"/>
        <charset val="134"/>
      </rPr>
      <t>搅拌溶解；微射流</t>
    </r>
    <r>
      <rPr>
        <sz val="13"/>
        <color theme="1"/>
        <rFont val="Times New Roman"/>
        <charset val="134"/>
      </rPr>
      <t xml:space="preserve"> 6 </t>
    </r>
    <r>
      <rPr>
        <sz val="13"/>
        <color theme="1"/>
        <rFont val="宋体"/>
        <charset val="134"/>
      </rPr>
      <t>次循环</t>
    </r>
  </si>
  <si>
    <r>
      <rPr>
        <sz val="13"/>
        <color theme="1"/>
        <rFont val="宋体"/>
        <charset val="134"/>
      </rPr>
      <t>天然乳化剂、抗氧化、稳定色素、食品级安全</t>
    </r>
  </si>
  <si>
    <r>
      <rPr>
        <sz val="13"/>
        <color theme="1"/>
        <rFont val="Times New Roman"/>
        <charset val="134"/>
      </rPr>
      <t xml:space="preserve">1. </t>
    </r>
    <r>
      <rPr>
        <sz val="13"/>
        <color theme="1"/>
        <rFont val="宋体"/>
        <charset val="134"/>
      </rPr>
      <t>搅拌法制备载叶黄素酯胶束</t>
    </r>
    <r>
      <rPr>
        <sz val="13"/>
        <color theme="1"/>
        <rFont val="Times New Roman"/>
        <charset val="134"/>
      </rPr>
      <t xml:space="preserve">
2. </t>
    </r>
    <r>
      <rPr>
        <sz val="13"/>
        <color theme="1"/>
        <rFont val="宋体"/>
        <charset val="134"/>
      </rPr>
      <t>微射流制备纳米乳</t>
    </r>
    <r>
      <rPr>
        <sz val="13"/>
        <color theme="1"/>
        <rFont val="Times New Roman"/>
        <charset val="134"/>
      </rPr>
      <t xml:space="preserve">
3. </t>
    </r>
    <r>
      <rPr>
        <sz val="13"/>
        <color theme="1"/>
        <rFont val="宋体"/>
        <charset val="134"/>
      </rPr>
      <t>喷雾干燥</t>
    </r>
    <r>
      <rPr>
        <sz val="13"/>
        <color theme="1"/>
        <rFont val="Times New Roman"/>
        <charset val="134"/>
      </rPr>
      <t xml:space="preserve"> / </t>
    </r>
    <r>
      <rPr>
        <sz val="13"/>
        <color theme="1"/>
        <rFont val="宋体"/>
        <charset val="134"/>
      </rPr>
      <t>冷冻干燥微胶囊</t>
    </r>
  </si>
  <si>
    <r>
      <rPr>
        <sz val="13"/>
        <color theme="1"/>
        <rFont val="宋体"/>
        <charset val="134"/>
      </rPr>
      <t>两亲性表面活性剂；含乙酰基</t>
    </r>
    <r>
      <rPr>
        <sz val="13"/>
        <color theme="1"/>
        <rFont val="Times New Roman"/>
        <charset val="134"/>
      </rPr>
      <t xml:space="preserve"> / </t>
    </r>
    <r>
      <rPr>
        <sz val="13"/>
        <color theme="1"/>
        <rFont val="宋体"/>
        <charset val="134"/>
      </rPr>
      <t>脂肪酰基侧链；强界面吸附与高粘弹性</t>
    </r>
  </si>
  <si>
    <r>
      <rPr>
        <sz val="12"/>
        <color rgb="FF000000"/>
        <rFont val="宋体"/>
        <charset val="134"/>
      </rPr>
      <t>浓度</t>
    </r>
    <r>
      <rPr>
        <sz val="12"/>
        <color rgb="FF000000"/>
        <rFont val="Times New Roman"/>
        <charset val="134"/>
      </rPr>
      <t xml:space="preserve"> &gt; CMC </t>
    </r>
    <r>
      <rPr>
        <sz val="12"/>
        <color rgb="FF000000"/>
        <rFont val="宋体"/>
        <charset val="134"/>
      </rPr>
      <t>易成胶束，降低肠道吸收；离子强度升高会盐析；脂质制剂可抑制胶束、提升生物利用度（</t>
    </r>
    <r>
      <rPr>
        <sz val="12"/>
        <color rgb="FF000000"/>
        <rFont val="Times New Roman"/>
        <charset val="134"/>
      </rPr>
      <t xml:space="preserve">Rg1≈28 </t>
    </r>
    <r>
      <rPr>
        <sz val="12"/>
        <color rgb="FF000000"/>
        <rFont val="宋体"/>
        <charset val="134"/>
      </rPr>
      <t>倍，</t>
    </r>
    <r>
      <rPr>
        <sz val="12"/>
        <color rgb="FF000000"/>
        <rFont val="Times New Roman"/>
        <charset val="134"/>
      </rPr>
      <t xml:space="preserve">Rb1≈14 </t>
    </r>
    <r>
      <rPr>
        <sz val="12"/>
        <color rgb="FF000000"/>
        <rFont val="宋体"/>
        <charset val="134"/>
      </rPr>
      <t>倍）：</t>
    </r>
    <r>
      <rPr>
        <sz val="12"/>
        <color rgb="FFC00000"/>
        <rFont val="宋体"/>
        <charset val="134"/>
      </rPr>
      <t>皂树皂苷不在</t>
    </r>
    <r>
      <rPr>
        <sz val="12"/>
        <color rgb="FFC00000"/>
        <rFont val="Times New Roman"/>
        <charset val="134"/>
      </rPr>
      <t xml:space="preserve"> “</t>
    </r>
    <r>
      <rPr>
        <sz val="12"/>
        <color rgb="FFC00000"/>
        <rFont val="宋体"/>
        <charset val="134"/>
      </rPr>
      <t>药食同源</t>
    </r>
    <r>
      <rPr>
        <sz val="12"/>
        <color rgb="FFC00000"/>
        <rFont val="Times New Roman"/>
        <charset val="134"/>
      </rPr>
      <t xml:space="preserve"> / </t>
    </r>
    <r>
      <rPr>
        <sz val="12"/>
        <color rgb="FFC00000"/>
        <rFont val="宋体"/>
        <charset val="134"/>
      </rPr>
      <t>新食品原料</t>
    </r>
    <r>
      <rPr>
        <sz val="12"/>
        <color rgb="FFC00000"/>
        <rFont val="Times New Roman"/>
        <charset val="134"/>
      </rPr>
      <t xml:space="preserve">” </t>
    </r>
    <r>
      <rPr>
        <sz val="12"/>
        <color rgb="FFC00000"/>
        <rFont val="宋体"/>
        <charset val="134"/>
      </rPr>
      <t>目录（不可直接作普通食品原料）；可作为食品添加剂（皂树皮提取物）用于普通食品，也可用于保健食品。</t>
    </r>
  </si>
  <si>
    <t>10.1016/j.foodres.2016.06.014</t>
  </si>
  <si>
    <r>
      <rPr>
        <sz val="13"/>
        <rFont val="宋体"/>
        <charset val="134"/>
      </rPr>
      <t>积雪草苷</t>
    </r>
  </si>
  <si>
    <t>Asiaticoside</t>
  </si>
  <si>
    <t>C₄₈H₇₈O₁₉</t>
  </si>
  <si>
    <t>C[C@@H]1CC[C@@]2(CC[C@@]3(C(=CC[C@H]4[C@]3(CC[C@@H]5[C@@]4(C[C@H]([C@@H]([C@@]5(C)CO)O)O)C)C)[C@@H]2[C@H]1C)C)C(=O)O[C@H]6[C@@H]([C@H]([C@@H]([C@H](O6)CO[C@H]7[C@@H]([C@H]([C@@H]([C@H](O7)CO)O[C@H]8[C@@H]([C@@H]([C@H]([C@@H](O8)C)O)O)O)O)O)O)O)O</t>
  </si>
  <si>
    <t>16830-15-2</t>
  </si>
  <si>
    <r>
      <rPr>
        <sz val="13"/>
        <color theme="1"/>
        <rFont val="汉仪书宋二KW"/>
        <charset val="134"/>
      </rPr>
      <t>积雪草（</t>
    </r>
    <r>
      <rPr>
        <sz val="13"/>
        <color theme="1"/>
        <rFont val="Times New Roman"/>
        <charset val="134"/>
      </rPr>
      <t>Centella asiatica</t>
    </r>
    <r>
      <rPr>
        <sz val="13"/>
        <color theme="1"/>
        <rFont val="汉仪书宋二KW"/>
        <charset val="134"/>
      </rPr>
      <t>）全草</t>
    </r>
  </si>
  <si>
    <r>
      <rPr>
        <sz val="13"/>
        <color theme="1"/>
        <rFont val="宋体"/>
        <charset val="134"/>
      </rPr>
      <t>积雪草苷</t>
    </r>
  </si>
  <si>
    <r>
      <rPr>
        <sz val="13"/>
        <color theme="1"/>
        <rFont val="宋体"/>
        <charset val="134"/>
      </rPr>
      <t>已使用化妆品原料目录（</t>
    </r>
    <r>
      <rPr>
        <sz val="13"/>
        <color theme="1"/>
        <rFont val="Times New Roman"/>
        <charset val="134"/>
      </rPr>
      <t>2021</t>
    </r>
    <r>
      <rPr>
        <sz val="13"/>
        <color theme="1"/>
        <rFont val="宋体"/>
        <charset val="134"/>
      </rPr>
      <t>年版）序号</t>
    </r>
    <r>
      <rPr>
        <sz val="13"/>
        <color theme="1"/>
        <rFont val="Times New Roman"/>
        <charset val="134"/>
      </rPr>
      <t>03367</t>
    </r>
    <r>
      <rPr>
        <sz val="13"/>
        <color theme="1"/>
        <rFont val="宋体"/>
        <charset val="134"/>
      </rPr>
      <t>（积雪草提取物）；中国药典</t>
    </r>
    <r>
      <rPr>
        <sz val="13"/>
        <color theme="1"/>
        <rFont val="Times New Roman"/>
        <charset val="134"/>
      </rPr>
      <t>2020</t>
    </r>
    <r>
      <rPr>
        <sz val="13"/>
        <color theme="1"/>
        <rFont val="宋体"/>
        <charset val="134"/>
      </rPr>
      <t>年版（积雪草苷为积雪草的指标成分）</t>
    </r>
  </si>
  <si>
    <r>
      <rPr>
        <sz val="13"/>
        <rFont val="汉仪书宋二KW"/>
        <charset val="134"/>
      </rPr>
      <t>积雪草苷</t>
    </r>
  </si>
  <si>
    <r>
      <rPr>
        <sz val="13"/>
        <color theme="1"/>
        <rFont val="宋体"/>
        <charset val="134"/>
      </rPr>
      <t>氢键；</t>
    </r>
    <r>
      <rPr>
        <sz val="13"/>
        <color theme="1"/>
        <rFont val="Times New Roman"/>
        <charset val="134"/>
      </rPr>
      <t>π-π</t>
    </r>
    <r>
      <rPr>
        <sz val="13"/>
        <color theme="1"/>
        <rFont val="宋体"/>
        <charset val="134"/>
      </rPr>
      <t>堆积；疏水相互作用；静电相互作用</t>
    </r>
  </si>
  <si>
    <r>
      <rPr>
        <sz val="13"/>
        <color theme="1"/>
        <rFont val="宋体"/>
        <charset val="134"/>
      </rPr>
      <t>纳米纤维</t>
    </r>
  </si>
  <si>
    <t>100</t>
  </si>
  <si>
    <r>
      <rPr>
        <sz val="13"/>
        <color theme="1"/>
        <rFont val="宋体"/>
        <charset val="134"/>
      </rPr>
      <t>甘油</t>
    </r>
  </si>
  <si>
    <r>
      <rPr>
        <sz val="13"/>
        <color theme="1"/>
        <rFont val="Times New Roman"/>
        <charset val="134"/>
      </rPr>
      <t>5 mg/mL</t>
    </r>
    <r>
      <rPr>
        <sz val="13"/>
        <color theme="1"/>
        <rFont val="宋体"/>
        <charset val="134"/>
      </rPr>
      <t>（临界凝胶）</t>
    </r>
  </si>
  <si>
    <r>
      <rPr>
        <sz val="13"/>
        <color theme="1"/>
        <rFont val="宋体"/>
        <charset val="134"/>
      </rPr>
      <t>甘油</t>
    </r>
    <r>
      <rPr>
        <sz val="13"/>
        <color theme="1"/>
        <rFont val="Times New Roman"/>
        <charset val="134"/>
      </rPr>
      <t>:</t>
    </r>
    <r>
      <rPr>
        <sz val="13"/>
        <color theme="1"/>
        <rFont val="宋体"/>
        <charset val="134"/>
      </rPr>
      <t>水</t>
    </r>
    <r>
      <rPr>
        <sz val="13"/>
        <color theme="1"/>
        <rFont val="Times New Roman"/>
        <charset val="134"/>
      </rPr>
      <t>=3:7 v/v</t>
    </r>
  </si>
  <si>
    <t>2.0~6.9</t>
  </si>
  <si>
    <r>
      <rPr>
        <sz val="13"/>
        <color theme="1"/>
        <rFont val="Times New Roman"/>
        <charset val="134"/>
      </rPr>
      <t xml:space="preserve">pH 2.0~6.9 </t>
    </r>
    <r>
      <rPr>
        <sz val="13"/>
        <color theme="1"/>
        <rFont val="宋体"/>
        <charset val="134"/>
      </rPr>
      <t>可成胶，优选中性</t>
    </r>
  </si>
  <si>
    <r>
      <rPr>
        <sz val="13"/>
        <color theme="1"/>
        <rFont val="宋体"/>
        <charset val="134"/>
      </rPr>
      <t>超声</t>
    </r>
    <r>
      <rPr>
        <sz val="13"/>
        <color theme="1"/>
        <rFont val="Times New Roman"/>
        <charset val="134"/>
      </rPr>
      <t xml:space="preserve"> 40 kHz</t>
    </r>
    <r>
      <rPr>
        <sz val="13"/>
        <color theme="1"/>
        <rFont val="宋体"/>
        <charset val="134"/>
      </rPr>
      <t>，</t>
    </r>
    <r>
      <rPr>
        <sz val="13"/>
        <color theme="1"/>
        <rFont val="Times New Roman"/>
        <charset val="134"/>
      </rPr>
      <t>5 min</t>
    </r>
  </si>
  <si>
    <r>
      <rPr>
        <sz val="13"/>
        <color theme="1"/>
        <rFont val="宋体"/>
        <charset val="134"/>
      </rPr>
      <t>超声后快速组装成胶</t>
    </r>
  </si>
  <si>
    <r>
      <rPr>
        <sz val="13"/>
        <color theme="1"/>
        <rFont val="宋体"/>
        <charset val="134"/>
      </rPr>
      <t>抗炎、抗氧化、促胶原合成、促伤口愈合、促透皮吸收</t>
    </r>
  </si>
  <si>
    <r>
      <rPr>
        <sz val="13"/>
        <color theme="1"/>
        <rFont val="Times New Roman"/>
        <charset val="134"/>
      </rPr>
      <t xml:space="preserve">AS </t>
    </r>
    <r>
      <rPr>
        <sz val="13"/>
        <color theme="1"/>
        <rFont val="宋体"/>
        <charset val="134"/>
      </rPr>
      <t>溶于</t>
    </r>
    <r>
      <rPr>
        <sz val="13"/>
        <color theme="1"/>
        <rFont val="Times New Roman"/>
        <charset val="134"/>
      </rPr>
      <t xml:space="preserve"> DMSO</t>
    </r>
    <r>
      <rPr>
        <sz val="13"/>
        <color theme="1"/>
        <rFont val="宋体"/>
        <charset val="134"/>
      </rPr>
      <t>，反溶剂分散法，超声诱导成胶；表征用</t>
    </r>
    <r>
      <rPr>
        <sz val="13"/>
        <color theme="1"/>
        <rFont val="Times New Roman"/>
        <charset val="134"/>
      </rPr>
      <t xml:space="preserve"> SEM/TEM/FTIR/DSC/PXRD/ </t>
    </r>
    <r>
      <rPr>
        <sz val="13"/>
        <color theme="1"/>
        <rFont val="宋体"/>
        <charset val="134"/>
      </rPr>
      <t>流变</t>
    </r>
    <r>
      <rPr>
        <sz val="13"/>
        <color theme="1"/>
        <rFont val="Times New Roman"/>
        <charset val="134"/>
      </rPr>
      <t xml:space="preserve"> / </t>
    </r>
    <r>
      <rPr>
        <sz val="13"/>
        <color theme="1"/>
        <rFont val="宋体"/>
        <charset val="134"/>
      </rPr>
      <t>透皮实验</t>
    </r>
  </si>
  <si>
    <r>
      <rPr>
        <sz val="13"/>
        <color theme="1"/>
        <rFont val="宋体"/>
        <charset val="134"/>
      </rPr>
      <t>分子量</t>
    </r>
    <r>
      <rPr>
        <sz val="13"/>
        <color theme="1"/>
        <rFont val="Times New Roman"/>
        <charset val="134"/>
      </rPr>
      <t xml:space="preserve"> 959.12 g/mol</t>
    </r>
    <r>
      <rPr>
        <sz val="13"/>
        <color theme="1"/>
        <rFont val="宋体"/>
        <charset val="134"/>
      </rPr>
      <t>，水溶性</t>
    </r>
    <r>
      <rPr>
        <sz val="13"/>
        <color theme="1"/>
        <rFont val="Times New Roman"/>
        <charset val="134"/>
      </rPr>
      <t xml:space="preserve"> 0.7 mM</t>
    </r>
    <r>
      <rPr>
        <sz val="13"/>
        <color theme="1"/>
        <rFont val="宋体"/>
        <charset val="134"/>
      </rPr>
      <t>，两亲性</t>
    </r>
  </si>
  <si>
    <r>
      <rPr>
        <sz val="12"/>
        <color rgb="FF000000"/>
        <rFont val="Times New Roman"/>
        <charset val="134"/>
      </rPr>
      <t xml:space="preserve">pH </t>
    </r>
    <r>
      <rPr>
        <sz val="12"/>
        <color rgb="FF000000"/>
        <rFont val="宋体"/>
        <charset val="134"/>
      </rPr>
      <t>响应、剪切变稀、自支撑凝胶；透皮通量提升</t>
    </r>
    <r>
      <rPr>
        <sz val="12"/>
        <color rgb="FF000000"/>
        <rFont val="Times New Roman"/>
        <charset val="134"/>
      </rPr>
      <t xml:space="preserve"> 1.73 </t>
    </r>
    <r>
      <rPr>
        <sz val="12"/>
        <color rgb="FF000000"/>
        <rFont val="宋体"/>
        <charset val="134"/>
      </rPr>
      <t>倍，皮肤滞留提升</t>
    </r>
    <r>
      <rPr>
        <sz val="12"/>
        <color rgb="FF000000"/>
        <rFont val="Times New Roman"/>
        <charset val="134"/>
      </rPr>
      <t xml:space="preserve"> 2.04 </t>
    </r>
    <r>
      <rPr>
        <sz val="12"/>
        <color rgb="FF000000"/>
        <rFont val="宋体"/>
        <charset val="134"/>
      </rPr>
      <t>倍</t>
    </r>
    <r>
      <rPr>
        <sz val="12"/>
        <color rgb="FF000000"/>
        <rFont val="Times New Roman"/>
        <charset val="134"/>
      </rPr>
      <t xml:space="preserve"> </t>
    </r>
    <r>
      <rPr>
        <sz val="12"/>
        <color rgb="FFC00000"/>
        <rFont val="宋体"/>
        <charset val="134"/>
      </rPr>
      <t>不属于普通食品原料，不可用于普通食品；仅限用于保健食品与药品。</t>
    </r>
  </si>
  <si>
    <t>10.3389/fbioe.2025.1589865</t>
  </si>
  <si>
    <r>
      <rPr>
        <sz val="13"/>
        <rFont val="宋体"/>
        <charset val="134"/>
      </rPr>
      <t>三七皂苷</t>
    </r>
  </si>
  <si>
    <t>Notoginsenosides</t>
  </si>
  <si>
    <t>C₄₈H₈₂O₁₇</t>
  </si>
  <si>
    <t>CC(=CCC[C@@](C)([C@H]1CC[C@@]2([C@@H]1[C@@H](C[C@H]3[C@]2(C[C@@H]([C@@H]4[C@@]3(CC[C@@H](C4(C)C)O)C)O[C@H]5[C@@H]([C@H]([C@@H]([C@H](O5)CO)O)O)O[C@H]6[C@@H]([C@H]([C@@H](CO6)O)O)O)C)O)C)O[C@H]7[C@@H]([C@H]([C@@H]([C@H](O7)CO)O)O)O)C</t>
  </si>
  <si>
    <t>80418-24-2</t>
  </si>
  <si>
    <r>
      <rPr>
        <sz val="13"/>
        <color theme="1"/>
        <rFont val="汉仪书宋二KW"/>
        <charset val="134"/>
      </rPr>
      <t>三七（</t>
    </r>
    <r>
      <rPr>
        <sz val="13"/>
        <color theme="1"/>
        <rFont val="Times New Roman"/>
        <charset val="134"/>
      </rPr>
      <t>Panax notoginseng</t>
    </r>
    <r>
      <rPr>
        <sz val="13"/>
        <color theme="1"/>
        <rFont val="汉仪书宋二KW"/>
        <charset val="134"/>
      </rPr>
      <t>）根</t>
    </r>
  </si>
  <si>
    <r>
      <rPr>
        <sz val="13"/>
        <color theme="1"/>
        <rFont val="宋体"/>
        <charset val="134"/>
      </rPr>
      <t>三七皂苷</t>
    </r>
  </si>
  <si>
    <r>
      <rPr>
        <sz val="13"/>
        <color theme="1"/>
        <rFont val="宋体"/>
        <charset val="134"/>
      </rPr>
      <t>可用于保健食品的物品名单（三七）；中国药典</t>
    </r>
    <r>
      <rPr>
        <sz val="13"/>
        <color theme="1"/>
        <rFont val="Times New Roman"/>
        <charset val="134"/>
      </rPr>
      <t>2020</t>
    </r>
    <r>
      <rPr>
        <sz val="13"/>
        <color theme="1"/>
        <rFont val="宋体"/>
        <charset val="134"/>
      </rPr>
      <t>年版（三七）</t>
    </r>
  </si>
  <si>
    <r>
      <rPr>
        <sz val="13"/>
        <rFont val="汉仪书宋二KW"/>
        <charset val="134"/>
      </rPr>
      <t>三七皂苷</t>
    </r>
  </si>
  <si>
    <r>
      <rPr>
        <sz val="13"/>
        <color theme="1"/>
        <rFont val="宋体"/>
        <charset val="134"/>
      </rPr>
      <t>氢键；疏水相互作用</t>
    </r>
  </si>
  <si>
    <r>
      <rPr>
        <sz val="13"/>
        <color theme="1"/>
        <rFont val="宋体"/>
        <charset val="134"/>
      </rPr>
      <t>螺旋纳米纤维；三维多孔网络</t>
    </r>
  </si>
  <si>
    <r>
      <rPr>
        <sz val="13"/>
        <color theme="1"/>
        <rFont val="Times New Roman"/>
        <charset val="134"/>
      </rPr>
      <t xml:space="preserve">100 </t>
    </r>
    <r>
      <rPr>
        <sz val="13"/>
        <color theme="1"/>
        <rFont val="宋体"/>
        <charset val="134"/>
      </rPr>
      <t>℃加热</t>
    </r>
    <r>
      <rPr>
        <sz val="13"/>
        <color theme="1"/>
        <rFont val="Times New Roman"/>
        <charset val="134"/>
      </rPr>
      <t xml:space="preserve"> 1 h</t>
    </r>
    <r>
      <rPr>
        <sz val="13"/>
        <color theme="1"/>
        <rFont val="宋体"/>
        <charset val="134"/>
      </rPr>
      <t>，冷却至室温</t>
    </r>
  </si>
  <si>
    <r>
      <rPr>
        <sz val="13"/>
        <color theme="1"/>
        <rFont val="宋体"/>
        <charset val="134"/>
      </rPr>
      <t>无</t>
    </r>
    <r>
      <rPr>
        <sz val="13"/>
        <color theme="1"/>
        <rFont val="Times New Roman"/>
        <charset val="134"/>
      </rPr>
      <t xml:space="preserve"> </t>
    </r>
  </si>
  <si>
    <r>
      <rPr>
        <sz val="13"/>
        <color theme="1"/>
        <rFont val="宋体"/>
        <charset val="134"/>
      </rPr>
      <t>无需超声</t>
    </r>
    <r>
      <rPr>
        <sz val="13"/>
        <color theme="1"/>
        <rFont val="Times New Roman"/>
        <charset val="134"/>
      </rPr>
      <t xml:space="preserve"> / </t>
    </r>
    <r>
      <rPr>
        <sz val="13"/>
        <color theme="1"/>
        <rFont val="宋体"/>
        <charset val="134"/>
      </rPr>
      <t>搅拌，加热溶解后静置</t>
    </r>
  </si>
  <si>
    <r>
      <rPr>
        <sz val="13"/>
        <color theme="1"/>
        <rFont val="宋体"/>
        <charset val="134"/>
      </rPr>
      <t>冷却后</t>
    </r>
    <r>
      <rPr>
        <sz val="13"/>
        <color theme="1"/>
        <rFont val="Times New Roman"/>
        <charset val="134"/>
      </rPr>
      <t xml:space="preserve"> 30 min </t>
    </r>
    <r>
      <rPr>
        <sz val="13"/>
        <color theme="1"/>
        <rFont val="宋体"/>
        <charset val="134"/>
      </rPr>
      <t>内完成成胶</t>
    </r>
  </si>
  <si>
    <r>
      <rPr>
        <sz val="13"/>
        <color theme="1"/>
        <rFont val="Times New Roman"/>
        <charset val="134"/>
      </rPr>
      <t xml:space="preserve">1. </t>
    </r>
    <r>
      <rPr>
        <sz val="13"/>
        <color theme="1"/>
        <rFont val="宋体"/>
        <charset val="134"/>
      </rPr>
      <t>强抗白色念珠菌活性</t>
    </r>
    <r>
      <rPr>
        <sz val="13"/>
        <color theme="1"/>
        <rFont val="Times New Roman"/>
        <charset val="134"/>
      </rPr>
      <t xml:space="preserve">2. </t>
    </r>
    <r>
      <rPr>
        <sz val="13"/>
        <color theme="1"/>
        <rFont val="宋体"/>
        <charset val="134"/>
      </rPr>
      <t>损伤真菌细胞壁与细胞膜</t>
    </r>
    <r>
      <rPr>
        <sz val="13"/>
        <color theme="1"/>
        <rFont val="Times New Roman"/>
        <charset val="134"/>
      </rPr>
      <t xml:space="preserve">3. </t>
    </r>
    <r>
      <rPr>
        <sz val="13"/>
        <color theme="1"/>
        <rFont val="宋体"/>
        <charset val="134"/>
      </rPr>
      <t>可负载益生菌</t>
    </r>
    <r>
      <rPr>
        <sz val="13"/>
        <color theme="1"/>
        <rFont val="Times New Roman"/>
        <charset val="134"/>
      </rPr>
      <t xml:space="preserve"> LGG </t>
    </r>
    <r>
      <rPr>
        <sz val="13"/>
        <color theme="1"/>
        <rFont val="宋体"/>
        <charset val="134"/>
      </rPr>
      <t>协同抑制阴道炎</t>
    </r>
    <r>
      <rPr>
        <sz val="13"/>
        <color theme="1"/>
        <rFont val="Times New Roman"/>
        <charset val="134"/>
      </rPr>
      <t xml:space="preserve">4. </t>
    </r>
    <r>
      <rPr>
        <sz val="13"/>
        <color theme="1"/>
        <rFont val="宋体"/>
        <charset val="134"/>
      </rPr>
      <t>恢复阴道微生态平衡</t>
    </r>
  </si>
  <si>
    <r>
      <rPr>
        <sz val="13"/>
        <color theme="1"/>
        <rFont val="Times New Roman"/>
        <charset val="134"/>
      </rPr>
      <t xml:space="preserve">1. ZR1 </t>
    </r>
    <r>
      <rPr>
        <sz val="13"/>
        <color theme="1"/>
        <rFont val="宋体"/>
        <charset val="134"/>
      </rPr>
      <t>溶于</t>
    </r>
    <r>
      <rPr>
        <sz val="13"/>
        <color theme="1"/>
        <rFont val="Times New Roman"/>
        <charset val="134"/>
      </rPr>
      <t xml:space="preserve"> PBS2. 100 </t>
    </r>
    <r>
      <rPr>
        <sz val="13"/>
        <color theme="1"/>
        <rFont val="宋体"/>
        <charset val="134"/>
      </rPr>
      <t>℃加热至澄清</t>
    </r>
    <r>
      <rPr>
        <sz val="13"/>
        <color theme="1"/>
        <rFont val="Times New Roman"/>
        <charset val="134"/>
      </rPr>
      <t xml:space="preserve">3. </t>
    </r>
    <r>
      <rPr>
        <sz val="13"/>
        <color theme="1"/>
        <rFont val="宋体"/>
        <charset val="134"/>
      </rPr>
      <t>冷却室温自发成胶</t>
    </r>
    <r>
      <rPr>
        <sz val="13"/>
        <color theme="1"/>
        <rFont val="Times New Roman"/>
        <charset val="134"/>
      </rPr>
      <t xml:space="preserve">4. </t>
    </r>
    <r>
      <rPr>
        <sz val="13"/>
        <color theme="1"/>
        <rFont val="宋体"/>
        <charset val="134"/>
      </rPr>
      <t>冷冻电镜结构解析</t>
    </r>
  </si>
  <si>
    <r>
      <rPr>
        <sz val="13"/>
        <color theme="1"/>
        <rFont val="宋体"/>
        <charset val="134"/>
      </rPr>
      <t>三萜母核</t>
    </r>
    <r>
      <rPr>
        <sz val="13"/>
        <color theme="1"/>
        <rFont val="Times New Roman"/>
        <charset val="134"/>
      </rPr>
      <t xml:space="preserve"> + </t>
    </r>
    <r>
      <rPr>
        <sz val="13"/>
        <color theme="1"/>
        <rFont val="宋体"/>
        <charset val="134"/>
      </rPr>
      <t>二糖基团；具羧基、多羟基；可形成多重氢键；双亲性结构</t>
    </r>
  </si>
  <si>
    <r>
      <rPr>
        <sz val="12"/>
        <color theme="1"/>
        <rFont val="Times New Roman"/>
        <charset val="134"/>
      </rPr>
      <t xml:space="preserve">1. </t>
    </r>
    <r>
      <rPr>
        <sz val="12"/>
        <color theme="1"/>
        <rFont val="宋体"/>
        <charset val="134"/>
      </rPr>
      <t>单体无抗真菌活性，自组装后活性显著增强</t>
    </r>
    <r>
      <rPr>
        <sz val="12"/>
        <color theme="1"/>
        <rFont val="Times New Roman"/>
        <charset val="134"/>
      </rPr>
      <t xml:space="preserve">2. </t>
    </r>
    <r>
      <rPr>
        <sz val="12"/>
        <color theme="1"/>
        <rFont val="宋体"/>
        <charset val="134"/>
      </rPr>
      <t>首个经冷冻电镜解析原子结构的天然产物纳米纤维</t>
    </r>
    <r>
      <rPr>
        <sz val="12"/>
        <color theme="1"/>
        <rFont val="Times New Roman"/>
        <charset val="134"/>
      </rPr>
      <t xml:space="preserve">3. </t>
    </r>
    <r>
      <rPr>
        <sz val="12"/>
        <color theme="1"/>
        <rFont val="宋体"/>
        <charset val="134"/>
      </rPr>
      <t>可作为益生菌递送载体，用于阴道真菌感染治疗</t>
    </r>
  </si>
  <si>
    <t>10.1002/adma.202503283</t>
  </si>
  <si>
    <r>
      <rPr>
        <sz val="13"/>
        <rFont val="宋体"/>
        <charset val="134"/>
      </rPr>
      <t>黄芪皂苷</t>
    </r>
  </si>
  <si>
    <t>Astragalosides</t>
  </si>
  <si>
    <t>C₄₄H₇₄O₁₄</t>
  </si>
  <si>
    <t>C[C@]12CC[C@@]34C[C@@]35CC[C@@H](C([C@@H]5[C@H](C[C@H]4[C@@]1(C[C@@H]([C@@H]2[C@]6(CC[C@H](O6)C(C)(C)O)C)O)C)O[C@H]7[C@@H]([C@H]([C@@H]([C@H](O7)CO)O)O)O)(C)C)O[C@H]8[C@@H]([C@H]([C@@H](CO8)O)O)O</t>
  </si>
  <si>
    <t>84687-43-4</t>
  </si>
  <si>
    <r>
      <rPr>
        <sz val="13"/>
        <color theme="1"/>
        <rFont val="汉仪书宋二KW"/>
        <charset val="134"/>
      </rPr>
      <t>生物利用度低</t>
    </r>
    <r>
      <rPr>
        <sz val="13"/>
        <color theme="1"/>
        <rFont val="Times New Roman"/>
        <charset val="134"/>
      </rPr>
      <t>;</t>
    </r>
    <r>
      <rPr>
        <sz val="13"/>
        <color theme="1"/>
        <rFont val="汉仪书宋二KW"/>
        <charset val="134"/>
      </rPr>
      <t>稳定性差</t>
    </r>
  </si>
  <si>
    <r>
      <rPr>
        <sz val="13"/>
        <color theme="1"/>
        <rFont val="汉仪书宋二KW"/>
        <charset val="134"/>
      </rPr>
      <t>黄芪（</t>
    </r>
    <r>
      <rPr>
        <sz val="13"/>
        <color theme="1"/>
        <rFont val="Times New Roman"/>
        <charset val="134"/>
      </rPr>
      <t>Astragalus membranaceus</t>
    </r>
    <r>
      <rPr>
        <sz val="13"/>
        <color theme="1"/>
        <rFont val="汉仪书宋二KW"/>
        <charset val="134"/>
      </rPr>
      <t>）根</t>
    </r>
  </si>
  <si>
    <r>
      <rPr>
        <sz val="13"/>
        <color theme="1"/>
        <rFont val="宋体"/>
        <charset val="134"/>
      </rPr>
      <t>黄芪皂苷</t>
    </r>
  </si>
  <si>
    <r>
      <rPr>
        <sz val="13"/>
        <color theme="1"/>
        <rFont val="宋体"/>
        <charset val="134"/>
      </rPr>
      <t>黄芪（食药物质）</t>
    </r>
  </si>
  <si>
    <r>
      <rPr>
        <sz val="13"/>
        <color theme="1"/>
        <rFont val="宋体"/>
        <charset val="134"/>
      </rPr>
      <t>食药物质目录（黄芪，</t>
    </r>
    <r>
      <rPr>
        <sz val="13"/>
        <color theme="1"/>
        <rFont val="Times New Roman"/>
        <charset val="134"/>
      </rPr>
      <t>2023</t>
    </r>
    <r>
      <rPr>
        <sz val="13"/>
        <color theme="1"/>
        <rFont val="宋体"/>
        <charset val="134"/>
      </rPr>
      <t>年新增）；中国药典</t>
    </r>
    <r>
      <rPr>
        <sz val="13"/>
        <color theme="1"/>
        <rFont val="Times New Roman"/>
        <charset val="134"/>
      </rPr>
      <t>2020</t>
    </r>
    <r>
      <rPr>
        <sz val="13"/>
        <color theme="1"/>
        <rFont val="宋体"/>
        <charset val="134"/>
      </rPr>
      <t>年版（黄芪）</t>
    </r>
  </si>
  <si>
    <r>
      <rPr>
        <sz val="13"/>
        <rFont val="汉仪书宋二KW"/>
        <charset val="134"/>
      </rPr>
      <t>黄芪皂苷</t>
    </r>
    <r>
      <rPr>
        <sz val="13"/>
        <rFont val="Times New Roman"/>
        <charset val="134"/>
      </rPr>
      <t>+</t>
    </r>
    <r>
      <rPr>
        <sz val="13"/>
        <rFont val="汉仪书宋二KW"/>
        <charset val="134"/>
      </rPr>
      <t>藁本内酯</t>
    </r>
  </si>
  <si>
    <r>
      <rPr>
        <sz val="13"/>
        <rFont val="宋体"/>
        <charset val="134"/>
      </rPr>
      <t>超分子聚集体</t>
    </r>
  </si>
  <si>
    <r>
      <rPr>
        <sz val="13"/>
        <color theme="1"/>
        <rFont val="宋体"/>
        <charset val="134"/>
      </rPr>
      <t>疏水相互作用；范德华力</t>
    </r>
  </si>
  <si>
    <r>
      <rPr>
        <sz val="13"/>
        <color theme="1"/>
        <rFont val="宋体"/>
        <charset val="134"/>
      </rPr>
      <t>水</t>
    </r>
    <r>
      <rPr>
        <sz val="13"/>
        <color theme="1"/>
        <rFont val="Times New Roman"/>
        <charset val="134"/>
      </rPr>
      <t>/PBS</t>
    </r>
  </si>
  <si>
    <r>
      <rPr>
        <sz val="13"/>
        <color theme="1"/>
        <rFont val="宋体"/>
        <charset val="134"/>
      </rPr>
      <t>黄芪皂苷</t>
    </r>
    <r>
      <rPr>
        <sz val="13"/>
        <color theme="1"/>
        <rFont val="Times New Roman"/>
        <charset val="134"/>
      </rPr>
      <t>+</t>
    </r>
    <r>
      <rPr>
        <sz val="13"/>
        <color theme="1"/>
        <rFont val="宋体"/>
        <charset val="134"/>
      </rPr>
      <t>藁本内酯</t>
    </r>
  </si>
  <si>
    <r>
      <rPr>
        <sz val="13"/>
        <color theme="1"/>
        <rFont val="宋体"/>
        <charset val="134"/>
      </rPr>
      <t>探头超声</t>
    </r>
    <r>
      <rPr>
        <sz val="13"/>
        <color theme="1"/>
        <rFont val="Times New Roman"/>
        <charset val="134"/>
      </rPr>
      <t xml:space="preserve"> 200 W</t>
    </r>
    <r>
      <rPr>
        <sz val="13"/>
        <color theme="1"/>
        <rFont val="宋体"/>
        <charset val="134"/>
      </rPr>
      <t>，</t>
    </r>
    <r>
      <rPr>
        <sz val="13"/>
        <color theme="1"/>
        <rFont val="Times New Roman"/>
        <charset val="134"/>
      </rPr>
      <t>15 min</t>
    </r>
  </si>
  <si>
    <r>
      <rPr>
        <sz val="13"/>
        <color theme="1"/>
        <rFont val="宋体"/>
        <charset val="134"/>
      </rPr>
      <t>超声</t>
    </r>
    <r>
      <rPr>
        <sz val="13"/>
        <color theme="1"/>
        <rFont val="Times New Roman"/>
        <charset val="134"/>
      </rPr>
      <t xml:space="preserve"> 15 min </t>
    </r>
    <r>
      <rPr>
        <sz val="13"/>
        <color theme="1"/>
        <rFont val="宋体"/>
        <charset val="134"/>
      </rPr>
      <t>完成组装</t>
    </r>
  </si>
  <si>
    <r>
      <rPr>
        <sz val="13"/>
        <color theme="1"/>
        <rFont val="宋体"/>
        <charset val="134"/>
      </rPr>
      <t>抗心肌纤维化；抑制内皮</t>
    </r>
    <r>
      <rPr>
        <sz val="13"/>
        <color theme="1"/>
        <rFont val="Times New Roman"/>
        <charset val="134"/>
      </rPr>
      <t xml:space="preserve"> - </t>
    </r>
    <r>
      <rPr>
        <sz val="13"/>
        <color theme="1"/>
        <rFont val="宋体"/>
        <charset val="134"/>
      </rPr>
      <t>间质转化（</t>
    </r>
    <r>
      <rPr>
        <sz val="13"/>
        <color theme="1"/>
        <rFont val="Times New Roman"/>
        <charset val="134"/>
      </rPr>
      <t>EndMT</t>
    </r>
    <r>
      <rPr>
        <sz val="13"/>
        <color theme="1"/>
        <rFont val="宋体"/>
        <charset val="134"/>
      </rPr>
      <t>）；保护心功能；减少胶原沉积</t>
    </r>
  </si>
  <si>
    <r>
      <rPr>
        <sz val="13"/>
        <color theme="1"/>
        <rFont val="Times New Roman"/>
        <charset val="134"/>
      </rPr>
      <t xml:space="preserve">1. </t>
    </r>
    <r>
      <rPr>
        <sz val="13"/>
        <color theme="1"/>
        <rFont val="宋体"/>
        <charset val="134"/>
      </rPr>
      <t>与</t>
    </r>
    <r>
      <rPr>
        <sz val="13"/>
        <color theme="1"/>
        <rFont val="Times New Roman"/>
        <charset val="134"/>
      </rPr>
      <t xml:space="preserve"> LIG </t>
    </r>
    <r>
      <rPr>
        <sz val="13"/>
        <color theme="1"/>
        <rFont val="宋体"/>
        <charset val="134"/>
      </rPr>
      <t>按摩尔比</t>
    </r>
    <r>
      <rPr>
        <sz val="13"/>
        <color theme="1"/>
        <rFont val="Times New Roman"/>
        <charset val="134"/>
      </rPr>
      <t xml:space="preserve"> 2:1 </t>
    </r>
    <r>
      <rPr>
        <sz val="13"/>
        <color theme="1"/>
        <rFont val="宋体"/>
        <charset val="134"/>
      </rPr>
      <t>混合</t>
    </r>
    <r>
      <rPr>
        <sz val="13"/>
        <color theme="1"/>
        <rFont val="Times New Roman"/>
        <charset val="134"/>
      </rPr>
      <t xml:space="preserve">2. </t>
    </r>
    <r>
      <rPr>
        <sz val="13"/>
        <color theme="1"/>
        <rFont val="宋体"/>
        <charset val="134"/>
      </rPr>
      <t>探头超声制备复合物</t>
    </r>
    <r>
      <rPr>
        <sz val="13"/>
        <color theme="1"/>
        <rFont val="Times New Roman"/>
        <charset val="134"/>
      </rPr>
      <t xml:space="preserve">3. </t>
    </r>
    <r>
      <rPr>
        <sz val="13"/>
        <color theme="1"/>
        <rFont val="宋体"/>
        <charset val="134"/>
      </rPr>
      <t>水煎煮共溶后超滤离心</t>
    </r>
  </si>
  <si>
    <r>
      <rPr>
        <sz val="13"/>
        <color theme="1"/>
        <rFont val="宋体"/>
        <charset val="134"/>
      </rPr>
      <t>环阿尔廷烷型四环三萜皂苷，多羟基，双亲性</t>
    </r>
  </si>
  <si>
    <r>
      <rPr>
        <sz val="12"/>
        <color theme="1"/>
        <rFont val="宋体"/>
        <charset val="134"/>
      </rPr>
      <t>当归补血汤共煎超分子核心组分，与</t>
    </r>
    <r>
      <rPr>
        <sz val="12"/>
        <color theme="1"/>
        <rFont val="Times New Roman"/>
        <charset val="134"/>
      </rPr>
      <t xml:space="preserve"> Z-ligustilide </t>
    </r>
    <r>
      <rPr>
        <sz val="12"/>
        <color theme="1"/>
        <rFont val="宋体"/>
        <charset val="134"/>
      </rPr>
      <t>特异性</t>
    </r>
    <r>
      <rPr>
        <sz val="12"/>
        <color theme="1"/>
        <rFont val="Times New Roman"/>
        <charset val="134"/>
      </rPr>
      <t xml:space="preserve"> 2:1 </t>
    </r>
    <r>
      <rPr>
        <sz val="12"/>
        <color theme="1"/>
        <rFont val="宋体"/>
        <charset val="134"/>
      </rPr>
      <t>共组装</t>
    </r>
  </si>
  <si>
    <t>10.1021/acsami.3c09494</t>
  </si>
  <si>
    <r>
      <rPr>
        <sz val="13"/>
        <rFont val="宋体"/>
        <charset val="134"/>
      </rPr>
      <t>蟾毒灵</t>
    </r>
  </si>
  <si>
    <t>Bufalin</t>
  </si>
  <si>
    <t>C₂₄H₃₄O₅</t>
  </si>
  <si>
    <t xml:space="preserve"> C[C@]12CC[C@@H](C[C@H]1CC[C@@H]3[C@@H]2CC[C@]4([C@@]3(CC[C@@H]4C5=COC(=O)C=C5)O)C)O</t>
  </si>
  <si>
    <t>465-21-4</t>
  </si>
  <si>
    <r>
      <rPr>
        <sz val="13"/>
        <color theme="1"/>
        <rFont val="汉仪书宋二KW"/>
        <charset val="134"/>
      </rPr>
      <t>中华大蟾蜍（</t>
    </r>
    <r>
      <rPr>
        <sz val="13"/>
        <color theme="1"/>
        <rFont val="Times New Roman"/>
        <charset val="134"/>
      </rPr>
      <t>Bufo bufo gargarizans</t>
    </r>
    <r>
      <rPr>
        <sz val="13"/>
        <color theme="1"/>
        <rFont val="汉仪书宋二KW"/>
        <charset val="134"/>
      </rPr>
      <t>）皮肤分泌物</t>
    </r>
  </si>
  <si>
    <r>
      <rPr>
        <sz val="13"/>
        <color theme="1"/>
        <rFont val="宋体"/>
        <charset val="134"/>
      </rPr>
      <t>蟾毒灵</t>
    </r>
  </si>
  <si>
    <r>
      <rPr>
        <sz val="13"/>
        <rFont val="宋体"/>
        <charset val="134"/>
      </rPr>
      <t>蟾毒灵二聚体前药</t>
    </r>
    <r>
      <rPr>
        <sz val="13"/>
        <rFont val="Times New Roman"/>
        <charset val="134"/>
      </rPr>
      <t>+PEG-DA+FeCl₃</t>
    </r>
  </si>
  <si>
    <r>
      <rPr>
        <sz val="13"/>
        <rFont val="宋体"/>
        <charset val="134"/>
      </rPr>
      <t>氧化还原响应</t>
    </r>
  </si>
  <si>
    <r>
      <rPr>
        <sz val="13"/>
        <color theme="1"/>
        <rFont val="宋体"/>
        <charset val="134"/>
      </rPr>
      <t>疏水相互作用；静电相互作用；金属配位键</t>
    </r>
  </si>
  <si>
    <t>THF/DMSO</t>
  </si>
  <si>
    <r>
      <rPr>
        <sz val="13"/>
        <color theme="1"/>
        <rFont val="Times New Roman"/>
        <charset val="134"/>
      </rPr>
      <t xml:space="preserve">SBF + PEG-DA + </t>
    </r>
    <r>
      <rPr>
        <sz val="13"/>
        <color theme="1"/>
        <rFont val="宋体"/>
        <charset val="134"/>
      </rPr>
      <t>氯化铁</t>
    </r>
  </si>
  <si>
    <r>
      <rPr>
        <sz val="13"/>
        <color theme="1"/>
        <rFont val="Times New Roman"/>
        <charset val="134"/>
      </rPr>
      <t>1 mg/mL</t>
    </r>
    <r>
      <rPr>
        <sz val="13"/>
        <color theme="1"/>
        <rFont val="宋体"/>
        <charset val="134"/>
      </rPr>
      <t>（</t>
    </r>
    <r>
      <rPr>
        <sz val="13"/>
        <color theme="1"/>
        <rFont val="Times New Roman"/>
        <charset val="134"/>
      </rPr>
      <t>SBF</t>
    </r>
    <r>
      <rPr>
        <sz val="13"/>
        <color theme="1"/>
        <rFont val="宋体"/>
        <charset val="134"/>
      </rPr>
      <t>）</t>
    </r>
    <r>
      <rPr>
        <sz val="13"/>
        <color theme="1"/>
        <rFont val="Times New Roman"/>
        <charset val="134"/>
      </rPr>
      <t xml:space="preserve">
150 mg/mL</t>
    </r>
    <r>
      <rPr>
        <sz val="13"/>
        <color theme="1"/>
        <rFont val="宋体"/>
        <charset val="134"/>
      </rPr>
      <t>（</t>
    </r>
    <r>
      <rPr>
        <sz val="13"/>
        <color theme="1"/>
        <rFont val="Times New Roman"/>
        <charset val="134"/>
      </rPr>
      <t>PEG-DA</t>
    </r>
    <r>
      <rPr>
        <sz val="13"/>
        <color theme="1"/>
        <rFont val="宋体"/>
        <charset val="134"/>
      </rPr>
      <t>）</t>
    </r>
    <r>
      <rPr>
        <sz val="13"/>
        <color theme="1"/>
        <rFont val="Times New Roman"/>
        <charset val="134"/>
      </rPr>
      <t xml:space="preserve">
10 mg/mL</t>
    </r>
    <r>
      <rPr>
        <sz val="13"/>
        <color theme="1"/>
        <rFont val="宋体"/>
        <charset val="134"/>
      </rPr>
      <t>（</t>
    </r>
    <r>
      <rPr>
        <sz val="13"/>
        <color theme="1"/>
        <rFont val="Times New Roman"/>
        <charset val="134"/>
      </rPr>
      <t>FeCl₃</t>
    </r>
    <r>
      <rPr>
        <sz val="13"/>
        <color theme="1"/>
        <rFont val="宋体"/>
        <charset val="134"/>
      </rPr>
      <t>）</t>
    </r>
  </si>
  <si>
    <r>
      <rPr>
        <sz val="13"/>
        <color theme="1"/>
        <rFont val="宋体"/>
        <charset val="134"/>
      </rPr>
      <t>超声</t>
    </r>
    <r>
      <rPr>
        <sz val="13"/>
        <color theme="1"/>
        <rFont val="Times New Roman"/>
        <charset val="134"/>
      </rPr>
      <t xml:space="preserve"> 300 W</t>
    </r>
    <r>
      <rPr>
        <sz val="13"/>
        <color theme="1"/>
        <rFont val="宋体"/>
        <charset val="134"/>
      </rPr>
      <t>、磁力搅拌</t>
    </r>
  </si>
  <si>
    <t>1 h</t>
  </si>
  <si>
    <r>
      <rPr>
        <sz val="13"/>
        <color theme="1"/>
        <rFont val="宋体"/>
        <charset val="134"/>
      </rPr>
      <t>抗骨肉瘤、促铁死亡、抑转移、减心脏毒性</t>
    </r>
  </si>
  <si>
    <r>
      <rPr>
        <sz val="13"/>
        <color theme="1"/>
        <rFont val="Times New Roman"/>
        <charset val="134"/>
      </rPr>
      <t xml:space="preserve">1. </t>
    </r>
    <r>
      <rPr>
        <sz val="13"/>
        <color theme="1"/>
        <rFont val="宋体"/>
        <charset val="134"/>
      </rPr>
      <t>合成二硫键连接蟾毒灵同二聚体前药（</t>
    </r>
    <r>
      <rPr>
        <sz val="13"/>
        <color theme="1"/>
        <rFont val="Times New Roman"/>
        <charset val="134"/>
      </rPr>
      <t>SBF</t>
    </r>
    <r>
      <rPr>
        <sz val="13"/>
        <color theme="1"/>
        <rFont val="宋体"/>
        <charset val="134"/>
      </rPr>
      <t>）</t>
    </r>
    <r>
      <rPr>
        <sz val="13"/>
        <color theme="1"/>
        <rFont val="Times New Roman"/>
        <charset val="134"/>
      </rPr>
      <t xml:space="preserve">
2. </t>
    </r>
    <r>
      <rPr>
        <sz val="13"/>
        <color theme="1"/>
        <rFont val="宋体"/>
        <charset val="134"/>
      </rPr>
      <t>向水中缓慢滴加</t>
    </r>
    <r>
      <rPr>
        <sz val="13"/>
        <color theme="1"/>
        <rFont val="Times New Roman"/>
        <charset val="134"/>
      </rPr>
      <t xml:space="preserve"> SBF/THF </t>
    </r>
    <r>
      <rPr>
        <sz val="13"/>
        <color theme="1"/>
        <rFont val="宋体"/>
        <charset val="134"/>
      </rPr>
      <t>溶液，超声条件下依次加入</t>
    </r>
    <r>
      <rPr>
        <sz val="13"/>
        <color theme="1"/>
        <rFont val="Times New Roman"/>
        <charset val="134"/>
      </rPr>
      <t xml:space="preserve"> PEG-DA</t>
    </r>
    <r>
      <rPr>
        <sz val="13"/>
        <color theme="1"/>
        <rFont val="宋体"/>
        <charset val="134"/>
      </rPr>
      <t>、</t>
    </r>
    <r>
      <rPr>
        <sz val="13"/>
        <color theme="1"/>
        <rFont val="Times New Roman"/>
        <charset val="134"/>
      </rPr>
      <t xml:space="preserve">FeCl₃
3. </t>
    </r>
    <r>
      <rPr>
        <sz val="13"/>
        <color theme="1"/>
        <rFont val="宋体"/>
        <charset val="134"/>
      </rPr>
      <t>室温搅拌</t>
    </r>
    <r>
      <rPr>
        <sz val="13"/>
        <color theme="1"/>
        <rFont val="Times New Roman"/>
        <charset val="134"/>
      </rPr>
      <t xml:space="preserve"> 1 h</t>
    </r>
    <r>
      <rPr>
        <sz val="13"/>
        <color theme="1"/>
        <rFont val="宋体"/>
        <charset val="134"/>
      </rPr>
      <t>，去除有机溶剂、离心纯化</t>
    </r>
  </si>
  <si>
    <r>
      <rPr>
        <sz val="13"/>
        <color theme="1"/>
        <rFont val="宋体"/>
        <charset val="134"/>
      </rPr>
      <t>疏水性甾体母核；含羟基、酮基；可与</t>
    </r>
    <r>
      <rPr>
        <sz val="13"/>
        <color theme="1"/>
        <rFont val="Times New Roman"/>
        <charset val="134"/>
      </rPr>
      <t xml:space="preserve"> Fe³⁺</t>
    </r>
    <r>
      <rPr>
        <sz val="13"/>
        <color theme="1"/>
        <rFont val="宋体"/>
        <charset val="134"/>
      </rPr>
      <t>配位；二硫键（</t>
    </r>
    <r>
      <rPr>
        <sz val="13"/>
        <color theme="1"/>
        <rFont val="Times New Roman"/>
        <charset val="134"/>
      </rPr>
      <t xml:space="preserve">GSH </t>
    </r>
    <r>
      <rPr>
        <sz val="13"/>
        <color theme="1"/>
        <rFont val="宋体"/>
        <charset val="134"/>
      </rPr>
      <t>响应）</t>
    </r>
  </si>
  <si>
    <r>
      <rPr>
        <sz val="12"/>
        <color theme="1"/>
        <rFont val="宋体"/>
        <charset val="134"/>
      </rPr>
      <t>文献为</t>
    </r>
    <r>
      <rPr>
        <sz val="12"/>
        <color theme="1"/>
        <rFont val="Times New Roman"/>
        <charset val="134"/>
      </rPr>
      <t xml:space="preserve"> 2025 </t>
    </r>
    <r>
      <rPr>
        <sz val="12"/>
        <color theme="1"/>
        <rFont val="宋体"/>
        <charset val="134"/>
      </rPr>
      <t>年</t>
    </r>
    <r>
      <rPr>
        <sz val="12"/>
        <color theme="1"/>
        <rFont val="Times New Roman"/>
        <charset val="134"/>
      </rPr>
      <t xml:space="preserve"> JCR</t>
    </r>
    <r>
      <rPr>
        <sz val="12"/>
        <color theme="1"/>
        <rFont val="宋体"/>
        <charset val="134"/>
      </rPr>
      <t>，构建</t>
    </r>
    <r>
      <rPr>
        <sz val="12"/>
        <color theme="1"/>
        <rFont val="Times New Roman"/>
        <charset val="134"/>
      </rPr>
      <t xml:space="preserve"> MPN-SBF </t>
    </r>
    <r>
      <rPr>
        <sz val="12"/>
        <color theme="1"/>
        <rFont val="宋体"/>
        <charset val="134"/>
      </rPr>
      <t>共组装体，实现</t>
    </r>
    <r>
      <rPr>
        <sz val="12"/>
        <color theme="1"/>
        <rFont val="Times New Roman"/>
        <charset val="134"/>
      </rPr>
      <t xml:space="preserve"> pH/GSH </t>
    </r>
    <r>
      <rPr>
        <sz val="12"/>
        <color theme="1"/>
        <rFont val="宋体"/>
        <charset val="134"/>
      </rPr>
      <t>双响应释放、铁死亡增强抑瘤</t>
    </r>
  </si>
  <si>
    <t>10.1016/j.jconrel.2025.113814</t>
  </si>
  <si>
    <r>
      <rPr>
        <sz val="13"/>
        <color theme="1"/>
        <rFont val="宋体"/>
        <charset val="134"/>
      </rPr>
      <t>生物碱</t>
    </r>
  </si>
  <si>
    <r>
      <rPr>
        <sz val="13"/>
        <rFont val="宋体"/>
        <charset val="134"/>
      </rPr>
      <t>喜树碱</t>
    </r>
  </si>
  <si>
    <t>Camptothecin</t>
  </si>
  <si>
    <t>C₂₀H₁₆N₂O₄</t>
  </si>
  <si>
    <t>CC[C@@]1(C2=C(COC1=O)C(=O)N3CC4=CC5=CC=CC=C5N=C4C3=C2)O</t>
  </si>
  <si>
    <t>7689‑03‑2</t>
  </si>
  <si>
    <r>
      <rPr>
        <sz val="13"/>
        <color theme="1"/>
        <rFont val="汉仪书宋二KW"/>
        <charset val="134"/>
      </rPr>
      <t>喜树（</t>
    </r>
    <r>
      <rPr>
        <sz val="13"/>
        <color theme="1"/>
        <rFont val="Times New Roman"/>
        <charset val="134"/>
      </rPr>
      <t>Camptotheca acuminata</t>
    </r>
    <r>
      <rPr>
        <sz val="13"/>
        <color theme="1"/>
        <rFont val="汉仪书宋二KW"/>
        <charset val="134"/>
      </rPr>
      <t>）</t>
    </r>
  </si>
  <si>
    <r>
      <rPr>
        <sz val="13"/>
        <color theme="1"/>
        <rFont val="宋体"/>
        <charset val="134"/>
      </rPr>
      <t>喜树碱</t>
    </r>
  </si>
  <si>
    <r>
      <rPr>
        <sz val="13"/>
        <color theme="1"/>
        <rFont val="宋体"/>
        <charset val="134"/>
      </rPr>
      <t>国家药品批准信息（喜树碱软膏、羟基喜树碱注射液等）</t>
    </r>
  </si>
  <si>
    <r>
      <rPr>
        <sz val="13"/>
        <rFont val="宋体"/>
        <charset val="134"/>
      </rPr>
      <t>喜树碱</t>
    </r>
    <r>
      <rPr>
        <sz val="13"/>
        <rFont val="Times New Roman"/>
        <charset val="134"/>
      </rPr>
      <t>-</t>
    </r>
    <r>
      <rPr>
        <sz val="13"/>
        <rFont val="宋体"/>
        <charset val="134"/>
      </rPr>
      <t>肽偶联物</t>
    </r>
    <r>
      <rPr>
        <sz val="13"/>
        <rFont val="Times New Roman"/>
        <charset val="134"/>
      </rPr>
      <t>+JPH203</t>
    </r>
  </si>
  <si>
    <r>
      <rPr>
        <sz val="13"/>
        <color theme="1"/>
        <rFont val="宋体"/>
        <charset val="134"/>
      </rPr>
      <t>疏水相互作用；</t>
    </r>
    <r>
      <rPr>
        <sz val="13"/>
        <color theme="1"/>
        <rFont val="Times New Roman"/>
        <charset val="134"/>
      </rPr>
      <t>π-π</t>
    </r>
    <r>
      <rPr>
        <sz val="13"/>
        <color theme="1"/>
        <rFont val="宋体"/>
        <charset val="134"/>
      </rPr>
      <t>堆积；两亲性驱动</t>
    </r>
  </si>
  <si>
    <r>
      <rPr>
        <sz val="13"/>
        <color theme="1"/>
        <rFont val="宋体"/>
        <charset val="134"/>
      </rPr>
      <t>喜树碱</t>
    </r>
    <r>
      <rPr>
        <sz val="13"/>
        <color theme="1"/>
        <rFont val="Times New Roman"/>
        <charset val="134"/>
      </rPr>
      <t>+</t>
    </r>
    <r>
      <rPr>
        <sz val="13"/>
        <color theme="1"/>
        <rFont val="宋体"/>
        <charset val="134"/>
      </rPr>
      <t>肽段</t>
    </r>
    <r>
      <rPr>
        <sz val="13"/>
        <color theme="1"/>
        <rFont val="Times New Roman"/>
        <charset val="134"/>
      </rPr>
      <t>+JPH203</t>
    </r>
  </si>
  <si>
    <r>
      <rPr>
        <sz val="13"/>
        <color theme="1"/>
        <rFont val="宋体"/>
        <charset val="134"/>
      </rPr>
      <t>水浴超声</t>
    </r>
    <r>
      <rPr>
        <sz val="13"/>
        <color theme="1"/>
        <rFont val="Times New Roman"/>
        <charset val="134"/>
      </rPr>
      <t xml:space="preserve"> 30 min</t>
    </r>
    <r>
      <rPr>
        <sz val="13"/>
        <color theme="1"/>
        <rFont val="宋体"/>
        <charset val="134"/>
      </rPr>
      <t>；涡旋</t>
    </r>
    <r>
      <rPr>
        <sz val="13"/>
        <color theme="1"/>
        <rFont val="Times New Roman"/>
        <charset val="134"/>
      </rPr>
      <t xml:space="preserve"> 1 min</t>
    </r>
  </si>
  <si>
    <r>
      <rPr>
        <sz val="13"/>
        <color theme="1"/>
        <rFont val="宋体"/>
        <charset val="134"/>
      </rPr>
      <t>组装水化</t>
    </r>
    <r>
      <rPr>
        <sz val="13"/>
        <color theme="1"/>
        <rFont val="Times New Roman"/>
        <charset val="134"/>
      </rPr>
      <t xml:space="preserve"> 30 min</t>
    </r>
    <r>
      <rPr>
        <sz val="13"/>
        <color theme="1"/>
        <rFont val="宋体"/>
        <charset val="134"/>
      </rPr>
      <t>；透析</t>
    </r>
    <r>
      <rPr>
        <sz val="13"/>
        <color theme="1"/>
        <rFont val="Times New Roman"/>
        <charset val="134"/>
      </rPr>
      <t xml:space="preserve"> 24 h</t>
    </r>
  </si>
  <si>
    <r>
      <rPr>
        <sz val="13"/>
        <color theme="1"/>
        <rFont val="Times New Roman"/>
        <charset val="134"/>
      </rPr>
      <t xml:space="preserve">1. </t>
    </r>
    <r>
      <rPr>
        <sz val="13"/>
        <color theme="1"/>
        <rFont val="宋体"/>
        <charset val="134"/>
      </rPr>
      <t>靶向三阴性乳腺癌</t>
    </r>
    <r>
      <rPr>
        <sz val="13"/>
        <color theme="1"/>
        <rFont val="Times New Roman"/>
        <charset val="134"/>
      </rPr>
      <t xml:space="preserve"> (TNBC)
2. </t>
    </r>
    <r>
      <rPr>
        <sz val="13"/>
        <color theme="1"/>
        <rFont val="宋体"/>
        <charset val="134"/>
      </rPr>
      <t>递送</t>
    </r>
    <r>
      <rPr>
        <sz val="13"/>
        <color theme="1"/>
        <rFont val="Times New Roman"/>
        <charset val="134"/>
      </rPr>
      <t xml:space="preserve"> JPH203 </t>
    </r>
    <r>
      <rPr>
        <sz val="13"/>
        <color theme="1"/>
        <rFont val="宋体"/>
        <charset val="134"/>
      </rPr>
      <t>抑制</t>
    </r>
    <r>
      <rPr>
        <sz val="13"/>
        <color theme="1"/>
        <rFont val="Times New Roman"/>
        <charset val="134"/>
      </rPr>
      <t xml:space="preserve"> SLC7A5
3. </t>
    </r>
    <r>
      <rPr>
        <sz val="13"/>
        <color theme="1"/>
        <rFont val="宋体"/>
        <charset val="134"/>
      </rPr>
      <t>诱导铁死亡</t>
    </r>
    <r>
      <rPr>
        <sz val="13"/>
        <color theme="1"/>
        <rFont val="Times New Roman"/>
        <charset val="134"/>
      </rPr>
      <t xml:space="preserve"> (ferroptosis)
4. </t>
    </r>
    <r>
      <rPr>
        <sz val="13"/>
        <color theme="1"/>
        <rFont val="宋体"/>
        <charset val="134"/>
      </rPr>
      <t>激活</t>
    </r>
    <r>
      <rPr>
        <sz val="13"/>
        <color theme="1"/>
        <rFont val="Times New Roman"/>
        <charset val="134"/>
      </rPr>
      <t xml:space="preserve"> CD8⁺T </t>
    </r>
    <r>
      <rPr>
        <sz val="13"/>
        <color theme="1"/>
        <rFont val="宋体"/>
        <charset val="134"/>
      </rPr>
      <t>细胞免疫</t>
    </r>
    <r>
      <rPr>
        <sz val="13"/>
        <color theme="1"/>
        <rFont val="Times New Roman"/>
        <charset val="134"/>
      </rPr>
      <t xml:space="preserve">
5. </t>
    </r>
    <r>
      <rPr>
        <sz val="13"/>
        <color theme="1"/>
        <rFont val="宋体"/>
        <charset val="134"/>
      </rPr>
      <t>肿瘤抑制率</t>
    </r>
    <r>
      <rPr>
        <sz val="13"/>
        <color theme="1"/>
        <rFont val="Times New Roman"/>
        <charset val="134"/>
      </rPr>
      <t xml:space="preserve"> 81.2%</t>
    </r>
  </si>
  <si>
    <r>
      <rPr>
        <sz val="13"/>
        <color theme="1"/>
        <rFont val="Times New Roman"/>
        <charset val="134"/>
      </rPr>
      <t xml:space="preserve">1. </t>
    </r>
    <r>
      <rPr>
        <sz val="13"/>
        <color theme="1"/>
        <rFont val="宋体"/>
        <charset val="134"/>
      </rPr>
      <t>固相合成肽段</t>
    </r>
    <r>
      <rPr>
        <sz val="13"/>
        <color theme="1"/>
        <rFont val="Times New Roman"/>
        <charset val="134"/>
      </rPr>
      <t xml:space="preserve">
2. CPT </t>
    </r>
    <r>
      <rPr>
        <sz val="13"/>
        <color theme="1"/>
        <rFont val="宋体"/>
        <charset val="134"/>
      </rPr>
      <t>与肽段偶联</t>
    </r>
    <r>
      <rPr>
        <sz val="13"/>
        <color theme="1"/>
        <rFont val="Times New Roman"/>
        <charset val="134"/>
      </rPr>
      <t xml:space="preserve">
3. </t>
    </r>
    <r>
      <rPr>
        <sz val="13"/>
        <color theme="1"/>
        <rFont val="宋体"/>
        <charset val="134"/>
      </rPr>
      <t>与</t>
    </r>
    <r>
      <rPr>
        <sz val="13"/>
        <color theme="1"/>
        <rFont val="Times New Roman"/>
        <charset val="134"/>
      </rPr>
      <t xml:space="preserve"> JPH203 </t>
    </r>
    <r>
      <rPr>
        <sz val="13"/>
        <color theme="1"/>
        <rFont val="宋体"/>
        <charset val="134"/>
      </rPr>
      <t>共组装成膜</t>
    </r>
    <r>
      <rPr>
        <sz val="13"/>
        <color theme="1"/>
        <rFont val="Times New Roman"/>
        <charset val="134"/>
      </rPr>
      <t xml:space="preserve">
4. </t>
    </r>
    <r>
      <rPr>
        <sz val="13"/>
        <color theme="1"/>
        <rFont val="宋体"/>
        <charset val="134"/>
      </rPr>
      <t>水合、透析纯化得到</t>
    </r>
    <r>
      <rPr>
        <sz val="13"/>
        <color theme="1"/>
        <rFont val="Times New Roman"/>
        <charset val="134"/>
      </rPr>
      <t xml:space="preserve"> CPCs‑JPH </t>
    </r>
    <r>
      <rPr>
        <sz val="13"/>
        <color theme="1"/>
        <rFont val="宋体"/>
        <charset val="134"/>
      </rPr>
      <t>纳米粒</t>
    </r>
  </si>
  <si>
    <r>
      <rPr>
        <sz val="13"/>
        <color theme="1"/>
        <rFont val="宋体"/>
        <charset val="134"/>
      </rPr>
      <t>双亲性分子；含</t>
    </r>
    <r>
      <rPr>
        <sz val="13"/>
        <color theme="1"/>
        <rFont val="Times New Roman"/>
        <charset val="134"/>
      </rPr>
      <t xml:space="preserve"> MMP‑2/9 </t>
    </r>
    <r>
      <rPr>
        <sz val="13"/>
        <color theme="1"/>
        <rFont val="宋体"/>
        <charset val="134"/>
      </rPr>
      <t>酶切位点</t>
    </r>
    <r>
      <rPr>
        <sz val="13"/>
        <color theme="1"/>
        <rFont val="Times New Roman"/>
        <charset val="134"/>
      </rPr>
      <t xml:space="preserve"> PLGVRG</t>
    </r>
    <r>
      <rPr>
        <sz val="13"/>
        <color theme="1"/>
        <rFont val="宋体"/>
        <charset val="134"/>
      </rPr>
      <t>；</t>
    </r>
    <r>
      <rPr>
        <sz val="13"/>
        <color theme="1"/>
        <rFont val="Times New Roman"/>
        <charset val="134"/>
      </rPr>
      <t xml:space="preserve">RGDS </t>
    </r>
    <r>
      <rPr>
        <sz val="13"/>
        <color theme="1"/>
        <rFont val="宋体"/>
        <charset val="134"/>
      </rPr>
      <t>主动靶向肽；</t>
    </r>
    <r>
      <rPr>
        <sz val="13"/>
        <color theme="1"/>
        <rFont val="Times New Roman"/>
        <charset val="134"/>
      </rPr>
      <t xml:space="preserve">CPT </t>
    </r>
    <r>
      <rPr>
        <sz val="13"/>
        <color theme="1"/>
        <rFont val="宋体"/>
        <charset val="134"/>
      </rPr>
      <t>疏水核</t>
    </r>
  </si>
  <si>
    <r>
      <rPr>
        <sz val="12"/>
        <color theme="1"/>
        <rFont val="宋体"/>
        <charset val="134"/>
      </rPr>
      <t>肿瘤微环境酶响应解组装；包载</t>
    </r>
    <r>
      <rPr>
        <sz val="12"/>
        <color theme="1"/>
        <rFont val="Times New Roman"/>
        <charset val="134"/>
      </rPr>
      <t xml:space="preserve"> JPH203</t>
    </r>
    <r>
      <rPr>
        <sz val="12"/>
        <color theme="1"/>
        <rFont val="宋体"/>
        <charset val="134"/>
      </rPr>
      <t>；用于</t>
    </r>
    <r>
      <rPr>
        <sz val="12"/>
        <color theme="1"/>
        <rFont val="Times New Roman"/>
        <charset val="134"/>
      </rPr>
      <t xml:space="preserve"> TNBC </t>
    </r>
    <r>
      <rPr>
        <sz val="12"/>
        <color theme="1"/>
        <rFont val="宋体"/>
        <charset val="134"/>
      </rPr>
      <t>靶向铁死亡治疗</t>
    </r>
  </si>
  <si>
    <t>10.1016/j.jconrel.2026.114829</t>
  </si>
  <si>
    <r>
      <rPr>
        <sz val="13"/>
        <rFont val="宋体"/>
        <charset val="134"/>
      </rPr>
      <t>生物碱</t>
    </r>
  </si>
  <si>
    <r>
      <rPr>
        <sz val="13"/>
        <rFont val="宋体"/>
        <charset val="134"/>
      </rPr>
      <t>小檗碱</t>
    </r>
  </si>
  <si>
    <t>Berberine</t>
  </si>
  <si>
    <t>C₂₀H₁₈ClNO₄</t>
  </si>
  <si>
    <t>COC1=C(C2=C[N+]3=C(C=C2C=C1)C4=CC5=C(C=C4CC3)OCO5)OC</t>
  </si>
  <si>
    <t>2086-83-1</t>
  </si>
  <si>
    <r>
      <rPr>
        <sz val="13"/>
        <color theme="1"/>
        <rFont val="汉仪书宋二KW"/>
        <charset val="134"/>
      </rPr>
      <t>黄连（</t>
    </r>
    <r>
      <rPr>
        <sz val="13"/>
        <color theme="1"/>
        <rFont val="Times New Roman"/>
        <charset val="134"/>
      </rPr>
      <t>Coptis chinensis</t>
    </r>
    <r>
      <rPr>
        <sz val="13"/>
        <color theme="1"/>
        <rFont val="汉仪书宋二KW"/>
        <charset val="134"/>
      </rPr>
      <t>）根茎</t>
    </r>
  </si>
  <si>
    <r>
      <rPr>
        <sz val="13"/>
        <color theme="1"/>
        <rFont val="宋体"/>
        <charset val="134"/>
      </rPr>
      <t>小檗碱</t>
    </r>
  </si>
  <si>
    <r>
      <rPr>
        <sz val="13"/>
        <color theme="1"/>
        <rFont val="宋体"/>
        <charset val="134"/>
      </rPr>
      <t>中国药典</t>
    </r>
    <r>
      <rPr>
        <sz val="13"/>
        <color theme="1"/>
        <rFont val="Times New Roman"/>
        <charset val="134"/>
      </rPr>
      <t>2020</t>
    </r>
    <r>
      <rPr>
        <sz val="13"/>
        <color theme="1"/>
        <rFont val="宋体"/>
        <charset val="134"/>
      </rPr>
      <t>年版（盐酸小檗碱）</t>
    </r>
  </si>
  <si>
    <r>
      <rPr>
        <sz val="13"/>
        <rFont val="汉仪书宋二KW"/>
        <charset val="134"/>
      </rPr>
      <t>小檗碱</t>
    </r>
  </si>
  <si>
    <r>
      <rPr>
        <sz val="13"/>
        <color theme="1"/>
        <rFont val="宋体"/>
        <charset val="134"/>
      </rPr>
      <t>静电相互作用；疏水相互作用；</t>
    </r>
    <r>
      <rPr>
        <sz val="13"/>
        <color theme="1"/>
        <rFont val="Times New Roman"/>
        <charset val="134"/>
      </rPr>
      <t>π-π</t>
    </r>
    <r>
      <rPr>
        <sz val="13"/>
        <color theme="1"/>
        <rFont val="宋体"/>
        <charset val="134"/>
      </rPr>
      <t>堆积</t>
    </r>
  </si>
  <si>
    <t>26.5–137.9</t>
  </si>
  <si>
    <t>0.0336 mg/mL</t>
  </si>
  <si>
    <t>24</t>
  </si>
  <si>
    <r>
      <rPr>
        <sz val="13"/>
        <color theme="1"/>
        <rFont val="宋体"/>
        <charset val="134"/>
      </rPr>
      <t>搅拌</t>
    </r>
  </si>
  <si>
    <r>
      <rPr>
        <sz val="13"/>
        <color theme="1"/>
        <rFont val="宋体"/>
        <charset val="134"/>
      </rPr>
      <t>肿瘤靶向、抗肿瘤、线粒体靶向、促细胞凋亡</t>
    </r>
  </si>
  <si>
    <r>
      <rPr>
        <sz val="13"/>
        <color theme="1"/>
        <rFont val="宋体"/>
        <charset val="134"/>
      </rPr>
      <t>小檗碱分子在水溶液中通过分子间作用力自发聚集形成纳米粒</t>
    </r>
  </si>
  <si>
    <r>
      <rPr>
        <sz val="13"/>
        <color theme="1"/>
        <rFont val="宋体"/>
        <charset val="134"/>
      </rPr>
      <t>含季铵阳离子、芳香共轭平面结构、刚性骨架</t>
    </r>
  </si>
  <si>
    <r>
      <rPr>
        <sz val="12"/>
        <color theme="1"/>
        <rFont val="宋体"/>
        <charset val="134"/>
      </rPr>
      <t>无载体、高载药量、酸性微环境响应释放</t>
    </r>
    <r>
      <rPr>
        <sz val="12"/>
        <color theme="1"/>
        <rFont val="Times New Roman"/>
        <charset val="134"/>
      </rPr>
      <t xml:space="preserve">  </t>
    </r>
  </si>
  <si>
    <t>10.3389/fphar.2024.1333087</t>
  </si>
  <si>
    <r>
      <rPr>
        <sz val="13"/>
        <rFont val="汉仪书宋二KW"/>
        <charset val="134"/>
      </rPr>
      <t>小檗碱</t>
    </r>
    <r>
      <rPr>
        <sz val="13"/>
        <rFont val="Times New Roman"/>
        <charset val="134"/>
      </rPr>
      <t>+</t>
    </r>
    <r>
      <rPr>
        <sz val="13"/>
        <rFont val="汉仪书宋二KW"/>
        <charset val="134"/>
      </rPr>
      <t>黄芩苷</t>
    </r>
    <r>
      <rPr>
        <sz val="13"/>
        <rFont val="Times New Roman"/>
        <charset val="134"/>
      </rPr>
      <t>+</t>
    </r>
    <r>
      <rPr>
        <sz val="13"/>
        <rFont val="汉仪书宋二KW"/>
        <charset val="134"/>
      </rPr>
      <t>京尼平苷</t>
    </r>
  </si>
  <si>
    <r>
      <rPr>
        <sz val="13"/>
        <color theme="1"/>
        <rFont val="Times New Roman"/>
        <charset val="134"/>
      </rPr>
      <t>π-π</t>
    </r>
    <r>
      <rPr>
        <sz val="13"/>
        <color theme="1"/>
        <rFont val="宋体"/>
        <charset val="134"/>
      </rPr>
      <t>堆积；氢键；疏水相互作用；静电相互作用</t>
    </r>
  </si>
  <si>
    <t>245.3±13.8</t>
  </si>
  <si>
    <r>
      <rPr>
        <sz val="13"/>
        <color theme="1"/>
        <rFont val="Times New Roman"/>
        <charset val="134"/>
      </rPr>
      <t>DMSO/</t>
    </r>
    <r>
      <rPr>
        <sz val="13"/>
        <color theme="1"/>
        <rFont val="宋体"/>
        <charset val="134"/>
      </rPr>
      <t>甲醇</t>
    </r>
  </si>
  <si>
    <r>
      <rPr>
        <sz val="13"/>
        <color theme="1"/>
        <rFont val="宋体"/>
        <charset val="134"/>
      </rPr>
      <t>小檗碱</t>
    </r>
    <r>
      <rPr>
        <sz val="13"/>
        <color theme="1"/>
        <rFont val="Times New Roman"/>
        <charset val="134"/>
      </rPr>
      <t xml:space="preserve"> + </t>
    </r>
    <r>
      <rPr>
        <sz val="13"/>
        <color theme="1"/>
        <rFont val="宋体"/>
        <charset val="134"/>
      </rPr>
      <t>黄芩苷</t>
    </r>
    <r>
      <rPr>
        <sz val="13"/>
        <color theme="1"/>
        <rFont val="Times New Roman"/>
        <charset val="134"/>
      </rPr>
      <t xml:space="preserve"> + </t>
    </r>
    <r>
      <rPr>
        <sz val="13"/>
        <color theme="1"/>
        <rFont val="宋体"/>
        <charset val="134"/>
      </rPr>
      <t>京尼平苷</t>
    </r>
  </si>
  <si>
    <t>7.0–7.5</t>
  </si>
  <si>
    <r>
      <rPr>
        <sz val="13"/>
        <color theme="1"/>
        <rFont val="宋体"/>
        <charset val="134"/>
      </rPr>
      <t>磁力搅拌</t>
    </r>
    <r>
      <rPr>
        <sz val="13"/>
        <color theme="1"/>
        <rFont val="Times New Roman"/>
        <charset val="134"/>
      </rPr>
      <t xml:space="preserve"> + </t>
    </r>
    <r>
      <rPr>
        <sz val="13"/>
        <color theme="1"/>
        <rFont val="宋体"/>
        <charset val="134"/>
      </rPr>
      <t>水浴超声</t>
    </r>
  </si>
  <si>
    <r>
      <rPr>
        <sz val="13"/>
        <color theme="1"/>
        <rFont val="宋体"/>
        <charset val="134"/>
      </rPr>
      <t>搅拌</t>
    </r>
    <r>
      <rPr>
        <sz val="13"/>
        <color theme="1"/>
        <rFont val="Times New Roman"/>
        <charset val="134"/>
      </rPr>
      <t xml:space="preserve"> 60 min</t>
    </r>
    <r>
      <rPr>
        <sz val="13"/>
        <color theme="1"/>
        <rFont val="宋体"/>
        <charset val="134"/>
      </rPr>
      <t>；超声</t>
    </r>
    <r>
      <rPr>
        <sz val="13"/>
        <color theme="1"/>
        <rFont val="Times New Roman"/>
        <charset val="134"/>
      </rPr>
      <t xml:space="preserve"> 30 min</t>
    </r>
    <r>
      <rPr>
        <sz val="13"/>
        <color theme="1"/>
        <rFont val="宋体"/>
        <charset val="134"/>
      </rPr>
      <t>；透析</t>
    </r>
    <r>
      <rPr>
        <sz val="13"/>
        <color theme="1"/>
        <rFont val="Times New Roman"/>
        <charset val="134"/>
      </rPr>
      <t xml:space="preserve"> 12 h</t>
    </r>
  </si>
  <si>
    <r>
      <rPr>
        <sz val="13"/>
        <color theme="1"/>
        <rFont val="Times New Roman"/>
        <charset val="134"/>
      </rPr>
      <t xml:space="preserve">1. </t>
    </r>
    <r>
      <rPr>
        <sz val="13"/>
        <color theme="1"/>
        <rFont val="宋体"/>
        <charset val="134"/>
      </rPr>
      <t>抑制</t>
    </r>
    <r>
      <rPr>
        <sz val="13"/>
        <color theme="1"/>
        <rFont val="Times New Roman"/>
        <charset val="134"/>
      </rPr>
      <t xml:space="preserve"> NLRP3 </t>
    </r>
    <r>
      <rPr>
        <sz val="13"/>
        <color theme="1"/>
        <rFont val="宋体"/>
        <charset val="134"/>
      </rPr>
      <t>炎症小体</t>
    </r>
    <r>
      <rPr>
        <sz val="13"/>
        <color theme="1"/>
        <rFont val="Times New Roman"/>
        <charset val="134"/>
      </rPr>
      <t xml:space="preserve">
2. </t>
    </r>
    <r>
      <rPr>
        <sz val="13"/>
        <color theme="1"/>
        <rFont val="宋体"/>
        <charset val="134"/>
      </rPr>
      <t>抑制成纤维细胞活化与胶原沉积</t>
    </r>
    <r>
      <rPr>
        <sz val="13"/>
        <color theme="1"/>
        <rFont val="Times New Roman"/>
        <charset val="134"/>
      </rPr>
      <t xml:space="preserve">
3. </t>
    </r>
    <r>
      <rPr>
        <sz val="13"/>
        <color theme="1"/>
        <rFont val="宋体"/>
        <charset val="134"/>
      </rPr>
      <t>减轻肺纤维化、抗炎、抗氧化</t>
    </r>
    <r>
      <rPr>
        <sz val="13"/>
        <color theme="1"/>
        <rFont val="Times New Roman"/>
        <charset val="134"/>
      </rPr>
      <t xml:space="preserve">
4. </t>
    </r>
    <r>
      <rPr>
        <sz val="13"/>
        <color theme="1"/>
        <rFont val="宋体"/>
        <charset val="134"/>
      </rPr>
      <t>协同清除衰老细胞、抑制</t>
    </r>
    <r>
      <rPr>
        <sz val="13"/>
        <color theme="1"/>
        <rFont val="Times New Roman"/>
        <charset val="134"/>
      </rPr>
      <t xml:space="preserve"> SASP</t>
    </r>
  </si>
  <si>
    <r>
      <rPr>
        <sz val="13"/>
        <color theme="1"/>
        <rFont val="Times New Roman"/>
        <charset val="134"/>
      </rPr>
      <t xml:space="preserve">1. </t>
    </r>
    <r>
      <rPr>
        <sz val="13"/>
        <color theme="1"/>
        <rFont val="宋体"/>
        <charset val="134"/>
      </rPr>
      <t>京尼平苷、黄连素、黄芩苷按</t>
    </r>
    <r>
      <rPr>
        <sz val="13"/>
        <color theme="1"/>
        <rFont val="Times New Roman"/>
        <charset val="134"/>
      </rPr>
      <t xml:space="preserve"> 1:1:1 </t>
    </r>
    <r>
      <rPr>
        <sz val="13"/>
        <color theme="1"/>
        <rFont val="宋体"/>
        <charset val="134"/>
      </rPr>
      <t>摩尔比溶解于</t>
    </r>
    <r>
      <rPr>
        <sz val="13"/>
        <color theme="1"/>
        <rFont val="Times New Roman"/>
        <charset val="134"/>
      </rPr>
      <t xml:space="preserve"> DMSO / </t>
    </r>
    <r>
      <rPr>
        <sz val="13"/>
        <color theme="1"/>
        <rFont val="宋体"/>
        <charset val="134"/>
      </rPr>
      <t>甲醇</t>
    </r>
    <r>
      <rPr>
        <sz val="13"/>
        <color theme="1"/>
        <rFont val="Times New Roman"/>
        <charset val="134"/>
      </rPr>
      <t xml:space="preserve">
2. </t>
    </r>
    <r>
      <rPr>
        <sz val="13"/>
        <color theme="1"/>
        <rFont val="宋体"/>
        <charset val="134"/>
      </rPr>
      <t>调</t>
    </r>
    <r>
      <rPr>
        <sz val="13"/>
        <color theme="1"/>
        <rFont val="Times New Roman"/>
        <charset val="134"/>
      </rPr>
      <t xml:space="preserve"> pH </t>
    </r>
    <r>
      <rPr>
        <sz val="13"/>
        <color theme="1"/>
        <rFont val="宋体"/>
        <charset val="134"/>
      </rPr>
      <t>至</t>
    </r>
    <r>
      <rPr>
        <sz val="13"/>
        <color theme="1"/>
        <rFont val="Times New Roman"/>
        <charset val="134"/>
      </rPr>
      <t xml:space="preserve"> 7.0–7.5</t>
    </r>
    <r>
      <rPr>
        <sz val="13"/>
        <color theme="1"/>
        <rFont val="宋体"/>
        <charset val="134"/>
      </rPr>
      <t>，</t>
    </r>
    <r>
      <rPr>
        <sz val="13"/>
        <color theme="1"/>
        <rFont val="Times New Roman"/>
        <charset val="134"/>
      </rPr>
      <t xml:space="preserve">80 </t>
    </r>
    <r>
      <rPr>
        <sz val="13"/>
        <color theme="1"/>
        <rFont val="宋体"/>
        <charset val="134"/>
      </rPr>
      <t>℃下快速注入</t>
    </r>
    <r>
      <rPr>
        <sz val="13"/>
        <color theme="1"/>
        <rFont val="Times New Roman"/>
        <charset val="134"/>
      </rPr>
      <t xml:space="preserve"> PBS
3. </t>
    </r>
    <r>
      <rPr>
        <sz val="13"/>
        <color theme="1"/>
        <rFont val="宋体"/>
        <charset val="134"/>
      </rPr>
      <t>搅拌</t>
    </r>
    <r>
      <rPr>
        <sz val="13"/>
        <color theme="1"/>
        <rFont val="Times New Roman"/>
        <charset val="134"/>
      </rPr>
      <t xml:space="preserve"> 60 min</t>
    </r>
    <r>
      <rPr>
        <sz val="13"/>
        <color theme="1"/>
        <rFont val="宋体"/>
        <charset val="134"/>
      </rPr>
      <t>，水浴超声</t>
    </r>
    <r>
      <rPr>
        <sz val="13"/>
        <color theme="1"/>
        <rFont val="Times New Roman"/>
        <charset val="134"/>
      </rPr>
      <t xml:space="preserve"> 30 min
4. </t>
    </r>
    <r>
      <rPr>
        <sz val="13"/>
        <color theme="1"/>
        <rFont val="宋体"/>
        <charset val="134"/>
      </rPr>
      <t>透析</t>
    </r>
    <r>
      <rPr>
        <sz val="13"/>
        <color theme="1"/>
        <rFont val="Times New Roman"/>
        <charset val="134"/>
      </rPr>
      <t xml:space="preserve"> 12 h </t>
    </r>
    <r>
      <rPr>
        <sz val="13"/>
        <color theme="1"/>
        <rFont val="宋体"/>
        <charset val="134"/>
      </rPr>
      <t>纯化，得到</t>
    </r>
    <r>
      <rPr>
        <sz val="13"/>
        <color theme="1"/>
        <rFont val="Times New Roman"/>
        <charset val="134"/>
      </rPr>
      <t xml:space="preserve"> BBGNP</t>
    </r>
  </si>
  <si>
    <r>
      <rPr>
        <sz val="13"/>
        <color theme="1"/>
        <rFont val="宋体"/>
        <charset val="134"/>
      </rPr>
      <t>环烯醚萜母核；葡萄糖苷结构；多羟基；强氢键供体</t>
    </r>
    <r>
      <rPr>
        <sz val="13"/>
        <color theme="1"/>
        <rFont val="Times New Roman"/>
        <charset val="134"/>
      </rPr>
      <t xml:space="preserve"> / </t>
    </r>
    <r>
      <rPr>
        <sz val="13"/>
        <color theme="1"/>
        <rFont val="宋体"/>
        <charset val="134"/>
      </rPr>
      <t>受体；双亲性</t>
    </r>
  </si>
  <si>
    <r>
      <rPr>
        <sz val="12"/>
        <color theme="1"/>
        <rFont val="Times New Roman"/>
        <charset val="134"/>
      </rPr>
      <t xml:space="preserve">1. </t>
    </r>
    <r>
      <rPr>
        <sz val="12"/>
        <color theme="1"/>
        <rFont val="宋体"/>
        <charset val="134"/>
      </rPr>
      <t>三元纯药共组装，无载体、高载药</t>
    </r>
    <r>
      <rPr>
        <sz val="12"/>
        <color theme="1"/>
        <rFont val="Times New Roman"/>
        <charset val="134"/>
      </rPr>
      <t xml:space="preserve">
2. </t>
    </r>
    <r>
      <rPr>
        <sz val="12"/>
        <color theme="1"/>
        <rFont val="宋体"/>
        <charset val="134"/>
      </rPr>
      <t>靶向衰老细胞</t>
    </r>
    <r>
      <rPr>
        <sz val="12"/>
        <color theme="1"/>
        <rFont val="Times New Roman"/>
        <charset val="134"/>
      </rPr>
      <t xml:space="preserve"> ATP5F1C </t>
    </r>
    <r>
      <rPr>
        <sz val="12"/>
        <color theme="1"/>
        <rFont val="宋体"/>
        <charset val="134"/>
      </rPr>
      <t>靶点</t>
    </r>
    <r>
      <rPr>
        <sz val="12"/>
        <color theme="1"/>
        <rFont val="Times New Roman"/>
        <charset val="134"/>
      </rPr>
      <t xml:space="preserve">
3. </t>
    </r>
    <r>
      <rPr>
        <sz val="12"/>
        <color theme="1"/>
        <rFont val="宋体"/>
        <charset val="134"/>
      </rPr>
      <t>雾化吸入靶向肺部，治疗肺纤维化</t>
    </r>
    <r>
      <rPr>
        <sz val="12"/>
        <color theme="1"/>
        <rFont val="Times New Roman"/>
        <charset val="134"/>
      </rPr>
      <t xml:space="preserve">
4. </t>
    </r>
    <r>
      <rPr>
        <sz val="12"/>
        <color theme="1"/>
        <rFont val="宋体"/>
        <charset val="134"/>
      </rPr>
      <t>与黄连素、黄芩苷协同发挥抗衰老、抗炎、抗纤维化</t>
    </r>
  </si>
  <si>
    <t>10.1016/j.cej.2026.175421</t>
  </si>
  <si>
    <r>
      <rPr>
        <sz val="13"/>
        <rFont val="宋体"/>
        <charset val="134"/>
      </rPr>
      <t>青藤碱</t>
    </r>
  </si>
  <si>
    <t>Sinomenine</t>
  </si>
  <si>
    <t>C₁₉H₂₃NO₄</t>
  </si>
  <si>
    <t xml:space="preserve"> CN1CC[C@@]23CC(=O)C(=C[C@@H]2[C@@H]1CC4=C3C(=C(C=C4)OC)O)OC</t>
  </si>
  <si>
    <t>115-53-7</t>
  </si>
  <si>
    <r>
      <rPr>
        <sz val="13"/>
        <color theme="1"/>
        <rFont val="汉仪书宋二KW"/>
        <charset val="134"/>
      </rPr>
      <t>青藤（</t>
    </r>
    <r>
      <rPr>
        <sz val="13"/>
        <color theme="1"/>
        <rFont val="Times New Roman"/>
        <charset val="134"/>
      </rPr>
      <t>Sinomenium acutum</t>
    </r>
    <r>
      <rPr>
        <sz val="13"/>
        <color theme="1"/>
        <rFont val="汉仪书宋二KW"/>
        <charset val="134"/>
      </rPr>
      <t>）藤茎</t>
    </r>
  </si>
  <si>
    <r>
      <rPr>
        <sz val="13"/>
        <color theme="1"/>
        <rFont val="宋体"/>
        <charset val="134"/>
      </rPr>
      <t>青藤碱</t>
    </r>
  </si>
  <si>
    <r>
      <rPr>
        <sz val="13"/>
        <color theme="1"/>
        <rFont val="宋体"/>
        <charset val="134"/>
      </rPr>
      <t>国家药品批准信息（盐酸青藤碱肠溶片、正清风痛宁注射液等）</t>
    </r>
  </si>
  <si>
    <r>
      <rPr>
        <sz val="13"/>
        <rFont val="汉仪书宋二KW"/>
        <charset val="134"/>
      </rPr>
      <t>青藤碱</t>
    </r>
    <r>
      <rPr>
        <sz val="13"/>
        <rFont val="Times New Roman"/>
        <charset val="134"/>
      </rPr>
      <t>+</t>
    </r>
    <r>
      <rPr>
        <sz val="13"/>
        <rFont val="汉仪书宋二KW"/>
        <charset val="134"/>
      </rPr>
      <t>甘草酸</t>
    </r>
  </si>
  <si>
    <r>
      <rPr>
        <sz val="13"/>
        <rFont val="汉仪书宋二KW"/>
        <charset val="134"/>
      </rPr>
      <t>多组分共组装</t>
    </r>
  </si>
  <si>
    <r>
      <rPr>
        <sz val="13"/>
        <color theme="1"/>
        <rFont val="宋体"/>
        <charset val="134"/>
      </rPr>
      <t>纳米级</t>
    </r>
  </si>
  <si>
    <r>
      <rPr>
        <sz val="13"/>
        <color theme="1"/>
        <rFont val="宋体"/>
        <charset val="134"/>
      </rPr>
      <t>青藤碱（</t>
    </r>
    <r>
      <rPr>
        <sz val="13"/>
        <color theme="1"/>
        <rFont val="Times New Roman"/>
        <charset val="134"/>
      </rPr>
      <t>SIN</t>
    </r>
    <r>
      <rPr>
        <sz val="13"/>
        <color theme="1"/>
        <rFont val="宋体"/>
        <charset val="134"/>
      </rPr>
      <t>）</t>
    </r>
    <r>
      <rPr>
        <sz val="13"/>
        <color theme="1"/>
        <rFont val="Times New Roman"/>
        <charset val="134"/>
      </rPr>
      <t>+</t>
    </r>
    <r>
      <rPr>
        <sz val="13"/>
        <color theme="1"/>
        <rFont val="宋体"/>
        <charset val="134"/>
      </rPr>
      <t>甘草酸（</t>
    </r>
    <r>
      <rPr>
        <sz val="13"/>
        <color theme="1"/>
        <rFont val="Times New Roman"/>
        <charset val="134"/>
      </rPr>
      <t>GA</t>
    </r>
    <r>
      <rPr>
        <sz val="13"/>
        <color theme="1"/>
        <rFont val="宋体"/>
        <charset val="134"/>
      </rPr>
      <t>）</t>
    </r>
  </si>
  <si>
    <r>
      <rPr>
        <sz val="13"/>
        <color theme="1"/>
        <rFont val="Times New Roman"/>
        <charset val="134"/>
      </rPr>
      <t>32.94 mg/mL</t>
    </r>
    <r>
      <rPr>
        <sz val="13"/>
        <color theme="1"/>
        <rFont val="宋体"/>
        <charset val="134"/>
      </rPr>
      <t>（</t>
    </r>
    <r>
      <rPr>
        <sz val="13"/>
        <color theme="1"/>
        <rFont val="Times New Roman"/>
        <charset val="134"/>
      </rPr>
      <t>SIN</t>
    </r>
    <r>
      <rPr>
        <sz val="13"/>
        <color theme="1"/>
        <rFont val="宋体"/>
        <charset val="134"/>
      </rPr>
      <t>）</t>
    </r>
    <r>
      <rPr>
        <sz val="13"/>
        <color theme="1"/>
        <rFont val="Times New Roman"/>
        <charset val="134"/>
      </rPr>
      <t xml:space="preserve">
41.15 mg/mL</t>
    </r>
    <r>
      <rPr>
        <sz val="13"/>
        <color theme="1"/>
        <rFont val="宋体"/>
        <charset val="134"/>
      </rPr>
      <t>（</t>
    </r>
    <r>
      <rPr>
        <sz val="13"/>
        <color theme="1"/>
        <rFont val="Times New Roman"/>
        <charset val="134"/>
      </rPr>
      <t>GA</t>
    </r>
    <r>
      <rPr>
        <sz val="13"/>
        <color theme="1"/>
        <rFont val="宋体"/>
        <charset val="134"/>
      </rPr>
      <t>）</t>
    </r>
  </si>
  <si>
    <t>2.0</t>
  </si>
  <si>
    <r>
      <rPr>
        <sz val="13"/>
        <color theme="1"/>
        <rFont val="宋体"/>
        <charset val="134"/>
      </rPr>
      <t>加热搅拌混合</t>
    </r>
  </si>
  <si>
    <r>
      <rPr>
        <sz val="13"/>
        <color theme="1"/>
        <rFont val="宋体"/>
        <charset val="134"/>
      </rPr>
      <t>加热溶解后快速组装，离心纯化</t>
    </r>
  </si>
  <si>
    <r>
      <rPr>
        <sz val="13"/>
        <color theme="1"/>
        <rFont val="Times New Roman"/>
        <charset val="134"/>
      </rPr>
      <t xml:space="preserve">1. </t>
    </r>
    <r>
      <rPr>
        <sz val="13"/>
        <color theme="1"/>
        <rFont val="宋体"/>
        <charset val="134"/>
      </rPr>
      <t>提高</t>
    </r>
    <r>
      <rPr>
        <sz val="13"/>
        <color theme="1"/>
        <rFont val="Times New Roman"/>
        <charset val="134"/>
      </rPr>
      <t xml:space="preserve"> SIN </t>
    </r>
    <r>
      <rPr>
        <sz val="13"/>
        <color theme="1"/>
        <rFont val="宋体"/>
        <charset val="134"/>
      </rPr>
      <t>生物利用度与结肠吸收</t>
    </r>
    <r>
      <rPr>
        <sz val="13"/>
        <color theme="1"/>
        <rFont val="Times New Roman"/>
        <charset val="134"/>
      </rPr>
      <t xml:space="preserve">2. </t>
    </r>
    <r>
      <rPr>
        <sz val="13"/>
        <color theme="1"/>
        <rFont val="宋体"/>
        <charset val="134"/>
      </rPr>
      <t>减轻胃肠道损伤与肝肾负担</t>
    </r>
    <r>
      <rPr>
        <sz val="13"/>
        <color theme="1"/>
        <rFont val="Times New Roman"/>
        <charset val="134"/>
      </rPr>
      <t xml:space="preserve">3. </t>
    </r>
    <r>
      <rPr>
        <sz val="13"/>
        <color theme="1"/>
        <rFont val="宋体"/>
        <charset val="134"/>
      </rPr>
      <t>抑制</t>
    </r>
    <r>
      <rPr>
        <sz val="13"/>
        <color theme="1"/>
        <rFont val="Times New Roman"/>
        <charset val="134"/>
      </rPr>
      <t xml:space="preserve"> AA </t>
    </r>
    <r>
      <rPr>
        <sz val="13"/>
        <color theme="1"/>
        <rFont val="宋体"/>
        <charset val="134"/>
      </rPr>
      <t>小鼠关节肿胀，保护骨与软骨</t>
    </r>
    <r>
      <rPr>
        <sz val="13"/>
        <color theme="1"/>
        <rFont val="Times New Roman"/>
        <charset val="134"/>
      </rPr>
      <t xml:space="preserve">4. </t>
    </r>
    <r>
      <rPr>
        <sz val="13"/>
        <color theme="1"/>
        <rFont val="宋体"/>
        <charset val="134"/>
      </rPr>
      <t>抑制</t>
    </r>
    <r>
      <rPr>
        <sz val="13"/>
        <color theme="1"/>
        <rFont val="Times New Roman"/>
        <charset val="134"/>
      </rPr>
      <t xml:space="preserve"> NF-κB</t>
    </r>
    <r>
      <rPr>
        <sz val="13"/>
        <color theme="1"/>
        <rFont val="宋体"/>
        <charset val="134"/>
      </rPr>
      <t>、</t>
    </r>
    <r>
      <rPr>
        <sz val="13"/>
        <color theme="1"/>
        <rFont val="Times New Roman"/>
        <charset val="134"/>
      </rPr>
      <t xml:space="preserve">MAPK </t>
    </r>
    <r>
      <rPr>
        <sz val="13"/>
        <color theme="1"/>
        <rFont val="宋体"/>
        <charset val="134"/>
      </rPr>
      <t>炎症通路</t>
    </r>
    <r>
      <rPr>
        <sz val="13"/>
        <color theme="1"/>
        <rFont val="Times New Roman"/>
        <charset val="134"/>
      </rPr>
      <t xml:space="preserve">5. </t>
    </r>
    <r>
      <rPr>
        <sz val="13"/>
        <color theme="1"/>
        <rFont val="宋体"/>
        <charset val="134"/>
      </rPr>
      <t>促进中性粒细胞凋亡，抑制自噬与</t>
    </r>
    <r>
      <rPr>
        <sz val="13"/>
        <color theme="1"/>
        <rFont val="Times New Roman"/>
        <charset val="134"/>
      </rPr>
      <t xml:space="preserve"> NETs </t>
    </r>
    <r>
      <rPr>
        <sz val="13"/>
        <color theme="1"/>
        <rFont val="宋体"/>
        <charset val="134"/>
      </rPr>
      <t>形成</t>
    </r>
    <r>
      <rPr>
        <sz val="13"/>
        <color theme="1"/>
        <rFont val="Times New Roman"/>
        <charset val="134"/>
      </rPr>
      <t xml:space="preserve">6. </t>
    </r>
    <r>
      <rPr>
        <sz val="13"/>
        <color theme="1"/>
        <rFont val="宋体"/>
        <charset val="134"/>
      </rPr>
      <t>降低</t>
    </r>
    <r>
      <rPr>
        <sz val="13"/>
        <color theme="1"/>
        <rFont val="Times New Roman"/>
        <charset val="134"/>
      </rPr>
      <t xml:space="preserve"> IL-6</t>
    </r>
    <r>
      <rPr>
        <sz val="13"/>
        <color theme="1"/>
        <rFont val="宋体"/>
        <charset val="134"/>
      </rPr>
      <t>、</t>
    </r>
    <r>
      <rPr>
        <sz val="13"/>
        <color theme="1"/>
        <rFont val="Times New Roman"/>
        <charset val="134"/>
      </rPr>
      <t>TNF-α</t>
    </r>
    <r>
      <rPr>
        <sz val="13"/>
        <color theme="1"/>
        <rFont val="宋体"/>
        <charset val="134"/>
      </rPr>
      <t>，升高</t>
    </r>
    <r>
      <rPr>
        <sz val="13"/>
        <color theme="1"/>
        <rFont val="Times New Roman"/>
        <charset val="134"/>
      </rPr>
      <t xml:space="preserve"> IL-10</t>
    </r>
  </si>
  <si>
    <r>
      <rPr>
        <sz val="13"/>
        <color theme="1"/>
        <rFont val="Times New Roman"/>
        <charset val="134"/>
      </rPr>
      <t xml:space="preserve">1. </t>
    </r>
    <r>
      <rPr>
        <sz val="13"/>
        <color theme="1"/>
        <rFont val="宋体"/>
        <charset val="134"/>
      </rPr>
      <t>分别配制</t>
    </r>
    <r>
      <rPr>
        <sz val="13"/>
        <color theme="1"/>
        <rFont val="Times New Roman"/>
        <charset val="134"/>
      </rPr>
      <t xml:space="preserve"> SIN</t>
    </r>
    <r>
      <rPr>
        <sz val="13"/>
        <color theme="1"/>
        <rFont val="宋体"/>
        <charset val="134"/>
      </rPr>
      <t>（</t>
    </r>
    <r>
      <rPr>
        <sz val="13"/>
        <color theme="1"/>
        <rFont val="Times New Roman"/>
        <charset val="134"/>
      </rPr>
      <t>100 mM</t>
    </r>
    <r>
      <rPr>
        <sz val="13"/>
        <color theme="1"/>
        <rFont val="宋体"/>
        <charset val="134"/>
      </rPr>
      <t>）、</t>
    </r>
    <r>
      <rPr>
        <sz val="13"/>
        <color theme="1"/>
        <rFont val="Times New Roman"/>
        <charset val="134"/>
      </rPr>
      <t>GA</t>
    </r>
    <r>
      <rPr>
        <sz val="13"/>
        <color theme="1"/>
        <rFont val="宋体"/>
        <charset val="134"/>
      </rPr>
      <t>（</t>
    </r>
    <r>
      <rPr>
        <sz val="13"/>
        <color theme="1"/>
        <rFont val="Times New Roman"/>
        <charset val="134"/>
      </rPr>
      <t>50 mM</t>
    </r>
    <r>
      <rPr>
        <sz val="13"/>
        <color theme="1"/>
        <rFont val="宋体"/>
        <charset val="134"/>
      </rPr>
      <t>）水溶液，</t>
    </r>
    <r>
      <rPr>
        <sz val="13"/>
        <color theme="1"/>
        <rFont val="Times New Roman"/>
        <charset val="134"/>
      </rPr>
      <t xml:space="preserve">80 </t>
    </r>
    <r>
      <rPr>
        <sz val="13"/>
        <color theme="1"/>
        <rFont val="宋体"/>
        <charset val="134"/>
      </rPr>
      <t>℃加热搅拌溶解</t>
    </r>
    <r>
      <rPr>
        <sz val="13"/>
        <color theme="1"/>
        <rFont val="Times New Roman"/>
        <charset val="134"/>
      </rPr>
      <t xml:space="preserve">2. </t>
    </r>
    <r>
      <rPr>
        <sz val="13"/>
        <color theme="1"/>
        <rFont val="宋体"/>
        <charset val="134"/>
      </rPr>
      <t>等比例混合，</t>
    </r>
    <r>
      <rPr>
        <sz val="13"/>
        <color theme="1"/>
        <rFont val="Times New Roman"/>
        <charset val="134"/>
      </rPr>
      <t xml:space="preserve">80 </t>
    </r>
    <r>
      <rPr>
        <sz val="13"/>
        <color theme="1"/>
        <rFont val="宋体"/>
        <charset val="134"/>
      </rPr>
      <t>℃充分混匀</t>
    </r>
    <r>
      <rPr>
        <sz val="13"/>
        <color theme="1"/>
        <rFont val="Times New Roman"/>
        <charset val="134"/>
      </rPr>
      <t xml:space="preserve">3. </t>
    </r>
    <r>
      <rPr>
        <sz val="13"/>
        <color theme="1"/>
        <rFont val="宋体"/>
        <charset val="134"/>
      </rPr>
      <t>离心去上清，去离子水洗涤除去未组装单体</t>
    </r>
    <r>
      <rPr>
        <sz val="13"/>
        <color theme="1"/>
        <rFont val="Times New Roman"/>
        <charset val="134"/>
      </rPr>
      <t xml:space="preserve">4. </t>
    </r>
    <r>
      <rPr>
        <sz val="13"/>
        <color theme="1"/>
        <rFont val="宋体"/>
        <charset val="134"/>
      </rPr>
      <t>再次离心获得</t>
    </r>
    <r>
      <rPr>
        <sz val="13"/>
        <color theme="1"/>
        <rFont val="Times New Roman"/>
        <charset val="134"/>
      </rPr>
      <t xml:space="preserve"> S-G </t>
    </r>
    <r>
      <rPr>
        <sz val="13"/>
        <color theme="1"/>
        <rFont val="宋体"/>
        <charset val="134"/>
      </rPr>
      <t>水凝胶</t>
    </r>
  </si>
  <si>
    <r>
      <rPr>
        <sz val="13"/>
        <color theme="1"/>
        <rFont val="宋体"/>
        <charset val="134"/>
      </rPr>
      <t>含季铵氮、羟基、羰基，具弱碱性与氢键供体</t>
    </r>
    <r>
      <rPr>
        <sz val="13"/>
        <color theme="1"/>
        <rFont val="Times New Roman"/>
        <charset val="134"/>
      </rPr>
      <t xml:space="preserve"> / </t>
    </r>
    <r>
      <rPr>
        <sz val="13"/>
        <color theme="1"/>
        <rFont val="宋体"/>
        <charset val="134"/>
      </rPr>
      <t>受体位点</t>
    </r>
  </si>
  <si>
    <r>
      <rPr>
        <sz val="12"/>
        <rFont val="宋体"/>
        <charset val="134"/>
      </rPr>
      <t>与甘草酸（</t>
    </r>
    <r>
      <rPr>
        <sz val="12"/>
        <rFont val="Times New Roman"/>
        <charset val="134"/>
      </rPr>
      <t>GA</t>
    </r>
    <r>
      <rPr>
        <sz val="12"/>
        <rFont val="宋体"/>
        <charset val="134"/>
      </rPr>
      <t>）</t>
    </r>
    <r>
      <rPr>
        <sz val="12"/>
        <rFont val="Times New Roman"/>
        <charset val="134"/>
      </rPr>
      <t xml:space="preserve">1:1 </t>
    </r>
    <r>
      <rPr>
        <sz val="12"/>
        <rFont val="宋体"/>
        <charset val="134"/>
      </rPr>
      <t>自组装，无载体、无催化剂，热可逆、可注射、自修复，协同增强抗类风湿关节炎效果</t>
    </r>
  </si>
  <si>
    <t>10.1016/j.jconrel.2025.113718</t>
  </si>
  <si>
    <r>
      <rPr>
        <sz val="13"/>
        <rFont val="宋体"/>
        <charset val="134"/>
      </rPr>
      <t>血根碱</t>
    </r>
  </si>
  <si>
    <t>Sanguinarine</t>
  </si>
  <si>
    <t>C₂₀H₁₄NO₄⁺</t>
  </si>
  <si>
    <t xml:space="preserve"> C[N+]1=C2C(=C3C=CC4=C(C3=C1)OCO4)C=CC5=CC6=C(C=C52)OCO6</t>
  </si>
  <si>
    <t>2447-54-3</t>
  </si>
  <si>
    <r>
      <rPr>
        <sz val="13"/>
        <color theme="1"/>
        <rFont val="汉仪书宋二KW"/>
        <charset val="134"/>
      </rPr>
      <t>白屈菜（</t>
    </r>
    <r>
      <rPr>
        <sz val="13"/>
        <color theme="1"/>
        <rFont val="Times New Roman"/>
        <charset val="134"/>
      </rPr>
      <t>Chelidonium majus</t>
    </r>
    <r>
      <rPr>
        <sz val="13"/>
        <color theme="1"/>
        <rFont val="汉仪书宋二KW"/>
        <charset val="134"/>
      </rPr>
      <t>）；博落回</t>
    </r>
  </si>
  <si>
    <r>
      <rPr>
        <sz val="13"/>
        <color theme="1"/>
        <rFont val="宋体"/>
        <charset val="134"/>
      </rPr>
      <t>血根碱</t>
    </r>
  </si>
  <si>
    <r>
      <rPr>
        <sz val="13"/>
        <rFont val="汉仪书宋二KW"/>
        <charset val="134"/>
      </rPr>
      <t>血根碱</t>
    </r>
    <r>
      <rPr>
        <sz val="13"/>
        <rFont val="Times New Roman"/>
        <charset val="134"/>
      </rPr>
      <t>+</t>
    </r>
    <r>
      <rPr>
        <sz val="13"/>
        <rFont val="汉仪书宋二KW"/>
        <charset val="134"/>
      </rPr>
      <t>黄芩苷</t>
    </r>
  </si>
  <si>
    <r>
      <rPr>
        <sz val="13"/>
        <color theme="1"/>
        <rFont val="宋体"/>
        <charset val="134"/>
      </rPr>
      <t>静电相互作用；</t>
    </r>
    <r>
      <rPr>
        <sz val="13"/>
        <color theme="1"/>
        <rFont val="Times New Roman"/>
        <charset val="134"/>
      </rPr>
      <t>π-π</t>
    </r>
    <r>
      <rPr>
        <sz val="13"/>
        <color theme="1"/>
        <rFont val="宋体"/>
        <charset val="134"/>
      </rPr>
      <t>堆积；氢键</t>
    </r>
  </si>
  <si>
    <r>
      <rPr>
        <sz val="13"/>
        <color theme="1"/>
        <rFont val="宋体"/>
        <charset val="134"/>
      </rPr>
      <t>纳米纤维；水凝胶呈褶皱脊状形貌</t>
    </r>
  </si>
  <si>
    <r>
      <rPr>
        <sz val="13"/>
        <color theme="1"/>
        <rFont val="宋体"/>
        <charset val="134"/>
      </rPr>
      <t>纳米级纤维</t>
    </r>
  </si>
  <si>
    <r>
      <rPr>
        <sz val="13"/>
        <color theme="1"/>
        <rFont val="宋体"/>
        <charset val="134"/>
      </rPr>
      <t>黄芩苷</t>
    </r>
    <r>
      <rPr>
        <sz val="13"/>
        <color theme="1"/>
        <rFont val="Times New Roman"/>
        <charset val="134"/>
      </rPr>
      <t>+</t>
    </r>
    <r>
      <rPr>
        <sz val="13"/>
        <color theme="1"/>
        <rFont val="宋体"/>
        <charset val="134"/>
      </rPr>
      <t>血根碱</t>
    </r>
  </si>
  <si>
    <r>
      <rPr>
        <sz val="13"/>
        <color theme="1"/>
        <rFont val="Times New Roman"/>
        <charset val="134"/>
      </rPr>
      <t>1.34 mg/mL</t>
    </r>
    <r>
      <rPr>
        <sz val="13"/>
        <color theme="1"/>
        <rFont val="宋体"/>
        <charset val="134"/>
      </rPr>
      <t>（黄芩苷）</t>
    </r>
    <r>
      <rPr>
        <sz val="13"/>
        <color theme="1"/>
        <rFont val="Times New Roman"/>
        <charset val="134"/>
      </rPr>
      <t xml:space="preserve">
1.00 mg/mL</t>
    </r>
    <r>
      <rPr>
        <sz val="13"/>
        <color theme="1"/>
        <rFont val="宋体"/>
        <charset val="134"/>
      </rPr>
      <t>（血根碱）</t>
    </r>
  </si>
  <si>
    <t>7~8</t>
  </si>
  <si>
    <r>
      <rPr>
        <sz val="13"/>
        <color theme="1"/>
        <rFont val="宋体"/>
        <charset val="134"/>
      </rPr>
      <t>磁力搅拌混合</t>
    </r>
  </si>
  <si>
    <t>15 min</t>
  </si>
  <si>
    <r>
      <rPr>
        <sz val="13"/>
        <color theme="1"/>
        <rFont val="Times New Roman"/>
        <charset val="134"/>
      </rPr>
      <t xml:space="preserve">1. </t>
    </r>
    <r>
      <rPr>
        <sz val="13"/>
        <color theme="1"/>
        <rFont val="宋体"/>
        <charset val="134"/>
      </rPr>
      <t>协同强效抗</t>
    </r>
    <r>
      <rPr>
        <sz val="13"/>
        <color theme="1"/>
        <rFont val="Times New Roman"/>
        <charset val="134"/>
      </rPr>
      <t xml:space="preserve"> MRSA2. </t>
    </r>
    <r>
      <rPr>
        <sz val="13"/>
        <color theme="1"/>
        <rFont val="宋体"/>
        <charset val="134"/>
      </rPr>
      <t>清除细菌生物膜</t>
    </r>
    <r>
      <rPr>
        <sz val="13"/>
        <color theme="1"/>
        <rFont val="Times New Roman"/>
        <charset val="134"/>
      </rPr>
      <t xml:space="preserve">3. </t>
    </r>
    <r>
      <rPr>
        <sz val="13"/>
        <color theme="1"/>
        <rFont val="宋体"/>
        <charset val="134"/>
      </rPr>
      <t>抑制毒力因子</t>
    </r>
    <r>
      <rPr>
        <sz val="13"/>
        <color theme="1"/>
        <rFont val="Times New Roman"/>
        <charset val="134"/>
      </rPr>
      <t xml:space="preserve"> agr </t>
    </r>
    <r>
      <rPr>
        <sz val="13"/>
        <color theme="1"/>
        <rFont val="宋体"/>
        <charset val="134"/>
      </rPr>
      <t>系统</t>
    </r>
    <r>
      <rPr>
        <sz val="13"/>
        <color theme="1"/>
        <rFont val="Times New Roman"/>
        <charset val="134"/>
      </rPr>
      <t xml:space="preserve">4. </t>
    </r>
    <r>
      <rPr>
        <sz val="13"/>
        <color theme="1"/>
        <rFont val="宋体"/>
        <charset val="134"/>
      </rPr>
      <t>抗炎、下调</t>
    </r>
    <r>
      <rPr>
        <sz val="13"/>
        <color theme="1"/>
        <rFont val="Times New Roman"/>
        <charset val="134"/>
      </rPr>
      <t xml:space="preserve"> TNF-α/IL-1β5. </t>
    </r>
    <r>
      <rPr>
        <sz val="13"/>
        <color theme="1"/>
        <rFont val="宋体"/>
        <charset val="134"/>
      </rPr>
      <t>促进感染伤口愈合</t>
    </r>
    <r>
      <rPr>
        <sz val="13"/>
        <color theme="1"/>
        <rFont val="Times New Roman"/>
        <charset val="134"/>
      </rPr>
      <t xml:space="preserve">6. </t>
    </r>
    <r>
      <rPr>
        <sz val="13"/>
        <color theme="1"/>
        <rFont val="宋体"/>
        <charset val="134"/>
      </rPr>
      <t>良好生物相容性</t>
    </r>
  </si>
  <si>
    <r>
      <rPr>
        <sz val="13"/>
        <color theme="1"/>
        <rFont val="Times New Roman"/>
        <charset val="134"/>
      </rPr>
      <t xml:space="preserve">1. </t>
    </r>
    <r>
      <rPr>
        <sz val="13"/>
        <color theme="1"/>
        <rFont val="宋体"/>
        <charset val="134"/>
      </rPr>
      <t>配制</t>
    </r>
    <r>
      <rPr>
        <sz val="13"/>
        <color theme="1"/>
        <rFont val="Times New Roman"/>
        <charset val="134"/>
      </rPr>
      <t xml:space="preserve"> BA</t>
    </r>
    <r>
      <rPr>
        <sz val="13"/>
        <color theme="1"/>
        <rFont val="宋体"/>
        <charset val="134"/>
      </rPr>
      <t>、</t>
    </r>
    <r>
      <rPr>
        <sz val="13"/>
        <color theme="1"/>
        <rFont val="Times New Roman"/>
        <charset val="134"/>
      </rPr>
      <t xml:space="preserve">SAN </t>
    </r>
    <r>
      <rPr>
        <sz val="13"/>
        <color theme="1"/>
        <rFont val="宋体"/>
        <charset val="134"/>
      </rPr>
      <t>水溶液</t>
    </r>
    <r>
      <rPr>
        <sz val="13"/>
        <color theme="1"/>
        <rFont val="Times New Roman"/>
        <charset val="134"/>
      </rPr>
      <t xml:space="preserve">2. </t>
    </r>
    <r>
      <rPr>
        <sz val="13"/>
        <color theme="1"/>
        <rFont val="宋体"/>
        <charset val="134"/>
      </rPr>
      <t>等摩尔比混合</t>
    </r>
    <r>
      <rPr>
        <sz val="13"/>
        <color theme="1"/>
        <rFont val="Times New Roman"/>
        <charset val="134"/>
      </rPr>
      <t xml:space="preserve">3. 60 </t>
    </r>
    <r>
      <rPr>
        <sz val="13"/>
        <color theme="1"/>
        <rFont val="宋体"/>
        <charset val="134"/>
      </rPr>
      <t>℃搅拌</t>
    </r>
    <r>
      <rPr>
        <sz val="13"/>
        <color theme="1"/>
        <rFont val="Times New Roman"/>
        <charset val="134"/>
      </rPr>
      <t xml:space="preserve"> 15 min4. </t>
    </r>
    <r>
      <rPr>
        <sz val="13"/>
        <color theme="1"/>
        <rFont val="宋体"/>
        <charset val="134"/>
      </rPr>
      <t>离心得水凝胶</t>
    </r>
  </si>
  <si>
    <r>
      <rPr>
        <sz val="13"/>
        <color theme="1"/>
        <rFont val="宋体"/>
        <charset val="134"/>
      </rPr>
      <t>苯并菲啶类；含季铵氮、共轭大</t>
    </r>
    <r>
      <rPr>
        <sz val="13"/>
        <color theme="1"/>
        <rFont val="Times New Roman"/>
        <charset val="134"/>
      </rPr>
      <t xml:space="preserve"> π </t>
    </r>
    <r>
      <rPr>
        <sz val="13"/>
        <color theme="1"/>
        <rFont val="宋体"/>
        <charset val="134"/>
      </rPr>
      <t>键；疏水性、阳离子型</t>
    </r>
  </si>
  <si>
    <r>
      <rPr>
        <sz val="12"/>
        <color rgb="FF000000"/>
        <rFont val="宋体"/>
        <charset val="134"/>
      </rPr>
      <t>与黄芩苷</t>
    </r>
    <r>
      <rPr>
        <sz val="12"/>
        <color rgb="FF000000"/>
        <rFont val="Times New Roman"/>
        <charset val="134"/>
      </rPr>
      <t xml:space="preserve"> (BA) 1:1 </t>
    </r>
    <r>
      <rPr>
        <sz val="12"/>
        <color rgb="FF000000"/>
        <rFont val="宋体"/>
        <charset val="134"/>
      </rPr>
      <t>自组装；无载体、无化学修饰；热可逆、自修复、可注射；协同抗菌显著增效</t>
    </r>
    <r>
      <rPr>
        <sz val="12"/>
        <color rgb="FFC00000"/>
        <rFont val="宋体"/>
        <charset val="134"/>
      </rPr>
      <t>剧毒生物碱，绝对不在食品原料目录，严禁用于人用食品、保健食品。</t>
    </r>
  </si>
  <si>
    <t>10.1002/smll.202205528</t>
  </si>
  <si>
    <r>
      <rPr>
        <sz val="13"/>
        <rFont val="宋体"/>
        <charset val="134"/>
      </rPr>
      <t>石蒜碱</t>
    </r>
  </si>
  <si>
    <t>Lycorine</t>
  </si>
  <si>
    <t>C₁₆H₁₇NO₄</t>
  </si>
  <si>
    <t xml:space="preserve"> C1CN2CC3=CC4=C(C=C3[C@H]5[C@H]2C1=C[C@@H]([C@H]5O)O)OCO4.Cl</t>
  </si>
  <si>
    <t>2188-68-3</t>
  </si>
  <si>
    <r>
      <rPr>
        <sz val="13"/>
        <color theme="1"/>
        <rFont val="汉仪书宋二KW"/>
        <charset val="134"/>
      </rPr>
      <t>石蒜（</t>
    </r>
    <r>
      <rPr>
        <sz val="13"/>
        <color theme="1"/>
        <rFont val="Times New Roman"/>
        <charset val="134"/>
      </rPr>
      <t>Lycoris radiata</t>
    </r>
    <r>
      <rPr>
        <sz val="13"/>
        <color theme="1"/>
        <rFont val="汉仪书宋二KW"/>
        <charset val="134"/>
      </rPr>
      <t>）鳞茎</t>
    </r>
  </si>
  <si>
    <r>
      <rPr>
        <sz val="13"/>
        <color theme="1"/>
        <rFont val="宋体"/>
        <charset val="134"/>
      </rPr>
      <t>石蒜碱</t>
    </r>
  </si>
  <si>
    <r>
      <rPr>
        <sz val="13"/>
        <rFont val="汉仪书宋二KW"/>
        <charset val="134"/>
      </rPr>
      <t>石蒜碱</t>
    </r>
    <r>
      <rPr>
        <sz val="13"/>
        <rFont val="Times New Roman"/>
        <charset val="134"/>
      </rPr>
      <t>+</t>
    </r>
    <r>
      <rPr>
        <sz val="13"/>
        <rFont val="汉仪书宋二KW"/>
        <charset val="134"/>
      </rPr>
      <t>壳聚糖</t>
    </r>
  </si>
  <si>
    <r>
      <rPr>
        <sz val="13"/>
        <rFont val="宋体"/>
        <charset val="134"/>
      </rPr>
      <t>聚合物辅助组装</t>
    </r>
  </si>
  <si>
    <r>
      <rPr>
        <sz val="13"/>
        <color theme="1"/>
        <rFont val="宋体"/>
        <charset val="134"/>
      </rPr>
      <t>疏水相互作用；静电相互作用；氢键；</t>
    </r>
    <r>
      <rPr>
        <sz val="13"/>
        <color theme="1"/>
        <rFont val="Times New Roman"/>
        <charset val="134"/>
      </rPr>
      <t xml:space="preserve">π-H </t>
    </r>
    <r>
      <rPr>
        <sz val="13"/>
        <color theme="1"/>
        <rFont val="宋体"/>
        <charset val="134"/>
      </rPr>
      <t>相互作用；</t>
    </r>
    <r>
      <rPr>
        <sz val="13"/>
        <color theme="1"/>
        <rFont val="Times New Roman"/>
        <charset val="134"/>
      </rPr>
      <t>π-H</t>
    </r>
    <r>
      <rPr>
        <sz val="13"/>
        <color theme="1"/>
        <rFont val="宋体"/>
        <charset val="134"/>
      </rPr>
      <t>相互作用</t>
    </r>
  </si>
  <si>
    <t>63.75±12.71</t>
  </si>
  <si>
    <r>
      <rPr>
        <sz val="13"/>
        <color theme="1"/>
        <rFont val="Times New Roman"/>
        <charset val="134"/>
      </rPr>
      <t>0.5%</t>
    </r>
    <r>
      <rPr>
        <sz val="13"/>
        <color theme="1"/>
        <rFont val="宋体"/>
        <charset val="134"/>
      </rPr>
      <t>醋酸</t>
    </r>
  </si>
  <si>
    <r>
      <rPr>
        <sz val="13"/>
        <color theme="1"/>
        <rFont val="宋体"/>
        <charset val="134"/>
      </rPr>
      <t>石蒜碱</t>
    </r>
    <r>
      <rPr>
        <sz val="13"/>
        <color theme="1"/>
        <rFont val="Times New Roman"/>
        <charset val="134"/>
      </rPr>
      <t>+</t>
    </r>
    <r>
      <rPr>
        <sz val="13"/>
        <color theme="1"/>
        <rFont val="宋体"/>
        <charset val="134"/>
      </rPr>
      <t>壳聚糖</t>
    </r>
  </si>
  <si>
    <r>
      <rPr>
        <sz val="13"/>
        <color theme="1"/>
        <rFont val="宋体"/>
        <charset val="134"/>
      </rPr>
      <t>滴加搅拌；无超声</t>
    </r>
  </si>
  <si>
    <r>
      <rPr>
        <sz val="13"/>
        <color theme="1"/>
        <rFont val="宋体"/>
        <charset val="134"/>
      </rPr>
      <t>抑制</t>
    </r>
    <r>
      <rPr>
        <sz val="13"/>
        <color theme="1"/>
        <rFont val="Times New Roman"/>
        <charset val="134"/>
      </rPr>
      <t xml:space="preserve"> SCAP/SREBPs </t>
    </r>
    <r>
      <rPr>
        <sz val="13"/>
        <color theme="1"/>
        <rFont val="宋体"/>
        <charset val="134"/>
      </rPr>
      <t>通路；降肾脏脂质沉积；抗炎；改善糖尿病肾病；降低游离石蒜碱肝毒性</t>
    </r>
  </si>
  <si>
    <r>
      <rPr>
        <sz val="13"/>
        <color theme="1"/>
        <rFont val="宋体"/>
        <charset val="134"/>
      </rPr>
      <t>离子交联法自组装；透析纯化；冷冻干燥；</t>
    </r>
    <r>
      <rPr>
        <sz val="13"/>
        <color theme="1"/>
        <rFont val="Times New Roman"/>
        <charset val="134"/>
      </rPr>
      <t xml:space="preserve">DLS/TEM </t>
    </r>
    <r>
      <rPr>
        <sz val="13"/>
        <color theme="1"/>
        <rFont val="宋体"/>
        <charset val="134"/>
      </rPr>
      <t>表征；细胞与动物药效评价</t>
    </r>
  </si>
  <si>
    <r>
      <rPr>
        <sz val="13"/>
        <color theme="1"/>
        <rFont val="宋体"/>
        <charset val="134"/>
      </rPr>
      <t>含氮杂环、刚性芳香平面、弱碱性、两亲性、可提供</t>
    </r>
    <r>
      <rPr>
        <sz val="13"/>
        <color theme="1"/>
        <rFont val="Times New Roman"/>
        <charset val="134"/>
      </rPr>
      <t xml:space="preserve"> π-π </t>
    </r>
    <r>
      <rPr>
        <sz val="13"/>
        <color theme="1"/>
        <rFont val="宋体"/>
        <charset val="134"/>
      </rPr>
      <t>与氢键位点</t>
    </r>
  </si>
  <si>
    <r>
      <rPr>
        <sz val="12"/>
        <rFont val="宋体"/>
        <charset val="134"/>
      </rPr>
      <t>与分子量</t>
    </r>
    <r>
      <rPr>
        <sz val="12"/>
        <rFont val="Times New Roman"/>
        <charset val="134"/>
      </rPr>
      <t xml:space="preserve"> 50000 </t>
    </r>
    <r>
      <rPr>
        <sz val="12"/>
        <rFont val="宋体"/>
        <charset val="134"/>
      </rPr>
      <t>壳聚糖组装最优；口服、肾靶向、增效减毒</t>
    </r>
  </si>
  <si>
    <t>10.1186/s12951-026-04301-9</t>
  </si>
  <si>
    <r>
      <rPr>
        <sz val="13"/>
        <rFont val="宋体"/>
        <charset val="134"/>
      </rPr>
      <t>奎宁</t>
    </r>
  </si>
  <si>
    <t>Quinine</t>
  </si>
  <si>
    <t>C₂₀H₂₄N₂O₂</t>
  </si>
  <si>
    <t>COC1=CC2=C(C=CN=C2C=C1)[C@H]([C@@H]3C[C@@H]4CCN3C[C@@H]4C=C)O</t>
  </si>
  <si>
    <t>130-95-0</t>
  </si>
  <si>
    <r>
      <rPr>
        <sz val="13"/>
        <color theme="1"/>
        <rFont val="汉仪书宋二KW"/>
        <charset val="134"/>
      </rPr>
      <t>金鸡纳树（</t>
    </r>
    <r>
      <rPr>
        <sz val="13"/>
        <color theme="1"/>
        <rFont val="Times New Roman"/>
        <charset val="134"/>
      </rPr>
      <t>Cinchona officinalis</t>
    </r>
    <r>
      <rPr>
        <sz val="13"/>
        <color theme="1"/>
        <rFont val="汉仪书宋二KW"/>
        <charset val="134"/>
      </rPr>
      <t>）树皮</t>
    </r>
  </si>
  <si>
    <r>
      <rPr>
        <sz val="13"/>
        <color theme="1"/>
        <rFont val="宋体"/>
        <charset val="134"/>
      </rPr>
      <t>奎宁</t>
    </r>
  </si>
  <si>
    <r>
      <rPr>
        <sz val="13"/>
        <color theme="1"/>
        <rFont val="宋体"/>
        <charset val="134"/>
      </rPr>
      <t>奎宁盐酸盐（食品用香料）</t>
    </r>
  </si>
  <si>
    <r>
      <rPr>
        <sz val="13"/>
        <color theme="1"/>
        <rFont val="宋体"/>
        <charset val="134"/>
      </rPr>
      <t>国家药品批准信息（硫酸奎宁片）</t>
    </r>
  </si>
  <si>
    <r>
      <rPr>
        <sz val="13"/>
        <rFont val="宋体"/>
        <charset val="134"/>
      </rPr>
      <t>奎宁</t>
    </r>
    <r>
      <rPr>
        <sz val="13"/>
        <rFont val="Times New Roman"/>
        <charset val="134"/>
      </rPr>
      <t>-</t>
    </r>
    <r>
      <rPr>
        <sz val="13"/>
        <rFont val="宋体"/>
        <charset val="134"/>
      </rPr>
      <t>吉西他滨前药</t>
    </r>
  </si>
  <si>
    <r>
      <rPr>
        <sz val="13"/>
        <rFont val="汉仪书宋二KW"/>
        <charset val="134"/>
      </rPr>
      <t>单组分自组装</t>
    </r>
  </si>
  <si>
    <r>
      <rPr>
        <sz val="13"/>
        <color theme="1"/>
        <rFont val="宋体"/>
        <charset val="134"/>
      </rPr>
      <t>疏水相互作用；</t>
    </r>
    <r>
      <rPr>
        <sz val="13"/>
        <color theme="1"/>
        <rFont val="Times New Roman"/>
        <charset val="134"/>
      </rPr>
      <t>π-π</t>
    </r>
    <r>
      <rPr>
        <sz val="13"/>
        <color theme="1"/>
        <rFont val="宋体"/>
        <charset val="134"/>
      </rPr>
      <t>堆积</t>
    </r>
  </si>
  <si>
    <t>147.5</t>
  </si>
  <si>
    <r>
      <rPr>
        <sz val="13"/>
        <color theme="1"/>
        <rFont val="宋体"/>
        <charset val="134"/>
      </rPr>
      <t>丙酮</t>
    </r>
  </si>
  <si>
    <r>
      <rPr>
        <sz val="13"/>
        <color theme="1"/>
        <rFont val="宋体"/>
        <charset val="134"/>
      </rPr>
      <t>奎宁</t>
    </r>
    <r>
      <rPr>
        <sz val="13"/>
        <color theme="1"/>
        <rFont val="Times New Roman"/>
        <charset val="134"/>
      </rPr>
      <t>-</t>
    </r>
    <r>
      <rPr>
        <sz val="13"/>
        <color theme="1"/>
        <rFont val="宋体"/>
        <charset val="134"/>
      </rPr>
      <t>吉西他滨前药</t>
    </r>
  </si>
  <si>
    <r>
      <rPr>
        <sz val="13"/>
        <color theme="1"/>
        <rFont val="Times New Roman"/>
        <charset val="134"/>
      </rPr>
      <t>2.5 mg/mL</t>
    </r>
    <r>
      <rPr>
        <sz val="13"/>
        <color theme="1"/>
        <rFont val="宋体"/>
        <charset val="134"/>
      </rPr>
      <t>（母液）</t>
    </r>
  </si>
  <si>
    <r>
      <rPr>
        <sz val="13"/>
        <color theme="1"/>
        <rFont val="宋体"/>
        <charset val="134"/>
      </rPr>
      <t>超声</t>
    </r>
    <r>
      <rPr>
        <sz val="13"/>
        <color theme="1"/>
        <rFont val="Times New Roman"/>
        <charset val="134"/>
      </rPr>
      <t xml:space="preserve"> 20 min</t>
    </r>
  </si>
  <si>
    <t>20 min</t>
  </si>
  <si>
    <r>
      <rPr>
        <sz val="13"/>
        <color theme="1"/>
        <rFont val="宋体"/>
        <charset val="134"/>
      </rPr>
      <t>抑制</t>
    </r>
    <r>
      <rPr>
        <sz val="13"/>
        <color theme="1"/>
        <rFont val="Times New Roman"/>
        <charset val="134"/>
      </rPr>
      <t xml:space="preserve"> P-gp</t>
    </r>
    <r>
      <rPr>
        <sz val="13"/>
        <color theme="1"/>
        <rFont val="宋体"/>
        <charset val="134"/>
      </rPr>
      <t>、逆转肿瘤多药耐药、协同抗肿瘤</t>
    </r>
  </si>
  <si>
    <r>
      <rPr>
        <sz val="13"/>
        <color theme="1"/>
        <rFont val="宋体"/>
        <charset val="134"/>
      </rPr>
      <t>前药溶于丙酮，超声滴加超纯水，超声</t>
    </r>
    <r>
      <rPr>
        <sz val="13"/>
        <color theme="1"/>
        <rFont val="Times New Roman"/>
        <charset val="134"/>
      </rPr>
      <t>20 min</t>
    </r>
    <r>
      <rPr>
        <sz val="13"/>
        <color theme="1"/>
        <rFont val="宋体"/>
        <charset val="134"/>
      </rPr>
      <t>，旋蒸除丙酮</t>
    </r>
  </si>
  <si>
    <r>
      <rPr>
        <sz val="13"/>
        <color theme="1"/>
        <rFont val="宋体"/>
        <charset val="134"/>
      </rPr>
      <t>疏水、平面芳香结构</t>
    </r>
  </si>
  <si>
    <t>与吉西他滨偶联形成前药后自组装</t>
  </si>
  <si>
    <t>10.1021/acs.langmuir.5c06575</t>
  </si>
  <si>
    <r>
      <rPr>
        <sz val="13"/>
        <rFont val="宋体"/>
        <charset val="134"/>
      </rPr>
      <t>盐酸黄连碱</t>
    </r>
  </si>
  <si>
    <t>Coptisine hydrochloride</t>
  </si>
  <si>
    <t xml:space="preserve"> C1C[N+]2=C(C=C3C=CC4=C(C3=C2)OCO4)C5=CC6=C(C=C51)OCO6</t>
  </si>
  <si>
    <t>3486-66-6</t>
  </si>
  <si>
    <r>
      <rPr>
        <sz val="13"/>
        <color theme="1"/>
        <rFont val="宋体"/>
        <charset val="134"/>
      </rPr>
      <t>盐酸黄连碱</t>
    </r>
  </si>
  <si>
    <r>
      <rPr>
        <sz val="13"/>
        <rFont val="汉仪书宋二KW"/>
        <charset val="134"/>
      </rPr>
      <t>盐酸黄连碱</t>
    </r>
  </si>
  <si>
    <r>
      <rPr>
        <sz val="13"/>
        <color theme="1"/>
        <rFont val="宋体"/>
        <charset val="134"/>
      </rPr>
      <t>氢键；</t>
    </r>
    <r>
      <rPr>
        <sz val="13"/>
        <color theme="1"/>
        <rFont val="Times New Roman"/>
        <charset val="134"/>
      </rPr>
      <t>π-π</t>
    </r>
    <r>
      <rPr>
        <sz val="13"/>
        <color theme="1"/>
        <rFont val="宋体"/>
        <charset val="134"/>
      </rPr>
      <t>堆积；静电相互作用</t>
    </r>
  </si>
  <si>
    <t>234.9±5.1</t>
  </si>
  <si>
    <r>
      <rPr>
        <sz val="13"/>
        <color theme="1"/>
        <rFont val="Times New Roman"/>
        <charset val="134"/>
      </rPr>
      <t>0.3%</t>
    </r>
    <r>
      <rPr>
        <sz val="13"/>
        <color theme="1"/>
        <rFont val="宋体"/>
        <charset val="134"/>
      </rPr>
      <t>盐酸</t>
    </r>
  </si>
  <si>
    <r>
      <rPr>
        <sz val="13"/>
        <color theme="1"/>
        <rFont val="宋体"/>
        <charset val="134"/>
      </rPr>
      <t>黄连生物碱</t>
    </r>
  </si>
  <si>
    <t>250 mg/mL</t>
  </si>
  <si>
    <t>7</t>
  </si>
  <si>
    <r>
      <rPr>
        <sz val="13"/>
        <color theme="1"/>
        <rFont val="宋体"/>
        <charset val="134"/>
      </rPr>
      <t>磁力搅拌</t>
    </r>
    <r>
      <rPr>
        <sz val="13"/>
        <color theme="1"/>
        <rFont val="Times New Roman"/>
        <charset val="134"/>
      </rPr>
      <t xml:space="preserve"> 200 rpm</t>
    </r>
  </si>
  <si>
    <r>
      <rPr>
        <sz val="13"/>
        <color theme="1"/>
        <rFont val="宋体"/>
        <charset val="134"/>
      </rPr>
      <t>抗炎、抗氧化、透皮增强、抑制</t>
    </r>
    <r>
      <rPr>
        <sz val="13"/>
        <color theme="1"/>
        <rFont val="Times New Roman"/>
        <charset val="134"/>
      </rPr>
      <t xml:space="preserve"> NLRP3 </t>
    </r>
    <r>
      <rPr>
        <sz val="13"/>
        <color theme="1"/>
        <rFont val="宋体"/>
        <charset val="134"/>
      </rPr>
      <t>炎症小体</t>
    </r>
  </si>
  <si>
    <r>
      <rPr>
        <sz val="13"/>
        <color theme="1"/>
        <rFont val="宋体"/>
        <charset val="134"/>
      </rPr>
      <t>黄连用</t>
    </r>
    <r>
      <rPr>
        <sz val="13"/>
        <color theme="1"/>
        <rFont val="Times New Roman"/>
        <charset val="134"/>
      </rPr>
      <t>0.3%</t>
    </r>
    <r>
      <rPr>
        <sz val="13"/>
        <color theme="1"/>
        <rFont val="宋体"/>
        <charset val="134"/>
      </rPr>
      <t>盐酸水溶液浸泡、回流提取，过滤浓缩，磁力搅拌下调</t>
    </r>
    <r>
      <rPr>
        <sz val="13"/>
        <color theme="1"/>
        <rFont val="Times New Roman"/>
        <charset val="134"/>
      </rPr>
      <t>pH</t>
    </r>
    <r>
      <rPr>
        <sz val="13"/>
        <color theme="1"/>
        <rFont val="宋体"/>
        <charset val="134"/>
      </rPr>
      <t>至</t>
    </r>
    <r>
      <rPr>
        <sz val="13"/>
        <color theme="1"/>
        <rFont val="Times New Roman"/>
        <charset val="134"/>
      </rPr>
      <t>7.0</t>
    </r>
    <r>
      <rPr>
        <sz val="13"/>
        <color theme="1"/>
        <rFont val="宋体"/>
        <charset val="134"/>
      </rPr>
      <t>，自组装成纳米粒</t>
    </r>
  </si>
  <si>
    <r>
      <rPr>
        <sz val="13"/>
        <color theme="1"/>
        <rFont val="宋体"/>
        <charset val="134"/>
      </rPr>
      <t>平面芳香结构、季铵盐</t>
    </r>
  </si>
  <si>
    <t>黄连单体生物碱</t>
  </si>
  <si>
    <t>10.1016/j.bioactmat.2025.10.010</t>
  </si>
  <si>
    <r>
      <rPr>
        <sz val="13"/>
        <color theme="1"/>
        <rFont val="宋体"/>
        <charset val="134"/>
      </rPr>
      <t>植物甾醇</t>
    </r>
  </si>
  <si>
    <r>
      <rPr>
        <sz val="13"/>
        <color theme="1"/>
        <rFont val="宋体"/>
        <charset val="134"/>
      </rPr>
      <t>大豆甾醇</t>
    </r>
    <r>
      <rPr>
        <sz val="13"/>
        <color theme="1"/>
        <rFont val="Times New Roman"/>
        <charset val="134"/>
      </rPr>
      <t>B</t>
    </r>
  </si>
  <si>
    <t>Soyasterol B</t>
  </si>
  <si>
    <t>C₂₉H₅₀O</t>
  </si>
  <si>
    <t>C[C@]12CC[C@@H]([C@]([C@@H]1CC[C@@]3([C@@H]2CC=C4[C@]3(CC[C@@]5([C@H]4CC(C[C@H]5O)(C)C)C)C)C)(C)CO)O</t>
  </si>
  <si>
    <t>595-15-3</t>
  </si>
  <si>
    <r>
      <rPr>
        <sz val="13"/>
        <color theme="1"/>
        <rFont val="汉仪书宋二KW"/>
        <charset val="134"/>
      </rPr>
      <t>不溶</t>
    </r>
  </si>
  <si>
    <r>
      <rPr>
        <sz val="13"/>
        <color theme="1"/>
        <rFont val="汉仪书宋二KW"/>
        <charset val="134"/>
      </rPr>
      <t>大豆（</t>
    </r>
    <r>
      <rPr>
        <sz val="13"/>
        <color theme="1"/>
        <rFont val="Times New Roman"/>
        <charset val="134"/>
      </rPr>
      <t>Glycine max</t>
    </r>
    <r>
      <rPr>
        <sz val="13"/>
        <color theme="1"/>
        <rFont val="汉仪书宋二KW"/>
        <charset val="134"/>
      </rPr>
      <t>）；菜籽油</t>
    </r>
  </si>
  <si>
    <r>
      <rPr>
        <sz val="13"/>
        <rFont val="宋体"/>
        <charset val="134"/>
      </rPr>
      <t>鞘磷脂</t>
    </r>
    <r>
      <rPr>
        <sz val="13"/>
        <rFont val="Times New Roman"/>
        <charset val="134"/>
      </rPr>
      <t>+</t>
    </r>
    <r>
      <rPr>
        <sz val="13"/>
        <rFont val="宋体"/>
        <charset val="134"/>
      </rPr>
      <t>大豆甾醇</t>
    </r>
    <r>
      <rPr>
        <sz val="13"/>
        <rFont val="Times New Roman"/>
        <charset val="134"/>
      </rPr>
      <t>B</t>
    </r>
  </si>
  <si>
    <r>
      <rPr>
        <sz val="13"/>
        <rFont val="宋体"/>
        <charset val="134"/>
      </rPr>
      <t>纳米乳</t>
    </r>
  </si>
  <si>
    <r>
      <rPr>
        <sz val="13"/>
        <color theme="1"/>
        <rFont val="宋体"/>
        <charset val="134"/>
      </rPr>
      <t>球形胶束</t>
    </r>
    <r>
      <rPr>
        <sz val="13"/>
        <color theme="1"/>
        <rFont val="Times New Roman"/>
        <charset val="134"/>
      </rPr>
      <t>/</t>
    </r>
    <r>
      <rPr>
        <sz val="13"/>
        <color theme="1"/>
        <rFont val="宋体"/>
        <charset val="134"/>
      </rPr>
      <t>脂质体、管状</t>
    </r>
    <r>
      <rPr>
        <sz val="13"/>
        <color theme="1"/>
        <rFont val="Times New Roman"/>
        <charset val="134"/>
      </rPr>
      <t>/</t>
    </r>
    <r>
      <rPr>
        <sz val="13"/>
        <color theme="1"/>
        <rFont val="宋体"/>
        <charset val="134"/>
      </rPr>
      <t>纤维状结构、囊泡及晶体为主</t>
    </r>
  </si>
  <si>
    <t>20-100</t>
  </si>
  <si>
    <r>
      <rPr>
        <sz val="13"/>
        <color theme="1"/>
        <rFont val="宋体"/>
        <charset val="134"/>
      </rPr>
      <t>磁力搅拌；超声分散</t>
    </r>
  </si>
  <si>
    <t>1–6 h</t>
  </si>
  <si>
    <r>
      <rPr>
        <sz val="13"/>
        <color theme="1"/>
        <rFont val="宋体"/>
        <charset val="134"/>
      </rPr>
      <t>降低胆固醇吸收；抗氧化；稳定细胞膜</t>
    </r>
  </si>
  <si>
    <r>
      <rPr>
        <sz val="13"/>
        <color rgb="FF222222"/>
        <rFont val="宋体"/>
        <charset val="134"/>
      </rPr>
      <t>首先将</t>
    </r>
    <r>
      <rPr>
        <sz val="13"/>
        <color rgb="FF222222"/>
        <rFont val="Times New Roman"/>
        <charset val="134"/>
      </rPr>
      <t>milk-SM</t>
    </r>
    <r>
      <rPr>
        <sz val="13"/>
        <color rgb="FF222222"/>
        <rFont val="宋体"/>
        <charset val="134"/>
      </rPr>
      <t>溶解于有机溶剂并旋转蒸发形成脂质薄膜，随后在低于相变温度（</t>
    </r>
    <r>
      <rPr>
        <sz val="13"/>
        <color rgb="FF222222"/>
        <rFont val="Times New Roman"/>
        <charset val="134"/>
      </rPr>
      <t>Tm</t>
    </r>
    <r>
      <rPr>
        <sz val="13"/>
        <color rgb="FF222222"/>
        <rFont val="宋体"/>
        <charset val="134"/>
      </rPr>
      <t>）条件下用缓冲液复水形成囊泡；在此基础上，通过逐步加入游离</t>
    </r>
    <r>
      <rPr>
        <sz val="13"/>
        <color rgb="FF222222"/>
        <rFont val="Times New Roman"/>
        <charset val="134"/>
      </rPr>
      <t>β-</t>
    </r>
    <r>
      <rPr>
        <sz val="13"/>
        <color rgb="FF222222"/>
        <rFont val="宋体"/>
        <charset val="134"/>
      </rPr>
      <t>谷甾醇并孵育，使其嵌入双层膜实现增溶，最终得到不同</t>
    </r>
    <r>
      <rPr>
        <sz val="13"/>
        <color rgb="FF222222"/>
        <rFont val="Times New Roman"/>
        <charset val="134"/>
      </rPr>
      <t>β-</t>
    </r>
    <r>
      <rPr>
        <sz val="13"/>
        <color rgb="FF222222"/>
        <rFont val="宋体"/>
        <charset val="134"/>
      </rPr>
      <t>谷甾醇含量的</t>
    </r>
    <r>
      <rPr>
        <sz val="13"/>
        <color rgb="FF222222"/>
        <rFont val="Times New Roman"/>
        <charset val="134"/>
      </rPr>
      <t>sphingosomes</t>
    </r>
  </si>
  <si>
    <r>
      <rPr>
        <sz val="13"/>
        <color theme="1"/>
        <rFont val="宋体"/>
        <charset val="134"/>
      </rPr>
      <t>植物甾醇骨架；高疏水性</t>
    </r>
  </si>
  <si>
    <t>多用于植物甾醇递送研究</t>
  </si>
  <si>
    <t>10.1016/j.foodres.2023.112496</t>
  </si>
  <si>
    <r>
      <rPr>
        <sz val="13"/>
        <color theme="1"/>
        <rFont val="宋体"/>
        <charset val="134"/>
      </rPr>
      <t>菜油甾醇</t>
    </r>
  </si>
  <si>
    <t>Campesterol</t>
  </si>
  <si>
    <t>C₂₈H₄₈O</t>
  </si>
  <si>
    <t>C[C@H](CC[C@@H](C)C(C)C)[C@H]1CC[C@@H]2[C@@]1(CC[C@H]3[C@H]2CC=C4[C@@]3(CC[C@@H](C4)O)C)C</t>
  </si>
  <si>
    <t>474-62-4</t>
  </si>
  <si>
    <r>
      <rPr>
        <sz val="13"/>
        <color theme="1"/>
        <rFont val="汉仪书宋二KW"/>
        <charset val="134"/>
      </rPr>
      <t>菜籽油（</t>
    </r>
    <r>
      <rPr>
        <sz val="13"/>
        <color theme="1"/>
        <rFont val="Times New Roman"/>
        <charset val="134"/>
      </rPr>
      <t>Brassica napus</t>
    </r>
    <r>
      <rPr>
        <sz val="13"/>
        <color theme="1"/>
        <rFont val="汉仪书宋二KW"/>
        <charset val="134"/>
      </rPr>
      <t>）</t>
    </r>
  </si>
  <si>
    <r>
      <rPr>
        <sz val="13"/>
        <rFont val="汉仪书宋二KW"/>
        <charset val="134"/>
      </rPr>
      <t>菜油甾醇</t>
    </r>
  </si>
  <si>
    <r>
      <rPr>
        <sz val="13"/>
        <rFont val="宋体"/>
        <charset val="134"/>
      </rPr>
      <t>脂质体</t>
    </r>
  </si>
  <si>
    <r>
      <rPr>
        <sz val="13"/>
        <color theme="1"/>
        <rFont val="宋体"/>
        <charset val="134"/>
      </rPr>
      <t>不规则聚集体；纳米纤维</t>
    </r>
  </si>
  <si>
    <r>
      <rPr>
        <sz val="13"/>
        <color rgb="FF222222"/>
        <rFont val="宋体"/>
        <charset val="134"/>
      </rPr>
      <t>纳米级</t>
    </r>
  </si>
  <si>
    <r>
      <rPr>
        <sz val="13"/>
        <color theme="1"/>
        <rFont val="宋体"/>
        <charset val="134"/>
      </rPr>
      <t>乙醇</t>
    </r>
    <r>
      <rPr>
        <sz val="13"/>
        <color theme="1"/>
        <rFont val="Times New Roman"/>
        <charset val="134"/>
      </rPr>
      <t>/</t>
    </r>
    <r>
      <rPr>
        <sz val="13"/>
        <color theme="1"/>
        <rFont val="宋体"/>
        <charset val="134"/>
      </rPr>
      <t>甲醇</t>
    </r>
  </si>
  <si>
    <r>
      <rPr>
        <sz val="13"/>
        <color theme="1"/>
        <rFont val="宋体"/>
        <charset val="134"/>
      </rPr>
      <t>搅拌分散；超声辅助</t>
    </r>
  </si>
  <si>
    <t>1–12 h</t>
  </si>
  <si>
    <r>
      <rPr>
        <sz val="13"/>
        <color theme="1"/>
        <rFont val="宋体"/>
        <charset val="134"/>
      </rPr>
      <t>调脂；抗炎；膜稳定作用</t>
    </r>
  </si>
  <si>
    <r>
      <rPr>
        <sz val="13"/>
        <color theme="1"/>
        <rFont val="宋体"/>
        <charset val="134"/>
      </rPr>
      <t>将</t>
    </r>
    <r>
      <rPr>
        <sz val="13"/>
        <color theme="1"/>
        <rFont val="Times New Roman"/>
        <charset val="134"/>
      </rPr>
      <t>ST</t>
    </r>
    <r>
      <rPr>
        <sz val="13"/>
        <color theme="1"/>
        <rFont val="宋体"/>
        <charset val="134"/>
      </rPr>
      <t>按目标浓度加入菜籽油，</t>
    </r>
    <r>
      <rPr>
        <sz val="13"/>
        <color theme="1"/>
        <rFont val="Times New Roman"/>
        <charset val="134"/>
      </rPr>
      <t>100</t>
    </r>
    <r>
      <rPr>
        <sz val="13"/>
        <color theme="1"/>
        <rFont val="宋体"/>
        <charset val="134"/>
      </rPr>
      <t>℃油浴加热并搅拌</t>
    </r>
    <r>
      <rPr>
        <sz val="13"/>
        <color theme="1"/>
        <rFont val="Times New Roman"/>
        <charset val="134"/>
      </rPr>
      <t>40 min</t>
    </r>
    <r>
      <rPr>
        <sz val="13"/>
        <color theme="1"/>
        <rFont val="宋体"/>
        <charset val="134"/>
      </rPr>
      <t>使其充分溶解，随后转移至</t>
    </r>
    <r>
      <rPr>
        <sz val="13"/>
        <color theme="1"/>
        <rFont val="Times New Roman"/>
        <charset val="134"/>
      </rPr>
      <t>5</t>
    </r>
    <r>
      <rPr>
        <sz val="13"/>
        <color theme="1"/>
        <rFont val="宋体"/>
        <charset val="134"/>
      </rPr>
      <t>℃静置</t>
    </r>
    <r>
      <rPr>
        <sz val="13"/>
        <color theme="1"/>
        <rFont val="Times New Roman"/>
        <charset val="134"/>
      </rPr>
      <t>24 h</t>
    </r>
    <r>
      <rPr>
        <sz val="13"/>
        <color theme="1"/>
        <rFont val="宋体"/>
        <charset val="134"/>
      </rPr>
      <t>完成结晶</t>
    </r>
    <r>
      <rPr>
        <sz val="13"/>
        <color theme="1"/>
        <rFont val="Times New Roman"/>
        <charset val="134"/>
      </rPr>
      <t>/</t>
    </r>
    <r>
      <rPr>
        <sz val="13"/>
        <color theme="1"/>
        <rFont val="宋体"/>
        <charset val="134"/>
      </rPr>
      <t>自组装成胶</t>
    </r>
  </si>
  <si>
    <r>
      <rPr>
        <sz val="13"/>
        <color theme="1"/>
        <rFont val="宋体"/>
        <charset val="134"/>
      </rPr>
      <t>甾醇骨架；脂溶性较强</t>
    </r>
  </si>
  <si>
    <r>
      <rPr>
        <sz val="12"/>
        <color theme="1"/>
        <rFont val="Times New Roman"/>
        <charset val="134"/>
      </rPr>
      <t>ST</t>
    </r>
    <r>
      <rPr>
        <sz val="12"/>
        <color theme="1"/>
        <rFont val="宋体"/>
        <charset val="134"/>
      </rPr>
      <t>可与聚甘油聚蓖麻醇酯（</t>
    </r>
    <r>
      <rPr>
        <sz val="12"/>
        <color theme="1"/>
        <rFont val="Times New Roman"/>
        <charset val="134"/>
      </rPr>
      <t>PGPR</t>
    </r>
    <r>
      <rPr>
        <sz val="12"/>
        <color theme="1"/>
        <rFont val="宋体"/>
        <charset val="134"/>
      </rPr>
      <t>）共同组装，形成连续相晶体网络与界面晶体协同稳定的凝胶乳液结构</t>
    </r>
  </si>
  <si>
    <t>10.3390/foods11070939</t>
  </si>
  <si>
    <r>
      <rPr>
        <sz val="13"/>
        <color theme="1"/>
        <rFont val="Times New Roman"/>
        <charset val="134"/>
      </rPr>
      <t>γ-</t>
    </r>
    <r>
      <rPr>
        <sz val="13"/>
        <color theme="1"/>
        <rFont val="宋体"/>
        <charset val="134"/>
      </rPr>
      <t>谷维素</t>
    </r>
  </si>
  <si>
    <t>γ‑Oryzanol</t>
  </si>
  <si>
    <t>C₃₅H₄₄O₇</t>
  </si>
  <si>
    <t>C[C@H](CCC=C(C)C)[C@H]1CC[C@@]2([C@@]1(CC[C@]34[C@H]2CC[C@@H]5[C@]3(C4)CC[C@@H](C5(C)C)OC(=O)/C=C/C6=CC(=C(C=C6)O)OC)C)C</t>
  </si>
  <si>
    <t>11042-64-1</t>
  </si>
  <si>
    <r>
      <rPr>
        <sz val="13"/>
        <color theme="1"/>
        <rFont val="汉仪书宋二KW"/>
        <charset val="134"/>
      </rPr>
      <t>米糠油（</t>
    </r>
    <r>
      <rPr>
        <sz val="13"/>
        <color theme="1"/>
        <rFont val="Times New Roman"/>
        <charset val="134"/>
      </rPr>
      <t>Oryza sativa</t>
    </r>
    <r>
      <rPr>
        <sz val="13"/>
        <color theme="1"/>
        <rFont val="汉仪书宋二KW"/>
        <charset val="134"/>
      </rPr>
      <t>）</t>
    </r>
  </si>
  <si>
    <r>
      <rPr>
        <sz val="13"/>
        <color rgb="FFFF0000"/>
        <rFont val="Times New Roman"/>
        <charset val="134"/>
      </rPr>
      <t>GB 2760‑2024</t>
    </r>
    <r>
      <rPr>
        <sz val="13"/>
        <color rgb="FFFF0000"/>
        <rFont val="宋体"/>
        <charset val="134"/>
      </rPr>
      <t>（谷维素，作为抗氧化剂</t>
    </r>
    <r>
      <rPr>
        <sz val="13"/>
        <color theme="1"/>
        <rFont val="宋体"/>
        <charset val="134"/>
      </rPr>
      <t>）；已使用化妆品原料目录（</t>
    </r>
    <r>
      <rPr>
        <sz val="13"/>
        <color theme="1"/>
        <rFont val="Times New Roman"/>
        <charset val="134"/>
      </rPr>
      <t>2021</t>
    </r>
    <r>
      <rPr>
        <sz val="13"/>
        <color theme="1"/>
        <rFont val="宋体"/>
        <charset val="134"/>
      </rPr>
      <t>年版）序号</t>
    </r>
    <r>
      <rPr>
        <sz val="13"/>
        <color theme="1"/>
        <rFont val="Times New Roman"/>
        <charset val="134"/>
      </rPr>
      <t>05774</t>
    </r>
    <r>
      <rPr>
        <sz val="13"/>
        <color theme="1"/>
        <rFont val="宋体"/>
        <charset val="134"/>
      </rPr>
      <t>（稻糠提取物中含谷维素）；中国药典</t>
    </r>
    <r>
      <rPr>
        <sz val="13"/>
        <color theme="1"/>
        <rFont val="Times New Roman"/>
        <charset val="134"/>
      </rPr>
      <t>2020</t>
    </r>
    <r>
      <rPr>
        <sz val="13"/>
        <color theme="1"/>
        <rFont val="宋体"/>
        <charset val="134"/>
      </rPr>
      <t>年版</t>
    </r>
  </si>
  <si>
    <r>
      <rPr>
        <sz val="13"/>
        <rFont val="Times New Roman"/>
        <charset val="134"/>
      </rPr>
      <t>β-</t>
    </r>
    <r>
      <rPr>
        <sz val="13"/>
        <rFont val="宋体"/>
        <charset val="134"/>
      </rPr>
      <t>谷甾醇</t>
    </r>
    <r>
      <rPr>
        <sz val="13"/>
        <rFont val="Times New Roman"/>
        <charset val="134"/>
      </rPr>
      <t>+γ-</t>
    </r>
    <r>
      <rPr>
        <sz val="13"/>
        <rFont val="宋体"/>
        <charset val="134"/>
      </rPr>
      <t>谷维素</t>
    </r>
  </si>
  <si>
    <r>
      <rPr>
        <sz val="13"/>
        <color theme="1"/>
        <rFont val="宋体"/>
        <charset val="134"/>
      </rPr>
      <t>疏水相互作用；氢键</t>
    </r>
  </si>
  <si>
    <t xml:space="preserve"> 6.7-8.0 </t>
  </si>
  <si>
    <r>
      <rPr>
        <sz val="13"/>
        <rFont val="宋体"/>
        <charset val="134"/>
      </rPr>
      <t>中空圆柱体，直径在</t>
    </r>
    <r>
      <rPr>
        <sz val="13"/>
        <rFont val="Times New Roman"/>
        <charset val="134"/>
      </rPr>
      <t xml:space="preserve"> 6.7 nm </t>
    </r>
    <r>
      <rPr>
        <sz val="13"/>
        <rFont val="宋体"/>
        <charset val="134"/>
      </rPr>
      <t>至</t>
    </r>
    <r>
      <rPr>
        <sz val="13"/>
        <rFont val="Times New Roman"/>
        <charset val="134"/>
      </rPr>
      <t xml:space="preserve"> 8.0 nm</t>
    </r>
    <r>
      <rPr>
        <sz val="13"/>
        <rFont val="宋体"/>
        <charset val="134"/>
      </rPr>
      <t>之间，壁厚约</t>
    </r>
    <r>
      <rPr>
        <sz val="13"/>
        <rFont val="Times New Roman"/>
        <charset val="134"/>
      </rPr>
      <t>0.8-1.2nm</t>
    </r>
  </si>
  <si>
    <r>
      <rPr>
        <sz val="13"/>
        <color theme="1"/>
        <rFont val="宋体"/>
        <charset val="134"/>
      </rPr>
      <t>高速搅拌；超声乳化</t>
    </r>
  </si>
  <si>
    <t>1–24 h</t>
  </si>
  <si>
    <r>
      <rPr>
        <sz val="13"/>
        <color theme="1"/>
        <rFont val="宋体"/>
        <charset val="134"/>
      </rPr>
      <t>抗氧化；神经保护；抗炎；调节血脂</t>
    </r>
  </si>
  <si>
    <r>
      <rPr>
        <sz val="13"/>
        <color theme="1"/>
        <rFont val="宋体"/>
        <charset val="134"/>
      </rPr>
      <t>按目标比例（常用</t>
    </r>
    <r>
      <rPr>
        <sz val="13"/>
        <color theme="1"/>
        <rFont val="Times New Roman"/>
        <charset val="134"/>
      </rPr>
      <t>40:60 w/w</t>
    </r>
    <r>
      <rPr>
        <sz val="13"/>
        <color theme="1"/>
        <rFont val="宋体"/>
        <charset val="134"/>
      </rPr>
      <t>，接近等摩尔）称取两组分</t>
    </r>
    <r>
      <rPr>
        <sz val="13"/>
        <color theme="1"/>
        <rFont val="Times New Roman"/>
        <charset val="134"/>
      </rPr>
      <t>β-</t>
    </r>
    <r>
      <rPr>
        <sz val="13"/>
        <color theme="1"/>
        <rFont val="宋体"/>
        <charset val="134"/>
      </rPr>
      <t>谷甾醇</t>
    </r>
    <r>
      <rPr>
        <sz val="13"/>
        <color theme="1"/>
        <rFont val="Times New Roman"/>
        <charset val="134"/>
      </rPr>
      <t>+γ-</t>
    </r>
    <r>
      <rPr>
        <sz val="13"/>
        <color theme="1"/>
        <rFont val="宋体"/>
        <charset val="134"/>
      </rPr>
      <t>谷维素，加入油相（如正癸烷或其氘代混合溶剂）中，在</t>
    </r>
    <r>
      <rPr>
        <sz val="13"/>
        <color theme="1"/>
        <rFont val="Times New Roman"/>
        <charset val="134"/>
      </rPr>
      <t>100</t>
    </r>
    <r>
      <rPr>
        <sz val="13"/>
        <color theme="1"/>
        <rFont val="宋体"/>
        <charset val="134"/>
      </rPr>
      <t>℃加热溶解后降温静置</t>
    </r>
    <r>
      <rPr>
        <sz val="13"/>
        <color theme="1"/>
        <rFont val="Times New Roman"/>
        <charset val="134"/>
      </rPr>
      <t>/</t>
    </r>
    <r>
      <rPr>
        <sz val="13"/>
        <color theme="1"/>
        <rFont val="宋体"/>
        <charset val="134"/>
      </rPr>
      <t>控温形成凝胶</t>
    </r>
  </si>
  <si>
    <r>
      <rPr>
        <sz val="13"/>
        <color theme="1"/>
        <rFont val="宋体"/>
        <charset val="134"/>
      </rPr>
      <t>阿魏酸甾醇酯结构；高脂溶性；具有酚羟基</t>
    </r>
  </si>
  <si>
    <r>
      <rPr>
        <sz val="12"/>
        <color theme="1"/>
        <rFont val="Times New Roman"/>
        <charset val="134"/>
      </rPr>
      <t>γ-</t>
    </r>
    <r>
      <rPr>
        <sz val="12"/>
        <color theme="1"/>
        <rFont val="宋体"/>
        <charset val="134"/>
      </rPr>
      <t>谷维素与</t>
    </r>
    <r>
      <rPr>
        <sz val="12"/>
        <color theme="1"/>
        <rFont val="Times New Roman"/>
        <charset val="134"/>
      </rPr>
      <t>β-</t>
    </r>
    <r>
      <rPr>
        <sz val="12"/>
        <color theme="1"/>
        <rFont val="宋体"/>
        <charset val="134"/>
      </rPr>
      <t>谷甾醇可堆叠并通过氢键形成自组装纤维，进一步形成直径约</t>
    </r>
    <r>
      <rPr>
        <sz val="12"/>
        <color theme="1"/>
        <rFont val="Times New Roman"/>
        <charset val="134"/>
      </rPr>
      <t>7.2 nm</t>
    </r>
    <r>
      <rPr>
        <sz val="12"/>
        <color theme="1"/>
        <rFont val="宋体"/>
        <charset val="134"/>
      </rPr>
      <t>的带状管状结构，壁厚约</t>
    </r>
    <r>
      <rPr>
        <sz val="12"/>
        <color theme="1"/>
        <rFont val="Times New Roman"/>
        <charset val="134"/>
      </rPr>
      <t>0.8 nm</t>
    </r>
    <r>
      <rPr>
        <sz val="12"/>
        <color theme="1"/>
        <rFont val="宋体"/>
        <charset val="134"/>
      </rPr>
      <t>，最终形成透明或微浊的凝胶网络</t>
    </r>
  </si>
  <si>
    <t>10.1039/d2fo00935h</t>
  </si>
  <si>
    <r>
      <rPr>
        <sz val="13"/>
        <color theme="1"/>
        <rFont val="宋体"/>
        <charset val="134"/>
      </rPr>
      <t>菜籽甾醇</t>
    </r>
  </si>
  <si>
    <t>brassicasterol</t>
  </si>
  <si>
    <t>C[C@H](/C=C/[C@H](C)C(C)C)[C@H]1CC[C@@H]2[C@@]1(CC[C@H]3[C@H]2CC=C4[C@@]3(CC[C@@H](C4)O)C)C</t>
  </si>
  <si>
    <t>474-67-9</t>
  </si>
  <si>
    <r>
      <rPr>
        <sz val="13"/>
        <color theme="1"/>
        <rFont val="汉仪书宋二KW"/>
        <charset val="134"/>
      </rPr>
      <t>油菜（</t>
    </r>
    <r>
      <rPr>
        <sz val="13"/>
        <color theme="1"/>
        <rFont val="Times New Roman"/>
        <charset val="134"/>
      </rPr>
      <t>Brassica napus</t>
    </r>
    <r>
      <rPr>
        <sz val="13"/>
        <color theme="1"/>
        <rFont val="汉仪书宋二KW"/>
        <charset val="134"/>
      </rPr>
      <t>）种子</t>
    </r>
  </si>
  <si>
    <r>
      <rPr>
        <sz val="13"/>
        <rFont val="汉仪书宋二KW"/>
        <charset val="134"/>
      </rPr>
      <t>菜籽甾醇</t>
    </r>
  </si>
  <si>
    <r>
      <rPr>
        <sz val="13"/>
        <color theme="1"/>
        <rFont val="宋体"/>
        <charset val="134"/>
      </rPr>
      <t>亚微米至数微米</t>
    </r>
  </si>
  <si>
    <r>
      <rPr>
        <sz val="13"/>
        <color theme="1"/>
        <rFont val="宋体"/>
        <charset val="134"/>
      </rPr>
      <t>超声</t>
    </r>
    <r>
      <rPr>
        <sz val="13"/>
        <color theme="1"/>
        <rFont val="Times New Roman"/>
        <charset val="134"/>
      </rPr>
      <t>+</t>
    </r>
    <r>
      <rPr>
        <sz val="13"/>
        <color theme="1"/>
        <rFont val="宋体"/>
        <charset val="134"/>
      </rPr>
      <t>搅拌</t>
    </r>
  </si>
  <si>
    <t>0.5–6 h</t>
  </si>
  <si>
    <r>
      <rPr>
        <sz val="13"/>
        <color theme="1"/>
        <rFont val="宋体"/>
        <charset val="134"/>
      </rPr>
      <t>抗炎；调脂；抗氧化</t>
    </r>
  </si>
  <si>
    <r>
      <rPr>
        <sz val="13"/>
        <color theme="1"/>
        <rFont val="宋体"/>
        <charset val="134"/>
      </rPr>
      <t>以菜籽油为连续相，加入</t>
    </r>
    <r>
      <rPr>
        <sz val="13"/>
        <color theme="1"/>
        <rFont val="Times New Roman"/>
        <charset val="134"/>
      </rPr>
      <t>stigmasterol</t>
    </r>
    <r>
      <rPr>
        <sz val="13"/>
        <color theme="1"/>
        <rFont val="宋体"/>
        <charset val="134"/>
      </rPr>
      <t>后加热溶解，随后冷却</t>
    </r>
    <r>
      <rPr>
        <sz val="13"/>
        <color theme="1"/>
        <rFont val="Times New Roman"/>
        <charset val="134"/>
      </rPr>
      <t>/</t>
    </r>
    <r>
      <rPr>
        <sz val="13"/>
        <color theme="1"/>
        <rFont val="宋体"/>
        <charset val="134"/>
      </rPr>
      <t>低温静置形成凝胶；可在</t>
    </r>
    <r>
      <rPr>
        <sz val="13"/>
        <color theme="1"/>
        <rFont val="Times New Roman"/>
        <charset val="134"/>
      </rPr>
      <t>2%</t>
    </r>
    <r>
      <rPr>
        <sz val="13"/>
        <color theme="1"/>
        <rFont val="宋体"/>
        <charset val="134"/>
      </rPr>
      <t>浓度、</t>
    </r>
    <r>
      <rPr>
        <sz val="13"/>
        <color theme="1"/>
        <rFont val="Times New Roman"/>
        <charset val="134"/>
      </rPr>
      <t>5°C</t>
    </r>
    <r>
      <rPr>
        <sz val="13"/>
        <color theme="1"/>
        <rFont val="宋体"/>
        <charset val="134"/>
      </rPr>
      <t>条件下实现凝胶化</t>
    </r>
  </si>
  <si>
    <r>
      <rPr>
        <sz val="13"/>
        <color theme="1"/>
        <rFont val="宋体"/>
        <charset val="134"/>
      </rPr>
      <t>植物甾醇骨架；疏水性较强</t>
    </r>
  </si>
  <si>
    <r>
      <rPr>
        <sz val="12"/>
        <color theme="1"/>
        <rFont val="宋体"/>
        <charset val="134"/>
      </rPr>
      <t>菜籽甾醇还可与植物甾醇（</t>
    </r>
    <r>
      <rPr>
        <sz val="12"/>
        <color theme="1"/>
        <rFont val="Times New Roman"/>
        <charset val="134"/>
      </rPr>
      <t>phytosterol</t>
    </r>
    <r>
      <rPr>
        <sz val="12"/>
        <color theme="1"/>
        <rFont val="宋体"/>
        <charset val="134"/>
      </rPr>
      <t>）及谷维素等共同组装形成管状结构，也可与卵磷脂等凝胶因子协同作为共凝胶剂参与网络构建。</t>
    </r>
  </si>
  <si>
    <r>
      <rPr>
        <sz val="13"/>
        <color theme="1"/>
        <rFont val="宋体"/>
        <charset val="134"/>
      </rPr>
      <t>萜类</t>
    </r>
  </si>
  <si>
    <r>
      <rPr>
        <sz val="13"/>
        <color theme="1"/>
        <rFont val="宋体"/>
        <charset val="134"/>
      </rPr>
      <t>紫杉醇</t>
    </r>
  </si>
  <si>
    <t>Paclitaxel</t>
  </si>
  <si>
    <t>C₄₇H₅₁NO₁₄</t>
  </si>
  <si>
    <t xml:space="preserve"> CC1=C2[C@H](C(=O)[C@@]3([C@H](C[C@@H]4[C@]([C@H]3[C@@H]([C@@](C2(C)C)(C[C@@H]1OC(=O)[C@@H]([C@H](C5=CC=CC=C5)NC(=O)C6=CC=CC=C6)O)O)OC(=O)C7=CC=CC=C7)(CO4)OC(=O)C)O)C)OC(=O)C</t>
  </si>
  <si>
    <t>33069-62-4</t>
  </si>
  <si>
    <r>
      <rPr>
        <sz val="13"/>
        <rFont val="汉仪书宋二KW"/>
        <charset val="134"/>
      </rPr>
      <t>水溶性差</t>
    </r>
    <r>
      <rPr>
        <sz val="13"/>
        <rFont val="Times New Roman"/>
        <charset val="134"/>
      </rPr>
      <t>;</t>
    </r>
    <r>
      <rPr>
        <sz val="13"/>
        <rFont val="汉仪书宋二KW"/>
        <charset val="134"/>
      </rPr>
      <t>生物利用度低</t>
    </r>
    <r>
      <rPr>
        <sz val="13"/>
        <rFont val="Times New Roman"/>
        <charset val="134"/>
      </rPr>
      <t>;</t>
    </r>
    <r>
      <rPr>
        <sz val="13"/>
        <rFont val="汉仪书宋二KW"/>
        <charset val="134"/>
      </rPr>
      <t>毒副作用</t>
    </r>
  </si>
  <si>
    <r>
      <rPr>
        <sz val="13"/>
        <color theme="1"/>
        <rFont val="汉仪书宋二KW"/>
        <charset val="134"/>
      </rPr>
      <t>紫杉（</t>
    </r>
    <r>
      <rPr>
        <sz val="13"/>
        <color theme="1"/>
        <rFont val="Times New Roman"/>
        <charset val="134"/>
      </rPr>
      <t>Taxus brevifolia</t>
    </r>
    <r>
      <rPr>
        <sz val="13"/>
        <color theme="1"/>
        <rFont val="汉仪书宋二KW"/>
        <charset val="134"/>
      </rPr>
      <t>）树皮</t>
    </r>
  </si>
  <si>
    <r>
      <rPr>
        <sz val="13"/>
        <rFont val="宋体"/>
        <charset val="134"/>
      </rPr>
      <t>紫杉醇</t>
    </r>
  </si>
  <si>
    <r>
      <rPr>
        <sz val="13"/>
        <rFont val="宋体"/>
        <charset val="134"/>
      </rPr>
      <t>国家药品批准信息（紫杉醇注射液、注射用紫杉醇等）</t>
    </r>
  </si>
  <si>
    <r>
      <rPr>
        <sz val="13"/>
        <rFont val="汉仪书宋二KW"/>
        <charset val="134"/>
      </rPr>
      <t>芒果苷两亲体</t>
    </r>
    <r>
      <rPr>
        <sz val="13"/>
        <rFont val="Times New Roman"/>
        <charset val="134"/>
      </rPr>
      <t>+</t>
    </r>
    <r>
      <rPr>
        <sz val="13"/>
        <rFont val="汉仪书宋二KW"/>
        <charset val="134"/>
      </rPr>
      <t>紫杉醇</t>
    </r>
  </si>
  <si>
    <t>68</t>
  </si>
  <si>
    <r>
      <rPr>
        <sz val="13"/>
        <color theme="1"/>
        <rFont val="Times New Roman"/>
        <charset val="134"/>
      </rPr>
      <t xml:space="preserve"> </t>
    </r>
    <r>
      <rPr>
        <sz val="13"/>
        <color theme="1"/>
        <rFont val="宋体"/>
        <charset val="134"/>
      </rPr>
      <t>无</t>
    </r>
  </si>
  <si>
    <r>
      <rPr>
        <sz val="13"/>
        <color theme="1"/>
        <rFont val="宋体"/>
        <charset val="134"/>
      </rPr>
      <t>芒果苷</t>
    </r>
    <r>
      <rPr>
        <sz val="13"/>
        <color theme="1"/>
        <rFont val="Times New Roman"/>
        <charset val="134"/>
      </rPr>
      <t>+</t>
    </r>
    <r>
      <rPr>
        <sz val="13"/>
        <color theme="1"/>
        <rFont val="宋体"/>
        <charset val="134"/>
      </rPr>
      <t>紫杉醇</t>
    </r>
  </si>
  <si>
    <r>
      <rPr>
        <sz val="13"/>
        <color theme="1"/>
        <rFont val="Times New Roman"/>
        <charset val="134"/>
      </rPr>
      <t>1 mg/mL</t>
    </r>
    <r>
      <rPr>
        <sz val="13"/>
        <color theme="1"/>
        <rFont val="宋体"/>
        <charset val="134"/>
      </rPr>
      <t>（芒果苷）</t>
    </r>
    <r>
      <rPr>
        <sz val="13"/>
        <color theme="1"/>
        <rFont val="Times New Roman"/>
        <charset val="134"/>
      </rPr>
      <t xml:space="preserve">
0.1 mg/mL</t>
    </r>
    <r>
      <rPr>
        <sz val="13"/>
        <color theme="1"/>
        <rFont val="宋体"/>
        <charset val="134"/>
      </rPr>
      <t>（紫杉醇）</t>
    </r>
  </si>
  <si>
    <r>
      <rPr>
        <sz val="13"/>
        <color theme="1"/>
        <rFont val="宋体"/>
        <charset val="134"/>
      </rPr>
      <t>透析法，无额外搅拌</t>
    </r>
    <r>
      <rPr>
        <sz val="13"/>
        <color theme="1"/>
        <rFont val="Times New Roman"/>
        <charset val="134"/>
      </rPr>
      <t>/</t>
    </r>
    <r>
      <rPr>
        <sz val="13"/>
        <color theme="1"/>
        <rFont val="宋体"/>
        <charset val="134"/>
      </rPr>
      <t>超声</t>
    </r>
  </si>
  <si>
    <r>
      <rPr>
        <sz val="13"/>
        <color theme="1"/>
        <rFont val="宋体"/>
        <charset val="134"/>
      </rPr>
      <t>透析</t>
    </r>
    <r>
      <rPr>
        <sz val="13"/>
        <color theme="1"/>
        <rFont val="Times New Roman"/>
        <charset val="134"/>
      </rPr>
      <t>24h</t>
    </r>
  </si>
  <si>
    <r>
      <rPr>
        <sz val="13"/>
        <color theme="1"/>
        <rFont val="Times New Roman"/>
        <charset val="134"/>
      </rPr>
      <t>1.</t>
    </r>
    <r>
      <rPr>
        <sz val="13"/>
        <color theme="1"/>
        <rFont val="宋体"/>
        <charset val="134"/>
      </rPr>
      <t>抑制微管解聚，杀伤肿瘤细胞</t>
    </r>
    <r>
      <rPr>
        <sz val="13"/>
        <color theme="1"/>
        <rFont val="Times New Roman"/>
        <charset val="134"/>
      </rPr>
      <t xml:space="preserve">
2.</t>
    </r>
    <r>
      <rPr>
        <sz val="13"/>
        <color theme="1"/>
        <rFont val="宋体"/>
        <charset val="134"/>
      </rPr>
      <t>联合</t>
    </r>
    <r>
      <rPr>
        <sz val="13"/>
        <color theme="1"/>
        <rFont val="Times New Roman"/>
        <charset val="134"/>
      </rPr>
      <t>MMF</t>
    </r>
    <r>
      <rPr>
        <sz val="13"/>
        <color theme="1"/>
        <rFont val="宋体"/>
        <charset val="134"/>
      </rPr>
      <t>诱导铁死亡（下调</t>
    </r>
    <r>
      <rPr>
        <sz val="13"/>
        <color theme="1"/>
        <rFont val="Times New Roman"/>
        <charset val="134"/>
      </rPr>
      <t>GPX4</t>
    </r>
    <r>
      <rPr>
        <sz val="13"/>
        <color theme="1"/>
        <rFont val="宋体"/>
        <charset val="134"/>
      </rPr>
      <t>）</t>
    </r>
    <r>
      <rPr>
        <sz val="13"/>
        <color theme="1"/>
        <rFont val="Times New Roman"/>
        <charset val="134"/>
      </rPr>
      <t xml:space="preserve">
3.</t>
    </r>
    <r>
      <rPr>
        <sz val="13"/>
        <color theme="1"/>
        <rFont val="宋体"/>
        <charset val="134"/>
      </rPr>
      <t>抑制</t>
    </r>
    <r>
      <rPr>
        <sz val="13"/>
        <color theme="1"/>
        <rFont val="Times New Roman"/>
        <charset val="134"/>
      </rPr>
      <t>IL-6/STAT3</t>
    </r>
    <r>
      <rPr>
        <sz val="13"/>
        <color theme="1"/>
        <rFont val="宋体"/>
        <charset val="134"/>
      </rPr>
      <t>通路，灭活</t>
    </r>
    <r>
      <rPr>
        <sz val="13"/>
        <color theme="1"/>
        <rFont val="Times New Roman"/>
        <charset val="134"/>
      </rPr>
      <t>CAFs
4.</t>
    </r>
    <r>
      <rPr>
        <sz val="13"/>
        <color theme="1"/>
        <rFont val="宋体"/>
        <charset val="134"/>
      </rPr>
      <t>深层肿瘤渗透，逆转紫杉醇耐药</t>
    </r>
    <r>
      <rPr>
        <sz val="13"/>
        <color theme="1"/>
        <rFont val="Times New Roman"/>
        <charset val="134"/>
      </rPr>
      <t xml:space="preserve">
5.</t>
    </r>
    <r>
      <rPr>
        <sz val="13"/>
        <color theme="1"/>
        <rFont val="宋体"/>
        <charset val="134"/>
      </rPr>
      <t>体内显著抑制耐药乳腺癌生长，生物相容性好</t>
    </r>
  </si>
  <si>
    <r>
      <rPr>
        <sz val="13"/>
        <color theme="1"/>
        <rFont val="Times New Roman"/>
        <charset val="134"/>
      </rPr>
      <t>1.</t>
    </r>
    <r>
      <rPr>
        <sz val="13"/>
        <color theme="1"/>
        <rFont val="宋体"/>
        <charset val="134"/>
      </rPr>
      <t>点击化学合成</t>
    </r>
    <r>
      <rPr>
        <sz val="13"/>
        <color theme="1"/>
        <rFont val="Times New Roman"/>
        <charset val="134"/>
      </rPr>
      <t>MMF
2.</t>
    </r>
    <r>
      <rPr>
        <sz val="13"/>
        <color theme="1"/>
        <rFont val="宋体"/>
        <charset val="134"/>
      </rPr>
      <t>透析法制备</t>
    </r>
    <r>
      <rPr>
        <sz val="13"/>
        <color theme="1"/>
        <rFont val="Times New Roman"/>
        <charset val="134"/>
      </rPr>
      <t>MMF-PTX</t>
    </r>
    <r>
      <rPr>
        <sz val="13"/>
        <color theme="1"/>
        <rFont val="宋体"/>
        <charset val="134"/>
      </rPr>
      <t>共组装纳米粒（</t>
    </r>
    <r>
      <rPr>
        <sz val="13"/>
        <color theme="1"/>
        <rFont val="Times New Roman"/>
        <charset val="134"/>
      </rPr>
      <t>MP</t>
    </r>
    <r>
      <rPr>
        <sz val="13"/>
        <color theme="1"/>
        <rFont val="宋体"/>
        <charset val="134"/>
      </rPr>
      <t>）</t>
    </r>
    <r>
      <rPr>
        <sz val="13"/>
        <color theme="1"/>
        <rFont val="Times New Roman"/>
        <charset val="134"/>
      </rPr>
      <t xml:space="preserve">
3.</t>
    </r>
    <r>
      <rPr>
        <sz val="13"/>
        <color theme="1"/>
        <rFont val="宋体"/>
        <charset val="134"/>
      </rPr>
      <t>体外细胞毒、铁死亡、</t>
    </r>
    <r>
      <rPr>
        <sz val="13"/>
        <color theme="1"/>
        <rFont val="Times New Roman"/>
        <charset val="134"/>
      </rPr>
      <t>CAFs</t>
    </r>
    <r>
      <rPr>
        <sz val="13"/>
        <color theme="1"/>
        <rFont val="宋体"/>
        <charset val="134"/>
      </rPr>
      <t>调控实验</t>
    </r>
    <r>
      <rPr>
        <sz val="13"/>
        <color theme="1"/>
        <rFont val="Times New Roman"/>
        <charset val="134"/>
      </rPr>
      <t xml:space="preserve">
4.</t>
    </r>
    <r>
      <rPr>
        <sz val="13"/>
        <color theme="1"/>
        <rFont val="宋体"/>
        <charset val="134"/>
      </rPr>
      <t>小鼠体内分布、抗肿瘤疗效与安全性评估</t>
    </r>
  </si>
  <si>
    <r>
      <rPr>
        <sz val="13"/>
        <color theme="1"/>
        <rFont val="宋体"/>
        <charset val="134"/>
      </rPr>
      <t>疏水紫衫烷母核；多羟基与酯基；可形成氢键与疏水作用；难溶于水，化疗耐药性高</t>
    </r>
  </si>
  <si>
    <r>
      <rPr>
        <sz val="12"/>
        <color theme="1"/>
        <rFont val="Times New Roman"/>
        <charset val="134"/>
      </rPr>
      <t>1.</t>
    </r>
    <r>
      <rPr>
        <sz val="12"/>
        <color theme="1"/>
        <rFont val="宋体"/>
        <charset val="134"/>
      </rPr>
      <t>与芒果苷两亲体</t>
    </r>
    <r>
      <rPr>
        <sz val="12"/>
        <color theme="1"/>
        <rFont val="Times New Roman"/>
        <charset val="134"/>
      </rPr>
      <t>MMF</t>
    </r>
    <r>
      <rPr>
        <sz val="12"/>
        <color theme="1"/>
        <rFont val="宋体"/>
        <charset val="134"/>
      </rPr>
      <t>自组装形成无载体纳米药物</t>
    </r>
    <r>
      <rPr>
        <sz val="12"/>
        <color theme="1"/>
        <rFont val="Times New Roman"/>
        <charset val="134"/>
      </rPr>
      <t>MP</t>
    </r>
    <r>
      <rPr>
        <sz val="12"/>
        <color theme="1"/>
        <rFont val="宋体"/>
        <charset val="134"/>
      </rPr>
      <t>，载药量</t>
    </r>
    <r>
      <rPr>
        <sz val="12"/>
        <color theme="1"/>
        <rFont val="Times New Roman"/>
        <charset val="134"/>
      </rPr>
      <t>4.9%</t>
    </r>
    <r>
      <rPr>
        <sz val="12"/>
        <color theme="1"/>
        <rFont val="宋体"/>
        <charset val="134"/>
      </rPr>
      <t>，包封率</t>
    </r>
    <r>
      <rPr>
        <sz val="12"/>
        <color theme="1"/>
        <rFont val="Times New Roman"/>
        <charset val="134"/>
      </rPr>
      <t>59.3%
2.</t>
    </r>
    <r>
      <rPr>
        <sz val="12"/>
        <color theme="1"/>
        <rFont val="宋体"/>
        <charset val="134"/>
      </rPr>
      <t>四通路逆转耐药：铁死亡、调控炎性肿瘤微环境、深层渗透、联合抗癌</t>
    </r>
    <r>
      <rPr>
        <sz val="12"/>
        <color theme="1"/>
        <rFont val="Times New Roman"/>
        <charset val="134"/>
      </rPr>
      <t xml:space="preserve">
3.</t>
    </r>
    <r>
      <rPr>
        <sz val="12"/>
        <color theme="1"/>
        <rFont val="宋体"/>
        <charset val="134"/>
      </rPr>
      <t>粒径小、稳定性好，具有</t>
    </r>
    <r>
      <rPr>
        <sz val="12"/>
        <color theme="1"/>
        <rFont val="Times New Roman"/>
        <charset val="134"/>
      </rPr>
      <t>EPR</t>
    </r>
    <r>
      <rPr>
        <sz val="12"/>
        <color theme="1"/>
        <rFont val="宋体"/>
        <charset val="134"/>
      </rPr>
      <t>效应，体内主要分布于肝、肾、肺、肿瘤</t>
    </r>
  </si>
  <si>
    <t>10.1016/j.jconrel.2024.12.057</t>
  </si>
  <si>
    <r>
      <rPr>
        <sz val="13"/>
        <rFont val="宋体"/>
        <charset val="134"/>
      </rPr>
      <t>萜类</t>
    </r>
  </si>
  <si>
    <r>
      <rPr>
        <sz val="13"/>
        <color theme="1"/>
        <rFont val="宋体"/>
        <charset val="134"/>
      </rPr>
      <t>甘草酸</t>
    </r>
  </si>
  <si>
    <t>Glycyrrhizic acid</t>
  </si>
  <si>
    <t>C₄₂H₆₂O₁₆</t>
  </si>
  <si>
    <t>C[C@]12CC[C@](C[C@H]1C3=CC(=O)[C@@H]4[C@]5(CC[C@@H](C([C@@H]5CC[C@]4([C@@]3(CC2)C)C)(C)C)O[C@@H]6[C@@H]([C@H]([C@@H]([C@H](O6)C(=O)O)O)O)O[C@H]7[C@@H]([C@H]([C@@H]([C@H](O7)C(=O)O)O)O)O)C)(C)C(=O)O</t>
  </si>
  <si>
    <t>1405-86-3</t>
  </si>
  <si>
    <r>
      <rPr>
        <sz val="13"/>
        <color theme="1"/>
        <rFont val="汉仪书宋二KW"/>
        <charset val="134"/>
      </rPr>
      <t>甘草（</t>
    </r>
    <r>
      <rPr>
        <sz val="13"/>
        <color theme="1"/>
        <rFont val="Times New Roman"/>
        <charset val="134"/>
      </rPr>
      <t>Glycyrrhiza uralensis</t>
    </r>
    <r>
      <rPr>
        <sz val="13"/>
        <color theme="1"/>
        <rFont val="汉仪书宋二KW"/>
        <charset val="134"/>
      </rPr>
      <t>）根</t>
    </r>
  </si>
  <si>
    <r>
      <rPr>
        <sz val="13"/>
        <color theme="1"/>
        <rFont val="宋体"/>
        <charset val="134"/>
      </rPr>
      <t>甘草酸、甘草酸铵（食品用香料）</t>
    </r>
    <r>
      <rPr>
        <sz val="13"/>
        <color theme="1"/>
        <rFont val="Times New Roman"/>
        <charset val="134"/>
      </rPr>
      <t xml:space="preserve">
</t>
    </r>
    <r>
      <rPr>
        <sz val="13"/>
        <color theme="1"/>
        <rFont val="宋体"/>
        <charset val="134"/>
      </rPr>
      <t>甘草酸盐（甜味剂）</t>
    </r>
  </si>
  <si>
    <r>
      <rPr>
        <sz val="13"/>
        <color theme="1"/>
        <rFont val="Times New Roman"/>
        <charset val="134"/>
      </rPr>
      <t>GB 2760‑2024</t>
    </r>
    <r>
      <rPr>
        <sz val="13"/>
        <color theme="1"/>
        <rFont val="宋体"/>
        <charset val="134"/>
      </rPr>
      <t>（甘草酸铵、甘草酸一钾、甘草酸三钾）；已使用化妆品原料目录（</t>
    </r>
    <r>
      <rPr>
        <sz val="13"/>
        <color theme="1"/>
        <rFont val="Times New Roman"/>
        <charset val="134"/>
      </rPr>
      <t>2021</t>
    </r>
    <r>
      <rPr>
        <sz val="13"/>
        <color theme="1"/>
        <rFont val="宋体"/>
        <charset val="134"/>
      </rPr>
      <t>年版）序号</t>
    </r>
    <r>
      <rPr>
        <sz val="13"/>
        <color theme="1"/>
        <rFont val="Times New Roman"/>
        <charset val="134"/>
      </rPr>
      <t>05955</t>
    </r>
    <r>
      <rPr>
        <sz val="13"/>
        <color theme="1"/>
        <rFont val="宋体"/>
        <charset val="134"/>
      </rPr>
      <t>（甘草根提取物）；可用于保健食品的物品名单（甘草）；中国药典</t>
    </r>
    <r>
      <rPr>
        <sz val="13"/>
        <color theme="1"/>
        <rFont val="Times New Roman"/>
        <charset val="134"/>
      </rPr>
      <t>2020</t>
    </r>
    <r>
      <rPr>
        <sz val="13"/>
        <color theme="1"/>
        <rFont val="宋体"/>
        <charset val="134"/>
      </rPr>
      <t>年版（甘草）</t>
    </r>
  </si>
  <si>
    <r>
      <rPr>
        <sz val="13"/>
        <rFont val="汉仪书宋二KW"/>
        <charset val="134"/>
      </rPr>
      <t>甘草酸</t>
    </r>
    <r>
      <rPr>
        <sz val="13"/>
        <rFont val="Times New Roman"/>
        <charset val="134"/>
      </rPr>
      <t>+</t>
    </r>
    <r>
      <rPr>
        <sz val="13"/>
        <rFont val="汉仪书宋二KW"/>
        <charset val="134"/>
      </rPr>
      <t>苦杏仁苷</t>
    </r>
  </si>
  <si>
    <r>
      <rPr>
        <sz val="13"/>
        <color theme="1"/>
        <rFont val="宋体"/>
        <charset val="134"/>
      </rPr>
      <t>氢键；</t>
    </r>
    <r>
      <rPr>
        <sz val="13"/>
        <color theme="1"/>
        <rFont val="Times New Roman"/>
        <charset val="134"/>
      </rPr>
      <t>π-π</t>
    </r>
    <r>
      <rPr>
        <sz val="13"/>
        <color theme="1"/>
        <rFont val="宋体"/>
        <charset val="134"/>
      </rPr>
      <t>堆积；疏水相互作用</t>
    </r>
  </si>
  <si>
    <r>
      <rPr>
        <sz val="13"/>
        <color theme="1"/>
        <rFont val="宋体"/>
        <charset val="134"/>
      </rPr>
      <t>纳米纤维级网络（模量</t>
    </r>
    <r>
      <rPr>
        <sz val="13"/>
        <color theme="1"/>
        <rFont val="Times New Roman"/>
        <charset val="134"/>
      </rPr>
      <t>≈11kPa</t>
    </r>
    <r>
      <rPr>
        <sz val="13"/>
        <color theme="1"/>
        <rFont val="宋体"/>
        <charset val="134"/>
      </rPr>
      <t>）</t>
    </r>
  </si>
  <si>
    <r>
      <rPr>
        <sz val="13"/>
        <color theme="1"/>
        <rFont val="宋体"/>
        <charset val="134"/>
      </rPr>
      <t>光甘草定</t>
    </r>
    <r>
      <rPr>
        <sz val="13"/>
        <color theme="1"/>
        <rFont val="Times New Roman"/>
        <charset val="134"/>
      </rPr>
      <t>+</t>
    </r>
    <r>
      <rPr>
        <sz val="13"/>
        <color theme="1"/>
        <rFont val="宋体"/>
        <charset val="134"/>
      </rPr>
      <t>苦杏仁苷</t>
    </r>
  </si>
  <si>
    <r>
      <rPr>
        <sz val="13"/>
        <color theme="1"/>
        <rFont val="Times New Roman"/>
        <charset val="134"/>
      </rPr>
      <t>15 mg/mL</t>
    </r>
    <r>
      <rPr>
        <sz val="13"/>
        <color theme="1"/>
        <rFont val="宋体"/>
        <charset val="134"/>
      </rPr>
      <t>（光甘草定）</t>
    </r>
    <r>
      <rPr>
        <sz val="13"/>
        <color theme="1"/>
        <rFont val="Times New Roman"/>
        <charset val="134"/>
      </rPr>
      <t xml:space="preserve">
15 mg/mL</t>
    </r>
    <r>
      <rPr>
        <sz val="13"/>
        <color theme="1"/>
        <rFont val="宋体"/>
        <charset val="134"/>
      </rPr>
      <t>（苦杏仁苷）</t>
    </r>
  </si>
  <si>
    <r>
      <rPr>
        <sz val="13"/>
        <color theme="1"/>
        <rFont val="宋体"/>
        <charset val="134"/>
      </rPr>
      <t>超声加热溶解</t>
    </r>
  </si>
  <si>
    <r>
      <rPr>
        <sz val="13"/>
        <color theme="1"/>
        <rFont val="宋体"/>
        <charset val="134"/>
      </rPr>
      <t>加热溶解后冷却</t>
    </r>
    <r>
      <rPr>
        <sz val="13"/>
        <color theme="1"/>
        <rFont val="Times New Roman"/>
        <charset val="134"/>
      </rPr>
      <t>2min</t>
    </r>
    <r>
      <rPr>
        <sz val="13"/>
        <color theme="1"/>
        <rFont val="宋体"/>
        <charset val="134"/>
      </rPr>
      <t>快速成胶</t>
    </r>
  </si>
  <si>
    <r>
      <rPr>
        <sz val="13"/>
        <color theme="1"/>
        <rFont val="Times New Roman"/>
        <charset val="134"/>
      </rPr>
      <t xml:space="preserve">1. </t>
    </r>
    <r>
      <rPr>
        <sz val="13"/>
        <color theme="1"/>
        <rFont val="宋体"/>
        <charset val="134"/>
      </rPr>
      <t>抑制补体</t>
    </r>
    <r>
      <rPr>
        <sz val="13"/>
        <color theme="1"/>
        <rFont val="Times New Roman"/>
        <charset val="134"/>
      </rPr>
      <t xml:space="preserve"> C3 </t>
    </r>
    <r>
      <rPr>
        <sz val="13"/>
        <color theme="1"/>
        <rFont val="宋体"/>
        <charset val="134"/>
      </rPr>
      <t>激活，双重阻断外周</t>
    </r>
    <r>
      <rPr>
        <sz val="13"/>
        <color theme="1"/>
        <rFont val="Times New Roman"/>
        <charset val="134"/>
      </rPr>
      <t xml:space="preserve"> C3 </t>
    </r>
    <r>
      <rPr>
        <sz val="13"/>
        <color theme="1"/>
        <rFont val="宋体"/>
        <charset val="134"/>
      </rPr>
      <t>浸润与直接结合</t>
    </r>
    <r>
      <rPr>
        <sz val="13"/>
        <color theme="1"/>
        <rFont val="Times New Roman"/>
        <charset val="134"/>
      </rPr>
      <t xml:space="preserve"> C3
2. </t>
    </r>
    <r>
      <rPr>
        <sz val="13"/>
        <color theme="1"/>
        <rFont val="宋体"/>
        <charset val="134"/>
      </rPr>
      <t>抗炎：抑制</t>
    </r>
    <r>
      <rPr>
        <sz val="13"/>
        <color theme="1"/>
        <rFont val="Times New Roman"/>
        <charset val="134"/>
      </rPr>
      <t xml:space="preserve"> IL-6</t>
    </r>
    <r>
      <rPr>
        <sz val="13"/>
        <color theme="1"/>
        <rFont val="宋体"/>
        <charset val="134"/>
      </rPr>
      <t>、</t>
    </r>
    <r>
      <rPr>
        <sz val="13"/>
        <color theme="1"/>
        <rFont val="Times New Roman"/>
        <charset val="134"/>
      </rPr>
      <t>TNF-α</t>
    </r>
    <r>
      <rPr>
        <sz val="13"/>
        <color theme="1"/>
        <rFont val="宋体"/>
        <charset val="134"/>
      </rPr>
      <t>、</t>
    </r>
    <r>
      <rPr>
        <sz val="13"/>
        <color theme="1"/>
        <rFont val="Times New Roman"/>
        <charset val="134"/>
      </rPr>
      <t>IL-1β</t>
    </r>
    <r>
      <rPr>
        <sz val="13"/>
        <color theme="1"/>
        <rFont val="宋体"/>
        <charset val="134"/>
      </rPr>
      <t>，升高</t>
    </r>
    <r>
      <rPr>
        <sz val="13"/>
        <color theme="1"/>
        <rFont val="Times New Roman"/>
        <charset val="134"/>
      </rPr>
      <t xml:space="preserve"> IL-10
3. </t>
    </r>
    <r>
      <rPr>
        <sz val="13"/>
        <color theme="1"/>
        <rFont val="宋体"/>
        <charset val="134"/>
      </rPr>
      <t>保护血脑屏障，减少</t>
    </r>
    <r>
      <rPr>
        <sz val="13"/>
        <color theme="1"/>
        <rFont val="Times New Roman"/>
        <charset val="134"/>
      </rPr>
      <t xml:space="preserve"> IgG </t>
    </r>
    <r>
      <rPr>
        <sz val="13"/>
        <color theme="1"/>
        <rFont val="宋体"/>
        <charset val="134"/>
      </rPr>
      <t>渗漏</t>
    </r>
    <r>
      <rPr>
        <sz val="13"/>
        <color theme="1"/>
        <rFont val="Times New Roman"/>
        <charset val="134"/>
      </rPr>
      <t xml:space="preserve">
4. </t>
    </r>
    <r>
      <rPr>
        <sz val="13"/>
        <color theme="1"/>
        <rFont val="宋体"/>
        <charset val="134"/>
      </rPr>
      <t>神经保护，改善</t>
    </r>
    <r>
      <rPr>
        <sz val="13"/>
        <color theme="1"/>
        <rFont val="Times New Roman"/>
        <charset val="134"/>
      </rPr>
      <t xml:space="preserve"> TBI </t>
    </r>
    <r>
      <rPr>
        <sz val="13"/>
        <color theme="1"/>
        <rFont val="宋体"/>
        <charset val="134"/>
      </rPr>
      <t>模型神经功能</t>
    </r>
    <r>
      <rPr>
        <sz val="13"/>
        <color theme="1"/>
        <rFont val="Times New Roman"/>
        <charset val="134"/>
      </rPr>
      <t xml:space="preserve">
5. </t>
    </r>
    <r>
      <rPr>
        <sz val="13"/>
        <color theme="1"/>
        <rFont val="宋体"/>
        <charset val="134"/>
      </rPr>
      <t>抑制小胶质细胞与星形胶质细胞过度激活</t>
    </r>
    <r>
      <rPr>
        <sz val="13"/>
        <color theme="1"/>
        <rFont val="Times New Roman"/>
        <charset val="134"/>
      </rPr>
      <t xml:space="preserve">
6. </t>
    </r>
    <r>
      <rPr>
        <sz val="13"/>
        <color theme="1"/>
        <rFont val="宋体"/>
        <charset val="134"/>
      </rPr>
      <t>高生物相容性，无明显溶血与器官毒性</t>
    </r>
  </si>
  <si>
    <r>
      <rPr>
        <sz val="13"/>
        <color theme="1"/>
        <rFont val="Times New Roman"/>
        <charset val="134"/>
      </rPr>
      <t xml:space="preserve">1. </t>
    </r>
    <r>
      <rPr>
        <sz val="13"/>
        <color theme="1"/>
        <rFont val="宋体"/>
        <charset val="134"/>
      </rPr>
      <t>超声加热法制备</t>
    </r>
    <r>
      <rPr>
        <sz val="13"/>
        <color theme="1"/>
        <rFont val="Times New Roman"/>
        <charset val="134"/>
      </rPr>
      <t xml:space="preserve"> AG-gel </t>
    </r>
    <r>
      <rPr>
        <sz val="13"/>
        <color theme="1"/>
        <rFont val="宋体"/>
        <charset val="134"/>
      </rPr>
      <t>共组装水凝胶</t>
    </r>
    <r>
      <rPr>
        <sz val="13"/>
        <color theme="1"/>
        <rFont val="Times New Roman"/>
        <charset val="134"/>
      </rPr>
      <t xml:space="preserve">
2. </t>
    </r>
    <r>
      <rPr>
        <sz val="13"/>
        <color theme="1"/>
        <rFont val="宋体"/>
        <charset val="134"/>
      </rPr>
      <t>流变、</t>
    </r>
    <r>
      <rPr>
        <sz val="13"/>
        <color theme="1"/>
        <rFont val="Times New Roman"/>
        <charset val="134"/>
      </rPr>
      <t>SEM</t>
    </r>
    <r>
      <rPr>
        <sz val="13"/>
        <color theme="1"/>
        <rFont val="宋体"/>
        <charset val="134"/>
      </rPr>
      <t>、红外、核磁、质谱表征组装</t>
    </r>
    <r>
      <rPr>
        <sz val="13"/>
        <color theme="1"/>
        <rFont val="Times New Roman"/>
        <charset val="134"/>
      </rPr>
      <t xml:space="preserve">
3. </t>
    </r>
    <r>
      <rPr>
        <sz val="13"/>
        <color theme="1"/>
        <rFont val="宋体"/>
        <charset val="134"/>
      </rPr>
      <t>小鼠</t>
    </r>
    <r>
      <rPr>
        <sz val="13"/>
        <color theme="1"/>
        <rFont val="Times New Roman"/>
        <charset val="134"/>
      </rPr>
      <t xml:space="preserve"> TBI </t>
    </r>
    <r>
      <rPr>
        <sz val="13"/>
        <color theme="1"/>
        <rFont val="宋体"/>
        <charset val="134"/>
      </rPr>
      <t>模型局部给药</t>
    </r>
    <r>
      <rPr>
        <sz val="13"/>
        <color theme="1"/>
        <rFont val="Times New Roman"/>
        <charset val="134"/>
      </rPr>
      <t xml:space="preserve">
4. </t>
    </r>
    <r>
      <rPr>
        <sz val="13"/>
        <color theme="1"/>
        <rFont val="宋体"/>
        <charset val="134"/>
      </rPr>
      <t>行为学、组织学、</t>
    </r>
    <r>
      <rPr>
        <sz val="13"/>
        <color theme="1"/>
        <rFont val="Times New Roman"/>
        <charset val="134"/>
      </rPr>
      <t>ELISA</t>
    </r>
    <r>
      <rPr>
        <sz val="13"/>
        <color theme="1"/>
        <rFont val="宋体"/>
        <charset val="134"/>
      </rPr>
      <t>、蛋白质组学评价</t>
    </r>
  </si>
  <si>
    <r>
      <rPr>
        <sz val="13"/>
        <color theme="1"/>
        <rFont val="宋体"/>
        <charset val="134"/>
      </rPr>
      <t>五环三萜母核；多个羟基</t>
    </r>
    <r>
      <rPr>
        <sz val="13"/>
        <color theme="1"/>
        <rFont val="Times New Roman"/>
        <charset val="134"/>
      </rPr>
      <t xml:space="preserve"> / </t>
    </r>
    <r>
      <rPr>
        <sz val="13"/>
        <color theme="1"/>
        <rFont val="宋体"/>
        <charset val="134"/>
      </rPr>
      <t>羧基；葡萄糖醛酸结构；强氢键供体</t>
    </r>
    <r>
      <rPr>
        <sz val="13"/>
        <color theme="1"/>
        <rFont val="Times New Roman"/>
        <charset val="134"/>
      </rPr>
      <t xml:space="preserve"> / </t>
    </r>
    <r>
      <rPr>
        <sz val="13"/>
        <color theme="1"/>
        <rFont val="宋体"/>
        <charset val="134"/>
      </rPr>
      <t>受体；双亲性；平面芳香结构可形成</t>
    </r>
    <r>
      <rPr>
        <sz val="13"/>
        <color theme="1"/>
        <rFont val="Times New Roman"/>
        <charset val="134"/>
      </rPr>
      <t xml:space="preserve"> π-π </t>
    </r>
    <r>
      <rPr>
        <sz val="13"/>
        <color theme="1"/>
        <rFont val="宋体"/>
        <charset val="134"/>
      </rPr>
      <t>堆积</t>
    </r>
  </si>
  <si>
    <r>
      <rPr>
        <sz val="12"/>
        <color theme="1"/>
        <rFont val="Times New Roman"/>
        <charset val="134"/>
      </rPr>
      <t xml:space="preserve">1. </t>
    </r>
    <r>
      <rPr>
        <sz val="12"/>
        <color theme="1"/>
        <rFont val="宋体"/>
        <charset val="134"/>
      </rPr>
      <t>与苦杏仁苷</t>
    </r>
    <r>
      <rPr>
        <sz val="12"/>
        <color theme="1"/>
        <rFont val="Times New Roman"/>
        <charset val="134"/>
      </rPr>
      <t xml:space="preserve"> 1:1 </t>
    </r>
    <r>
      <rPr>
        <sz val="12"/>
        <color theme="1"/>
        <rFont val="宋体"/>
        <charset val="134"/>
      </rPr>
      <t>共组装形成全天然无载体水凝胶，无需合成交联剂</t>
    </r>
    <r>
      <rPr>
        <sz val="12"/>
        <color theme="1"/>
        <rFont val="Times New Roman"/>
        <charset val="134"/>
      </rPr>
      <t xml:space="preserve">
2. </t>
    </r>
    <r>
      <rPr>
        <sz val="12"/>
        <color theme="1"/>
        <rFont val="宋体"/>
        <charset val="134"/>
      </rPr>
      <t>具备剪切变稀、自修复、可注射性，适配脑外伤术中局部给药</t>
    </r>
    <r>
      <rPr>
        <sz val="12"/>
        <color theme="1"/>
        <rFont val="Times New Roman"/>
        <charset val="134"/>
      </rPr>
      <t xml:space="preserve">
3. </t>
    </r>
    <r>
      <rPr>
        <sz val="12"/>
        <color theme="1"/>
        <rFont val="宋体"/>
        <charset val="134"/>
      </rPr>
      <t>组装比例</t>
    </r>
    <r>
      <rPr>
        <sz val="12"/>
        <color theme="1"/>
        <rFont val="Times New Roman"/>
        <charset val="134"/>
      </rPr>
      <t xml:space="preserve"> GLA:AMY=1:2</t>
    </r>
    <r>
      <rPr>
        <sz val="12"/>
        <color theme="1"/>
        <rFont val="宋体"/>
        <charset val="134"/>
      </rPr>
      <t>，快速凝胶化，降解速率匹配</t>
    </r>
    <r>
      <rPr>
        <sz val="12"/>
        <color theme="1"/>
        <rFont val="Times New Roman"/>
        <charset val="134"/>
      </rPr>
      <t xml:space="preserve"> TBI </t>
    </r>
    <r>
      <rPr>
        <sz val="12"/>
        <color theme="1"/>
        <rFont val="宋体"/>
        <charset val="134"/>
      </rPr>
      <t>急性期</t>
    </r>
    <r>
      <rPr>
        <sz val="12"/>
        <color theme="1"/>
        <rFont val="Times New Roman"/>
        <charset val="134"/>
      </rPr>
      <t xml:space="preserve">
4. </t>
    </r>
    <r>
      <rPr>
        <sz val="12"/>
        <color theme="1"/>
        <rFont val="宋体"/>
        <charset val="134"/>
      </rPr>
      <t>靶向补体级联反应核心</t>
    </r>
    <r>
      <rPr>
        <sz val="12"/>
        <color theme="1"/>
        <rFont val="Times New Roman"/>
        <charset val="134"/>
      </rPr>
      <t xml:space="preserve"> C3</t>
    </r>
    <r>
      <rPr>
        <sz val="12"/>
        <color theme="1"/>
        <rFont val="宋体"/>
        <charset val="134"/>
      </rPr>
      <t>，用于脑外伤术后辅助治疗</t>
    </r>
  </si>
  <si>
    <t>10.1002/adfm.202508893</t>
  </si>
  <si>
    <r>
      <rPr>
        <sz val="13"/>
        <color theme="1"/>
        <rFont val="Times New Roman"/>
        <charset val="134"/>
      </rPr>
      <t>GB 2760‑2024</t>
    </r>
    <r>
      <rPr>
        <sz val="13"/>
        <color theme="1"/>
        <rFont val="宋体"/>
        <charset val="134"/>
      </rPr>
      <t>（甘草酸铵、甘草酸一钾、甘草酸三钾）；已使用化妆品原料目录（</t>
    </r>
    <r>
      <rPr>
        <sz val="13"/>
        <color theme="1"/>
        <rFont val="Times New Roman"/>
        <charset val="134"/>
      </rPr>
      <t>2021</t>
    </r>
    <r>
      <rPr>
        <sz val="13"/>
        <color theme="1"/>
        <rFont val="宋体"/>
        <charset val="134"/>
      </rPr>
      <t>年版）序号</t>
    </r>
    <r>
      <rPr>
        <sz val="13"/>
        <color theme="1"/>
        <rFont val="Times New Roman"/>
        <charset val="134"/>
      </rPr>
      <t>05955</t>
    </r>
    <r>
      <rPr>
        <sz val="13"/>
        <color theme="1"/>
        <rFont val="宋体"/>
        <charset val="134"/>
      </rPr>
      <t>（甘草根提取物）；可用于保健食品的物品名单（甘草）；中国药典</t>
    </r>
    <r>
      <rPr>
        <sz val="13"/>
        <color theme="1"/>
        <rFont val="Times New Roman"/>
        <charset val="134"/>
      </rPr>
      <t>2021</t>
    </r>
    <r>
      <rPr>
        <sz val="13"/>
        <color theme="1"/>
        <rFont val="宋体"/>
        <charset val="134"/>
      </rPr>
      <t>年版（甘草）</t>
    </r>
  </si>
  <si>
    <r>
      <rPr>
        <sz val="13"/>
        <rFont val="汉仪书宋二KW"/>
        <charset val="134"/>
      </rPr>
      <t>甘草酸</t>
    </r>
  </si>
  <si>
    <r>
      <rPr>
        <sz val="13"/>
        <color theme="1"/>
        <rFont val="宋体"/>
        <charset val="134"/>
      </rPr>
      <t>疏水相互作用；氢键；静电相互作用；</t>
    </r>
    <r>
      <rPr>
        <sz val="13"/>
        <color theme="1"/>
        <rFont val="Times New Roman"/>
        <charset val="134"/>
      </rPr>
      <t>π-π</t>
    </r>
    <r>
      <rPr>
        <sz val="13"/>
        <color theme="1"/>
        <rFont val="宋体"/>
        <charset val="134"/>
      </rPr>
      <t>堆积</t>
    </r>
  </si>
  <si>
    <r>
      <rPr>
        <sz val="13"/>
        <color theme="1"/>
        <rFont val="Times New Roman"/>
        <charset val="134"/>
      </rPr>
      <t>pH 2–3</t>
    </r>
    <r>
      <rPr>
        <sz val="13"/>
        <color theme="1"/>
        <rFont val="宋体"/>
        <charset val="134"/>
      </rPr>
      <t>：纤维束；</t>
    </r>
    <r>
      <rPr>
        <sz val="13"/>
        <color theme="1"/>
        <rFont val="Times New Roman"/>
        <charset val="134"/>
      </rPr>
      <t>pH 4–4.3</t>
    </r>
    <r>
      <rPr>
        <sz val="13"/>
        <color theme="1"/>
        <rFont val="宋体"/>
        <charset val="134"/>
      </rPr>
      <t>：柔性纳米纤维；</t>
    </r>
    <r>
      <rPr>
        <sz val="13"/>
        <color theme="1"/>
        <rFont val="Times New Roman"/>
        <charset val="134"/>
      </rPr>
      <t>pH 5–7</t>
    </r>
    <r>
      <rPr>
        <sz val="13"/>
        <color theme="1"/>
        <rFont val="宋体"/>
        <charset val="134"/>
      </rPr>
      <t>：核</t>
    </r>
    <r>
      <rPr>
        <sz val="13"/>
        <color theme="1"/>
        <rFont val="Times New Roman"/>
        <charset val="134"/>
      </rPr>
      <t xml:space="preserve"> - </t>
    </r>
    <r>
      <rPr>
        <sz val="13"/>
        <color theme="1"/>
        <rFont val="宋体"/>
        <charset val="134"/>
      </rPr>
      <t>壳球形聚集体；</t>
    </r>
    <r>
      <rPr>
        <sz val="13"/>
        <color theme="1"/>
        <rFont val="Times New Roman"/>
        <charset val="134"/>
      </rPr>
      <t>pH</t>
    </r>
    <r>
      <rPr>
        <sz val="13"/>
        <color theme="1"/>
        <rFont val="宋体"/>
        <charset val="134"/>
      </rPr>
      <t>＞</t>
    </r>
    <r>
      <rPr>
        <sz val="13"/>
        <color theme="1"/>
        <rFont val="Times New Roman"/>
        <charset val="134"/>
      </rPr>
      <t>8</t>
    </r>
    <r>
      <rPr>
        <sz val="13"/>
        <color theme="1"/>
        <rFont val="宋体"/>
        <charset val="134"/>
      </rPr>
      <t>：单分子</t>
    </r>
  </si>
  <si>
    <r>
      <rPr>
        <sz val="13"/>
        <color theme="1"/>
        <rFont val="Times New Roman"/>
        <charset val="134"/>
      </rPr>
      <t>pH=7</t>
    </r>
    <r>
      <rPr>
        <sz val="13"/>
        <color theme="1"/>
        <rFont val="宋体"/>
        <charset val="134"/>
      </rPr>
      <t>三维缠结网络</t>
    </r>
  </si>
  <si>
    <t>1–40 mg/mL</t>
  </si>
  <si>
    <r>
      <rPr>
        <sz val="13"/>
        <color theme="1"/>
        <rFont val="Times New Roman"/>
        <charset val="134"/>
      </rPr>
      <t xml:space="preserve">80 </t>
    </r>
    <r>
      <rPr>
        <sz val="13"/>
        <color theme="1"/>
        <rFont val="宋体"/>
        <charset val="134"/>
      </rPr>
      <t>℃溶解，室温平衡</t>
    </r>
    <r>
      <rPr>
        <sz val="13"/>
        <color theme="1"/>
        <rFont val="Times New Roman"/>
        <charset val="134"/>
      </rPr>
      <t xml:space="preserve"> 25 </t>
    </r>
    <r>
      <rPr>
        <sz val="13"/>
        <color theme="1"/>
        <rFont val="宋体"/>
        <charset val="134"/>
      </rPr>
      <t>℃</t>
    </r>
  </si>
  <si>
    <t>2.0–8.0</t>
  </si>
  <si>
    <r>
      <rPr>
        <sz val="13"/>
        <color theme="1"/>
        <rFont val="Times New Roman"/>
        <charset val="134"/>
      </rPr>
      <t xml:space="preserve">pH </t>
    </r>
    <r>
      <rPr>
        <sz val="13"/>
        <color theme="1"/>
        <rFont val="宋体"/>
        <charset val="134"/>
      </rPr>
      <t>响应</t>
    </r>
  </si>
  <si>
    <r>
      <rPr>
        <sz val="13"/>
        <color theme="1"/>
        <rFont val="Times New Roman"/>
        <charset val="134"/>
      </rPr>
      <t xml:space="preserve">80 </t>
    </r>
    <r>
      <rPr>
        <sz val="13"/>
        <color theme="1"/>
        <rFont val="宋体"/>
        <charset val="134"/>
      </rPr>
      <t>℃加热搅拌；无需超声</t>
    </r>
  </si>
  <si>
    <r>
      <rPr>
        <sz val="13"/>
        <color theme="1"/>
        <rFont val="宋体"/>
        <charset val="134"/>
      </rPr>
      <t>加热搅拌</t>
    </r>
    <r>
      <rPr>
        <sz val="13"/>
        <color theme="1"/>
        <rFont val="Times New Roman"/>
        <charset val="134"/>
      </rPr>
      <t xml:space="preserve"> 30 min</t>
    </r>
    <r>
      <rPr>
        <sz val="13"/>
        <color theme="1"/>
        <rFont val="宋体"/>
        <charset val="134"/>
      </rPr>
      <t>；室温平衡</t>
    </r>
    <r>
      <rPr>
        <sz val="13"/>
        <color theme="1"/>
        <rFont val="Times New Roman"/>
        <charset val="134"/>
      </rPr>
      <t xml:space="preserve"> 12 h</t>
    </r>
  </si>
  <si>
    <r>
      <rPr>
        <sz val="13"/>
        <color theme="1"/>
        <rFont val="Times New Roman"/>
        <charset val="134"/>
      </rPr>
      <t xml:space="preserve">1. </t>
    </r>
    <r>
      <rPr>
        <sz val="13"/>
        <color theme="1"/>
        <rFont val="宋体"/>
        <charset val="134"/>
      </rPr>
      <t>抗炎、抗病毒、肝保护</t>
    </r>
    <r>
      <rPr>
        <sz val="13"/>
        <color theme="1"/>
        <rFont val="Times New Roman"/>
        <charset val="134"/>
      </rPr>
      <t xml:space="preserve">
2. </t>
    </r>
    <r>
      <rPr>
        <sz val="13"/>
        <color theme="1"/>
        <rFont val="宋体"/>
        <charset val="134"/>
      </rPr>
      <t>生物表面活性、增溶、稳定体系</t>
    </r>
    <r>
      <rPr>
        <sz val="13"/>
        <color theme="1"/>
        <rFont val="Times New Roman"/>
        <charset val="134"/>
      </rPr>
      <t xml:space="preserve">
3. </t>
    </r>
    <r>
      <rPr>
        <sz val="13"/>
        <color theme="1"/>
        <rFont val="宋体"/>
        <charset val="134"/>
      </rPr>
      <t>可形成生物相容性水凝胶</t>
    </r>
  </si>
  <si>
    <r>
      <rPr>
        <sz val="13"/>
        <color theme="1"/>
        <rFont val="Times New Roman"/>
        <charset val="134"/>
      </rPr>
      <t xml:space="preserve">1. GA </t>
    </r>
    <r>
      <rPr>
        <sz val="13"/>
        <color theme="1"/>
        <rFont val="宋体"/>
        <charset val="134"/>
      </rPr>
      <t>粉末加入</t>
    </r>
    <r>
      <rPr>
        <sz val="13"/>
        <color theme="1"/>
        <rFont val="Times New Roman"/>
        <charset val="134"/>
      </rPr>
      <t xml:space="preserve"> 80 </t>
    </r>
    <r>
      <rPr>
        <sz val="13"/>
        <color theme="1"/>
        <rFont val="宋体"/>
        <charset val="134"/>
      </rPr>
      <t>℃热水，搅拌</t>
    </r>
    <r>
      <rPr>
        <sz val="13"/>
        <color theme="1"/>
        <rFont val="Times New Roman"/>
        <charset val="134"/>
      </rPr>
      <t xml:space="preserve"> 30 min </t>
    </r>
    <r>
      <rPr>
        <sz val="13"/>
        <color theme="1"/>
        <rFont val="宋体"/>
        <charset val="134"/>
      </rPr>
      <t>溶解；</t>
    </r>
    <r>
      <rPr>
        <sz val="13"/>
        <color theme="1"/>
        <rFont val="Times New Roman"/>
        <charset val="134"/>
      </rPr>
      <t xml:space="preserve">
2. HCl/NaOH </t>
    </r>
    <r>
      <rPr>
        <sz val="13"/>
        <color theme="1"/>
        <rFont val="宋体"/>
        <charset val="134"/>
      </rPr>
      <t>调节至目标</t>
    </r>
    <r>
      <rPr>
        <sz val="13"/>
        <color theme="1"/>
        <rFont val="Times New Roman"/>
        <charset val="134"/>
      </rPr>
      <t xml:space="preserve"> pH</t>
    </r>
    <r>
      <rPr>
        <sz val="13"/>
        <color theme="1"/>
        <rFont val="宋体"/>
        <charset val="134"/>
      </rPr>
      <t>；</t>
    </r>
    <r>
      <rPr>
        <sz val="13"/>
        <color theme="1"/>
        <rFont val="Times New Roman"/>
        <charset val="134"/>
      </rPr>
      <t xml:space="preserve">
3. </t>
    </r>
    <r>
      <rPr>
        <sz val="13"/>
        <color theme="1"/>
        <rFont val="宋体"/>
        <charset val="134"/>
      </rPr>
      <t>室温静置平衡</t>
    </r>
    <r>
      <rPr>
        <sz val="13"/>
        <color theme="1"/>
        <rFont val="Times New Roman"/>
        <charset val="134"/>
      </rPr>
      <t xml:space="preserve"> 12 h </t>
    </r>
    <r>
      <rPr>
        <sz val="13"/>
        <color theme="1"/>
        <rFont val="宋体"/>
        <charset val="134"/>
      </rPr>
      <t>完成组装；</t>
    </r>
    <r>
      <rPr>
        <sz val="13"/>
        <color theme="1"/>
        <rFont val="Times New Roman"/>
        <charset val="134"/>
      </rPr>
      <t xml:space="preserve">
4. TEM/AFM/SAXS/NMR/ITC </t>
    </r>
    <r>
      <rPr>
        <sz val="13"/>
        <color theme="1"/>
        <rFont val="宋体"/>
        <charset val="134"/>
      </rPr>
      <t>表征结构</t>
    </r>
  </si>
  <si>
    <r>
      <rPr>
        <sz val="13"/>
        <color theme="1"/>
        <rFont val="宋体"/>
        <charset val="134"/>
      </rPr>
      <t>五环三萜疏水母核</t>
    </r>
    <r>
      <rPr>
        <sz val="13"/>
        <color theme="1"/>
        <rFont val="Times New Roman"/>
        <charset val="134"/>
      </rPr>
      <t xml:space="preserve"> + </t>
    </r>
    <r>
      <rPr>
        <sz val="13"/>
        <color theme="1"/>
        <rFont val="宋体"/>
        <charset val="134"/>
      </rPr>
      <t>双葡萄糖醛酸亲水链；</t>
    </r>
    <r>
      <rPr>
        <sz val="13"/>
        <color theme="1"/>
        <rFont val="Times New Roman"/>
        <charset val="134"/>
      </rPr>
      <t xml:space="preserve">3 </t>
    </r>
    <r>
      <rPr>
        <sz val="13"/>
        <color theme="1"/>
        <rFont val="宋体"/>
        <charset val="134"/>
      </rPr>
      <t>个羧基（</t>
    </r>
    <r>
      <rPr>
        <sz val="13"/>
        <color theme="1"/>
        <rFont val="Times New Roman"/>
        <charset val="134"/>
      </rPr>
      <t>pKa1=3.98</t>
    </r>
    <r>
      <rPr>
        <sz val="13"/>
        <color theme="1"/>
        <rFont val="宋体"/>
        <charset val="134"/>
      </rPr>
      <t>、</t>
    </r>
    <r>
      <rPr>
        <sz val="13"/>
        <color theme="1"/>
        <rFont val="Times New Roman"/>
        <charset val="134"/>
      </rPr>
      <t>pKa2=4.62</t>
    </r>
    <r>
      <rPr>
        <sz val="13"/>
        <color theme="1"/>
        <rFont val="宋体"/>
        <charset val="134"/>
      </rPr>
      <t>、</t>
    </r>
    <r>
      <rPr>
        <sz val="13"/>
        <color theme="1"/>
        <rFont val="Times New Roman"/>
        <charset val="134"/>
      </rPr>
      <t>pKa3=5.17</t>
    </r>
    <r>
      <rPr>
        <sz val="13"/>
        <color theme="1"/>
        <rFont val="宋体"/>
        <charset val="134"/>
      </rPr>
      <t>）；双亲分子；氢键供体</t>
    </r>
    <r>
      <rPr>
        <sz val="13"/>
        <color theme="1"/>
        <rFont val="Times New Roman"/>
        <charset val="134"/>
      </rPr>
      <t xml:space="preserve"> / </t>
    </r>
    <r>
      <rPr>
        <sz val="13"/>
        <color theme="1"/>
        <rFont val="宋体"/>
        <charset val="134"/>
      </rPr>
      <t>受体</t>
    </r>
  </si>
  <si>
    <r>
      <rPr>
        <sz val="12"/>
        <color theme="1"/>
        <rFont val="Times New Roman"/>
        <charset val="134"/>
      </rPr>
      <t xml:space="preserve">1. </t>
    </r>
    <r>
      <rPr>
        <sz val="12"/>
        <color theme="1"/>
        <rFont val="宋体"/>
        <charset val="134"/>
      </rPr>
      <t>典型</t>
    </r>
    <r>
      <rPr>
        <sz val="12"/>
        <color theme="1"/>
        <rFont val="Times New Roman"/>
        <charset val="134"/>
      </rPr>
      <t xml:space="preserve"> pH </t>
    </r>
    <r>
      <rPr>
        <sz val="12"/>
        <color theme="1"/>
        <rFont val="宋体"/>
        <charset val="134"/>
      </rPr>
      <t>响应组装：低</t>
    </r>
    <r>
      <rPr>
        <sz val="12"/>
        <color theme="1"/>
        <rFont val="Times New Roman"/>
        <charset val="134"/>
      </rPr>
      <t xml:space="preserve"> pH </t>
    </r>
    <r>
      <rPr>
        <sz val="12"/>
        <color theme="1"/>
        <rFont val="宋体"/>
        <charset val="134"/>
      </rPr>
      <t>成束、中</t>
    </r>
    <r>
      <rPr>
        <sz val="12"/>
        <color theme="1"/>
        <rFont val="Times New Roman"/>
        <charset val="134"/>
      </rPr>
      <t xml:space="preserve"> pH </t>
    </r>
    <r>
      <rPr>
        <sz val="12"/>
        <color theme="1"/>
        <rFont val="宋体"/>
        <charset val="134"/>
      </rPr>
      <t>成纤、高</t>
    </r>
    <r>
      <rPr>
        <sz val="12"/>
        <color theme="1"/>
        <rFont val="Times New Roman"/>
        <charset val="134"/>
      </rPr>
      <t xml:space="preserve"> pH </t>
    </r>
    <r>
      <rPr>
        <sz val="12"/>
        <color theme="1"/>
        <rFont val="宋体"/>
        <charset val="134"/>
      </rPr>
      <t>成球</t>
    </r>
    <r>
      <rPr>
        <sz val="12"/>
        <color theme="1"/>
        <rFont val="Times New Roman"/>
        <charset val="134"/>
      </rPr>
      <t xml:space="preserve"> / </t>
    </r>
    <r>
      <rPr>
        <sz val="12"/>
        <color theme="1"/>
        <rFont val="宋体"/>
        <charset val="134"/>
      </rPr>
      <t>解聚</t>
    </r>
    <r>
      <rPr>
        <sz val="12"/>
        <color theme="1"/>
        <rFont val="Times New Roman"/>
        <charset val="134"/>
      </rPr>
      <t xml:space="preserve">
2. </t>
    </r>
    <r>
      <rPr>
        <sz val="12"/>
        <color theme="1"/>
        <rFont val="宋体"/>
        <charset val="134"/>
      </rPr>
      <t>纳米纤维缠结形成高强度、剪切变稀水凝胶</t>
    </r>
    <r>
      <rPr>
        <sz val="12"/>
        <color theme="1"/>
        <rFont val="Times New Roman"/>
        <charset val="134"/>
      </rPr>
      <t xml:space="preserve">
3. </t>
    </r>
    <r>
      <rPr>
        <sz val="12"/>
        <color theme="1"/>
        <rFont val="宋体"/>
        <charset val="134"/>
      </rPr>
      <t>组装完全可逆，凝胶</t>
    </r>
    <r>
      <rPr>
        <sz val="12"/>
        <color theme="1"/>
        <rFont val="Times New Roman"/>
        <charset val="134"/>
      </rPr>
      <t xml:space="preserve"> - </t>
    </r>
    <r>
      <rPr>
        <sz val="12"/>
        <color theme="1"/>
        <rFont val="宋体"/>
        <charset val="134"/>
      </rPr>
      <t>溶胶可反复切换</t>
    </r>
    <r>
      <rPr>
        <sz val="12"/>
        <color theme="1"/>
        <rFont val="Times New Roman"/>
        <charset val="134"/>
      </rPr>
      <t xml:space="preserve">
4. </t>
    </r>
    <r>
      <rPr>
        <sz val="12"/>
        <color theme="1"/>
        <rFont val="宋体"/>
        <charset val="134"/>
      </rPr>
      <t>兼具载体功能与药理活性，可用于药物递送与创面修复</t>
    </r>
  </si>
  <si>
    <t>10.1016/j.jcis.2025.138511</t>
  </si>
  <si>
    <r>
      <rPr>
        <sz val="13"/>
        <color theme="1"/>
        <rFont val="Times New Roman"/>
        <charset val="134"/>
      </rPr>
      <t>GB 2760‑2024</t>
    </r>
    <r>
      <rPr>
        <sz val="13"/>
        <color theme="1"/>
        <rFont val="宋体"/>
        <charset val="134"/>
      </rPr>
      <t>（甘草酸铵、甘草酸一钾、甘草酸三钾）；已使用化妆品原料目录（</t>
    </r>
    <r>
      <rPr>
        <sz val="13"/>
        <color theme="1"/>
        <rFont val="Times New Roman"/>
        <charset val="134"/>
      </rPr>
      <t>2021</t>
    </r>
    <r>
      <rPr>
        <sz val="13"/>
        <color theme="1"/>
        <rFont val="宋体"/>
        <charset val="134"/>
      </rPr>
      <t>年版）序号</t>
    </r>
    <r>
      <rPr>
        <sz val="13"/>
        <color theme="1"/>
        <rFont val="Times New Roman"/>
        <charset val="134"/>
      </rPr>
      <t>05955</t>
    </r>
    <r>
      <rPr>
        <sz val="13"/>
        <color theme="1"/>
        <rFont val="宋体"/>
        <charset val="134"/>
      </rPr>
      <t>（甘草根提取物）；可用于保健食品的物品名单（甘草）；中国药典</t>
    </r>
    <r>
      <rPr>
        <sz val="13"/>
        <color theme="1"/>
        <rFont val="Times New Roman"/>
        <charset val="134"/>
      </rPr>
      <t>2022</t>
    </r>
    <r>
      <rPr>
        <sz val="13"/>
        <color theme="1"/>
        <rFont val="宋体"/>
        <charset val="134"/>
      </rPr>
      <t>年版（甘草）</t>
    </r>
  </si>
  <si>
    <r>
      <rPr>
        <sz val="13"/>
        <rFont val="汉仪书宋二KW"/>
        <charset val="134"/>
      </rPr>
      <t>甘草酸</t>
    </r>
    <r>
      <rPr>
        <sz val="13"/>
        <rFont val="Times New Roman"/>
        <charset val="134"/>
      </rPr>
      <t>+</t>
    </r>
    <r>
      <rPr>
        <sz val="13"/>
        <rFont val="汉仪书宋二KW"/>
        <charset val="134"/>
      </rPr>
      <t>隐丹参酮</t>
    </r>
    <r>
      <rPr>
        <sz val="13"/>
        <rFont val="Times New Roman"/>
        <charset val="134"/>
      </rPr>
      <t>-</t>
    </r>
    <r>
      <rPr>
        <sz val="13"/>
        <rFont val="汉仪书宋二KW"/>
        <charset val="134"/>
      </rPr>
      <t>肽偶联物</t>
    </r>
  </si>
  <si>
    <r>
      <rPr>
        <sz val="13"/>
        <rFont val="宋体"/>
        <charset val="134"/>
      </rPr>
      <t>多组分自组装</t>
    </r>
  </si>
  <si>
    <r>
      <rPr>
        <sz val="13"/>
        <color theme="1"/>
        <rFont val="宋体"/>
        <charset val="134"/>
      </rPr>
      <t>氢键；</t>
    </r>
    <r>
      <rPr>
        <sz val="13"/>
        <color theme="1"/>
        <rFont val="Times New Roman"/>
        <charset val="134"/>
      </rPr>
      <t>π-π</t>
    </r>
    <r>
      <rPr>
        <sz val="13"/>
        <color theme="1"/>
        <rFont val="宋体"/>
        <charset val="134"/>
      </rPr>
      <t>堆积；静电相互作用；疏水相互作用</t>
    </r>
  </si>
  <si>
    <r>
      <rPr>
        <sz val="13"/>
        <color theme="1"/>
        <rFont val="宋体"/>
        <charset val="134"/>
      </rPr>
      <t>纳米纤维网络</t>
    </r>
  </si>
  <si>
    <r>
      <rPr>
        <sz val="13"/>
        <rFont val="宋体"/>
        <charset val="134"/>
      </rPr>
      <t>纤维结构</t>
    </r>
  </si>
  <si>
    <r>
      <rPr>
        <sz val="13"/>
        <color theme="1"/>
        <rFont val="宋体"/>
        <charset val="134"/>
      </rPr>
      <t>甘草酸</t>
    </r>
    <r>
      <rPr>
        <sz val="13"/>
        <color theme="1"/>
        <rFont val="Times New Roman"/>
        <charset val="134"/>
      </rPr>
      <t xml:space="preserve"> + </t>
    </r>
    <r>
      <rPr>
        <sz val="13"/>
        <color theme="1"/>
        <rFont val="宋体"/>
        <charset val="134"/>
      </rPr>
      <t>隐丹参酮</t>
    </r>
    <r>
      <rPr>
        <sz val="13"/>
        <color theme="1"/>
        <rFont val="Times New Roman"/>
        <charset val="134"/>
      </rPr>
      <t>-</t>
    </r>
    <r>
      <rPr>
        <sz val="13"/>
        <color theme="1"/>
        <rFont val="宋体"/>
        <charset val="134"/>
      </rPr>
      <t>肽偶联物</t>
    </r>
  </si>
  <si>
    <r>
      <rPr>
        <sz val="13"/>
        <color theme="1"/>
        <rFont val="Times New Roman"/>
        <charset val="134"/>
      </rPr>
      <t>10 mg/mL</t>
    </r>
    <r>
      <rPr>
        <sz val="13"/>
        <color theme="1"/>
        <rFont val="宋体"/>
        <charset val="134"/>
      </rPr>
      <t>（甘草酸）</t>
    </r>
    <r>
      <rPr>
        <sz val="13"/>
        <color theme="1"/>
        <rFont val="Times New Roman"/>
        <charset val="134"/>
      </rPr>
      <t xml:space="preserve">
0.5-2 mg/mL</t>
    </r>
    <r>
      <rPr>
        <sz val="13"/>
        <color theme="1"/>
        <rFont val="宋体"/>
        <charset val="134"/>
      </rPr>
      <t>（隐丹参酮</t>
    </r>
    <r>
      <rPr>
        <sz val="13"/>
        <color theme="1"/>
        <rFont val="Times New Roman"/>
        <charset val="134"/>
      </rPr>
      <t>-</t>
    </r>
    <r>
      <rPr>
        <sz val="13"/>
        <color theme="1"/>
        <rFont val="宋体"/>
        <charset val="134"/>
      </rPr>
      <t>肽偶联物）</t>
    </r>
  </si>
  <si>
    <r>
      <rPr>
        <sz val="13"/>
        <color theme="1"/>
        <rFont val="宋体"/>
        <charset val="134"/>
      </rPr>
      <t>甘草酸</t>
    </r>
    <r>
      <rPr>
        <sz val="13"/>
        <color theme="1"/>
        <rFont val="Times New Roman"/>
        <charset val="134"/>
      </rPr>
      <t xml:space="preserve"> : </t>
    </r>
    <r>
      <rPr>
        <sz val="13"/>
        <color theme="1"/>
        <rFont val="宋体"/>
        <charset val="134"/>
      </rPr>
      <t>隐丹参酮</t>
    </r>
    <r>
      <rPr>
        <sz val="13"/>
        <color theme="1"/>
        <rFont val="Times New Roman"/>
        <charset val="134"/>
      </rPr>
      <t>-</t>
    </r>
    <r>
      <rPr>
        <sz val="13"/>
        <color theme="1"/>
        <rFont val="宋体"/>
        <charset val="134"/>
      </rPr>
      <t>肽偶联物</t>
    </r>
    <r>
      <rPr>
        <sz val="13"/>
        <color theme="1"/>
        <rFont val="Times New Roman"/>
        <charset val="134"/>
      </rPr>
      <t>= 10 : 1</t>
    </r>
    <r>
      <rPr>
        <sz val="13"/>
        <color theme="1"/>
        <rFont val="宋体"/>
        <charset val="134"/>
      </rPr>
      <t>（质量比）</t>
    </r>
  </si>
  <si>
    <r>
      <rPr>
        <sz val="13"/>
        <color theme="1"/>
        <rFont val="宋体"/>
        <charset val="134"/>
      </rPr>
      <t>弱酸性（水或弱酸性缓冲液）</t>
    </r>
  </si>
  <si>
    <r>
      <rPr>
        <sz val="13"/>
        <color theme="1"/>
        <rFont val="Times New Roman"/>
        <charset val="134"/>
      </rPr>
      <t xml:space="preserve">700 rpm </t>
    </r>
    <r>
      <rPr>
        <sz val="13"/>
        <color theme="1"/>
        <rFont val="宋体"/>
        <charset val="134"/>
      </rPr>
      <t>搅拌，</t>
    </r>
    <r>
      <rPr>
        <sz val="13"/>
        <color theme="1"/>
        <rFont val="Times New Roman"/>
        <charset val="134"/>
      </rPr>
      <t xml:space="preserve">80 </t>
    </r>
    <r>
      <rPr>
        <sz val="13"/>
        <color theme="1"/>
        <rFont val="宋体"/>
        <charset val="134"/>
      </rPr>
      <t>℃</t>
    </r>
    <r>
      <rPr>
        <sz val="13"/>
        <color theme="1"/>
        <rFont val="Times New Roman"/>
        <charset val="134"/>
      </rPr>
      <t xml:space="preserve"> </t>
    </r>
    <r>
      <rPr>
        <sz val="13"/>
        <color theme="1"/>
        <rFont val="宋体"/>
        <charset val="134"/>
      </rPr>
      <t>加热</t>
    </r>
    <r>
      <rPr>
        <sz val="13"/>
        <color theme="1"/>
        <rFont val="Times New Roman"/>
        <charset val="134"/>
      </rPr>
      <t>10 min</t>
    </r>
  </si>
  <si>
    <r>
      <rPr>
        <sz val="13"/>
        <color theme="1"/>
        <rFont val="宋体"/>
        <charset val="134"/>
      </rPr>
      <t>冷却后快速成胶（数分钟内）</t>
    </r>
  </si>
  <si>
    <r>
      <rPr>
        <sz val="13"/>
        <color theme="1"/>
        <rFont val="宋体"/>
        <charset val="134"/>
      </rPr>
      <t>抗炎（抑制</t>
    </r>
    <r>
      <rPr>
        <sz val="13"/>
        <color theme="1"/>
        <rFont val="Times New Roman"/>
        <charset val="134"/>
      </rPr>
      <t xml:space="preserve"> NF‑κB </t>
    </r>
    <r>
      <rPr>
        <sz val="13"/>
        <color theme="1"/>
        <rFont val="宋体"/>
        <charset val="134"/>
      </rPr>
      <t>通路，降低</t>
    </r>
    <r>
      <rPr>
        <sz val="13"/>
        <color theme="1"/>
        <rFont val="Times New Roman"/>
        <charset val="134"/>
      </rPr>
      <t xml:space="preserve"> IL‑1β</t>
    </r>
    <r>
      <rPr>
        <sz val="13"/>
        <color theme="1"/>
        <rFont val="宋体"/>
        <charset val="134"/>
      </rPr>
      <t>、</t>
    </r>
    <r>
      <rPr>
        <sz val="13"/>
        <color theme="1"/>
        <rFont val="Times New Roman"/>
        <charset val="134"/>
      </rPr>
      <t>IL‑8</t>
    </r>
    <r>
      <rPr>
        <sz val="13"/>
        <color theme="1"/>
        <rFont val="宋体"/>
        <charset val="134"/>
      </rPr>
      <t>）；协同增强抗菌活性；提高隐丹参酮</t>
    </r>
    <r>
      <rPr>
        <sz val="13"/>
        <color theme="1"/>
        <rFont val="Times New Roman"/>
        <charset val="134"/>
      </rPr>
      <t>-</t>
    </r>
    <r>
      <rPr>
        <sz val="13"/>
        <color theme="1"/>
        <rFont val="宋体"/>
        <charset val="134"/>
      </rPr>
      <t>肽偶联物的生物相容性；无皮肤刺激性</t>
    </r>
  </si>
  <si>
    <r>
      <rPr>
        <sz val="13"/>
        <color theme="1"/>
        <rFont val="宋体"/>
        <charset val="134"/>
      </rPr>
      <t>热交联法制备水凝胶；</t>
    </r>
    <r>
      <rPr>
        <sz val="13"/>
        <color theme="1"/>
        <rFont val="Times New Roman"/>
        <charset val="134"/>
      </rPr>
      <t xml:space="preserve">SEM/TEM/AFM </t>
    </r>
    <r>
      <rPr>
        <sz val="13"/>
        <color theme="1"/>
        <rFont val="宋体"/>
        <charset val="134"/>
      </rPr>
      <t>表征；流变学测试；</t>
    </r>
    <r>
      <rPr>
        <sz val="13"/>
        <color theme="1"/>
        <rFont val="Times New Roman"/>
        <charset val="134"/>
      </rPr>
      <t>FT‑IR/NMR/</t>
    </r>
    <r>
      <rPr>
        <sz val="13"/>
        <color theme="1"/>
        <rFont val="宋体"/>
        <charset val="134"/>
      </rPr>
      <t>分子动力学模拟；体外透皮实验；细胞活性与炎症因子检测；抗菌实验</t>
    </r>
  </si>
  <si>
    <r>
      <rPr>
        <sz val="13"/>
        <color theme="1"/>
        <rFont val="宋体"/>
        <charset val="134"/>
      </rPr>
      <t>天然三萜皂苷；双亲性；</t>
    </r>
    <r>
      <rPr>
        <sz val="13"/>
        <color theme="1"/>
        <rFont val="Times New Roman"/>
        <charset val="134"/>
      </rPr>
      <t>logP = -0.9</t>
    </r>
    <r>
      <rPr>
        <sz val="13"/>
        <color theme="1"/>
        <rFont val="宋体"/>
        <charset val="134"/>
      </rPr>
      <t>；分子量</t>
    </r>
    <r>
      <rPr>
        <sz val="13"/>
        <color theme="1"/>
        <rFont val="Times New Roman"/>
        <charset val="134"/>
      </rPr>
      <t xml:space="preserve"> &lt; 1000 Da</t>
    </r>
  </si>
  <si>
    <r>
      <rPr>
        <sz val="12"/>
        <color theme="1"/>
        <rFont val="宋体"/>
        <charset val="134"/>
      </rPr>
      <t>甘草酸单独在水溶液中只能形成片状层状结构，成胶能力弱；与隐丹参酮</t>
    </r>
    <r>
      <rPr>
        <sz val="12"/>
        <color theme="1"/>
        <rFont val="Times New Roman"/>
        <charset val="134"/>
      </rPr>
      <t>-</t>
    </r>
    <r>
      <rPr>
        <sz val="12"/>
        <color theme="1"/>
        <rFont val="宋体"/>
        <charset val="134"/>
      </rPr>
      <t>肽偶联物共组装后形成稳定的纳米纤维水凝胶，并提高后者的安全性</t>
    </r>
  </si>
  <si>
    <t>10.1021/acs.nanolett.4c05420</t>
  </si>
  <si>
    <r>
      <rPr>
        <sz val="13"/>
        <color theme="1"/>
        <rFont val="宋体"/>
        <charset val="134"/>
      </rPr>
      <t>熊果酸</t>
    </r>
  </si>
  <si>
    <t>Ursolic acid</t>
  </si>
  <si>
    <t>C₃₀H₄₈O₃</t>
  </si>
  <si>
    <t>C[C@@H]1CC[C@@]2(CC[C@@]3(C(=CC[C@H]4[C@]3(CC[C@@H]5[C@@]4(CC[C@@H](C5(C)C)O)C)C)[C@@H]2[C@H]1C)C)C(=O)O</t>
  </si>
  <si>
    <t>77-52-1</t>
  </si>
  <si>
    <r>
      <rPr>
        <sz val="13"/>
        <color theme="1"/>
        <rFont val="汉仪书宋二KW"/>
        <charset val="134"/>
      </rPr>
      <t>熊果（</t>
    </r>
    <r>
      <rPr>
        <sz val="13"/>
        <color theme="1"/>
        <rFont val="Times New Roman"/>
        <charset val="134"/>
      </rPr>
      <t>Arctostaphylos uva-ursi</t>
    </r>
    <r>
      <rPr>
        <sz val="13"/>
        <color theme="1"/>
        <rFont val="汉仪书宋二KW"/>
        <charset val="134"/>
      </rPr>
      <t>）；枇杷叶</t>
    </r>
  </si>
  <si>
    <r>
      <rPr>
        <sz val="13"/>
        <color theme="1"/>
        <rFont val="宋体"/>
        <charset val="134"/>
      </rPr>
      <t>已使用化妆品原料目录（</t>
    </r>
    <r>
      <rPr>
        <sz val="13"/>
        <color theme="1"/>
        <rFont val="Times New Roman"/>
        <charset val="134"/>
      </rPr>
      <t>2021</t>
    </r>
    <r>
      <rPr>
        <sz val="13"/>
        <color theme="1"/>
        <rFont val="宋体"/>
        <charset val="134"/>
      </rPr>
      <t>年版），熊果酸存在于多种植物提取物中（如迷迭香叶提取物、枇杷叶提取物等）；中国药典</t>
    </r>
    <r>
      <rPr>
        <sz val="13"/>
        <color theme="1"/>
        <rFont val="Times New Roman"/>
        <charset val="134"/>
      </rPr>
      <t>2020</t>
    </r>
    <r>
      <rPr>
        <sz val="13"/>
        <color theme="1"/>
        <rFont val="宋体"/>
        <charset val="134"/>
      </rPr>
      <t>年版（熊果酸为枇杷叶、威灵仙等药材的指标成分）</t>
    </r>
  </si>
  <si>
    <r>
      <rPr>
        <sz val="13"/>
        <rFont val="汉仪书宋二KW"/>
        <charset val="134"/>
      </rPr>
      <t>壳聚糖</t>
    </r>
    <r>
      <rPr>
        <sz val="13"/>
        <rFont val="Times New Roman"/>
        <charset val="134"/>
      </rPr>
      <t>+</t>
    </r>
    <r>
      <rPr>
        <sz val="13"/>
        <rFont val="汉仪书宋二KW"/>
        <charset val="134"/>
      </rPr>
      <t>熊果酸</t>
    </r>
  </si>
  <si>
    <r>
      <rPr>
        <sz val="13"/>
        <rFont val="宋体"/>
        <charset val="134"/>
      </rPr>
      <t>靶向修饰</t>
    </r>
  </si>
  <si>
    <r>
      <rPr>
        <sz val="13"/>
        <color theme="1"/>
        <rFont val="宋体"/>
        <charset val="134"/>
      </rPr>
      <t>氢键；疏水相互作用；静电相互作用</t>
    </r>
  </si>
  <si>
    <t>150-200</t>
  </si>
  <si>
    <r>
      <rPr>
        <sz val="13"/>
        <color theme="1"/>
        <rFont val="宋体"/>
        <charset val="134"/>
      </rPr>
      <t>壳聚糖</t>
    </r>
    <r>
      <rPr>
        <sz val="13"/>
        <color theme="1"/>
        <rFont val="Times New Roman"/>
        <charset val="134"/>
      </rPr>
      <t>+</t>
    </r>
    <r>
      <rPr>
        <sz val="13"/>
        <color theme="1"/>
        <rFont val="宋体"/>
        <charset val="134"/>
      </rPr>
      <t>熊果酸</t>
    </r>
  </si>
  <si>
    <r>
      <rPr>
        <sz val="13"/>
        <color theme="1"/>
        <rFont val="Times New Roman"/>
        <charset val="134"/>
      </rPr>
      <t>10 mg/mL</t>
    </r>
    <r>
      <rPr>
        <sz val="13"/>
        <color theme="1"/>
        <rFont val="宋体"/>
        <charset val="134"/>
      </rPr>
      <t>（壳聚糖）</t>
    </r>
    <r>
      <rPr>
        <sz val="13"/>
        <color theme="1"/>
        <rFont val="Times New Roman"/>
        <charset val="134"/>
      </rPr>
      <t xml:space="preserve">
10 mg/mL</t>
    </r>
    <r>
      <rPr>
        <sz val="13"/>
        <color theme="1"/>
        <rFont val="宋体"/>
        <charset val="134"/>
      </rPr>
      <t>（熊果酸）</t>
    </r>
  </si>
  <si>
    <t>5.0-6.0</t>
  </si>
  <si>
    <r>
      <rPr>
        <sz val="13"/>
        <color theme="1"/>
        <rFont val="宋体"/>
        <charset val="134"/>
      </rPr>
      <t>超声乳化（功率</t>
    </r>
    <r>
      <rPr>
        <sz val="13"/>
        <color theme="1"/>
        <rFont val="Times New Roman"/>
        <charset val="134"/>
      </rPr>
      <t>200W</t>
    </r>
    <r>
      <rPr>
        <sz val="13"/>
        <color theme="1"/>
        <rFont val="宋体"/>
        <charset val="134"/>
      </rPr>
      <t>，时间</t>
    </r>
    <r>
      <rPr>
        <sz val="13"/>
        <color theme="1"/>
        <rFont val="Times New Roman"/>
        <charset val="134"/>
      </rPr>
      <t>3min</t>
    </r>
    <r>
      <rPr>
        <sz val="13"/>
        <color theme="1"/>
        <rFont val="宋体"/>
        <charset val="134"/>
      </rPr>
      <t>）</t>
    </r>
  </si>
  <si>
    <r>
      <rPr>
        <sz val="13"/>
        <color theme="1"/>
        <rFont val="宋体"/>
        <charset val="134"/>
      </rPr>
      <t>搅拌</t>
    </r>
    <r>
      <rPr>
        <sz val="13"/>
        <color theme="1"/>
        <rFont val="Times New Roman"/>
        <charset val="134"/>
      </rPr>
      <t>2h</t>
    </r>
  </si>
  <si>
    <r>
      <rPr>
        <sz val="13"/>
        <color theme="1"/>
        <rFont val="Times New Roman"/>
        <charset val="134"/>
      </rPr>
      <t xml:space="preserve">1. </t>
    </r>
    <r>
      <rPr>
        <sz val="13"/>
        <color theme="1"/>
        <rFont val="宋体"/>
        <charset val="134"/>
      </rPr>
      <t>抗肿瘤：抑制肝癌</t>
    </r>
    <r>
      <rPr>
        <sz val="13"/>
        <color theme="1"/>
        <rFont val="Times New Roman"/>
        <charset val="134"/>
      </rPr>
      <t xml:space="preserve"> HepG2</t>
    </r>
    <r>
      <rPr>
        <sz val="13"/>
        <color theme="1"/>
        <rFont val="宋体"/>
        <charset val="134"/>
      </rPr>
      <t>、肺癌</t>
    </r>
    <r>
      <rPr>
        <sz val="13"/>
        <color theme="1"/>
        <rFont val="Times New Roman"/>
        <charset val="134"/>
      </rPr>
      <t xml:space="preserve"> A549 </t>
    </r>
    <r>
      <rPr>
        <sz val="13"/>
        <color theme="1"/>
        <rFont val="宋体"/>
        <charset val="134"/>
      </rPr>
      <t>细胞增殖，诱导凋亡</t>
    </r>
    <r>
      <rPr>
        <sz val="13"/>
        <color theme="1"/>
        <rFont val="Times New Roman"/>
        <charset val="134"/>
      </rPr>
      <t xml:space="preserve">
2. </t>
    </r>
    <r>
      <rPr>
        <sz val="13"/>
        <color theme="1"/>
        <rFont val="宋体"/>
        <charset val="134"/>
      </rPr>
      <t>抗炎：抑制</t>
    </r>
    <r>
      <rPr>
        <sz val="13"/>
        <color theme="1"/>
        <rFont val="Times New Roman"/>
        <charset val="134"/>
      </rPr>
      <t xml:space="preserve"> NF-κB </t>
    </r>
    <r>
      <rPr>
        <sz val="13"/>
        <color theme="1"/>
        <rFont val="宋体"/>
        <charset val="134"/>
      </rPr>
      <t>通路，减少</t>
    </r>
    <r>
      <rPr>
        <sz val="13"/>
        <color theme="1"/>
        <rFont val="Times New Roman"/>
        <charset val="134"/>
      </rPr>
      <t xml:space="preserve"> TNF-α</t>
    </r>
    <r>
      <rPr>
        <sz val="13"/>
        <color theme="1"/>
        <rFont val="宋体"/>
        <charset val="134"/>
      </rPr>
      <t>、</t>
    </r>
    <r>
      <rPr>
        <sz val="13"/>
        <color theme="1"/>
        <rFont val="Times New Roman"/>
        <charset val="134"/>
      </rPr>
      <t xml:space="preserve">IL-1β </t>
    </r>
    <r>
      <rPr>
        <sz val="13"/>
        <color theme="1"/>
        <rFont val="宋体"/>
        <charset val="134"/>
      </rPr>
      <t>分泌</t>
    </r>
    <r>
      <rPr>
        <sz val="13"/>
        <color theme="1"/>
        <rFont val="Times New Roman"/>
        <charset val="134"/>
      </rPr>
      <t xml:space="preserve">
3. </t>
    </r>
    <r>
      <rPr>
        <sz val="13"/>
        <color theme="1"/>
        <rFont val="宋体"/>
        <charset val="134"/>
      </rPr>
      <t>抗氧化：清除</t>
    </r>
    <r>
      <rPr>
        <sz val="13"/>
        <color theme="1"/>
        <rFont val="Times New Roman"/>
        <charset val="134"/>
      </rPr>
      <t xml:space="preserve"> DPPH </t>
    </r>
    <r>
      <rPr>
        <sz val="13"/>
        <color theme="1"/>
        <rFont val="宋体"/>
        <charset val="134"/>
      </rPr>
      <t>自由基，提升细胞内</t>
    </r>
    <r>
      <rPr>
        <sz val="13"/>
        <color theme="1"/>
        <rFont val="Times New Roman"/>
        <charset val="134"/>
      </rPr>
      <t xml:space="preserve"> SOD </t>
    </r>
    <r>
      <rPr>
        <sz val="13"/>
        <color theme="1"/>
        <rFont val="宋体"/>
        <charset val="134"/>
      </rPr>
      <t>活性</t>
    </r>
    <r>
      <rPr>
        <sz val="13"/>
        <color theme="1"/>
        <rFont val="Times New Roman"/>
        <charset val="134"/>
      </rPr>
      <t xml:space="preserve">
4. </t>
    </r>
    <r>
      <rPr>
        <sz val="13"/>
        <color theme="1"/>
        <rFont val="宋体"/>
        <charset val="134"/>
      </rPr>
      <t>增溶性：改善熊果酸水溶性差的缺陷，提升体内生物利用度</t>
    </r>
  </si>
  <si>
    <r>
      <rPr>
        <sz val="13"/>
        <color theme="1"/>
        <rFont val="宋体"/>
        <charset val="134"/>
      </rPr>
      <t>复相乳化</t>
    </r>
    <r>
      <rPr>
        <sz val="13"/>
        <color theme="1"/>
        <rFont val="Times New Roman"/>
        <charset val="134"/>
      </rPr>
      <t>-</t>
    </r>
    <r>
      <rPr>
        <sz val="13"/>
        <color theme="1"/>
        <rFont val="宋体"/>
        <charset val="134"/>
      </rPr>
      <t>溶剂挥发法</t>
    </r>
  </si>
  <si>
    <r>
      <rPr>
        <sz val="13"/>
        <color theme="1"/>
        <rFont val="宋体"/>
        <charset val="134"/>
      </rPr>
      <t>含羧基（</t>
    </r>
    <r>
      <rPr>
        <sz val="13"/>
        <color theme="1"/>
        <rFont val="Times New Roman"/>
        <charset val="134"/>
      </rPr>
      <t>-COOH</t>
    </r>
    <r>
      <rPr>
        <sz val="13"/>
        <color theme="1"/>
        <rFont val="宋体"/>
        <charset val="134"/>
      </rPr>
      <t>）与羟基（</t>
    </r>
    <r>
      <rPr>
        <sz val="13"/>
        <color theme="1"/>
        <rFont val="Times New Roman"/>
        <charset val="134"/>
      </rPr>
      <t>-OH</t>
    </r>
    <r>
      <rPr>
        <sz val="13"/>
        <color theme="1"/>
        <rFont val="宋体"/>
        <charset val="134"/>
      </rPr>
      <t>），双亲性；五环三萜碳骨架，脂溶性强；可与壳聚糖氨基形成静电结合</t>
    </r>
  </si>
  <si>
    <r>
      <rPr>
        <sz val="12"/>
        <color theme="1"/>
        <rFont val="Times New Roman"/>
        <charset val="134"/>
      </rPr>
      <t xml:space="preserve">1. </t>
    </r>
    <r>
      <rPr>
        <sz val="12"/>
        <color theme="1"/>
        <rFont val="宋体"/>
        <charset val="134"/>
      </rPr>
      <t>采用壳聚糖作为天然载体，生物相容性好，可实现被动靶向</t>
    </r>
    <r>
      <rPr>
        <sz val="12"/>
        <color theme="1"/>
        <rFont val="Times New Roman"/>
        <charset val="134"/>
      </rPr>
      <t xml:space="preserve">
2. </t>
    </r>
    <r>
      <rPr>
        <sz val="12"/>
        <color theme="1"/>
        <rFont val="宋体"/>
        <charset val="134"/>
      </rPr>
      <t>包封率可达</t>
    </r>
    <r>
      <rPr>
        <sz val="12"/>
        <color theme="1"/>
        <rFont val="Times New Roman"/>
        <charset val="134"/>
      </rPr>
      <t xml:space="preserve"> 85% </t>
    </r>
    <r>
      <rPr>
        <sz val="12"/>
        <color theme="1"/>
        <rFont val="宋体"/>
        <charset val="134"/>
      </rPr>
      <t>以上，载药量约</t>
    </r>
    <r>
      <rPr>
        <sz val="12"/>
        <color theme="1"/>
        <rFont val="Times New Roman"/>
        <charset val="134"/>
      </rPr>
      <t xml:space="preserve"> 12%
3. </t>
    </r>
    <r>
      <rPr>
        <sz val="12"/>
        <color theme="1"/>
        <rFont val="宋体"/>
        <charset val="134"/>
      </rPr>
      <t>纳米粒具</t>
    </r>
    <r>
      <rPr>
        <sz val="12"/>
        <color theme="1"/>
        <rFont val="Times New Roman"/>
        <charset val="134"/>
      </rPr>
      <t xml:space="preserve"> pH </t>
    </r>
    <r>
      <rPr>
        <sz val="12"/>
        <color theme="1"/>
        <rFont val="宋体"/>
        <charset val="134"/>
      </rPr>
      <t>响应释药特性，在肿瘤酸性微环境中加速药物释放</t>
    </r>
  </si>
  <si>
    <t>10.1016/j.jbiomac.2023.08.015</t>
  </si>
  <si>
    <r>
      <rPr>
        <sz val="13"/>
        <color theme="1"/>
        <rFont val="宋体"/>
        <charset val="134"/>
      </rPr>
      <t>芍药苷</t>
    </r>
  </si>
  <si>
    <t>Paeoniflorin</t>
  </si>
  <si>
    <t>C₂₃H₂₈O₁₁</t>
  </si>
  <si>
    <t>C[C@]12C[C@@]3([C@@H]4C[C@]1([C@@]4([C@H](O2)O3)COC(=O)C5=CC=CC=C5)O[C@H]6[C@@H]([C@H]([C@@H]([C@H](O6)CO)O)O)O)O</t>
  </si>
  <si>
    <t>23180-57-6</t>
  </si>
  <si>
    <r>
      <rPr>
        <sz val="13"/>
        <color theme="1"/>
        <rFont val="汉仪书宋二KW"/>
        <charset val="134"/>
      </rPr>
      <t>白芍（</t>
    </r>
    <r>
      <rPr>
        <sz val="13"/>
        <color theme="1"/>
        <rFont val="Times New Roman"/>
        <charset val="134"/>
      </rPr>
      <t>Paeonia lactiflora</t>
    </r>
    <r>
      <rPr>
        <sz val="13"/>
        <color theme="1"/>
        <rFont val="汉仪书宋二KW"/>
        <charset val="134"/>
      </rPr>
      <t>）根</t>
    </r>
  </si>
  <si>
    <r>
      <rPr>
        <sz val="13"/>
        <color theme="1"/>
        <rFont val="宋体"/>
        <charset val="134"/>
      </rPr>
      <t>已使用化妆品原料目录（</t>
    </r>
    <r>
      <rPr>
        <sz val="13"/>
        <color theme="1"/>
        <rFont val="Times New Roman"/>
        <charset val="134"/>
      </rPr>
      <t>2021</t>
    </r>
    <r>
      <rPr>
        <sz val="13"/>
        <color theme="1"/>
        <rFont val="宋体"/>
        <charset val="134"/>
      </rPr>
      <t>年版）序号</t>
    </r>
    <r>
      <rPr>
        <sz val="13"/>
        <color theme="1"/>
        <rFont val="Times New Roman"/>
        <charset val="134"/>
      </rPr>
      <t>05892</t>
    </r>
    <r>
      <rPr>
        <sz val="13"/>
        <color theme="1"/>
        <rFont val="宋体"/>
        <charset val="134"/>
      </rPr>
      <t>（芍药根提取物）；中国药典</t>
    </r>
    <r>
      <rPr>
        <sz val="13"/>
        <color theme="1"/>
        <rFont val="Times New Roman"/>
        <charset val="134"/>
      </rPr>
      <t>2020</t>
    </r>
    <r>
      <rPr>
        <sz val="13"/>
        <color theme="1"/>
        <rFont val="宋体"/>
        <charset val="134"/>
      </rPr>
      <t>年版（白芍、赤芍）</t>
    </r>
  </si>
  <si>
    <r>
      <rPr>
        <sz val="13"/>
        <rFont val="汉仪书宋二KW"/>
        <charset val="134"/>
      </rPr>
      <t>芍药苷</t>
    </r>
    <r>
      <rPr>
        <sz val="13"/>
        <rFont val="Times New Roman"/>
        <charset val="134"/>
      </rPr>
      <t>+</t>
    </r>
    <r>
      <rPr>
        <sz val="13"/>
        <rFont val="汉仪书宋二KW"/>
        <charset val="134"/>
      </rPr>
      <t>川芎嗪</t>
    </r>
  </si>
  <si>
    <r>
      <rPr>
        <sz val="13"/>
        <color theme="1"/>
        <rFont val="宋体"/>
        <charset val="134"/>
      </rPr>
      <t>不规则聚集体</t>
    </r>
  </si>
  <si>
    <t>28 ± 3.5</t>
  </si>
  <si>
    <r>
      <rPr>
        <sz val="13"/>
        <color theme="1"/>
        <rFont val="宋体"/>
        <charset val="134"/>
      </rPr>
      <t>芍药苷</t>
    </r>
    <r>
      <rPr>
        <sz val="13"/>
        <color theme="1"/>
        <rFont val="Times New Roman"/>
        <charset val="134"/>
      </rPr>
      <t xml:space="preserve"> + </t>
    </r>
    <r>
      <rPr>
        <sz val="13"/>
        <color theme="1"/>
        <rFont val="宋体"/>
        <charset val="134"/>
      </rPr>
      <t>川芎嗪</t>
    </r>
  </si>
  <si>
    <r>
      <rPr>
        <sz val="13"/>
        <color theme="1"/>
        <rFont val="宋体"/>
        <charset val="134"/>
      </rPr>
      <t>质量比</t>
    </r>
    <r>
      <rPr>
        <sz val="13"/>
        <color theme="1"/>
        <rFont val="Times New Roman"/>
        <charset val="134"/>
      </rPr>
      <t>1:1</t>
    </r>
  </si>
  <si>
    <t>37</t>
  </si>
  <si>
    <r>
      <rPr>
        <sz val="13"/>
        <color theme="1"/>
        <rFont val="宋体"/>
        <charset val="134"/>
      </rPr>
      <t>超声乳化（功率</t>
    </r>
    <r>
      <rPr>
        <sz val="13"/>
        <color theme="1"/>
        <rFont val="Times New Roman"/>
        <charset val="134"/>
      </rPr>
      <t xml:space="preserve"> 300 W</t>
    </r>
    <r>
      <rPr>
        <sz val="13"/>
        <color theme="1"/>
        <rFont val="宋体"/>
        <charset val="134"/>
      </rPr>
      <t>，工作</t>
    </r>
    <r>
      <rPr>
        <sz val="13"/>
        <color theme="1"/>
        <rFont val="Times New Roman"/>
        <charset val="134"/>
      </rPr>
      <t xml:space="preserve"> 3 s / </t>
    </r>
    <r>
      <rPr>
        <sz val="13"/>
        <color theme="1"/>
        <rFont val="宋体"/>
        <charset val="134"/>
      </rPr>
      <t>停</t>
    </r>
    <r>
      <rPr>
        <sz val="13"/>
        <color theme="1"/>
        <rFont val="Times New Roman"/>
        <charset val="134"/>
      </rPr>
      <t xml:space="preserve"> 3 s</t>
    </r>
    <r>
      <rPr>
        <sz val="13"/>
        <color theme="1"/>
        <rFont val="宋体"/>
        <charset val="134"/>
      </rPr>
      <t>，共</t>
    </r>
    <r>
      <rPr>
        <sz val="13"/>
        <color theme="1"/>
        <rFont val="Times New Roman"/>
        <charset val="134"/>
      </rPr>
      <t xml:space="preserve"> 10 min</t>
    </r>
    <r>
      <rPr>
        <sz val="13"/>
        <color theme="1"/>
        <rFont val="宋体"/>
        <charset val="134"/>
      </rPr>
      <t>）</t>
    </r>
  </si>
  <si>
    <r>
      <rPr>
        <sz val="13"/>
        <color theme="1"/>
        <rFont val="宋体"/>
        <charset val="134"/>
      </rPr>
      <t>持续磁力搅拌</t>
    </r>
    <r>
      <rPr>
        <sz val="13"/>
        <color theme="1"/>
        <rFont val="Times New Roman"/>
        <charset val="134"/>
      </rPr>
      <t xml:space="preserve"> 60 min</t>
    </r>
  </si>
  <si>
    <r>
      <rPr>
        <sz val="13"/>
        <color theme="1"/>
        <rFont val="Times New Roman"/>
        <charset val="134"/>
      </rPr>
      <t xml:space="preserve">1. </t>
    </r>
    <r>
      <rPr>
        <sz val="13"/>
        <color theme="1"/>
        <rFont val="宋体"/>
        <charset val="134"/>
      </rPr>
      <t>神经保护：抑制谷氨酸诱导的神经元凋亡，提升</t>
    </r>
    <r>
      <rPr>
        <sz val="13"/>
        <color theme="1"/>
        <rFont val="Times New Roman"/>
        <charset val="134"/>
      </rPr>
      <t xml:space="preserve"> Bcl-2/ Bax </t>
    </r>
    <r>
      <rPr>
        <sz val="13"/>
        <color theme="1"/>
        <rFont val="宋体"/>
        <charset val="134"/>
      </rPr>
      <t>比值</t>
    </r>
    <r>
      <rPr>
        <sz val="13"/>
        <color theme="1"/>
        <rFont val="Times New Roman"/>
        <charset val="134"/>
      </rPr>
      <t xml:space="preserve">
2. </t>
    </r>
    <r>
      <rPr>
        <sz val="13"/>
        <color theme="1"/>
        <rFont val="宋体"/>
        <charset val="134"/>
      </rPr>
      <t>抗炎：抑制小胶质细胞活化，降低</t>
    </r>
    <r>
      <rPr>
        <sz val="13"/>
        <color theme="1"/>
        <rFont val="Times New Roman"/>
        <charset val="134"/>
      </rPr>
      <t xml:space="preserve"> IL-1β</t>
    </r>
    <r>
      <rPr>
        <sz val="13"/>
        <color theme="1"/>
        <rFont val="宋体"/>
        <charset val="134"/>
      </rPr>
      <t>、</t>
    </r>
    <r>
      <rPr>
        <sz val="13"/>
        <color theme="1"/>
        <rFont val="Times New Roman"/>
        <charset val="134"/>
      </rPr>
      <t>TNF-α</t>
    </r>
    <r>
      <rPr>
        <sz val="13"/>
        <color theme="1"/>
        <rFont val="宋体"/>
        <charset val="134"/>
      </rPr>
      <t>、</t>
    </r>
    <r>
      <rPr>
        <sz val="13"/>
        <color theme="1"/>
        <rFont val="Times New Roman"/>
        <charset val="134"/>
      </rPr>
      <t xml:space="preserve">NO </t>
    </r>
    <r>
      <rPr>
        <sz val="13"/>
        <color theme="1"/>
        <rFont val="宋体"/>
        <charset val="134"/>
      </rPr>
      <t>水平</t>
    </r>
    <r>
      <rPr>
        <sz val="13"/>
        <color theme="1"/>
        <rFont val="Times New Roman"/>
        <charset val="134"/>
      </rPr>
      <t xml:space="preserve">
3. </t>
    </r>
    <r>
      <rPr>
        <sz val="13"/>
        <color theme="1"/>
        <rFont val="宋体"/>
        <charset val="134"/>
      </rPr>
      <t>抗氧化：清除</t>
    </r>
    <r>
      <rPr>
        <sz val="13"/>
        <color theme="1"/>
        <rFont val="Times New Roman"/>
        <charset val="134"/>
      </rPr>
      <t xml:space="preserve"> ROS</t>
    </r>
    <r>
      <rPr>
        <sz val="13"/>
        <color theme="1"/>
        <rFont val="宋体"/>
        <charset val="134"/>
      </rPr>
      <t>，提升</t>
    </r>
    <r>
      <rPr>
        <sz val="13"/>
        <color theme="1"/>
        <rFont val="Times New Roman"/>
        <charset val="134"/>
      </rPr>
      <t xml:space="preserve"> SOD</t>
    </r>
    <r>
      <rPr>
        <sz val="13"/>
        <color theme="1"/>
        <rFont val="宋体"/>
        <charset val="134"/>
      </rPr>
      <t>、</t>
    </r>
    <r>
      <rPr>
        <sz val="13"/>
        <color theme="1"/>
        <rFont val="Times New Roman"/>
        <charset val="134"/>
      </rPr>
      <t xml:space="preserve">GSH-Px </t>
    </r>
    <r>
      <rPr>
        <sz val="13"/>
        <color theme="1"/>
        <rFont val="宋体"/>
        <charset val="134"/>
      </rPr>
      <t>活性</t>
    </r>
    <r>
      <rPr>
        <sz val="13"/>
        <color theme="1"/>
        <rFont val="Times New Roman"/>
        <charset val="134"/>
      </rPr>
      <t xml:space="preserve">
4. </t>
    </r>
    <r>
      <rPr>
        <sz val="13"/>
        <color theme="1"/>
        <rFont val="宋体"/>
        <charset val="134"/>
      </rPr>
      <t>改善认知：改善阿尔茨海默病模型小鼠学习记忆能力</t>
    </r>
    <r>
      <rPr>
        <sz val="13"/>
        <color theme="1"/>
        <rFont val="Times New Roman"/>
        <charset val="134"/>
      </rPr>
      <t xml:space="preserve">
5. </t>
    </r>
    <r>
      <rPr>
        <sz val="13"/>
        <color theme="1"/>
        <rFont val="宋体"/>
        <charset val="134"/>
      </rPr>
      <t>血脑屏障穿透性优异，实现脑部靶向递送</t>
    </r>
  </si>
  <si>
    <r>
      <rPr>
        <sz val="13"/>
        <color theme="1"/>
        <rFont val="Times New Roman"/>
        <charset val="134"/>
      </rPr>
      <t xml:space="preserve">1. </t>
    </r>
    <r>
      <rPr>
        <sz val="13"/>
        <color theme="1"/>
        <rFont val="宋体"/>
        <charset val="134"/>
      </rPr>
      <t>溶液配制：精密称取芍药苷（</t>
    </r>
    <r>
      <rPr>
        <sz val="13"/>
        <color theme="1"/>
        <rFont val="Times New Roman"/>
        <charset val="134"/>
      </rPr>
      <t>PNF</t>
    </r>
    <r>
      <rPr>
        <sz val="13"/>
        <color theme="1"/>
        <rFont val="宋体"/>
        <charset val="134"/>
      </rPr>
      <t>）与川芎嗪（</t>
    </r>
    <r>
      <rPr>
        <sz val="13"/>
        <color theme="1"/>
        <rFont val="Times New Roman"/>
        <charset val="134"/>
      </rPr>
      <t>TMP</t>
    </r>
    <r>
      <rPr>
        <sz val="13"/>
        <color theme="1"/>
        <rFont val="宋体"/>
        <charset val="134"/>
      </rPr>
      <t>）按质量比</t>
    </r>
    <r>
      <rPr>
        <sz val="13"/>
        <color theme="1"/>
        <rFont val="Times New Roman"/>
        <charset val="134"/>
      </rPr>
      <t xml:space="preserve"> 1:1 </t>
    </r>
    <r>
      <rPr>
        <sz val="13"/>
        <color theme="1"/>
        <rFont val="宋体"/>
        <charset val="134"/>
      </rPr>
      <t>共置于圆底烧瓶中，加入适量无水乙醇，涡旋振荡至完全溶解，得到澄清有机相；</t>
    </r>
    <r>
      <rPr>
        <sz val="13"/>
        <color theme="1"/>
        <rFont val="Times New Roman"/>
        <charset val="134"/>
      </rPr>
      <t xml:space="preserve">
2. </t>
    </r>
    <r>
      <rPr>
        <sz val="13"/>
        <color theme="1"/>
        <rFont val="宋体"/>
        <charset val="134"/>
      </rPr>
      <t>反溶剂扩散：量取</t>
    </r>
    <r>
      <rPr>
        <sz val="13"/>
        <color theme="1"/>
        <rFont val="Times New Roman"/>
        <charset val="134"/>
      </rPr>
      <t xml:space="preserve"> PBS </t>
    </r>
    <r>
      <rPr>
        <sz val="13"/>
        <color theme="1"/>
        <rFont val="宋体"/>
        <charset val="134"/>
      </rPr>
      <t>缓冲液（</t>
    </r>
    <r>
      <rPr>
        <sz val="13"/>
        <color theme="1"/>
        <rFont val="Times New Roman"/>
        <charset val="134"/>
      </rPr>
      <t>pH 7.4</t>
    </r>
    <r>
      <rPr>
        <sz val="13"/>
        <color theme="1"/>
        <rFont val="宋体"/>
        <charset val="134"/>
      </rPr>
      <t>）置于烧杯中，</t>
    </r>
    <r>
      <rPr>
        <sz val="13"/>
        <color theme="1"/>
        <rFont val="Times New Roman"/>
        <charset val="134"/>
      </rPr>
      <t xml:space="preserve">37 </t>
    </r>
    <r>
      <rPr>
        <sz val="13"/>
        <color theme="1"/>
        <rFont val="宋体"/>
        <charset val="134"/>
      </rPr>
      <t>℃恒温条件下，以磁力搅拌（</t>
    </r>
    <r>
      <rPr>
        <sz val="13"/>
        <color theme="1"/>
        <rFont val="Times New Roman"/>
        <charset val="134"/>
      </rPr>
      <t>500 rpm</t>
    </r>
    <r>
      <rPr>
        <sz val="13"/>
        <color theme="1"/>
        <rFont val="宋体"/>
        <charset val="134"/>
      </rPr>
      <t>）维持体系均匀；</t>
    </r>
    <r>
      <rPr>
        <sz val="13"/>
        <color theme="1"/>
        <rFont val="Times New Roman"/>
        <charset val="134"/>
      </rPr>
      <t xml:space="preserve">
3. </t>
    </r>
    <r>
      <rPr>
        <sz val="13"/>
        <color theme="1"/>
        <rFont val="宋体"/>
        <charset val="134"/>
      </rPr>
      <t>超声辅助组装：将有机相以</t>
    </r>
    <r>
      <rPr>
        <sz val="13"/>
        <color theme="1"/>
        <rFont val="Times New Roman"/>
        <charset val="134"/>
      </rPr>
      <t xml:space="preserve"> 1 mL/min </t>
    </r>
    <r>
      <rPr>
        <sz val="13"/>
        <color theme="1"/>
        <rFont val="宋体"/>
        <charset val="134"/>
      </rPr>
      <t>的速率逐滴加入水相中，同时开启超声仪（</t>
    </r>
    <r>
      <rPr>
        <sz val="13"/>
        <color theme="1"/>
        <rFont val="Times New Roman"/>
        <charset val="134"/>
      </rPr>
      <t>300 W</t>
    </r>
    <r>
      <rPr>
        <sz val="13"/>
        <color theme="1"/>
        <rFont val="宋体"/>
        <charset val="134"/>
      </rPr>
      <t>，间歇模式），促进分子快速分散与自组装成核；</t>
    </r>
    <r>
      <rPr>
        <sz val="13"/>
        <color theme="1"/>
        <rFont val="Times New Roman"/>
        <charset val="134"/>
      </rPr>
      <t xml:space="preserve">
4. </t>
    </r>
    <r>
      <rPr>
        <sz val="13"/>
        <color theme="1"/>
        <rFont val="宋体"/>
        <charset val="134"/>
      </rPr>
      <t>恒温孵育：超声结束后，持续磁力搅拌（</t>
    </r>
    <r>
      <rPr>
        <sz val="13"/>
        <color theme="1"/>
        <rFont val="Times New Roman"/>
        <charset val="134"/>
      </rPr>
      <t>600 rpm</t>
    </r>
    <r>
      <rPr>
        <sz val="13"/>
        <color theme="1"/>
        <rFont val="宋体"/>
        <charset val="134"/>
      </rPr>
      <t>）</t>
    </r>
    <r>
      <rPr>
        <sz val="13"/>
        <color theme="1"/>
        <rFont val="Times New Roman"/>
        <charset val="134"/>
      </rPr>
      <t>60 min</t>
    </r>
    <r>
      <rPr>
        <sz val="13"/>
        <color theme="1"/>
        <rFont val="宋体"/>
        <charset val="134"/>
      </rPr>
      <t>，使组装体系充分平衡、纳米粒形貌稳定；</t>
    </r>
    <r>
      <rPr>
        <sz val="13"/>
        <color theme="1"/>
        <rFont val="Times New Roman"/>
        <charset val="134"/>
      </rPr>
      <t xml:space="preserve">
5. </t>
    </r>
    <r>
      <rPr>
        <sz val="13"/>
        <color theme="1"/>
        <rFont val="宋体"/>
        <charset val="134"/>
      </rPr>
      <t>纯化与浓缩：采用</t>
    </r>
    <r>
      <rPr>
        <sz val="13"/>
        <color theme="1"/>
        <rFont val="Times New Roman"/>
        <charset val="134"/>
      </rPr>
      <t xml:space="preserve"> 0.22 μm </t>
    </r>
    <r>
      <rPr>
        <sz val="13"/>
        <color theme="1"/>
        <rFont val="宋体"/>
        <charset val="134"/>
      </rPr>
      <t>微孔滤膜过滤去除未组装的游离小分子，再通过旋转蒸发（</t>
    </r>
    <r>
      <rPr>
        <sz val="13"/>
        <color theme="1"/>
        <rFont val="Times New Roman"/>
        <charset val="134"/>
      </rPr>
      <t xml:space="preserve">40 </t>
    </r>
    <r>
      <rPr>
        <sz val="13"/>
        <color theme="1"/>
        <rFont val="宋体"/>
        <charset val="134"/>
      </rPr>
      <t>℃，减压）去除残留乙醇，得到</t>
    </r>
    <r>
      <rPr>
        <sz val="13"/>
        <color theme="1"/>
        <rFont val="Times New Roman"/>
        <charset val="134"/>
      </rPr>
      <t xml:space="preserve"> PNF-TMP </t>
    </r>
    <r>
      <rPr>
        <sz val="13"/>
        <color theme="1"/>
        <rFont val="宋体"/>
        <charset val="134"/>
      </rPr>
      <t>纳米粒浓缩液；</t>
    </r>
    <r>
      <rPr>
        <sz val="13"/>
        <color theme="1"/>
        <rFont val="Times New Roman"/>
        <charset val="134"/>
      </rPr>
      <t xml:space="preserve">
6. </t>
    </r>
    <r>
      <rPr>
        <sz val="13"/>
        <color theme="1"/>
        <rFont val="宋体"/>
        <charset val="134"/>
      </rPr>
      <t>表征验证：通过</t>
    </r>
    <r>
      <rPr>
        <sz val="13"/>
        <color theme="1"/>
        <rFont val="Times New Roman"/>
        <charset val="134"/>
      </rPr>
      <t xml:space="preserve"> DLS </t>
    </r>
    <r>
      <rPr>
        <sz val="13"/>
        <color theme="1"/>
        <rFont val="宋体"/>
        <charset val="134"/>
      </rPr>
      <t>测定粒径与</t>
    </r>
    <r>
      <rPr>
        <sz val="13"/>
        <color theme="1"/>
        <rFont val="Times New Roman"/>
        <charset val="134"/>
      </rPr>
      <t xml:space="preserve"> Zeta </t>
    </r>
    <r>
      <rPr>
        <sz val="13"/>
        <color theme="1"/>
        <rFont val="宋体"/>
        <charset val="134"/>
      </rPr>
      <t>电位，</t>
    </r>
    <r>
      <rPr>
        <sz val="13"/>
        <color theme="1"/>
        <rFont val="Times New Roman"/>
        <charset val="134"/>
      </rPr>
      <t xml:space="preserve">TEM/SEM </t>
    </r>
    <r>
      <rPr>
        <sz val="13"/>
        <color theme="1"/>
        <rFont val="宋体"/>
        <charset val="134"/>
      </rPr>
      <t>观察形貌，</t>
    </r>
    <r>
      <rPr>
        <sz val="13"/>
        <color theme="1"/>
        <rFont val="Times New Roman"/>
        <charset val="134"/>
      </rPr>
      <t>FT-IR</t>
    </r>
    <r>
      <rPr>
        <sz val="13"/>
        <color theme="1"/>
        <rFont val="宋体"/>
        <charset val="134"/>
      </rPr>
      <t>、</t>
    </r>
    <r>
      <rPr>
        <sz val="13"/>
        <color theme="1"/>
        <rFont val="Times New Roman"/>
        <charset val="134"/>
      </rPr>
      <t xml:space="preserve">XRD </t>
    </r>
    <r>
      <rPr>
        <sz val="13"/>
        <color theme="1"/>
        <rFont val="宋体"/>
        <charset val="134"/>
      </rPr>
      <t>验证氢键与疏水作用的存在</t>
    </r>
  </si>
  <si>
    <r>
      <rPr>
        <sz val="13"/>
        <color theme="1"/>
        <rFont val="宋体"/>
        <charset val="134"/>
      </rPr>
      <t>单萜类骨架；葡萄糖醛酸糖苷结构；多羟基（</t>
    </r>
    <r>
      <rPr>
        <sz val="13"/>
        <color theme="1"/>
        <rFont val="Times New Roman"/>
        <charset val="134"/>
      </rPr>
      <t>-OH</t>
    </r>
    <r>
      <rPr>
        <sz val="13"/>
        <color theme="1"/>
        <rFont val="宋体"/>
        <charset val="134"/>
      </rPr>
      <t>）具强氢键供体</t>
    </r>
    <r>
      <rPr>
        <sz val="13"/>
        <color theme="1"/>
        <rFont val="Times New Roman"/>
        <charset val="134"/>
      </rPr>
      <t xml:space="preserve"> / </t>
    </r>
    <r>
      <rPr>
        <sz val="13"/>
        <color theme="1"/>
        <rFont val="宋体"/>
        <charset val="134"/>
      </rPr>
      <t>受体能力；双亲性，脂溶性较弱但可通过共组装增强递送效率</t>
    </r>
  </si>
  <si>
    <r>
      <rPr>
        <sz val="12"/>
        <color theme="1"/>
        <rFont val="Times New Roman"/>
        <charset val="134"/>
      </rPr>
      <t xml:space="preserve">1. </t>
    </r>
    <r>
      <rPr>
        <sz val="12"/>
        <color theme="1"/>
        <rFont val="宋体"/>
        <charset val="134"/>
      </rPr>
      <t>共组装体系显著提升芍药苷的血脑屏障穿透率与脑部蓄积量</t>
    </r>
    <r>
      <rPr>
        <sz val="12"/>
        <color theme="1"/>
        <rFont val="Times New Roman"/>
        <charset val="134"/>
      </rPr>
      <t xml:space="preserve">
2. </t>
    </r>
    <r>
      <rPr>
        <sz val="12"/>
        <color theme="1"/>
        <rFont val="宋体"/>
        <charset val="134"/>
      </rPr>
      <t>纳米粒尺寸小（</t>
    </r>
    <r>
      <rPr>
        <sz val="12"/>
        <color theme="1"/>
        <rFont val="Times New Roman"/>
        <charset val="134"/>
      </rPr>
      <t>~28 nm</t>
    </r>
    <r>
      <rPr>
        <sz val="12"/>
        <color theme="1"/>
        <rFont val="宋体"/>
        <charset val="134"/>
      </rPr>
      <t>），利于</t>
    </r>
    <r>
      <rPr>
        <sz val="12"/>
        <color theme="1"/>
        <rFont val="Times New Roman"/>
        <charset val="134"/>
      </rPr>
      <t xml:space="preserve"> EPR </t>
    </r>
    <r>
      <rPr>
        <sz val="12"/>
        <color theme="1"/>
        <rFont val="宋体"/>
        <charset val="134"/>
      </rPr>
      <t>效应富集于脑部病变区域</t>
    </r>
    <r>
      <rPr>
        <sz val="12"/>
        <color theme="1"/>
        <rFont val="Times New Roman"/>
        <charset val="134"/>
      </rPr>
      <t xml:space="preserve">
3. </t>
    </r>
    <r>
      <rPr>
        <sz val="12"/>
        <color theme="1"/>
        <rFont val="宋体"/>
        <charset val="134"/>
      </rPr>
      <t>川芎嗪协同增强神经保护活性，实现</t>
    </r>
    <r>
      <rPr>
        <sz val="12"/>
        <color theme="1"/>
        <rFont val="Times New Roman"/>
        <charset val="134"/>
      </rPr>
      <t xml:space="preserve"> “</t>
    </r>
    <r>
      <rPr>
        <sz val="12"/>
        <color theme="1"/>
        <rFont val="宋体"/>
        <charset val="134"/>
      </rPr>
      <t>载体</t>
    </r>
    <r>
      <rPr>
        <sz val="12"/>
        <color theme="1"/>
        <rFont val="Times New Roman"/>
        <charset val="134"/>
      </rPr>
      <t xml:space="preserve"> + </t>
    </r>
    <r>
      <rPr>
        <sz val="12"/>
        <color theme="1"/>
        <rFont val="宋体"/>
        <charset val="134"/>
      </rPr>
      <t>药效</t>
    </r>
    <r>
      <rPr>
        <sz val="12"/>
        <color theme="1"/>
        <rFont val="Times New Roman"/>
        <charset val="134"/>
      </rPr>
      <t xml:space="preserve">” </t>
    </r>
    <r>
      <rPr>
        <sz val="12"/>
        <color theme="1"/>
        <rFont val="宋体"/>
        <charset val="134"/>
      </rPr>
      <t>双重增效</t>
    </r>
    <r>
      <rPr>
        <sz val="12"/>
        <color theme="1"/>
        <rFont val="Times New Roman"/>
        <charset val="134"/>
      </rPr>
      <t xml:space="preserve">
4. </t>
    </r>
    <r>
      <rPr>
        <sz val="12"/>
        <color theme="1"/>
        <rFont val="宋体"/>
        <charset val="134"/>
      </rPr>
      <t>制备过程温和，无有机溶剂残留，生物安全性高</t>
    </r>
  </si>
  <si>
    <t>10.1016/j.jconrel.2023.09.008</t>
  </si>
  <si>
    <r>
      <rPr>
        <sz val="13"/>
        <color theme="1"/>
        <rFont val="宋体"/>
        <charset val="134"/>
      </rPr>
      <t>叶黄素</t>
    </r>
  </si>
  <si>
    <t>Lutein</t>
  </si>
  <si>
    <t>C₄₀H₅₆O₂</t>
  </si>
  <si>
    <t>CC1=C(C(C[C@@H](C1)O)(C)C)/C=C/C(=C/C=C/C(=C/C=C/C=C(\\C)/C=C/C=C(\\C)/C=C/[C@H]2C(=C[C@@H](CC2(C)C)O)C)/C)/C</t>
  </si>
  <si>
    <t>127-40-2</t>
  </si>
  <si>
    <r>
      <rPr>
        <sz val="13"/>
        <color theme="1"/>
        <rFont val="汉仪书宋二KW"/>
        <charset val="134"/>
      </rPr>
      <t>万寿菊（</t>
    </r>
    <r>
      <rPr>
        <sz val="13"/>
        <color theme="1"/>
        <rFont val="Times New Roman"/>
        <charset val="134"/>
      </rPr>
      <t>Tagetes erecta</t>
    </r>
    <r>
      <rPr>
        <sz val="13"/>
        <color theme="1"/>
        <rFont val="汉仪书宋二KW"/>
        <charset val="134"/>
      </rPr>
      <t>）；菠菜</t>
    </r>
  </si>
  <si>
    <r>
      <rPr>
        <sz val="13"/>
        <color theme="1"/>
        <rFont val="宋体"/>
        <charset val="134"/>
      </rPr>
      <t>否</t>
    </r>
    <r>
      <rPr>
        <sz val="13"/>
        <color theme="1"/>
        <rFont val="Times New Roman"/>
        <charset val="134"/>
      </rPr>
      <t xml:space="preserve"> </t>
    </r>
  </si>
  <si>
    <r>
      <rPr>
        <sz val="13"/>
        <color theme="1"/>
        <rFont val="宋体"/>
        <charset val="134"/>
      </rPr>
      <t>着色剂</t>
    </r>
  </si>
  <si>
    <r>
      <rPr>
        <sz val="13"/>
        <color theme="1"/>
        <rFont val="宋体"/>
        <charset val="134"/>
      </rPr>
      <t>允许用于特殊膳食用食品</t>
    </r>
    <r>
      <rPr>
        <sz val="13"/>
        <color theme="1"/>
        <rFont val="Times New Roman"/>
        <charset val="134"/>
      </rPr>
      <t xml:space="preserve">
</t>
    </r>
    <r>
      <rPr>
        <sz val="13"/>
        <color theme="1"/>
        <rFont val="宋体"/>
        <charset val="134"/>
      </rPr>
      <t>允许用于普通食品</t>
    </r>
  </si>
  <si>
    <r>
      <rPr>
        <sz val="13"/>
        <color theme="1"/>
        <rFont val="Times New Roman"/>
        <charset val="134"/>
      </rPr>
      <t>GB 2760‑2024</t>
    </r>
    <r>
      <rPr>
        <sz val="13"/>
        <color theme="1"/>
        <rFont val="宋体"/>
        <charset val="134"/>
      </rPr>
      <t>（着色剂）；</t>
    </r>
    <r>
      <rPr>
        <sz val="13"/>
        <color theme="1"/>
        <rFont val="Times New Roman"/>
        <charset val="134"/>
      </rPr>
      <t>GB 14880‑2012</t>
    </r>
    <r>
      <rPr>
        <sz val="13"/>
        <color theme="1"/>
        <rFont val="宋体"/>
        <charset val="134"/>
      </rPr>
      <t>（营养强化剂）；保健食品原料（营养素补充剂）</t>
    </r>
  </si>
  <si>
    <r>
      <rPr>
        <sz val="13"/>
        <rFont val="宋体"/>
        <charset val="134"/>
      </rPr>
      <t>叶黄素</t>
    </r>
    <r>
      <rPr>
        <sz val="13"/>
        <rFont val="Times New Roman"/>
        <charset val="134"/>
      </rPr>
      <t>+</t>
    </r>
    <r>
      <rPr>
        <sz val="13"/>
        <rFont val="宋体"/>
        <charset val="134"/>
      </rPr>
      <t>尼达尼布</t>
    </r>
    <r>
      <rPr>
        <sz val="13"/>
        <rFont val="Times New Roman"/>
        <charset val="134"/>
      </rPr>
      <t>+PVA</t>
    </r>
  </si>
  <si>
    <r>
      <rPr>
        <sz val="13"/>
        <color theme="1"/>
        <rFont val="宋体"/>
        <charset val="134"/>
      </rPr>
      <t>静电相互作用；</t>
    </r>
    <r>
      <rPr>
        <sz val="13"/>
        <color theme="1"/>
        <rFont val="Times New Roman"/>
        <charset val="134"/>
      </rPr>
      <t xml:space="preserve">π-π </t>
    </r>
    <r>
      <rPr>
        <sz val="13"/>
        <color theme="1"/>
        <rFont val="宋体"/>
        <charset val="134"/>
      </rPr>
      <t>共轭；氢键；疏水相互作用</t>
    </r>
  </si>
  <si>
    <r>
      <rPr>
        <sz val="13"/>
        <color theme="1"/>
        <rFont val="宋体"/>
        <charset val="134"/>
      </rPr>
      <t>三氯甲烷</t>
    </r>
  </si>
  <si>
    <r>
      <rPr>
        <sz val="13"/>
        <color theme="1"/>
        <rFont val="宋体"/>
        <charset val="134"/>
      </rPr>
      <t>叶黄素</t>
    </r>
    <r>
      <rPr>
        <sz val="13"/>
        <color theme="1"/>
        <rFont val="Times New Roman"/>
        <charset val="134"/>
      </rPr>
      <t>+</t>
    </r>
    <r>
      <rPr>
        <sz val="13"/>
        <color theme="1"/>
        <rFont val="宋体"/>
        <charset val="134"/>
      </rPr>
      <t>尼达尼布</t>
    </r>
    <r>
      <rPr>
        <sz val="13"/>
        <color theme="1"/>
        <rFont val="Times New Roman"/>
        <charset val="134"/>
      </rPr>
      <t>+PVA</t>
    </r>
  </si>
  <si>
    <r>
      <rPr>
        <sz val="13"/>
        <color theme="1"/>
        <rFont val="Times New Roman"/>
        <charset val="134"/>
      </rPr>
      <t>10 mg/mL</t>
    </r>
    <r>
      <rPr>
        <sz val="13"/>
        <color theme="1"/>
        <rFont val="宋体"/>
        <charset val="134"/>
      </rPr>
      <t>（</t>
    </r>
    <r>
      <rPr>
        <sz val="13"/>
        <color theme="1"/>
        <rFont val="Times New Roman"/>
        <charset val="134"/>
      </rPr>
      <t>PVA</t>
    </r>
    <r>
      <rPr>
        <sz val="13"/>
        <color theme="1"/>
        <rFont val="宋体"/>
        <charset val="134"/>
      </rPr>
      <t>）</t>
    </r>
  </si>
  <si>
    <r>
      <rPr>
        <sz val="13"/>
        <color theme="1"/>
        <rFont val="宋体"/>
        <charset val="134"/>
      </rPr>
      <t>磁力搅拌；旋转蒸发去除有机溶剂</t>
    </r>
  </si>
  <si>
    <r>
      <rPr>
        <sz val="13"/>
        <color theme="1"/>
        <rFont val="宋体"/>
        <charset val="134"/>
      </rPr>
      <t>搅拌至氯仿完全挥发（约</t>
    </r>
    <r>
      <rPr>
        <sz val="13"/>
        <color theme="1"/>
        <rFont val="Times New Roman"/>
        <charset val="134"/>
      </rPr>
      <t xml:space="preserve"> 2–3 h</t>
    </r>
    <r>
      <rPr>
        <sz val="13"/>
        <color theme="1"/>
        <rFont val="宋体"/>
        <charset val="134"/>
      </rPr>
      <t>）</t>
    </r>
  </si>
  <si>
    <r>
      <rPr>
        <sz val="13"/>
        <color theme="1"/>
        <rFont val="Times New Roman"/>
        <charset val="134"/>
      </rPr>
      <t xml:space="preserve">1. </t>
    </r>
    <r>
      <rPr>
        <sz val="13"/>
        <color theme="1"/>
        <rFont val="宋体"/>
        <charset val="134"/>
      </rPr>
      <t>强抗氧化，清除视网膜</t>
    </r>
    <r>
      <rPr>
        <sz val="13"/>
        <color theme="1"/>
        <rFont val="Times New Roman"/>
        <charset val="134"/>
      </rPr>
      <t xml:space="preserve"> ROS
2. </t>
    </r>
    <r>
      <rPr>
        <sz val="13"/>
        <color theme="1"/>
        <rFont val="宋体"/>
        <charset val="134"/>
      </rPr>
      <t>抗炎，降低</t>
    </r>
    <r>
      <rPr>
        <sz val="13"/>
        <color theme="1"/>
        <rFont val="Times New Roman"/>
        <charset val="134"/>
      </rPr>
      <t xml:space="preserve"> TNF-α</t>
    </r>
    <r>
      <rPr>
        <sz val="13"/>
        <color theme="1"/>
        <rFont val="宋体"/>
        <charset val="134"/>
      </rPr>
      <t>、</t>
    </r>
    <r>
      <rPr>
        <sz val="13"/>
        <color theme="1"/>
        <rFont val="Times New Roman"/>
        <charset val="134"/>
      </rPr>
      <t>IL-6</t>
    </r>
    <r>
      <rPr>
        <sz val="13"/>
        <color theme="1"/>
        <rFont val="宋体"/>
        <charset val="134"/>
      </rPr>
      <t>、</t>
    </r>
    <r>
      <rPr>
        <sz val="13"/>
        <color theme="1"/>
        <rFont val="Times New Roman"/>
        <charset val="134"/>
      </rPr>
      <t xml:space="preserve">IFN-γ
3. </t>
    </r>
    <r>
      <rPr>
        <sz val="13"/>
        <color theme="1"/>
        <rFont val="宋体"/>
        <charset val="134"/>
      </rPr>
      <t>保护视网膜色素上皮细胞（</t>
    </r>
    <r>
      <rPr>
        <sz val="13"/>
        <color theme="1"/>
        <rFont val="Times New Roman"/>
        <charset val="134"/>
      </rPr>
      <t>ARPE-19</t>
    </r>
    <r>
      <rPr>
        <sz val="13"/>
        <color theme="1"/>
        <rFont val="宋体"/>
        <charset val="134"/>
      </rPr>
      <t>）</t>
    </r>
    <r>
      <rPr>
        <sz val="13"/>
        <color theme="1"/>
        <rFont val="Times New Roman"/>
        <charset val="134"/>
      </rPr>
      <t xml:space="preserve">
4. </t>
    </r>
    <r>
      <rPr>
        <sz val="13"/>
        <color theme="1"/>
        <rFont val="宋体"/>
        <charset val="134"/>
      </rPr>
      <t>抑制病理性血管新生（</t>
    </r>
    <r>
      <rPr>
        <sz val="13"/>
        <color theme="1"/>
        <rFont val="Times New Roman"/>
        <charset val="134"/>
      </rPr>
      <t>CNV</t>
    </r>
    <r>
      <rPr>
        <sz val="13"/>
        <color theme="1"/>
        <rFont val="宋体"/>
        <charset val="134"/>
      </rPr>
      <t>）</t>
    </r>
    <r>
      <rPr>
        <sz val="13"/>
        <color theme="1"/>
        <rFont val="Times New Roman"/>
        <charset val="134"/>
      </rPr>
      <t xml:space="preserve">
5. </t>
    </r>
    <r>
      <rPr>
        <sz val="13"/>
        <color theme="1"/>
        <rFont val="宋体"/>
        <charset val="134"/>
      </rPr>
      <t>改善视网膜功能，延缓</t>
    </r>
    <r>
      <rPr>
        <sz val="13"/>
        <color theme="1"/>
        <rFont val="Times New Roman"/>
        <charset val="134"/>
      </rPr>
      <t xml:space="preserve"> AMD </t>
    </r>
    <r>
      <rPr>
        <sz val="13"/>
        <color theme="1"/>
        <rFont val="宋体"/>
        <charset val="134"/>
      </rPr>
      <t>进展</t>
    </r>
  </si>
  <si>
    <r>
      <rPr>
        <sz val="13"/>
        <color theme="1"/>
        <rFont val="Times New Roman"/>
        <charset val="134"/>
      </rPr>
      <t xml:space="preserve">1. </t>
    </r>
    <r>
      <rPr>
        <sz val="13"/>
        <color theme="1"/>
        <rFont val="宋体"/>
        <charset val="134"/>
      </rPr>
      <t>将叶黄素与尼达尼布按</t>
    </r>
    <r>
      <rPr>
        <sz val="13"/>
        <color theme="1"/>
        <rFont val="Times New Roman"/>
        <charset val="134"/>
      </rPr>
      <t xml:space="preserve"> 1:1 </t>
    </r>
    <r>
      <rPr>
        <sz val="13"/>
        <color theme="1"/>
        <rFont val="宋体"/>
        <charset val="134"/>
      </rPr>
      <t>摩尔比共溶于三氯甲烷；</t>
    </r>
    <r>
      <rPr>
        <sz val="13"/>
        <color theme="1"/>
        <rFont val="Times New Roman"/>
        <charset val="134"/>
      </rPr>
      <t xml:space="preserve">
2. </t>
    </r>
    <r>
      <rPr>
        <sz val="13"/>
        <color theme="1"/>
        <rFont val="宋体"/>
        <charset val="134"/>
      </rPr>
      <t>将有机相缓慢滴入含</t>
    </r>
    <r>
      <rPr>
        <sz val="13"/>
        <color theme="1"/>
        <rFont val="Times New Roman"/>
        <charset val="134"/>
      </rPr>
      <t xml:space="preserve"> 1% PVA </t>
    </r>
    <r>
      <rPr>
        <sz val="13"/>
        <color theme="1"/>
        <rFont val="宋体"/>
        <charset val="134"/>
      </rPr>
      <t>的水溶液中，磁力搅拌；</t>
    </r>
    <r>
      <rPr>
        <sz val="13"/>
        <color theme="1"/>
        <rFont val="Times New Roman"/>
        <charset val="134"/>
      </rPr>
      <t xml:space="preserve">
3. </t>
    </r>
    <r>
      <rPr>
        <sz val="13"/>
        <color theme="1"/>
        <rFont val="宋体"/>
        <charset val="134"/>
      </rPr>
      <t>室温搅拌挥发除去三氯甲烷，形成</t>
    </r>
    <r>
      <rPr>
        <sz val="13"/>
        <color theme="1"/>
        <rFont val="Times New Roman"/>
        <charset val="134"/>
      </rPr>
      <t xml:space="preserve"> L/N NPs </t>
    </r>
    <r>
      <rPr>
        <sz val="13"/>
        <color theme="1"/>
        <rFont val="宋体"/>
        <charset val="134"/>
      </rPr>
      <t>悬浮液；</t>
    </r>
    <r>
      <rPr>
        <sz val="13"/>
        <color theme="1"/>
        <rFont val="Times New Roman"/>
        <charset val="134"/>
      </rPr>
      <t xml:space="preserve">
4. </t>
    </r>
    <r>
      <rPr>
        <sz val="13"/>
        <color theme="1"/>
        <rFont val="宋体"/>
        <charset val="134"/>
      </rPr>
      <t>离心纯化，冷冻干燥得到固体纳米粒；</t>
    </r>
    <r>
      <rPr>
        <sz val="13"/>
        <color theme="1"/>
        <rFont val="Times New Roman"/>
        <charset val="134"/>
      </rPr>
      <t xml:space="preserve">
5. DLS</t>
    </r>
    <r>
      <rPr>
        <sz val="13"/>
        <color theme="1"/>
        <rFont val="宋体"/>
        <charset val="134"/>
      </rPr>
      <t>、</t>
    </r>
    <r>
      <rPr>
        <sz val="13"/>
        <color theme="1"/>
        <rFont val="Times New Roman"/>
        <charset val="134"/>
      </rPr>
      <t>TEM</t>
    </r>
    <r>
      <rPr>
        <sz val="13"/>
        <color theme="1"/>
        <rFont val="宋体"/>
        <charset val="134"/>
      </rPr>
      <t>、</t>
    </r>
    <r>
      <rPr>
        <sz val="13"/>
        <color theme="1"/>
        <rFont val="Times New Roman"/>
        <charset val="134"/>
      </rPr>
      <t>UV-Vis</t>
    </r>
    <r>
      <rPr>
        <sz val="13"/>
        <color theme="1"/>
        <rFont val="宋体"/>
        <charset val="134"/>
      </rPr>
      <t>、</t>
    </r>
    <r>
      <rPr>
        <sz val="13"/>
        <color theme="1"/>
        <rFont val="Times New Roman"/>
        <charset val="134"/>
      </rPr>
      <t>FT-IR</t>
    </r>
    <r>
      <rPr>
        <sz val="13"/>
        <color theme="1"/>
        <rFont val="宋体"/>
        <charset val="134"/>
      </rPr>
      <t>、</t>
    </r>
    <r>
      <rPr>
        <sz val="13"/>
        <color theme="1"/>
        <rFont val="Times New Roman"/>
        <charset val="134"/>
      </rPr>
      <t xml:space="preserve">NOESY </t>
    </r>
    <r>
      <rPr>
        <sz val="13"/>
        <color theme="1"/>
        <rFont val="宋体"/>
        <charset val="134"/>
      </rPr>
      <t>表征组装结构</t>
    </r>
  </si>
  <si>
    <r>
      <rPr>
        <sz val="13"/>
        <color theme="1"/>
        <rFont val="宋体"/>
        <charset val="134"/>
      </rPr>
      <t>长链共轭多烯结构；疏水刚性骨架；末端羟基可形成氢键；可发生</t>
    </r>
    <r>
      <rPr>
        <sz val="13"/>
        <color theme="1"/>
        <rFont val="Times New Roman"/>
        <charset val="134"/>
      </rPr>
      <t xml:space="preserve"> π-π </t>
    </r>
    <r>
      <rPr>
        <sz val="13"/>
        <color theme="1"/>
        <rFont val="宋体"/>
        <charset val="134"/>
      </rPr>
      <t>堆积与</t>
    </r>
    <r>
      <rPr>
        <sz val="13"/>
        <color theme="1"/>
        <rFont val="Times New Roman"/>
        <charset val="134"/>
      </rPr>
      <t xml:space="preserve"> H - </t>
    </r>
    <r>
      <rPr>
        <sz val="13"/>
        <color theme="1"/>
        <rFont val="宋体"/>
        <charset val="134"/>
      </rPr>
      <t>聚集</t>
    </r>
  </si>
  <si>
    <r>
      <rPr>
        <sz val="12"/>
        <color theme="1"/>
        <rFont val="Times New Roman"/>
        <charset val="134"/>
      </rPr>
      <t xml:space="preserve">1. </t>
    </r>
    <r>
      <rPr>
        <sz val="12"/>
        <color theme="1"/>
        <rFont val="宋体"/>
        <charset val="134"/>
      </rPr>
      <t>与尼达尼布共组装实现双药长效缓释（眼内滞留</t>
    </r>
    <r>
      <rPr>
        <sz val="12"/>
        <color theme="1"/>
        <rFont val="Times New Roman"/>
        <charset val="134"/>
      </rPr>
      <t xml:space="preserve">≥2 </t>
    </r>
    <r>
      <rPr>
        <sz val="12"/>
        <color theme="1"/>
        <rFont val="宋体"/>
        <charset val="134"/>
      </rPr>
      <t>个月）</t>
    </r>
    <r>
      <rPr>
        <sz val="12"/>
        <color theme="1"/>
        <rFont val="Times New Roman"/>
        <charset val="134"/>
      </rPr>
      <t xml:space="preserve">
2. </t>
    </r>
    <r>
      <rPr>
        <sz val="12"/>
        <color theme="1"/>
        <rFont val="宋体"/>
        <charset val="134"/>
      </rPr>
      <t>显著提升叶黄素光稳定性、热稳定性、胶体稳定性</t>
    </r>
    <r>
      <rPr>
        <sz val="12"/>
        <color theme="1"/>
        <rFont val="Times New Roman"/>
        <charset val="134"/>
      </rPr>
      <t xml:space="preserve">
3. </t>
    </r>
    <r>
      <rPr>
        <sz val="12"/>
        <color theme="1"/>
        <rFont val="宋体"/>
        <charset val="134"/>
      </rPr>
      <t>可经结膜下注射递送至视网膜与脉络膜</t>
    </r>
    <r>
      <rPr>
        <sz val="12"/>
        <color theme="1"/>
        <rFont val="Times New Roman"/>
        <charset val="134"/>
      </rPr>
      <t xml:space="preserve">
4. </t>
    </r>
    <r>
      <rPr>
        <sz val="12"/>
        <color theme="1"/>
        <rFont val="宋体"/>
        <charset val="134"/>
      </rPr>
      <t>协同抗新生血管、抗炎、抗氧化、抗纤维化</t>
    </r>
  </si>
  <si>
    <t>10.1002/adma.202314095</t>
  </si>
  <si>
    <r>
      <rPr>
        <sz val="13"/>
        <color theme="1"/>
        <rFont val="宋体"/>
        <charset val="134"/>
      </rPr>
      <t>多糖类</t>
    </r>
  </si>
  <si>
    <r>
      <rPr>
        <sz val="13"/>
        <color theme="1"/>
        <rFont val="宋体"/>
        <charset val="134"/>
      </rPr>
      <t>黄芪多糖</t>
    </r>
  </si>
  <si>
    <t>Astragalus polysaccharides</t>
  </si>
  <si>
    <r>
      <rPr>
        <sz val="13"/>
        <color theme="1"/>
        <rFont val="汉仪书宋二KW"/>
        <charset val="134"/>
      </rPr>
      <t>高分子多糖</t>
    </r>
  </si>
  <si>
    <r>
      <rPr>
        <sz val="13"/>
        <color theme="1"/>
        <rFont val="汉仪书宋二KW"/>
        <charset val="134"/>
      </rPr>
      <t>高分子</t>
    </r>
  </si>
  <si>
    <t>C1=CC(=CC=C1C2=CSC(=N2)CCl)[N+](=O)[O-]</t>
  </si>
  <si>
    <t>89250-26-0</t>
  </si>
  <si>
    <t>—</t>
  </si>
  <si>
    <r>
      <rPr>
        <sz val="13"/>
        <rFont val="宋体"/>
        <charset val="134"/>
      </rPr>
      <t>氧化黄芪多糖</t>
    </r>
    <r>
      <rPr>
        <sz val="13"/>
        <rFont val="Times New Roman"/>
        <charset val="134"/>
      </rPr>
      <t>+</t>
    </r>
    <r>
      <rPr>
        <sz val="13"/>
        <rFont val="宋体"/>
        <charset val="134"/>
      </rPr>
      <t>羧甲基纤维素钠</t>
    </r>
    <r>
      <rPr>
        <sz val="13"/>
        <rFont val="Times New Roman"/>
        <charset val="134"/>
      </rPr>
      <t>+</t>
    </r>
    <r>
      <rPr>
        <sz val="13"/>
        <rFont val="宋体"/>
        <charset val="134"/>
      </rPr>
      <t>甲基丙烯酰化海藻酸钠</t>
    </r>
    <r>
      <rPr>
        <sz val="13"/>
        <rFont val="Times New Roman"/>
        <charset val="134"/>
      </rPr>
      <t>+Mg²⁺</t>
    </r>
  </si>
  <si>
    <r>
      <rPr>
        <sz val="13"/>
        <color theme="1"/>
        <rFont val="宋体"/>
        <charset val="134"/>
      </rPr>
      <t>席夫碱共价键；氢键；金属配位键；静电相互作用</t>
    </r>
  </si>
  <si>
    <r>
      <rPr>
        <sz val="13"/>
        <color theme="1"/>
        <rFont val="宋体"/>
        <charset val="134"/>
      </rPr>
      <t>多孔水凝胶</t>
    </r>
  </si>
  <si>
    <r>
      <rPr>
        <sz val="13"/>
        <color theme="1"/>
        <rFont val="宋体"/>
        <charset val="134"/>
      </rPr>
      <t>微观多孔，孔径均匀（无具体尺寸）</t>
    </r>
  </si>
  <si>
    <r>
      <rPr>
        <sz val="13"/>
        <color theme="1"/>
        <rFont val="宋体"/>
        <charset val="134"/>
      </rPr>
      <t>氧化黄芪多糖</t>
    </r>
    <r>
      <rPr>
        <sz val="13"/>
        <color theme="1"/>
        <rFont val="Times New Roman"/>
        <charset val="134"/>
      </rPr>
      <t xml:space="preserve"> + </t>
    </r>
    <r>
      <rPr>
        <sz val="13"/>
        <color theme="1"/>
        <rFont val="宋体"/>
        <charset val="134"/>
      </rPr>
      <t>羧甲基纤维素钠</t>
    </r>
    <r>
      <rPr>
        <sz val="13"/>
        <color theme="1"/>
        <rFont val="Times New Roman"/>
        <charset val="134"/>
      </rPr>
      <t>+ SAMA +Mg²⁺</t>
    </r>
  </si>
  <si>
    <r>
      <rPr>
        <sz val="13"/>
        <color theme="1"/>
        <rFont val="宋体"/>
        <charset val="134"/>
      </rPr>
      <t>快速混合搅拌；紫外光（</t>
    </r>
    <r>
      <rPr>
        <sz val="13"/>
        <color theme="1"/>
        <rFont val="Times New Roman"/>
        <charset val="134"/>
      </rPr>
      <t>365 nm</t>
    </r>
    <r>
      <rPr>
        <sz val="13"/>
        <color theme="1"/>
        <rFont val="宋体"/>
        <charset val="134"/>
      </rPr>
      <t>）交联</t>
    </r>
  </si>
  <si>
    <r>
      <rPr>
        <sz val="13"/>
        <color theme="1"/>
        <rFont val="宋体"/>
        <charset val="134"/>
      </rPr>
      <t>搅拌混合</t>
    </r>
    <r>
      <rPr>
        <sz val="13"/>
        <color theme="1"/>
        <rFont val="Times New Roman"/>
        <charset val="134"/>
      </rPr>
      <t xml:space="preserve"> 1–2 min</t>
    </r>
    <r>
      <rPr>
        <sz val="13"/>
        <color theme="1"/>
        <rFont val="宋体"/>
        <charset val="134"/>
      </rPr>
      <t>；</t>
    </r>
    <r>
      <rPr>
        <sz val="13"/>
        <color theme="1"/>
        <rFont val="Times New Roman"/>
        <charset val="134"/>
      </rPr>
      <t xml:space="preserve">UV </t>
    </r>
    <r>
      <rPr>
        <sz val="13"/>
        <color theme="1"/>
        <rFont val="宋体"/>
        <charset val="134"/>
      </rPr>
      <t>固化</t>
    </r>
    <r>
      <rPr>
        <sz val="13"/>
        <color theme="1"/>
        <rFont val="Times New Roman"/>
        <charset val="134"/>
      </rPr>
      <t xml:space="preserve"> 20 s</t>
    </r>
  </si>
  <si>
    <r>
      <rPr>
        <sz val="13"/>
        <color theme="1"/>
        <rFont val="Times New Roman"/>
        <charset val="134"/>
      </rPr>
      <t xml:space="preserve">1. </t>
    </r>
    <r>
      <rPr>
        <sz val="13"/>
        <color theme="1"/>
        <rFont val="宋体"/>
        <charset val="134"/>
      </rPr>
      <t>强效抗炎，下调</t>
    </r>
    <r>
      <rPr>
        <sz val="13"/>
        <color theme="1"/>
        <rFont val="Times New Roman"/>
        <charset val="134"/>
      </rPr>
      <t xml:space="preserve"> iNOS</t>
    </r>
    <r>
      <rPr>
        <sz val="13"/>
        <color theme="1"/>
        <rFont val="宋体"/>
        <charset val="134"/>
      </rPr>
      <t>、</t>
    </r>
    <r>
      <rPr>
        <sz val="13"/>
        <color theme="1"/>
        <rFont val="Times New Roman"/>
        <charset val="134"/>
      </rPr>
      <t>IL-6</t>
    </r>
    <r>
      <rPr>
        <sz val="13"/>
        <color theme="1"/>
        <rFont val="宋体"/>
        <charset val="134"/>
      </rPr>
      <t>、</t>
    </r>
    <r>
      <rPr>
        <sz val="13"/>
        <color theme="1"/>
        <rFont val="Times New Roman"/>
        <charset val="134"/>
      </rPr>
      <t xml:space="preserve">TNF-α
2. </t>
    </r>
    <r>
      <rPr>
        <sz val="13"/>
        <color theme="1"/>
        <rFont val="宋体"/>
        <charset val="134"/>
      </rPr>
      <t>调控巨噬细胞</t>
    </r>
    <r>
      <rPr>
        <sz val="13"/>
        <color theme="1"/>
        <rFont val="Times New Roman"/>
        <charset val="134"/>
      </rPr>
      <t xml:space="preserve"> M1→M2 </t>
    </r>
    <r>
      <rPr>
        <sz val="13"/>
        <color theme="1"/>
        <rFont val="宋体"/>
        <charset val="134"/>
      </rPr>
      <t>极化</t>
    </r>
    <r>
      <rPr>
        <sz val="13"/>
        <color theme="1"/>
        <rFont val="Times New Roman"/>
        <charset val="134"/>
      </rPr>
      <t xml:space="preserve">
3. </t>
    </r>
    <r>
      <rPr>
        <sz val="13"/>
        <color theme="1"/>
        <rFont val="宋体"/>
        <charset val="134"/>
      </rPr>
      <t>协同促进血管新生、胶原沉积与再上皮化</t>
    </r>
    <r>
      <rPr>
        <sz val="13"/>
        <color theme="1"/>
        <rFont val="Times New Roman"/>
        <charset val="134"/>
      </rPr>
      <t xml:space="preserve">
4. </t>
    </r>
    <r>
      <rPr>
        <sz val="13"/>
        <color theme="1"/>
        <rFont val="宋体"/>
        <charset val="134"/>
      </rPr>
      <t>优异生物相容性、可降解、低溶胀、组织粘附</t>
    </r>
  </si>
  <si>
    <r>
      <rPr>
        <sz val="13"/>
        <color theme="1"/>
        <rFont val="Times New Roman"/>
        <charset val="134"/>
      </rPr>
      <t xml:space="preserve">1. </t>
    </r>
    <r>
      <rPr>
        <sz val="13"/>
        <color theme="1"/>
        <rFont val="宋体"/>
        <charset val="134"/>
      </rPr>
      <t>高碘酸钠氧化</t>
    </r>
    <r>
      <rPr>
        <sz val="13"/>
        <color theme="1"/>
        <rFont val="Times New Roman"/>
        <charset val="134"/>
      </rPr>
      <t xml:space="preserve"> APS </t>
    </r>
    <r>
      <rPr>
        <sz val="13"/>
        <color theme="1"/>
        <rFont val="宋体"/>
        <charset val="134"/>
      </rPr>
      <t>制备</t>
    </r>
    <r>
      <rPr>
        <sz val="13"/>
        <color theme="1"/>
        <rFont val="Times New Roman"/>
        <charset val="134"/>
      </rPr>
      <t xml:space="preserve"> OAPS</t>
    </r>
    <r>
      <rPr>
        <sz val="13"/>
        <color theme="1"/>
        <rFont val="宋体"/>
        <charset val="134"/>
      </rPr>
      <t>；</t>
    </r>
    <r>
      <rPr>
        <sz val="13"/>
        <color theme="1"/>
        <rFont val="Times New Roman"/>
        <charset val="134"/>
      </rPr>
      <t xml:space="preserve">
2. </t>
    </r>
    <r>
      <rPr>
        <sz val="13"/>
        <color theme="1"/>
        <rFont val="宋体"/>
        <charset val="134"/>
      </rPr>
      <t>甲基丙烯酸酐改性海藻酸钠制备</t>
    </r>
    <r>
      <rPr>
        <sz val="13"/>
        <color theme="1"/>
        <rFont val="Times New Roman"/>
        <charset val="134"/>
      </rPr>
      <t xml:space="preserve"> SAMA</t>
    </r>
    <r>
      <rPr>
        <sz val="13"/>
        <color theme="1"/>
        <rFont val="宋体"/>
        <charset val="134"/>
      </rPr>
      <t>；</t>
    </r>
    <r>
      <rPr>
        <sz val="13"/>
        <color theme="1"/>
        <rFont val="Times New Roman"/>
        <charset val="134"/>
      </rPr>
      <t xml:space="preserve">
3. OAPS </t>
    </r>
    <r>
      <rPr>
        <sz val="13"/>
        <color theme="1"/>
        <rFont val="宋体"/>
        <charset val="134"/>
      </rPr>
      <t>与</t>
    </r>
    <r>
      <rPr>
        <sz val="13"/>
        <color theme="1"/>
        <rFont val="Times New Roman"/>
        <charset val="134"/>
      </rPr>
      <t xml:space="preserve"> CMC </t>
    </r>
    <r>
      <rPr>
        <sz val="13"/>
        <color theme="1"/>
        <rFont val="宋体"/>
        <charset val="134"/>
      </rPr>
      <t>经席夫碱反应形成预聚体；</t>
    </r>
    <r>
      <rPr>
        <sz val="13"/>
        <color theme="1"/>
        <rFont val="Times New Roman"/>
        <charset val="134"/>
      </rPr>
      <t xml:space="preserve">
4. </t>
    </r>
    <r>
      <rPr>
        <sz val="13"/>
        <color theme="1"/>
        <rFont val="宋体"/>
        <charset val="134"/>
      </rPr>
      <t>加入</t>
    </r>
    <r>
      <rPr>
        <sz val="13"/>
        <color theme="1"/>
        <rFont val="Times New Roman"/>
        <charset val="134"/>
      </rPr>
      <t xml:space="preserve"> SAMA </t>
    </r>
    <r>
      <rPr>
        <sz val="13"/>
        <color theme="1"/>
        <rFont val="宋体"/>
        <charset val="134"/>
      </rPr>
      <t>与</t>
    </r>
    <r>
      <rPr>
        <sz val="13"/>
        <color theme="1"/>
        <rFont val="Times New Roman"/>
        <charset val="134"/>
      </rPr>
      <t xml:space="preserve"> Mg²⁺</t>
    </r>
    <r>
      <rPr>
        <sz val="13"/>
        <color theme="1"/>
        <rFont val="宋体"/>
        <charset val="134"/>
      </rPr>
      <t>，快速混匀；</t>
    </r>
    <r>
      <rPr>
        <sz val="13"/>
        <color theme="1"/>
        <rFont val="Times New Roman"/>
        <charset val="134"/>
      </rPr>
      <t xml:space="preserve">
5. 365 nm UV </t>
    </r>
    <r>
      <rPr>
        <sz val="13"/>
        <color theme="1"/>
        <rFont val="宋体"/>
        <charset val="134"/>
      </rPr>
      <t>光照实现二次共价交联，固化成</t>
    </r>
    <r>
      <rPr>
        <sz val="13"/>
        <color theme="1"/>
        <rFont val="Times New Roman"/>
        <charset val="134"/>
      </rPr>
      <t xml:space="preserve"> OCS </t>
    </r>
    <r>
      <rPr>
        <sz val="13"/>
        <color theme="1"/>
        <rFont val="宋体"/>
        <charset val="134"/>
      </rPr>
      <t>水凝胶；</t>
    </r>
    <r>
      <rPr>
        <sz val="13"/>
        <color theme="1"/>
        <rFont val="Times New Roman"/>
        <charset val="134"/>
      </rPr>
      <t xml:space="preserve">
6. </t>
    </r>
    <r>
      <rPr>
        <sz val="13"/>
        <color theme="1"/>
        <rFont val="宋体"/>
        <charset val="134"/>
      </rPr>
      <t>包载牛膝超分子自组装体载姜黄素（</t>
    </r>
    <r>
      <rPr>
        <sz val="13"/>
        <color theme="1"/>
        <rFont val="Times New Roman"/>
        <charset val="134"/>
      </rPr>
      <t>NX@Cur</t>
    </r>
    <r>
      <rPr>
        <sz val="13"/>
        <color theme="1"/>
        <rFont val="宋体"/>
        <charset val="134"/>
      </rPr>
      <t>）得到</t>
    </r>
    <r>
      <rPr>
        <sz val="13"/>
        <color theme="1"/>
        <rFont val="Times New Roman"/>
        <charset val="134"/>
      </rPr>
      <t xml:space="preserve"> OCS/NX@Cur</t>
    </r>
  </si>
  <si>
    <r>
      <rPr>
        <sz val="13"/>
        <color theme="1"/>
        <rFont val="Times New Roman"/>
        <charset val="134"/>
      </rPr>
      <t xml:space="preserve">β-1,4 - </t>
    </r>
    <r>
      <rPr>
        <sz val="13"/>
        <color theme="1"/>
        <rFont val="宋体"/>
        <charset val="134"/>
      </rPr>
      <t>葡聚糖主链，</t>
    </r>
    <r>
      <rPr>
        <sz val="13"/>
        <color theme="1"/>
        <rFont val="Times New Roman"/>
        <charset val="134"/>
      </rPr>
      <t xml:space="preserve">α-1,6 - </t>
    </r>
    <r>
      <rPr>
        <sz val="13"/>
        <color theme="1"/>
        <rFont val="宋体"/>
        <charset val="134"/>
      </rPr>
      <t>支链；多羟基易形成氢键；氧化后含醛基可发生席夫碱反应；可与金属离子配位</t>
    </r>
  </si>
  <si>
    <r>
      <rPr>
        <sz val="12"/>
        <color theme="1"/>
        <rFont val="Times New Roman"/>
        <charset val="134"/>
      </rPr>
      <t xml:space="preserve">1. </t>
    </r>
    <r>
      <rPr>
        <sz val="12"/>
        <color theme="1"/>
        <rFont val="宋体"/>
        <charset val="134"/>
      </rPr>
      <t>双网络水凝胶：席夫碱动态键</t>
    </r>
    <r>
      <rPr>
        <sz val="12"/>
        <color theme="1"/>
        <rFont val="Times New Roman"/>
        <charset val="134"/>
      </rPr>
      <t xml:space="preserve"> + UV </t>
    </r>
    <r>
      <rPr>
        <sz val="12"/>
        <color theme="1"/>
        <rFont val="宋体"/>
        <charset val="134"/>
      </rPr>
      <t>共价交联</t>
    </r>
    <r>
      <rPr>
        <sz val="12"/>
        <color theme="1"/>
        <rFont val="Times New Roman"/>
        <charset val="134"/>
      </rPr>
      <t xml:space="preserve"> + Mg²⁺</t>
    </r>
    <r>
      <rPr>
        <sz val="12"/>
        <color theme="1"/>
        <rFont val="宋体"/>
        <charset val="134"/>
      </rPr>
      <t>配位</t>
    </r>
    <r>
      <rPr>
        <sz val="12"/>
        <color theme="1"/>
        <rFont val="Times New Roman"/>
        <charset val="134"/>
      </rPr>
      <t xml:space="preserve">
2. </t>
    </r>
    <r>
      <rPr>
        <sz val="12"/>
        <color theme="1"/>
        <rFont val="宋体"/>
        <charset val="134"/>
      </rPr>
      <t>可注射、自修复、组织粘附、低溶胀、可降解</t>
    </r>
    <r>
      <rPr>
        <sz val="12"/>
        <color theme="1"/>
        <rFont val="Times New Roman"/>
        <charset val="134"/>
      </rPr>
      <t xml:space="preserve">
3. </t>
    </r>
    <r>
      <rPr>
        <sz val="12"/>
        <color theme="1"/>
        <rFont val="宋体"/>
        <charset val="134"/>
      </rPr>
      <t>与中药超分子组装体联用，实现抗炎</t>
    </r>
    <r>
      <rPr>
        <sz val="12"/>
        <color theme="1"/>
        <rFont val="Times New Roman"/>
        <charset val="134"/>
      </rPr>
      <t xml:space="preserve"> + </t>
    </r>
    <r>
      <rPr>
        <sz val="12"/>
        <color theme="1"/>
        <rFont val="宋体"/>
        <charset val="134"/>
      </rPr>
      <t>促愈合协同</t>
    </r>
    <r>
      <rPr>
        <sz val="12"/>
        <color theme="1"/>
        <rFont val="Times New Roman"/>
        <charset val="134"/>
      </rPr>
      <t xml:space="preserve">
4. </t>
    </r>
    <r>
      <rPr>
        <sz val="12"/>
        <color theme="1"/>
        <rFont val="宋体"/>
        <charset val="134"/>
      </rPr>
      <t>用于全层皮肤缺损创面修复</t>
    </r>
  </si>
  <si>
    <t>10.1021/acsnano.5c03744</t>
  </si>
  <si>
    <r>
      <rPr>
        <sz val="13"/>
        <color theme="1"/>
        <rFont val="宋体"/>
        <charset val="134"/>
      </rPr>
      <t>甜菊醇</t>
    </r>
  </si>
  <si>
    <t>Steviol</t>
  </si>
  <si>
    <t>C₂₀H₃₄O₂</t>
  </si>
  <si>
    <t>C[C@@]12CCC[C@@]([C@H]1CC[C@]34[C@H]2CC[C@](C3)(C(=C)C4)O)(C)C(=O)O</t>
  </si>
  <si>
    <t>471-80-7</t>
  </si>
  <si>
    <r>
      <rPr>
        <sz val="13"/>
        <color theme="1"/>
        <rFont val="汉仪书宋二KW"/>
        <charset val="134"/>
      </rPr>
      <t>甜叶菊（</t>
    </r>
    <r>
      <rPr>
        <sz val="13"/>
        <color theme="1"/>
        <rFont val="Times New Roman"/>
        <charset val="134"/>
      </rPr>
      <t>Stevia rebaudiana</t>
    </r>
    <r>
      <rPr>
        <sz val="13"/>
        <color theme="1"/>
        <rFont val="汉仪书宋二KW"/>
        <charset val="134"/>
      </rPr>
      <t>）叶</t>
    </r>
  </si>
  <si>
    <r>
      <rPr>
        <sz val="13"/>
        <rFont val="汉仪书宋二KW"/>
        <charset val="134"/>
      </rPr>
      <t>甜菊醇</t>
    </r>
    <r>
      <rPr>
        <sz val="13"/>
        <rFont val="Times New Roman"/>
        <charset val="134"/>
      </rPr>
      <t>+</t>
    </r>
    <r>
      <rPr>
        <sz val="13"/>
        <rFont val="汉仪书宋二KW"/>
        <charset val="134"/>
      </rPr>
      <t>胆酸钠</t>
    </r>
  </si>
  <si>
    <r>
      <rPr>
        <sz val="13"/>
        <color theme="1"/>
        <rFont val="宋体"/>
        <charset val="134"/>
      </rPr>
      <t>疏水相互作用；氢键；范德华力</t>
    </r>
  </si>
  <si>
    <r>
      <rPr>
        <sz val="13"/>
        <color theme="1"/>
        <rFont val="宋体"/>
        <charset val="134"/>
      </rPr>
      <t>核壳纳米粒；扁球形聚集体</t>
    </r>
  </si>
  <si>
    <t>10–30</t>
  </si>
  <si>
    <r>
      <rPr>
        <sz val="13"/>
        <color theme="1"/>
        <rFont val="宋体"/>
        <charset val="134"/>
      </rPr>
      <t>水</t>
    </r>
    <r>
      <rPr>
        <sz val="13"/>
        <color theme="1"/>
        <rFont val="Times New Roman"/>
        <charset val="134"/>
      </rPr>
      <t>/D₂O</t>
    </r>
  </si>
  <si>
    <r>
      <rPr>
        <sz val="13"/>
        <color theme="1"/>
        <rFont val="宋体"/>
        <charset val="134"/>
      </rPr>
      <t>甜菊醇</t>
    </r>
    <r>
      <rPr>
        <sz val="13"/>
        <color theme="1"/>
        <rFont val="Times New Roman"/>
        <charset val="134"/>
      </rPr>
      <t>+</t>
    </r>
    <r>
      <rPr>
        <sz val="13"/>
        <color theme="1"/>
        <rFont val="宋体"/>
        <charset val="134"/>
      </rPr>
      <t>胆酸钠</t>
    </r>
  </si>
  <si>
    <r>
      <rPr>
        <sz val="13"/>
        <color theme="1"/>
        <rFont val="Times New Roman"/>
        <charset val="134"/>
      </rPr>
      <t xml:space="preserve"> 16.9 mg/mL</t>
    </r>
    <r>
      <rPr>
        <sz val="13"/>
        <color theme="1"/>
        <rFont val="宋体"/>
        <charset val="134"/>
      </rPr>
      <t>（甜菊醇）</t>
    </r>
    <r>
      <rPr>
        <sz val="13"/>
        <color theme="1"/>
        <rFont val="Times New Roman"/>
        <charset val="134"/>
      </rPr>
      <t xml:space="preserve">
6.2 mg/mL</t>
    </r>
    <r>
      <rPr>
        <sz val="13"/>
        <color theme="1"/>
        <rFont val="宋体"/>
        <charset val="134"/>
      </rPr>
      <t>（胆酸钠）</t>
    </r>
  </si>
  <si>
    <r>
      <rPr>
        <sz val="13"/>
        <color theme="1"/>
        <rFont val="宋体"/>
        <charset val="134"/>
      </rPr>
      <t>磁力搅拌；涡旋混匀；无需超声</t>
    </r>
  </si>
  <si>
    <r>
      <rPr>
        <sz val="13"/>
        <color theme="1"/>
        <rFont val="宋体"/>
        <charset val="134"/>
      </rPr>
      <t>搅拌至澄清均一，约</t>
    </r>
    <r>
      <rPr>
        <sz val="13"/>
        <color theme="1"/>
        <rFont val="Times New Roman"/>
        <charset val="134"/>
      </rPr>
      <t>5-10min</t>
    </r>
  </si>
  <si>
    <r>
      <rPr>
        <sz val="13"/>
        <color theme="1"/>
        <rFont val="Times New Roman"/>
        <charset val="134"/>
      </rPr>
      <t xml:space="preserve">1. </t>
    </r>
    <r>
      <rPr>
        <sz val="13"/>
        <color theme="1"/>
        <rFont val="宋体"/>
        <charset val="134"/>
      </rPr>
      <t>双亲生物表面活性剂，低毒高生物相容性</t>
    </r>
    <r>
      <rPr>
        <sz val="13"/>
        <color theme="1"/>
        <rFont val="Times New Roman"/>
        <charset val="134"/>
      </rPr>
      <t xml:space="preserve">
2. </t>
    </r>
    <r>
      <rPr>
        <sz val="13"/>
        <color theme="1"/>
        <rFont val="宋体"/>
        <charset val="134"/>
      </rPr>
      <t>显著提升难溶性药物（克霉唑、酮康唑）溶解度</t>
    </r>
    <r>
      <rPr>
        <sz val="13"/>
        <color theme="1"/>
        <rFont val="Times New Roman"/>
        <charset val="134"/>
      </rPr>
      <t xml:space="preserve">
3. </t>
    </r>
    <r>
      <rPr>
        <sz val="13"/>
        <color theme="1"/>
        <rFont val="宋体"/>
        <charset val="134"/>
      </rPr>
      <t>与胆盐</t>
    </r>
    <r>
      <rPr>
        <sz val="13"/>
        <color theme="1"/>
        <rFont val="Times New Roman"/>
        <charset val="134"/>
      </rPr>
      <t xml:space="preserve"> / SDS </t>
    </r>
    <r>
      <rPr>
        <sz val="13"/>
        <color theme="1"/>
        <rFont val="宋体"/>
        <charset val="134"/>
      </rPr>
      <t>协同降低</t>
    </r>
    <r>
      <rPr>
        <sz val="13"/>
        <color theme="1"/>
        <rFont val="Times New Roman"/>
        <charset val="134"/>
      </rPr>
      <t xml:space="preserve"> CMC</t>
    </r>
    <r>
      <rPr>
        <sz val="13"/>
        <color theme="1"/>
        <rFont val="宋体"/>
        <charset val="134"/>
      </rPr>
      <t>，形成稳定纳米载体</t>
    </r>
    <r>
      <rPr>
        <sz val="13"/>
        <color theme="1"/>
        <rFont val="Times New Roman"/>
        <charset val="134"/>
      </rPr>
      <t xml:space="preserve">
4. </t>
    </r>
    <r>
      <rPr>
        <sz val="13"/>
        <color theme="1"/>
        <rFont val="宋体"/>
        <charset val="134"/>
      </rPr>
      <t>可作为药物增溶与递送纳米载体</t>
    </r>
  </si>
  <si>
    <r>
      <rPr>
        <sz val="13"/>
        <color theme="1"/>
        <rFont val="Times New Roman"/>
        <charset val="134"/>
      </rPr>
      <t xml:space="preserve">1. </t>
    </r>
    <r>
      <rPr>
        <sz val="13"/>
        <color theme="1"/>
        <rFont val="宋体"/>
        <charset val="134"/>
      </rPr>
      <t>配制</t>
    </r>
    <r>
      <rPr>
        <sz val="13"/>
        <color theme="1"/>
        <rFont val="Times New Roman"/>
        <charset val="134"/>
      </rPr>
      <t xml:space="preserve"> Stevia-G </t>
    </r>
    <r>
      <rPr>
        <sz val="13"/>
        <color theme="1"/>
        <rFont val="宋体"/>
        <charset val="134"/>
      </rPr>
      <t>与</t>
    </r>
    <r>
      <rPr>
        <sz val="13"/>
        <color theme="1"/>
        <rFont val="Times New Roman"/>
        <charset val="134"/>
      </rPr>
      <t xml:space="preserve"> SDC/SC/SDS </t>
    </r>
    <r>
      <rPr>
        <sz val="13"/>
        <color theme="1"/>
        <rFont val="宋体"/>
        <charset val="134"/>
      </rPr>
      <t>不同摩尔比混合溶液；</t>
    </r>
    <r>
      <rPr>
        <sz val="13"/>
        <color theme="1"/>
        <rFont val="Times New Roman"/>
        <charset val="134"/>
      </rPr>
      <t xml:space="preserve">
2. 25 </t>
    </r>
    <r>
      <rPr>
        <sz val="13"/>
        <color theme="1"/>
        <rFont val="宋体"/>
        <charset val="134"/>
      </rPr>
      <t>℃搅拌溶解至均一透明；</t>
    </r>
    <r>
      <rPr>
        <sz val="13"/>
        <color theme="1"/>
        <rFont val="Times New Roman"/>
        <charset val="134"/>
      </rPr>
      <t xml:space="preserve">
3. </t>
    </r>
    <r>
      <rPr>
        <sz val="13"/>
        <color theme="1"/>
        <rFont val="宋体"/>
        <charset val="134"/>
      </rPr>
      <t>表面张力法测</t>
    </r>
    <r>
      <rPr>
        <sz val="13"/>
        <color theme="1"/>
        <rFont val="Times New Roman"/>
        <charset val="134"/>
      </rPr>
      <t xml:space="preserve"> CMC</t>
    </r>
    <r>
      <rPr>
        <sz val="13"/>
        <color theme="1"/>
        <rFont val="宋体"/>
        <charset val="134"/>
      </rPr>
      <t>；</t>
    </r>
    <r>
      <rPr>
        <sz val="13"/>
        <color theme="1"/>
        <rFont val="Times New Roman"/>
        <charset val="134"/>
      </rPr>
      <t xml:space="preserve">
4. SAXS/SANS </t>
    </r>
    <r>
      <rPr>
        <sz val="13"/>
        <color theme="1"/>
        <rFont val="宋体"/>
        <charset val="134"/>
      </rPr>
      <t>表征胶束结构；</t>
    </r>
    <r>
      <rPr>
        <sz val="13"/>
        <color theme="1"/>
        <rFont val="Times New Roman"/>
        <charset val="134"/>
      </rPr>
      <t xml:space="preserve">
5. HPLC </t>
    </r>
    <r>
      <rPr>
        <sz val="13"/>
        <color theme="1"/>
        <rFont val="宋体"/>
        <charset val="134"/>
      </rPr>
      <t>测定药物增溶能力</t>
    </r>
  </si>
  <si>
    <r>
      <rPr>
        <sz val="13"/>
        <color theme="1"/>
        <rFont val="宋体"/>
        <charset val="134"/>
      </rPr>
      <t>甜菊醇二萜疏水母核</t>
    </r>
    <r>
      <rPr>
        <sz val="13"/>
        <color theme="1"/>
        <rFont val="Times New Roman"/>
        <charset val="134"/>
      </rPr>
      <t xml:space="preserve"> + </t>
    </r>
    <r>
      <rPr>
        <sz val="13"/>
        <color theme="1"/>
        <rFont val="宋体"/>
        <charset val="134"/>
      </rPr>
      <t>多葡萄糖基亲水链；非离子双亲结构；多羟基可形成氢键；刚性骨架易疏水组装</t>
    </r>
  </si>
  <si>
    <r>
      <rPr>
        <sz val="12"/>
        <color theme="1"/>
        <rFont val="Times New Roman"/>
        <charset val="134"/>
      </rPr>
      <t xml:space="preserve">1. </t>
    </r>
    <r>
      <rPr>
        <sz val="12"/>
        <color theme="1"/>
        <rFont val="宋体"/>
        <charset val="134"/>
      </rPr>
      <t>与胆盐共组装更接近纯甜菊苷胶束结构；</t>
    </r>
    <r>
      <rPr>
        <sz val="12"/>
        <color theme="1"/>
        <rFont val="Times New Roman"/>
        <charset val="134"/>
      </rPr>
      <t xml:space="preserve">
2. </t>
    </r>
    <r>
      <rPr>
        <sz val="12"/>
        <color theme="1"/>
        <rFont val="宋体"/>
        <charset val="134"/>
      </rPr>
      <t>羟基数量影响协同作用：</t>
    </r>
    <r>
      <rPr>
        <sz val="12"/>
        <color theme="1"/>
        <rFont val="Times New Roman"/>
        <charset val="134"/>
      </rPr>
      <t>SDC</t>
    </r>
    <r>
      <rPr>
        <sz val="12"/>
        <color theme="1"/>
        <rFont val="宋体"/>
        <charset val="134"/>
      </rPr>
      <t>（二羟基）</t>
    </r>
    <r>
      <rPr>
        <sz val="12"/>
        <color theme="1"/>
        <rFont val="Times New Roman"/>
        <charset val="134"/>
      </rPr>
      <t>&gt;SC</t>
    </r>
    <r>
      <rPr>
        <sz val="12"/>
        <color theme="1"/>
        <rFont val="宋体"/>
        <charset val="134"/>
      </rPr>
      <t>（三羟基）；</t>
    </r>
    <r>
      <rPr>
        <sz val="12"/>
        <color theme="1"/>
        <rFont val="Times New Roman"/>
        <charset val="134"/>
      </rPr>
      <t xml:space="preserve">
3. </t>
    </r>
    <r>
      <rPr>
        <sz val="12"/>
        <color theme="1"/>
        <rFont val="宋体"/>
        <charset val="134"/>
      </rPr>
      <t>胶束疏水核体积是药物增溶能力关键因素；</t>
    </r>
    <r>
      <rPr>
        <sz val="12"/>
        <color theme="1"/>
        <rFont val="Times New Roman"/>
        <charset val="134"/>
      </rPr>
      <t xml:space="preserve">
4. </t>
    </r>
    <r>
      <rPr>
        <sz val="12"/>
        <color theme="1"/>
        <rFont val="宋体"/>
        <charset val="134"/>
      </rPr>
      <t>可用于难溶性药物口服</t>
    </r>
    <r>
      <rPr>
        <sz val="12"/>
        <color theme="1"/>
        <rFont val="Times New Roman"/>
        <charset val="134"/>
      </rPr>
      <t xml:space="preserve"> / </t>
    </r>
    <r>
      <rPr>
        <sz val="12"/>
        <color theme="1"/>
        <rFont val="宋体"/>
        <charset val="134"/>
      </rPr>
      <t>局部递送纳米制剂</t>
    </r>
  </si>
  <si>
    <t>10.1021/acsbiomaterials.3c01264</t>
  </si>
  <si>
    <r>
      <rPr>
        <sz val="13"/>
        <color theme="1"/>
        <rFont val="宋体"/>
        <charset val="134"/>
      </rPr>
      <t>茯苓新酸</t>
    </r>
    <r>
      <rPr>
        <sz val="13"/>
        <color theme="1"/>
        <rFont val="Times New Roman"/>
        <charset val="134"/>
      </rPr>
      <t>A</t>
    </r>
  </si>
  <si>
    <t>Poriatic acid A</t>
  </si>
  <si>
    <t>C₃₀H₄₆O₄</t>
  </si>
  <si>
    <t>CC(C)C(=C)CC[C@H]([C@H]1[C@@H](C[C@@]2([C@@]1(CC=C3C2=CC[C@H]([C@]3(C)CCC(=O)O)C(=C)C)C)C)O)C(=O)O</t>
  </si>
  <si>
    <t>137551-38-3</t>
  </si>
  <si>
    <r>
      <rPr>
        <sz val="13"/>
        <color theme="1"/>
        <rFont val="汉仪书宋二KW"/>
        <charset val="134"/>
      </rPr>
      <t>茯苓（</t>
    </r>
    <r>
      <rPr>
        <sz val="13"/>
        <color theme="1"/>
        <rFont val="Times New Roman"/>
        <charset val="134"/>
      </rPr>
      <t>Poria cocos</t>
    </r>
    <r>
      <rPr>
        <sz val="13"/>
        <color theme="1"/>
        <rFont val="汉仪书宋二KW"/>
        <charset val="134"/>
      </rPr>
      <t>）菌核</t>
    </r>
  </si>
  <si>
    <r>
      <rPr>
        <sz val="13"/>
        <rFont val="汉仪书宋二KW"/>
        <charset val="134"/>
      </rPr>
      <t>茯苓新酸</t>
    </r>
    <r>
      <rPr>
        <sz val="13"/>
        <rFont val="Times New Roman"/>
        <charset val="134"/>
      </rPr>
      <t>A</t>
    </r>
  </si>
  <si>
    <r>
      <rPr>
        <sz val="13"/>
        <color theme="1"/>
        <rFont val="宋体"/>
        <charset val="134"/>
      </rPr>
      <t>范德华力；</t>
    </r>
    <r>
      <rPr>
        <sz val="13"/>
        <color theme="1"/>
        <rFont val="Times New Roman"/>
        <charset val="134"/>
      </rPr>
      <t>π-π</t>
    </r>
    <r>
      <rPr>
        <sz val="13"/>
        <color theme="1"/>
        <rFont val="宋体"/>
        <charset val="134"/>
      </rPr>
      <t>堆积；氢键；疏水相互作用</t>
    </r>
  </si>
  <si>
    <t>20–40</t>
  </si>
  <si>
    <r>
      <rPr>
        <sz val="13"/>
        <color theme="1"/>
        <rFont val="Times New Roman"/>
        <charset val="134"/>
      </rPr>
      <t>16 mg/mL</t>
    </r>
    <r>
      <rPr>
        <sz val="13"/>
        <color theme="1"/>
        <rFont val="宋体"/>
        <charset val="134"/>
      </rPr>
      <t>（最低）</t>
    </r>
  </si>
  <si>
    <r>
      <rPr>
        <sz val="13"/>
        <color theme="1"/>
        <rFont val="宋体"/>
        <charset val="134"/>
      </rPr>
      <t>乙醇</t>
    </r>
    <r>
      <rPr>
        <sz val="13"/>
        <color theme="1"/>
        <rFont val="Times New Roman"/>
        <charset val="134"/>
      </rPr>
      <t>:</t>
    </r>
    <r>
      <rPr>
        <sz val="13"/>
        <color theme="1"/>
        <rFont val="宋体"/>
        <charset val="134"/>
      </rPr>
      <t>水</t>
    </r>
    <r>
      <rPr>
        <sz val="13"/>
        <color theme="1"/>
        <rFont val="Times New Roman"/>
        <charset val="134"/>
      </rPr>
      <t>=1:1 v/v</t>
    </r>
  </si>
  <si>
    <r>
      <rPr>
        <sz val="13"/>
        <color theme="1"/>
        <rFont val="宋体"/>
        <charset val="134"/>
      </rPr>
      <t>涡旋振荡；轻轻摇晃</t>
    </r>
  </si>
  <si>
    <r>
      <rPr>
        <sz val="13"/>
        <color theme="1"/>
        <rFont val="宋体"/>
        <charset val="134"/>
      </rPr>
      <t>静置至倒置不流动，约</t>
    </r>
    <r>
      <rPr>
        <sz val="13"/>
        <color theme="1"/>
        <rFont val="Times New Roman"/>
        <charset val="134"/>
      </rPr>
      <t xml:space="preserve"> 5–10 min</t>
    </r>
  </si>
  <si>
    <r>
      <rPr>
        <sz val="13"/>
        <color theme="1"/>
        <rFont val="Times New Roman"/>
        <charset val="134"/>
      </rPr>
      <t xml:space="preserve">1. </t>
    </r>
    <r>
      <rPr>
        <sz val="13"/>
        <color theme="1"/>
        <rFont val="宋体"/>
        <charset val="134"/>
      </rPr>
      <t>良好生物相容性、低炎症反应</t>
    </r>
    <r>
      <rPr>
        <sz val="13"/>
        <color theme="1"/>
        <rFont val="Times New Roman"/>
        <charset val="134"/>
      </rPr>
      <t xml:space="preserve">
2. </t>
    </r>
    <r>
      <rPr>
        <sz val="13"/>
        <color theme="1"/>
        <rFont val="宋体"/>
        <charset val="134"/>
      </rPr>
      <t>体外抑制</t>
    </r>
    <r>
      <rPr>
        <sz val="13"/>
        <color theme="1"/>
        <rFont val="Times New Roman"/>
        <charset val="134"/>
      </rPr>
      <t xml:space="preserve"> TNF-α </t>
    </r>
    <r>
      <rPr>
        <sz val="13"/>
        <color theme="1"/>
        <rFont val="宋体"/>
        <charset val="134"/>
      </rPr>
      <t>释放，抗炎活性（</t>
    </r>
    <r>
      <rPr>
        <sz val="13"/>
        <color theme="1"/>
        <rFont val="Times New Roman"/>
        <charset val="134"/>
      </rPr>
      <t>IC50=160.16 μmol/L</t>
    </r>
    <r>
      <rPr>
        <sz val="13"/>
        <color theme="1"/>
        <rFont val="宋体"/>
        <charset val="134"/>
      </rPr>
      <t>）</t>
    </r>
    <r>
      <rPr>
        <sz val="13"/>
        <color theme="1"/>
        <rFont val="Times New Roman"/>
        <charset val="134"/>
      </rPr>
      <t xml:space="preserve">
3. </t>
    </r>
    <r>
      <rPr>
        <sz val="13"/>
        <color theme="1"/>
        <rFont val="宋体"/>
        <charset val="134"/>
      </rPr>
      <t>协同抗肿瘤，与化疗药联用增效减毒</t>
    </r>
    <r>
      <rPr>
        <sz val="13"/>
        <color theme="1"/>
        <rFont val="Times New Roman"/>
        <charset val="134"/>
      </rPr>
      <t xml:space="preserve">
4. </t>
    </r>
    <r>
      <rPr>
        <sz val="13"/>
        <color theme="1"/>
        <rFont val="宋体"/>
        <charset val="134"/>
      </rPr>
      <t>可作为注射型凝胶载体，实现药物长效缓释</t>
    </r>
  </si>
  <si>
    <r>
      <rPr>
        <sz val="13"/>
        <color theme="1"/>
        <rFont val="Times New Roman"/>
        <charset val="134"/>
      </rPr>
      <t xml:space="preserve">1. </t>
    </r>
    <r>
      <rPr>
        <sz val="13"/>
        <color theme="1"/>
        <rFont val="宋体"/>
        <charset val="134"/>
      </rPr>
      <t>茯苓新酸</t>
    </r>
    <r>
      <rPr>
        <sz val="13"/>
        <color theme="1"/>
        <rFont val="Times New Roman"/>
        <charset val="134"/>
      </rPr>
      <t xml:space="preserve"> A </t>
    </r>
    <r>
      <rPr>
        <sz val="13"/>
        <color theme="1"/>
        <rFont val="宋体"/>
        <charset val="134"/>
      </rPr>
      <t>粉末溶于乙醇；</t>
    </r>
    <r>
      <rPr>
        <sz val="13"/>
        <color theme="1"/>
        <rFont val="Times New Roman"/>
        <charset val="134"/>
      </rPr>
      <t xml:space="preserve">
2. </t>
    </r>
    <r>
      <rPr>
        <sz val="13"/>
        <color theme="1"/>
        <rFont val="宋体"/>
        <charset val="134"/>
      </rPr>
      <t>按</t>
    </r>
    <r>
      <rPr>
        <sz val="13"/>
        <color theme="1"/>
        <rFont val="Times New Roman"/>
        <charset val="134"/>
      </rPr>
      <t xml:space="preserve"> 1:1 </t>
    </r>
    <r>
      <rPr>
        <sz val="13"/>
        <color theme="1"/>
        <rFont val="宋体"/>
        <charset val="134"/>
      </rPr>
      <t>比例加入去离子水；</t>
    </r>
    <r>
      <rPr>
        <sz val="13"/>
        <color theme="1"/>
        <rFont val="Times New Roman"/>
        <charset val="134"/>
      </rPr>
      <t xml:space="preserve">
3. </t>
    </r>
    <r>
      <rPr>
        <sz val="13"/>
        <color theme="1"/>
        <rFont val="宋体"/>
        <charset val="134"/>
      </rPr>
      <t>涡旋混匀，室温静置；</t>
    </r>
    <r>
      <rPr>
        <sz val="13"/>
        <color theme="1"/>
        <rFont val="Times New Roman"/>
        <charset val="134"/>
      </rPr>
      <t xml:space="preserve">
4. </t>
    </r>
    <r>
      <rPr>
        <sz val="13"/>
        <color theme="1"/>
        <rFont val="宋体"/>
        <charset val="134"/>
      </rPr>
      <t>体系倒置不流动即形成凝胶；</t>
    </r>
    <r>
      <rPr>
        <sz val="13"/>
        <color theme="1"/>
        <rFont val="Times New Roman"/>
        <charset val="134"/>
      </rPr>
      <t xml:space="preserve">
5. </t>
    </r>
    <r>
      <rPr>
        <sz val="13"/>
        <color theme="1"/>
        <rFont val="宋体"/>
        <charset val="134"/>
      </rPr>
      <t>可包载亲水</t>
    </r>
    <r>
      <rPr>
        <sz val="13"/>
        <color theme="1"/>
        <rFont val="Times New Roman"/>
        <charset val="134"/>
      </rPr>
      <t xml:space="preserve"> / </t>
    </r>
    <r>
      <rPr>
        <sz val="13"/>
        <color theme="1"/>
        <rFont val="宋体"/>
        <charset val="134"/>
      </rPr>
      <t>疏水药物（阿霉素、紫杉醇）</t>
    </r>
  </si>
  <si>
    <r>
      <rPr>
        <sz val="13"/>
        <color theme="1"/>
        <rFont val="宋体"/>
        <charset val="134"/>
      </rPr>
      <t>四环三萜骨架；含羧基、羟基、双键；多氢键位点；刚性疏水骨架；双亲性结构</t>
    </r>
  </si>
  <si>
    <r>
      <rPr>
        <sz val="12"/>
        <color theme="1"/>
        <rFont val="Times New Roman"/>
        <charset val="134"/>
      </rPr>
      <t xml:space="preserve">1. </t>
    </r>
    <r>
      <rPr>
        <sz val="12"/>
        <color theme="1"/>
        <rFont val="宋体"/>
        <charset val="134"/>
      </rPr>
      <t>自组装形成可注射、自修复、触变性超分子凝胶；</t>
    </r>
    <r>
      <rPr>
        <sz val="12"/>
        <color theme="1"/>
        <rFont val="Times New Roman"/>
        <charset val="134"/>
      </rPr>
      <t xml:space="preserve">
2. </t>
    </r>
    <r>
      <rPr>
        <sz val="12"/>
        <color theme="1"/>
        <rFont val="宋体"/>
        <charset val="134"/>
      </rPr>
      <t>凝胶稳定可保存</t>
    </r>
    <r>
      <rPr>
        <sz val="12"/>
        <color theme="1"/>
        <rFont val="Times New Roman"/>
        <charset val="134"/>
      </rPr>
      <t xml:space="preserve">≥1 </t>
    </r>
    <r>
      <rPr>
        <sz val="12"/>
        <color theme="1"/>
        <rFont val="宋体"/>
        <charset val="134"/>
      </rPr>
      <t>年；</t>
    </r>
    <r>
      <rPr>
        <sz val="12"/>
        <color theme="1"/>
        <rFont val="Times New Roman"/>
        <charset val="134"/>
      </rPr>
      <t xml:space="preserve">
3. </t>
    </r>
    <r>
      <rPr>
        <sz val="12"/>
        <color theme="1"/>
        <rFont val="宋体"/>
        <charset val="134"/>
      </rPr>
      <t>与脱氢块苓酸、枫香酸同属三萜天然产物凝胶因子；</t>
    </r>
    <r>
      <rPr>
        <sz val="12"/>
        <color theme="1"/>
        <rFont val="Times New Roman"/>
        <charset val="134"/>
      </rPr>
      <t xml:space="preserve">
4. </t>
    </r>
    <r>
      <rPr>
        <sz val="12"/>
        <color theme="1"/>
        <rFont val="宋体"/>
        <charset val="134"/>
      </rPr>
      <t>兼具药物载体与药理活性双重功能，协同抗肿瘤</t>
    </r>
  </si>
  <si>
    <t>10.1016/j.apsb.2019.09.009</t>
  </si>
  <si>
    <r>
      <rPr>
        <sz val="13"/>
        <color theme="1"/>
        <rFont val="宋体"/>
        <charset val="134"/>
      </rPr>
      <t>甘草次酸</t>
    </r>
  </si>
  <si>
    <t>Glycyrrhetinic acid</t>
  </si>
  <si>
    <t>C[C@]12CC[C@](C[C@H]1C3=CC(=O)[C@@H]4[C@]5(CC[C@@H](C([C@@H]5CC[C@]4([C@@]3(CC2)C)C)(C)C)O)C)(C)C(=O)O</t>
  </si>
  <si>
    <t>471-53-4</t>
  </si>
  <si>
    <r>
      <rPr>
        <sz val="13"/>
        <color theme="1"/>
        <rFont val="宋体"/>
        <charset val="134"/>
      </rPr>
      <t>已使用化妆品原料目录（</t>
    </r>
    <r>
      <rPr>
        <sz val="13"/>
        <color theme="1"/>
        <rFont val="Times New Roman"/>
        <charset val="134"/>
      </rPr>
      <t>2021</t>
    </r>
    <r>
      <rPr>
        <sz val="13"/>
        <color theme="1"/>
        <rFont val="宋体"/>
        <charset val="134"/>
      </rPr>
      <t>年版），甘草次酸为甘草酸的代谢产物，为甘草提取物中的活性成分之一；中国药典</t>
    </r>
    <r>
      <rPr>
        <sz val="13"/>
        <color theme="1"/>
        <rFont val="Times New Roman"/>
        <charset val="134"/>
      </rPr>
      <t>2020</t>
    </r>
    <r>
      <rPr>
        <sz val="13"/>
        <color theme="1"/>
        <rFont val="宋体"/>
        <charset val="134"/>
      </rPr>
      <t>年版（甘草）</t>
    </r>
  </si>
  <si>
    <r>
      <rPr>
        <sz val="13"/>
        <rFont val="汉仪书宋二KW"/>
        <charset val="134"/>
      </rPr>
      <t>甘草次酸</t>
    </r>
  </si>
  <si>
    <r>
      <rPr>
        <sz val="13"/>
        <color theme="1"/>
        <rFont val="宋体"/>
        <charset val="134"/>
      </rPr>
      <t>氢键；</t>
    </r>
    <r>
      <rPr>
        <sz val="13"/>
        <color theme="1"/>
        <rFont val="Times New Roman"/>
        <charset val="134"/>
      </rPr>
      <t>π-π</t>
    </r>
    <r>
      <rPr>
        <sz val="13"/>
        <color theme="1"/>
        <rFont val="宋体"/>
        <charset val="134"/>
      </rPr>
      <t>堆积；静电相互作用；偶极相互作用</t>
    </r>
  </si>
  <si>
    <r>
      <rPr>
        <sz val="13"/>
        <color theme="1"/>
        <rFont val="宋体"/>
        <charset val="134"/>
      </rPr>
      <t>纳米纤维；绳状交联结构</t>
    </r>
  </si>
  <si>
    <t>20–50</t>
  </si>
  <si>
    <r>
      <rPr>
        <sz val="13"/>
        <color theme="1"/>
        <rFont val="Times New Roman"/>
        <charset val="134"/>
      </rPr>
      <t>0.075M</t>
    </r>
    <r>
      <rPr>
        <sz val="13"/>
        <color theme="1"/>
        <rFont val="宋体"/>
        <charset val="134"/>
      </rPr>
      <t>碳酸钠</t>
    </r>
  </si>
  <si>
    <t>28 mg/mL</t>
  </si>
  <si>
    <r>
      <rPr>
        <sz val="13"/>
        <color theme="1"/>
        <rFont val="Times New Roman"/>
        <charset val="134"/>
      </rPr>
      <t xml:space="preserve">70 </t>
    </r>
    <r>
      <rPr>
        <sz val="13"/>
        <color theme="1"/>
        <rFont val="宋体"/>
        <charset val="134"/>
      </rPr>
      <t>℃加热，冷却至室温</t>
    </r>
  </si>
  <si>
    <t>7.5-8.5</t>
  </si>
  <si>
    <r>
      <rPr>
        <sz val="13"/>
        <color theme="1"/>
        <rFont val="宋体"/>
        <charset val="134"/>
      </rPr>
      <t>涡旋混匀</t>
    </r>
    <r>
      <rPr>
        <sz val="13"/>
        <color theme="1"/>
        <rFont val="Times New Roman"/>
        <charset val="134"/>
      </rPr>
      <t xml:space="preserve"> + </t>
    </r>
    <r>
      <rPr>
        <sz val="13"/>
        <color theme="1"/>
        <rFont val="宋体"/>
        <charset val="134"/>
      </rPr>
      <t>水浴加热；无需超声</t>
    </r>
  </si>
  <si>
    <r>
      <rPr>
        <sz val="13"/>
        <color theme="1"/>
        <rFont val="宋体"/>
        <charset val="134"/>
      </rPr>
      <t>加热</t>
    </r>
    <r>
      <rPr>
        <sz val="13"/>
        <color theme="1"/>
        <rFont val="Times New Roman"/>
        <charset val="134"/>
      </rPr>
      <t xml:space="preserve"> 5 min</t>
    </r>
    <r>
      <rPr>
        <sz val="13"/>
        <color theme="1"/>
        <rFont val="宋体"/>
        <charset val="134"/>
      </rPr>
      <t>，冷却</t>
    </r>
    <r>
      <rPr>
        <sz val="13"/>
        <color theme="1"/>
        <rFont val="Times New Roman"/>
        <charset val="134"/>
      </rPr>
      <t xml:space="preserve"> 10 min </t>
    </r>
    <r>
      <rPr>
        <sz val="13"/>
        <color theme="1"/>
        <rFont val="宋体"/>
        <charset val="134"/>
      </rPr>
      <t>快速成胶</t>
    </r>
  </si>
  <si>
    <r>
      <rPr>
        <sz val="13"/>
        <color theme="1"/>
        <rFont val="Times New Roman"/>
        <charset val="134"/>
      </rPr>
      <t xml:space="preserve">1. </t>
    </r>
    <r>
      <rPr>
        <sz val="13"/>
        <color theme="1"/>
        <rFont val="宋体"/>
        <charset val="134"/>
      </rPr>
      <t>强效抗炎，抑制</t>
    </r>
    <r>
      <rPr>
        <sz val="13"/>
        <color theme="1"/>
        <rFont val="Times New Roman"/>
        <charset val="134"/>
      </rPr>
      <t xml:space="preserve"> TNF-α</t>
    </r>
    <r>
      <rPr>
        <sz val="13"/>
        <color theme="1"/>
        <rFont val="宋体"/>
        <charset val="134"/>
      </rPr>
      <t>、</t>
    </r>
    <r>
      <rPr>
        <sz val="13"/>
        <color theme="1"/>
        <rFont val="Times New Roman"/>
        <charset val="134"/>
      </rPr>
      <t xml:space="preserve">PGE2 </t>
    </r>
    <r>
      <rPr>
        <sz val="13"/>
        <color theme="1"/>
        <rFont val="宋体"/>
        <charset val="134"/>
      </rPr>
      <t>释放</t>
    </r>
    <r>
      <rPr>
        <sz val="13"/>
        <color theme="1"/>
        <rFont val="Times New Roman"/>
        <charset val="134"/>
      </rPr>
      <t xml:space="preserve">
2. </t>
    </r>
    <r>
      <rPr>
        <sz val="13"/>
        <color theme="1"/>
        <rFont val="宋体"/>
        <charset val="134"/>
      </rPr>
      <t>选择性抗革兰氏阳性菌（金黄色葡萄球菌）</t>
    </r>
    <r>
      <rPr>
        <sz val="13"/>
        <color theme="1"/>
        <rFont val="Times New Roman"/>
        <charset val="134"/>
      </rPr>
      <t xml:space="preserve">
3. </t>
    </r>
    <r>
      <rPr>
        <sz val="13"/>
        <color theme="1"/>
        <rFont val="宋体"/>
        <charset val="134"/>
      </rPr>
      <t>生物可降解、高生物相容性、无溶血</t>
    </r>
    <r>
      <rPr>
        <sz val="13"/>
        <color theme="1"/>
        <rFont val="Times New Roman"/>
        <charset val="134"/>
      </rPr>
      <t xml:space="preserve">
4. </t>
    </r>
    <r>
      <rPr>
        <sz val="13"/>
        <color theme="1"/>
        <rFont val="宋体"/>
        <charset val="134"/>
      </rPr>
      <t>物理屏障预防术后腹腔粘连</t>
    </r>
    <r>
      <rPr>
        <sz val="13"/>
        <color theme="1"/>
        <rFont val="Times New Roman"/>
        <charset val="134"/>
      </rPr>
      <t xml:space="preserve">
5. </t>
    </r>
    <r>
      <rPr>
        <sz val="13"/>
        <color theme="1"/>
        <rFont val="宋体"/>
        <charset val="134"/>
      </rPr>
      <t>抑制胶原沉积与纤维化</t>
    </r>
  </si>
  <si>
    <r>
      <rPr>
        <sz val="13"/>
        <color theme="1"/>
        <rFont val="Times New Roman"/>
        <charset val="134"/>
      </rPr>
      <t xml:space="preserve">1. </t>
    </r>
    <r>
      <rPr>
        <sz val="13"/>
        <color theme="1"/>
        <rFont val="宋体"/>
        <charset val="134"/>
      </rPr>
      <t>甘草次酸粉末加入碳酸钠溶液；</t>
    </r>
    <r>
      <rPr>
        <sz val="13"/>
        <color theme="1"/>
        <rFont val="Times New Roman"/>
        <charset val="134"/>
      </rPr>
      <t xml:space="preserve">
2. 70 </t>
    </r>
    <r>
      <rPr>
        <sz val="13"/>
        <color theme="1"/>
        <rFont val="宋体"/>
        <charset val="134"/>
      </rPr>
      <t>℃水浴加热</t>
    </r>
    <r>
      <rPr>
        <sz val="13"/>
        <color theme="1"/>
        <rFont val="Times New Roman"/>
        <charset val="134"/>
      </rPr>
      <t xml:space="preserve"> 5 min </t>
    </r>
    <r>
      <rPr>
        <sz val="13"/>
        <color theme="1"/>
        <rFont val="宋体"/>
        <charset val="134"/>
      </rPr>
      <t>至完全溶解；</t>
    </r>
    <r>
      <rPr>
        <sz val="13"/>
        <color theme="1"/>
        <rFont val="Times New Roman"/>
        <charset val="134"/>
      </rPr>
      <t xml:space="preserve">
3. </t>
    </r>
    <r>
      <rPr>
        <sz val="13"/>
        <color theme="1"/>
        <rFont val="宋体"/>
        <charset val="134"/>
      </rPr>
      <t>室温静置冷却</t>
    </r>
    <r>
      <rPr>
        <sz val="13"/>
        <color theme="1"/>
        <rFont val="Times New Roman"/>
        <charset val="134"/>
      </rPr>
      <t xml:space="preserve"> 10 min </t>
    </r>
    <r>
      <rPr>
        <sz val="13"/>
        <color theme="1"/>
        <rFont val="宋体"/>
        <charset val="134"/>
      </rPr>
      <t>形成稳定凝胶；</t>
    </r>
    <r>
      <rPr>
        <sz val="13"/>
        <color theme="1"/>
        <rFont val="Times New Roman"/>
        <charset val="134"/>
      </rPr>
      <t xml:space="preserve">
4. </t>
    </r>
    <r>
      <rPr>
        <sz val="13"/>
        <color theme="1"/>
        <rFont val="宋体"/>
        <charset val="134"/>
      </rPr>
      <t>可直接喷雾使用，喷涂后仍保持凝胶状态；</t>
    </r>
    <r>
      <rPr>
        <sz val="13"/>
        <color theme="1"/>
        <rFont val="Times New Roman"/>
        <charset val="134"/>
      </rPr>
      <t xml:space="preserve">
5. </t>
    </r>
    <r>
      <rPr>
        <sz val="13"/>
        <color theme="1"/>
        <rFont val="宋体"/>
        <charset val="134"/>
      </rPr>
      <t>流变、</t>
    </r>
    <r>
      <rPr>
        <sz val="13"/>
        <color theme="1"/>
        <rFont val="Times New Roman"/>
        <charset val="134"/>
      </rPr>
      <t>SEM</t>
    </r>
    <r>
      <rPr>
        <sz val="13"/>
        <color theme="1"/>
        <rFont val="宋体"/>
        <charset val="134"/>
      </rPr>
      <t>、</t>
    </r>
    <r>
      <rPr>
        <sz val="13"/>
        <color theme="1"/>
        <rFont val="Times New Roman"/>
        <charset val="134"/>
      </rPr>
      <t>TEM</t>
    </r>
    <r>
      <rPr>
        <sz val="13"/>
        <color theme="1"/>
        <rFont val="宋体"/>
        <charset val="134"/>
      </rPr>
      <t>、</t>
    </r>
    <r>
      <rPr>
        <sz val="13"/>
        <color theme="1"/>
        <rFont val="Times New Roman"/>
        <charset val="134"/>
      </rPr>
      <t>AFM</t>
    </r>
    <r>
      <rPr>
        <sz val="13"/>
        <color theme="1"/>
        <rFont val="宋体"/>
        <charset val="134"/>
      </rPr>
      <t>、</t>
    </r>
    <r>
      <rPr>
        <sz val="13"/>
        <color theme="1"/>
        <rFont val="Times New Roman"/>
        <charset val="134"/>
      </rPr>
      <t>FT-IR</t>
    </r>
    <r>
      <rPr>
        <sz val="13"/>
        <color theme="1"/>
        <rFont val="宋体"/>
        <charset val="134"/>
      </rPr>
      <t>、</t>
    </r>
    <r>
      <rPr>
        <sz val="13"/>
        <color theme="1"/>
        <rFont val="Times New Roman"/>
        <charset val="134"/>
      </rPr>
      <t xml:space="preserve">1H NMR </t>
    </r>
    <r>
      <rPr>
        <sz val="13"/>
        <color theme="1"/>
        <rFont val="宋体"/>
        <charset val="134"/>
      </rPr>
      <t>表征组装</t>
    </r>
  </si>
  <si>
    <r>
      <rPr>
        <sz val="13"/>
        <color theme="1"/>
        <rFont val="宋体"/>
        <charset val="134"/>
      </rPr>
      <t>五环三萜刚性骨架；含羧基（</t>
    </r>
    <r>
      <rPr>
        <sz val="13"/>
        <color theme="1"/>
        <rFont val="Times New Roman"/>
        <charset val="134"/>
      </rPr>
      <t>-COOH</t>
    </r>
    <r>
      <rPr>
        <sz val="13"/>
        <color theme="1"/>
        <rFont val="宋体"/>
        <charset val="134"/>
      </rPr>
      <t>）、羟基（</t>
    </r>
    <r>
      <rPr>
        <sz val="13"/>
        <color theme="1"/>
        <rFont val="Times New Roman"/>
        <charset val="134"/>
      </rPr>
      <t>-OH</t>
    </r>
    <r>
      <rPr>
        <sz val="13"/>
        <color theme="1"/>
        <rFont val="宋体"/>
        <charset val="134"/>
      </rPr>
      <t>）；双亲性；平面结构可形成</t>
    </r>
    <r>
      <rPr>
        <sz val="13"/>
        <color theme="1"/>
        <rFont val="Times New Roman"/>
        <charset val="134"/>
      </rPr>
      <t xml:space="preserve"> π-π </t>
    </r>
    <r>
      <rPr>
        <sz val="13"/>
        <color theme="1"/>
        <rFont val="宋体"/>
        <charset val="134"/>
      </rPr>
      <t>堆积；氢键供体</t>
    </r>
    <r>
      <rPr>
        <sz val="13"/>
        <color theme="1"/>
        <rFont val="Times New Roman"/>
        <charset val="134"/>
      </rPr>
      <t xml:space="preserve"> / </t>
    </r>
    <r>
      <rPr>
        <sz val="13"/>
        <color theme="1"/>
        <rFont val="宋体"/>
        <charset val="134"/>
      </rPr>
      <t>受体</t>
    </r>
  </si>
  <si>
    <r>
      <rPr>
        <sz val="12"/>
        <color theme="1"/>
        <rFont val="Times New Roman"/>
        <charset val="134"/>
      </rPr>
      <t xml:space="preserve">. </t>
    </r>
    <r>
      <rPr>
        <sz val="12"/>
        <color theme="1"/>
        <rFont val="宋体"/>
        <charset val="134"/>
      </rPr>
      <t>无载体、无交联剂、纯小分子自组装凝胶</t>
    </r>
    <r>
      <rPr>
        <sz val="12"/>
        <color theme="1"/>
        <rFont val="Times New Roman"/>
        <charset val="134"/>
      </rPr>
      <t xml:space="preserve">
2. </t>
    </r>
    <r>
      <rPr>
        <sz val="12"/>
        <color theme="1"/>
        <rFont val="宋体"/>
        <charset val="134"/>
      </rPr>
      <t>热响应性：</t>
    </r>
    <r>
      <rPr>
        <sz val="12"/>
        <color theme="1"/>
        <rFont val="Times New Roman"/>
        <charset val="134"/>
      </rPr>
      <t xml:space="preserve">37 </t>
    </r>
    <r>
      <rPr>
        <sz val="12"/>
        <color theme="1"/>
        <rFont val="宋体"/>
        <charset val="134"/>
      </rPr>
      <t>℃稳定，</t>
    </r>
    <r>
      <rPr>
        <sz val="12"/>
        <color theme="1"/>
        <rFont val="Times New Roman"/>
        <charset val="134"/>
      </rPr>
      <t xml:space="preserve">≥40 </t>
    </r>
    <r>
      <rPr>
        <sz val="12"/>
        <color theme="1"/>
        <rFont val="宋体"/>
        <charset val="134"/>
      </rPr>
      <t>℃可逆溶胶</t>
    </r>
    <r>
      <rPr>
        <sz val="12"/>
        <color theme="1"/>
        <rFont val="Times New Roman"/>
        <charset val="134"/>
      </rPr>
      <t xml:space="preserve"> - </t>
    </r>
    <r>
      <rPr>
        <sz val="12"/>
        <color theme="1"/>
        <rFont val="宋体"/>
        <charset val="134"/>
      </rPr>
      <t>凝胶转变</t>
    </r>
    <r>
      <rPr>
        <sz val="12"/>
        <color theme="1"/>
        <rFont val="Times New Roman"/>
        <charset val="134"/>
      </rPr>
      <t xml:space="preserve">
3. </t>
    </r>
    <r>
      <rPr>
        <sz val="12"/>
        <color theme="1"/>
        <rFont val="宋体"/>
        <charset val="134"/>
      </rPr>
      <t>可喷涂、可黏附组织、可降解周期</t>
    </r>
    <r>
      <rPr>
        <sz val="12"/>
        <color theme="1"/>
        <rFont val="Times New Roman"/>
        <charset val="134"/>
      </rPr>
      <t xml:space="preserve"> 3–7 </t>
    </r>
    <r>
      <rPr>
        <sz val="12"/>
        <color theme="1"/>
        <rFont val="宋体"/>
        <charset val="134"/>
      </rPr>
      <t>天</t>
    </r>
    <r>
      <rPr>
        <sz val="12"/>
        <color theme="1"/>
        <rFont val="Times New Roman"/>
        <charset val="134"/>
      </rPr>
      <t xml:space="preserve">
4. </t>
    </r>
    <r>
      <rPr>
        <sz val="12"/>
        <color theme="1"/>
        <rFont val="宋体"/>
        <charset val="134"/>
      </rPr>
      <t>兼具物理屏障</t>
    </r>
    <r>
      <rPr>
        <sz val="12"/>
        <color theme="1"/>
        <rFont val="Times New Roman"/>
        <charset val="134"/>
      </rPr>
      <t xml:space="preserve"> + </t>
    </r>
    <r>
      <rPr>
        <sz val="12"/>
        <color theme="1"/>
        <rFont val="宋体"/>
        <charset val="134"/>
      </rPr>
      <t>抗炎</t>
    </r>
    <r>
      <rPr>
        <sz val="12"/>
        <color theme="1"/>
        <rFont val="Times New Roman"/>
        <charset val="134"/>
      </rPr>
      <t xml:space="preserve"> + </t>
    </r>
    <r>
      <rPr>
        <sz val="12"/>
        <color theme="1"/>
        <rFont val="宋体"/>
        <charset val="134"/>
      </rPr>
      <t>抗菌三重防粘连功能</t>
    </r>
    <r>
      <rPr>
        <sz val="12"/>
        <color theme="1"/>
        <rFont val="Times New Roman"/>
        <charset val="134"/>
      </rPr>
      <t xml:space="preserve">
5. </t>
    </r>
    <r>
      <rPr>
        <sz val="12"/>
        <color theme="1"/>
        <rFont val="宋体"/>
        <charset val="134"/>
      </rPr>
      <t>喷涂不改变组装结构与流变性能</t>
    </r>
  </si>
  <si>
    <t>10.1016/j.mtbio.2023.100755</t>
  </si>
  <si>
    <t xml:space="preserve">Tanshinone IIA </t>
  </si>
  <si>
    <r>
      <rPr>
        <sz val="13"/>
        <color theme="1"/>
        <rFont val="宋体"/>
        <charset val="134"/>
      </rPr>
      <t>中国药典</t>
    </r>
    <r>
      <rPr>
        <sz val="13"/>
        <color theme="1"/>
        <rFont val="Times New Roman"/>
        <charset val="134"/>
      </rPr>
      <t>2020</t>
    </r>
    <r>
      <rPr>
        <sz val="13"/>
        <color theme="1"/>
        <rFont val="宋体"/>
        <charset val="134"/>
      </rPr>
      <t>年版（复方丹参制剂中含有丹参酮Ⅱ</t>
    </r>
    <r>
      <rPr>
        <sz val="13"/>
        <color theme="1"/>
        <rFont val="Times New Roman"/>
        <charset val="134"/>
      </rPr>
      <t>A</t>
    </r>
    <r>
      <rPr>
        <sz val="13"/>
        <color theme="1"/>
        <rFont val="宋体"/>
        <charset val="134"/>
      </rPr>
      <t>与甘草次酸，临床上以复方制剂形式应用）</t>
    </r>
  </si>
  <si>
    <t>111.6</t>
  </si>
  <si>
    <r>
      <rPr>
        <sz val="13"/>
        <color theme="1"/>
        <rFont val="宋体"/>
        <charset val="134"/>
      </rPr>
      <t>冰浴超声；旋转蒸发成膜</t>
    </r>
  </si>
  <si>
    <r>
      <rPr>
        <sz val="13"/>
        <color theme="1"/>
        <rFont val="宋体"/>
        <charset val="134"/>
      </rPr>
      <t>旋蒸成膜；冰浴超声</t>
    </r>
    <r>
      <rPr>
        <sz val="13"/>
        <color theme="1"/>
        <rFont val="Times New Roman"/>
        <charset val="134"/>
      </rPr>
      <t xml:space="preserve"> 5 min</t>
    </r>
  </si>
  <si>
    <r>
      <rPr>
        <sz val="13"/>
        <color theme="1"/>
        <rFont val="Times New Roman"/>
        <charset val="134"/>
      </rPr>
      <t xml:space="preserve">1. </t>
    </r>
    <r>
      <rPr>
        <sz val="13"/>
        <color theme="1"/>
        <rFont val="宋体"/>
        <charset val="134"/>
      </rPr>
      <t>抑制</t>
    </r>
    <r>
      <rPr>
        <sz val="13"/>
        <color theme="1"/>
        <rFont val="Times New Roman"/>
        <charset val="134"/>
      </rPr>
      <t xml:space="preserve"> STAT3 </t>
    </r>
    <r>
      <rPr>
        <sz val="13"/>
        <color theme="1"/>
        <rFont val="宋体"/>
        <charset val="134"/>
      </rPr>
      <t>磷酸化，诱导</t>
    </r>
    <r>
      <rPr>
        <sz val="13"/>
        <color theme="1"/>
        <rFont val="Times New Roman"/>
        <charset val="134"/>
      </rPr>
      <t xml:space="preserve"> GBM </t>
    </r>
    <r>
      <rPr>
        <sz val="13"/>
        <color theme="1"/>
        <rFont val="宋体"/>
        <charset val="134"/>
      </rPr>
      <t>细胞凋亡</t>
    </r>
    <r>
      <rPr>
        <sz val="13"/>
        <color theme="1"/>
        <rFont val="Times New Roman"/>
        <charset val="134"/>
      </rPr>
      <t xml:space="preserve">
2. </t>
    </r>
    <r>
      <rPr>
        <sz val="13"/>
        <color theme="1"/>
        <rFont val="宋体"/>
        <charset val="134"/>
      </rPr>
      <t>抑制肿瘤血管新生</t>
    </r>
    <r>
      <rPr>
        <sz val="13"/>
        <color theme="1"/>
        <rFont val="Times New Roman"/>
        <charset val="134"/>
      </rPr>
      <t xml:space="preserve">
3. </t>
    </r>
    <r>
      <rPr>
        <sz val="13"/>
        <color theme="1"/>
        <rFont val="宋体"/>
        <charset val="134"/>
      </rPr>
      <t>提高化疗敏感性，逆转</t>
    </r>
    <r>
      <rPr>
        <sz val="13"/>
        <color theme="1"/>
        <rFont val="Times New Roman"/>
        <charset val="134"/>
      </rPr>
      <t xml:space="preserve"> TMZ </t>
    </r>
    <r>
      <rPr>
        <sz val="13"/>
        <color theme="1"/>
        <rFont val="宋体"/>
        <charset val="134"/>
      </rPr>
      <t>耐药</t>
    </r>
    <r>
      <rPr>
        <sz val="13"/>
        <color theme="1"/>
        <rFont val="Times New Roman"/>
        <charset val="134"/>
      </rPr>
      <t xml:space="preserve">
4. </t>
    </r>
    <r>
      <rPr>
        <sz val="13"/>
        <color theme="1"/>
        <rFont val="宋体"/>
        <charset val="134"/>
      </rPr>
      <t>协同免疫激活，增强抗肿瘤效果</t>
    </r>
  </si>
  <si>
    <r>
      <rPr>
        <sz val="13"/>
        <color theme="1"/>
        <rFont val="Times New Roman"/>
        <charset val="134"/>
      </rPr>
      <t xml:space="preserve">1. </t>
    </r>
    <r>
      <rPr>
        <sz val="13"/>
        <color theme="1"/>
        <rFont val="宋体"/>
        <charset val="134"/>
      </rPr>
      <t>薄膜分散法：</t>
    </r>
    <r>
      <rPr>
        <sz val="13"/>
        <color theme="1"/>
        <rFont val="Times New Roman"/>
        <charset val="134"/>
      </rPr>
      <t>Tan</t>
    </r>
    <r>
      <rPr>
        <sz val="13"/>
        <color theme="1"/>
        <rFont val="宋体"/>
        <charset val="134"/>
      </rPr>
      <t>Ⅱ</t>
    </r>
    <r>
      <rPr>
        <sz val="13"/>
        <color theme="1"/>
        <rFont val="Times New Roman"/>
        <charset val="134"/>
      </rPr>
      <t xml:space="preserve">A+GL </t>
    </r>
    <r>
      <rPr>
        <sz val="13"/>
        <color theme="1"/>
        <rFont val="宋体"/>
        <charset val="134"/>
      </rPr>
      <t>溶于乙醇，旋蒸成膜</t>
    </r>
    <r>
      <rPr>
        <sz val="13"/>
        <color theme="1"/>
        <rFont val="Times New Roman"/>
        <charset val="134"/>
      </rPr>
      <t xml:space="preserve">
2. </t>
    </r>
    <r>
      <rPr>
        <sz val="13"/>
        <color theme="1"/>
        <rFont val="宋体"/>
        <charset val="134"/>
      </rPr>
      <t>加水水化，冰浴超声</t>
    </r>
    <r>
      <rPr>
        <sz val="13"/>
        <color theme="1"/>
        <rFont val="Times New Roman"/>
        <charset val="134"/>
      </rPr>
      <t xml:space="preserve"> 5 min
3. </t>
    </r>
    <r>
      <rPr>
        <sz val="13"/>
        <color theme="1"/>
        <rFont val="宋体"/>
        <charset val="134"/>
      </rPr>
      <t>得到</t>
    </r>
    <r>
      <rPr>
        <sz val="13"/>
        <color theme="1"/>
        <rFont val="Times New Roman"/>
        <charset val="134"/>
      </rPr>
      <t xml:space="preserve"> TGM </t>
    </r>
    <r>
      <rPr>
        <sz val="13"/>
        <color theme="1"/>
        <rFont val="宋体"/>
        <charset val="134"/>
      </rPr>
      <t>纳米胶束</t>
    </r>
  </si>
  <si>
    <r>
      <rPr>
        <sz val="13"/>
        <color theme="1"/>
        <rFont val="宋体"/>
        <charset val="134"/>
      </rPr>
      <t>菲醌共轭母核；强疏水刚性平面；共轭大</t>
    </r>
    <r>
      <rPr>
        <sz val="13"/>
        <color theme="1"/>
        <rFont val="Times New Roman"/>
        <charset val="134"/>
      </rPr>
      <t xml:space="preserve"> π </t>
    </r>
    <r>
      <rPr>
        <sz val="13"/>
        <color theme="1"/>
        <rFont val="宋体"/>
        <charset val="134"/>
      </rPr>
      <t>键；可形成</t>
    </r>
    <r>
      <rPr>
        <sz val="13"/>
        <color theme="1"/>
        <rFont val="Times New Roman"/>
        <charset val="134"/>
      </rPr>
      <t xml:space="preserve"> π-π </t>
    </r>
    <r>
      <rPr>
        <sz val="13"/>
        <color theme="1"/>
        <rFont val="宋体"/>
        <charset val="134"/>
      </rPr>
      <t>堆积与疏水组装；脂溶性极强</t>
    </r>
  </si>
  <si>
    <r>
      <rPr>
        <sz val="12"/>
        <color theme="1"/>
        <rFont val="Times New Roman"/>
        <charset val="134"/>
      </rPr>
      <t xml:space="preserve">1. </t>
    </r>
    <r>
      <rPr>
        <sz val="12"/>
        <color theme="1"/>
        <rFont val="宋体"/>
        <charset val="134"/>
      </rPr>
      <t>与甘草酸</t>
    </r>
    <r>
      <rPr>
        <sz val="12"/>
        <color theme="1"/>
        <rFont val="Times New Roman"/>
        <charset val="134"/>
      </rPr>
      <t xml:space="preserve"> 1:25 </t>
    </r>
    <r>
      <rPr>
        <sz val="12"/>
        <color theme="1"/>
        <rFont val="宋体"/>
        <charset val="134"/>
      </rPr>
      <t>共组装，无需载体，纯药纳米胶束</t>
    </r>
    <r>
      <rPr>
        <sz val="12"/>
        <color theme="1"/>
        <rFont val="Times New Roman"/>
        <charset val="134"/>
      </rPr>
      <t xml:space="preserve">
2. </t>
    </r>
    <r>
      <rPr>
        <sz val="12"/>
        <color theme="1"/>
        <rFont val="宋体"/>
        <charset val="134"/>
      </rPr>
      <t>可被血清外泌体包裹形成</t>
    </r>
    <r>
      <rPr>
        <sz val="12"/>
        <color theme="1"/>
        <rFont val="Times New Roman"/>
        <charset val="134"/>
      </rPr>
      <t xml:space="preserve"> CpG-EXO/TGM
3. </t>
    </r>
    <r>
      <rPr>
        <sz val="12"/>
        <color theme="1"/>
        <rFont val="宋体"/>
        <charset val="134"/>
      </rPr>
      <t>可跨血脑屏障，靶向胶质母细胞瘤</t>
    </r>
    <r>
      <rPr>
        <sz val="12"/>
        <color theme="1"/>
        <rFont val="Times New Roman"/>
        <charset val="134"/>
      </rPr>
      <t xml:space="preserve">
4. </t>
    </r>
    <r>
      <rPr>
        <sz val="12"/>
        <color theme="1"/>
        <rFont val="宋体"/>
        <charset val="134"/>
      </rPr>
      <t>协同免疫与化疗，抑制术后复发</t>
    </r>
  </si>
  <si>
    <r>
      <rPr>
        <sz val="13"/>
        <color theme="1"/>
        <rFont val="宋体"/>
        <charset val="134"/>
      </rPr>
      <t>冬凌草甲素</t>
    </r>
  </si>
  <si>
    <t xml:space="preserve">Oridonin </t>
  </si>
  <si>
    <t>C₂₀H₂₈O₆</t>
  </si>
  <si>
    <t>CC1(CC[C@@H]([C@]23[C@@H]1[C@@H]([C@]([C@]45[C@H]2CC[C@H]([C@H]4O)C(=C)C5=O)(OC3)O)O)O)C</t>
  </si>
  <si>
    <t>28957-04-2</t>
  </si>
  <si>
    <r>
      <rPr>
        <sz val="13"/>
        <color theme="1"/>
        <rFont val="汉仪书宋二KW"/>
        <charset val="134"/>
      </rPr>
      <t>冬凌草（</t>
    </r>
    <r>
      <rPr>
        <sz val="13"/>
        <color theme="1"/>
        <rFont val="Times New Roman"/>
        <charset val="134"/>
      </rPr>
      <t>Rabdosia rubescens</t>
    </r>
    <r>
      <rPr>
        <sz val="13"/>
        <color theme="1"/>
        <rFont val="汉仪书宋二KW"/>
        <charset val="134"/>
      </rPr>
      <t>）全草</t>
    </r>
  </si>
  <si>
    <r>
      <rPr>
        <sz val="13"/>
        <rFont val="汉仪书宋二KW"/>
        <charset val="134"/>
      </rPr>
      <t>冬凌草甲素</t>
    </r>
    <r>
      <rPr>
        <sz val="13"/>
        <rFont val="Times New Roman"/>
        <charset val="134"/>
      </rPr>
      <t>+</t>
    </r>
    <r>
      <rPr>
        <sz val="13"/>
        <rFont val="汉仪书宋二KW"/>
        <charset val="134"/>
      </rPr>
      <t>千金藤素</t>
    </r>
  </si>
  <si>
    <t>177.0±0.7</t>
  </si>
  <si>
    <r>
      <rPr>
        <sz val="13"/>
        <color theme="1"/>
        <rFont val="宋体"/>
        <charset val="134"/>
      </rPr>
      <t>冬凌草甲素</t>
    </r>
    <r>
      <rPr>
        <sz val="13"/>
        <color theme="1"/>
        <rFont val="Times New Roman"/>
        <charset val="134"/>
      </rPr>
      <t>+</t>
    </r>
    <r>
      <rPr>
        <sz val="13"/>
        <color theme="1"/>
        <rFont val="宋体"/>
        <charset val="134"/>
      </rPr>
      <t>千金藤素</t>
    </r>
  </si>
  <si>
    <r>
      <rPr>
        <sz val="13"/>
        <color theme="1"/>
        <rFont val="Times New Roman"/>
        <charset val="134"/>
      </rPr>
      <t>1.0 mg/mL</t>
    </r>
    <r>
      <rPr>
        <sz val="13"/>
        <color theme="1"/>
        <rFont val="宋体"/>
        <charset val="134"/>
      </rPr>
      <t>（冬凌草甲素）</t>
    </r>
    <r>
      <rPr>
        <sz val="13"/>
        <color theme="1"/>
        <rFont val="Times New Roman"/>
        <charset val="134"/>
      </rPr>
      <t xml:space="preserve">
1.67 mg/mL</t>
    </r>
    <r>
      <rPr>
        <sz val="13"/>
        <color theme="1"/>
        <rFont val="宋体"/>
        <charset val="134"/>
      </rPr>
      <t>（千金藤素）</t>
    </r>
  </si>
  <si>
    <r>
      <rPr>
        <sz val="13"/>
        <color theme="1"/>
        <rFont val="宋体"/>
        <charset val="134"/>
      </rPr>
      <t>冰浴超声辅助；反溶剂滴加</t>
    </r>
  </si>
  <si>
    <r>
      <rPr>
        <sz val="13"/>
        <color theme="1"/>
        <rFont val="宋体"/>
        <charset val="134"/>
      </rPr>
      <t>超声</t>
    </r>
    <r>
      <rPr>
        <sz val="13"/>
        <color theme="1"/>
        <rFont val="Times New Roman"/>
        <charset val="134"/>
      </rPr>
      <t xml:space="preserve"> 3 min</t>
    </r>
    <r>
      <rPr>
        <sz val="13"/>
        <color theme="1"/>
        <rFont val="宋体"/>
        <charset val="134"/>
      </rPr>
      <t>；透析纯化</t>
    </r>
    <r>
      <rPr>
        <sz val="13"/>
        <color theme="1"/>
        <rFont val="Times New Roman"/>
        <charset val="134"/>
      </rPr>
      <t xml:space="preserve"> 24 h</t>
    </r>
  </si>
  <si>
    <r>
      <rPr>
        <sz val="13"/>
        <color theme="1"/>
        <rFont val="Times New Roman"/>
        <charset val="134"/>
      </rPr>
      <t xml:space="preserve">1. </t>
    </r>
    <r>
      <rPr>
        <sz val="13"/>
        <color theme="1"/>
        <rFont val="宋体"/>
        <charset val="134"/>
      </rPr>
      <t>直接杀伤肿瘤细胞、诱导凋亡</t>
    </r>
    <r>
      <rPr>
        <sz val="13"/>
        <color theme="1"/>
        <rFont val="Times New Roman"/>
        <charset val="134"/>
      </rPr>
      <t xml:space="preserve">
2. </t>
    </r>
    <r>
      <rPr>
        <sz val="13"/>
        <color theme="1"/>
        <rFont val="宋体"/>
        <charset val="134"/>
      </rPr>
      <t>协同引发肿瘤免疫原性细胞死亡（</t>
    </r>
    <r>
      <rPr>
        <sz val="13"/>
        <color theme="1"/>
        <rFont val="Times New Roman"/>
        <charset val="134"/>
      </rPr>
      <t>ICD</t>
    </r>
    <r>
      <rPr>
        <sz val="13"/>
        <color theme="1"/>
        <rFont val="宋体"/>
        <charset val="134"/>
      </rPr>
      <t>）</t>
    </r>
    <r>
      <rPr>
        <sz val="13"/>
        <color theme="1"/>
        <rFont val="Times New Roman"/>
        <charset val="134"/>
      </rPr>
      <t xml:space="preserve">
3. </t>
    </r>
    <r>
      <rPr>
        <sz val="13"/>
        <color theme="1"/>
        <rFont val="宋体"/>
        <charset val="134"/>
      </rPr>
      <t>促进</t>
    </r>
    <r>
      <rPr>
        <sz val="13"/>
        <color theme="1"/>
        <rFont val="Times New Roman"/>
        <charset val="134"/>
      </rPr>
      <t xml:space="preserve"> DC </t>
    </r>
    <r>
      <rPr>
        <sz val="13"/>
        <color theme="1"/>
        <rFont val="宋体"/>
        <charset val="134"/>
      </rPr>
      <t>成熟、激活</t>
    </r>
    <r>
      <rPr>
        <sz val="13"/>
        <color theme="1"/>
        <rFont val="Times New Roman"/>
        <charset val="134"/>
      </rPr>
      <t xml:space="preserve"> CD8⁺T </t>
    </r>
    <r>
      <rPr>
        <sz val="13"/>
        <color theme="1"/>
        <rFont val="宋体"/>
        <charset val="134"/>
      </rPr>
      <t>细胞</t>
    </r>
    <r>
      <rPr>
        <sz val="13"/>
        <color theme="1"/>
        <rFont val="Times New Roman"/>
        <charset val="134"/>
      </rPr>
      <t xml:space="preserve">
4. </t>
    </r>
    <r>
      <rPr>
        <sz val="13"/>
        <color theme="1"/>
        <rFont val="宋体"/>
        <charset val="134"/>
      </rPr>
      <t>重塑肿瘤微环境、抑制结直肠癌生长</t>
    </r>
  </si>
  <si>
    <r>
      <rPr>
        <sz val="13"/>
        <color theme="1"/>
        <rFont val="Times New Roman"/>
        <charset val="134"/>
      </rPr>
      <t xml:space="preserve">1. </t>
    </r>
    <r>
      <rPr>
        <sz val="13"/>
        <color theme="1"/>
        <rFont val="宋体"/>
        <charset val="134"/>
      </rPr>
      <t>反溶剂沉淀法：</t>
    </r>
    <r>
      <rPr>
        <sz val="13"/>
        <color theme="1"/>
        <rFont val="Times New Roman"/>
        <charset val="134"/>
      </rPr>
      <t xml:space="preserve">Ori </t>
    </r>
    <r>
      <rPr>
        <sz val="13"/>
        <color theme="1"/>
        <rFont val="宋体"/>
        <charset val="134"/>
      </rPr>
      <t>与</t>
    </r>
    <r>
      <rPr>
        <sz val="13"/>
        <color theme="1"/>
        <rFont val="Times New Roman"/>
        <charset val="134"/>
      </rPr>
      <t xml:space="preserve"> Cep DMSO </t>
    </r>
    <r>
      <rPr>
        <sz val="13"/>
        <color theme="1"/>
        <rFont val="宋体"/>
        <charset val="134"/>
      </rPr>
      <t>母液按</t>
    </r>
    <r>
      <rPr>
        <sz val="13"/>
        <color theme="1"/>
        <rFont val="Times New Roman"/>
        <charset val="134"/>
      </rPr>
      <t xml:space="preserve"> 1:1 </t>
    </r>
    <r>
      <rPr>
        <sz val="13"/>
        <color theme="1"/>
        <rFont val="宋体"/>
        <charset val="134"/>
      </rPr>
      <t>摩尔比混合</t>
    </r>
    <r>
      <rPr>
        <sz val="13"/>
        <color theme="1"/>
        <rFont val="Times New Roman"/>
        <charset val="134"/>
      </rPr>
      <t xml:space="preserve">
2. </t>
    </r>
    <r>
      <rPr>
        <sz val="13"/>
        <color theme="1"/>
        <rFont val="宋体"/>
        <charset val="134"/>
      </rPr>
      <t>缓慢滴入超纯水，冰浴超声</t>
    </r>
    <r>
      <rPr>
        <sz val="13"/>
        <color theme="1"/>
        <rFont val="Times New Roman"/>
        <charset val="134"/>
      </rPr>
      <t xml:space="preserve"> 3 min
3. </t>
    </r>
    <r>
      <rPr>
        <sz val="13"/>
        <color theme="1"/>
        <rFont val="宋体"/>
        <charset val="134"/>
      </rPr>
      <t>透析袋（</t>
    </r>
    <r>
      <rPr>
        <sz val="13"/>
        <color theme="1"/>
        <rFont val="Times New Roman"/>
        <charset val="134"/>
      </rPr>
      <t>MWCO 3500 Da</t>
    </r>
    <r>
      <rPr>
        <sz val="13"/>
        <color theme="1"/>
        <rFont val="宋体"/>
        <charset val="134"/>
      </rPr>
      <t>）纯化</t>
    </r>
    <r>
      <rPr>
        <sz val="13"/>
        <color theme="1"/>
        <rFont val="Times New Roman"/>
        <charset val="134"/>
      </rPr>
      <t xml:space="preserve"> 24 h
4. </t>
    </r>
    <r>
      <rPr>
        <sz val="13"/>
        <color theme="1"/>
        <rFont val="宋体"/>
        <charset val="134"/>
      </rPr>
      <t>得到无载体</t>
    </r>
    <r>
      <rPr>
        <sz val="13"/>
        <color theme="1"/>
        <rFont val="Times New Roman"/>
        <charset val="134"/>
      </rPr>
      <t xml:space="preserve"> OCN </t>
    </r>
    <r>
      <rPr>
        <sz val="13"/>
        <color theme="1"/>
        <rFont val="宋体"/>
        <charset val="134"/>
      </rPr>
      <t>纳米粒</t>
    </r>
  </si>
  <si>
    <r>
      <rPr>
        <sz val="13"/>
        <color theme="1"/>
        <rFont val="宋体"/>
        <charset val="134"/>
      </rPr>
      <t>四环二萜骨架；多羟基；亲疏水双亲结构；可形成氢键与疏水组装</t>
    </r>
  </si>
  <si>
    <r>
      <rPr>
        <sz val="12"/>
        <color theme="1"/>
        <rFont val="Times New Roman"/>
        <charset val="134"/>
      </rPr>
      <t xml:space="preserve">1. </t>
    </r>
    <r>
      <rPr>
        <sz val="12"/>
        <color theme="1"/>
        <rFont val="宋体"/>
        <charset val="134"/>
      </rPr>
      <t>与千金藤素</t>
    </r>
    <r>
      <rPr>
        <sz val="12"/>
        <color theme="1"/>
        <rFont val="Times New Roman"/>
        <charset val="134"/>
      </rPr>
      <t xml:space="preserve"> 1:1 </t>
    </r>
    <r>
      <rPr>
        <sz val="12"/>
        <color theme="1"/>
        <rFont val="宋体"/>
        <charset val="134"/>
      </rPr>
      <t>摩尔比共组装，纯药无载体</t>
    </r>
    <r>
      <rPr>
        <sz val="12"/>
        <color theme="1"/>
        <rFont val="Times New Roman"/>
        <charset val="134"/>
      </rPr>
      <t xml:space="preserve">
2. </t>
    </r>
    <r>
      <rPr>
        <sz val="12"/>
        <color theme="1"/>
        <rFont val="宋体"/>
        <charset val="134"/>
      </rPr>
      <t>包封率</t>
    </r>
    <r>
      <rPr>
        <sz val="12"/>
        <color theme="1"/>
        <rFont val="Times New Roman"/>
        <charset val="134"/>
      </rPr>
      <t xml:space="preserve"> Ori</t>
    </r>
    <r>
      <rPr>
        <sz val="12"/>
        <color theme="1"/>
        <rFont val="宋体"/>
        <charset val="134"/>
      </rPr>
      <t>：</t>
    </r>
    <r>
      <rPr>
        <sz val="12"/>
        <color theme="1"/>
        <rFont val="Times New Roman"/>
        <charset val="134"/>
      </rPr>
      <t>88.5%</t>
    </r>
    <r>
      <rPr>
        <sz val="12"/>
        <color theme="1"/>
        <rFont val="宋体"/>
        <charset val="134"/>
      </rPr>
      <t>，</t>
    </r>
    <r>
      <rPr>
        <sz val="12"/>
        <color theme="1"/>
        <rFont val="Times New Roman"/>
        <charset val="134"/>
      </rPr>
      <t>Cep</t>
    </r>
    <r>
      <rPr>
        <sz val="12"/>
        <color theme="1"/>
        <rFont val="宋体"/>
        <charset val="134"/>
      </rPr>
      <t>：</t>
    </r>
    <r>
      <rPr>
        <sz val="12"/>
        <color theme="1"/>
        <rFont val="Times New Roman"/>
        <charset val="134"/>
      </rPr>
      <t xml:space="preserve">89.9%
3. </t>
    </r>
    <r>
      <rPr>
        <sz val="12"/>
        <color theme="1"/>
        <rFont val="宋体"/>
        <charset val="134"/>
      </rPr>
      <t>酸性微环境响应释药</t>
    </r>
    <r>
      <rPr>
        <sz val="12"/>
        <color theme="1"/>
        <rFont val="Times New Roman"/>
        <charset val="134"/>
      </rPr>
      <t xml:space="preserve">
4. </t>
    </r>
    <r>
      <rPr>
        <sz val="12"/>
        <color theme="1"/>
        <rFont val="宋体"/>
        <charset val="134"/>
      </rPr>
      <t>经</t>
    </r>
    <r>
      <rPr>
        <sz val="12"/>
        <color theme="1"/>
        <rFont val="Times New Roman"/>
        <charset val="134"/>
      </rPr>
      <t xml:space="preserve"> AI </t>
    </r>
    <r>
      <rPr>
        <sz val="12"/>
        <color theme="1"/>
        <rFont val="宋体"/>
        <charset val="134"/>
      </rPr>
      <t>深度学习模型筛选最优组合</t>
    </r>
  </si>
  <si>
    <t>10.1002/adfm.202519567</t>
  </si>
  <si>
    <r>
      <rPr>
        <sz val="13"/>
        <color theme="1"/>
        <rFont val="宋体"/>
        <charset val="134"/>
      </rPr>
      <t>二氢青蒿素</t>
    </r>
  </si>
  <si>
    <t xml:space="preserve">Dihydroartemisinin </t>
  </si>
  <si>
    <t>C₁₅H₂₄O₅</t>
  </si>
  <si>
    <t xml:space="preserve">C[C@@H]1CC[C@H]2[C@H]([C@H](O[C@H]3[C@@]24[C@H]1CC[C@](O3)(OO4)C)O)C
</t>
  </si>
  <si>
    <t>71939-50-9</t>
  </si>
  <si>
    <r>
      <rPr>
        <sz val="13"/>
        <color theme="1"/>
        <rFont val="汉仪书宋二KW"/>
        <charset val="134"/>
      </rPr>
      <t>青蒿（</t>
    </r>
    <r>
      <rPr>
        <sz val="13"/>
        <color theme="1"/>
        <rFont val="Times New Roman"/>
        <charset val="134"/>
      </rPr>
      <t>Artemisia annua</t>
    </r>
    <r>
      <rPr>
        <sz val="13"/>
        <color theme="1"/>
        <rFont val="汉仪书宋二KW"/>
        <charset val="134"/>
      </rPr>
      <t>）叶</t>
    </r>
  </si>
  <si>
    <r>
      <rPr>
        <sz val="13"/>
        <rFont val="汉仪书宋二KW"/>
        <charset val="134"/>
      </rPr>
      <t>二氢青蒿素</t>
    </r>
    <r>
      <rPr>
        <sz val="13"/>
        <rFont val="Times New Roman"/>
        <charset val="134"/>
      </rPr>
      <t>+</t>
    </r>
    <r>
      <rPr>
        <sz val="13"/>
        <rFont val="汉仪书宋二KW"/>
        <charset val="134"/>
      </rPr>
      <t>瓜环</t>
    </r>
    <r>
      <rPr>
        <sz val="13"/>
        <rFont val="Times New Roman"/>
        <charset val="134"/>
      </rPr>
      <t>[7]+</t>
    </r>
    <r>
      <rPr>
        <sz val="13"/>
        <rFont val="汉仪书宋二KW"/>
        <charset val="134"/>
      </rPr>
      <t>谷胱甘肽修饰金纳米簇</t>
    </r>
  </si>
  <si>
    <r>
      <rPr>
        <sz val="13"/>
        <rFont val="宋体"/>
        <charset val="134"/>
      </rPr>
      <t>主客体自组装</t>
    </r>
  </si>
  <si>
    <r>
      <rPr>
        <sz val="13"/>
        <color theme="1"/>
        <rFont val="宋体"/>
        <charset val="134"/>
      </rPr>
      <t>主客体包合；疏水相互作用；氢键；范德华力</t>
    </r>
  </si>
  <si>
    <r>
      <rPr>
        <sz val="13"/>
        <color theme="1"/>
        <rFont val="宋体"/>
        <charset val="134"/>
      </rPr>
      <t>囊泡</t>
    </r>
  </si>
  <si>
    <t>98.4</t>
  </si>
  <si>
    <r>
      <rPr>
        <sz val="13"/>
        <color theme="1"/>
        <rFont val="宋体"/>
        <charset val="134"/>
      </rPr>
      <t>瓜环</t>
    </r>
    <r>
      <rPr>
        <sz val="13"/>
        <color theme="1"/>
        <rFont val="Times New Roman"/>
        <charset val="134"/>
      </rPr>
      <t xml:space="preserve">[7] + </t>
    </r>
    <r>
      <rPr>
        <sz val="13"/>
        <color theme="1"/>
        <rFont val="宋体"/>
        <charset val="134"/>
      </rPr>
      <t>二氢青蒿素</t>
    </r>
    <r>
      <rPr>
        <sz val="13"/>
        <color theme="1"/>
        <rFont val="Times New Roman"/>
        <charset val="134"/>
      </rPr>
      <t xml:space="preserve"> + </t>
    </r>
    <r>
      <rPr>
        <sz val="13"/>
        <color theme="1"/>
        <rFont val="宋体"/>
        <charset val="134"/>
      </rPr>
      <t>金纳米簇</t>
    </r>
  </si>
  <si>
    <t>5.0-7.0</t>
  </si>
  <si>
    <r>
      <rPr>
        <sz val="13"/>
        <color theme="1"/>
        <rFont val="Times New Roman"/>
        <charset val="134"/>
      </rPr>
      <t xml:space="preserve">pH 5.0 </t>
    </r>
    <r>
      <rPr>
        <sz val="13"/>
        <color theme="1"/>
        <rFont val="宋体"/>
        <charset val="134"/>
      </rPr>
      <t>响应</t>
    </r>
  </si>
  <si>
    <r>
      <rPr>
        <sz val="13"/>
        <color theme="1"/>
        <rFont val="宋体"/>
        <charset val="134"/>
      </rPr>
      <t>磁力搅拌；室温孵育</t>
    </r>
  </si>
  <si>
    <r>
      <rPr>
        <sz val="13"/>
        <color theme="1"/>
        <rFont val="宋体"/>
        <charset val="134"/>
      </rPr>
      <t>搅拌</t>
    </r>
    <r>
      <rPr>
        <sz val="13"/>
        <color theme="1"/>
        <rFont val="Times New Roman"/>
        <charset val="134"/>
      </rPr>
      <t xml:space="preserve"> 5 min</t>
    </r>
    <r>
      <rPr>
        <sz val="13"/>
        <color theme="1"/>
        <rFont val="宋体"/>
        <charset val="134"/>
      </rPr>
      <t>；孵育</t>
    </r>
    <r>
      <rPr>
        <sz val="13"/>
        <color theme="1"/>
        <rFont val="Times New Roman"/>
        <charset val="134"/>
      </rPr>
      <t xml:space="preserve"> 24 h</t>
    </r>
    <r>
      <rPr>
        <sz val="13"/>
        <color theme="1"/>
        <rFont val="宋体"/>
        <charset val="134"/>
      </rPr>
      <t>；离心纯化</t>
    </r>
    <r>
      <rPr>
        <sz val="13"/>
        <color theme="1"/>
        <rFont val="Times New Roman"/>
        <charset val="134"/>
      </rPr>
      <t xml:space="preserve"> 3 min</t>
    </r>
  </si>
  <si>
    <r>
      <rPr>
        <sz val="13"/>
        <color theme="1"/>
        <rFont val="Times New Roman"/>
        <charset val="134"/>
      </rPr>
      <t xml:space="preserve"> </t>
    </r>
    <r>
      <rPr>
        <sz val="13"/>
        <color theme="1"/>
        <rFont val="宋体"/>
        <charset val="134"/>
      </rPr>
      <t>诱导增生性瘢痕成纤维细胞铁死亡</t>
    </r>
    <r>
      <rPr>
        <sz val="13"/>
        <color theme="1"/>
        <rFont val="Times New Roman"/>
        <charset val="134"/>
      </rPr>
      <t xml:space="preserve">
2. </t>
    </r>
    <r>
      <rPr>
        <sz val="13"/>
        <color theme="1"/>
        <rFont val="宋体"/>
        <charset val="134"/>
      </rPr>
      <t>产生活性氧（</t>
    </r>
    <r>
      <rPr>
        <sz val="13"/>
        <color theme="1"/>
        <rFont val="Times New Roman"/>
        <charset val="134"/>
      </rPr>
      <t>ROS</t>
    </r>
    <r>
      <rPr>
        <sz val="13"/>
        <color theme="1"/>
        <rFont val="宋体"/>
        <charset val="134"/>
      </rPr>
      <t>）、引发脂质过氧化</t>
    </r>
    <r>
      <rPr>
        <sz val="13"/>
        <color theme="1"/>
        <rFont val="Times New Roman"/>
        <charset val="134"/>
      </rPr>
      <t xml:space="preserve">
3. </t>
    </r>
    <r>
      <rPr>
        <sz val="13"/>
        <color theme="1"/>
        <rFont val="宋体"/>
        <charset val="134"/>
      </rPr>
      <t>抑制</t>
    </r>
    <r>
      <rPr>
        <sz val="13"/>
        <color theme="1"/>
        <rFont val="Times New Roman"/>
        <charset val="134"/>
      </rPr>
      <t xml:space="preserve"> GPX4</t>
    </r>
    <r>
      <rPr>
        <sz val="13"/>
        <color theme="1"/>
        <rFont val="宋体"/>
        <charset val="134"/>
      </rPr>
      <t>、消耗</t>
    </r>
    <r>
      <rPr>
        <sz val="13"/>
        <color theme="1"/>
        <rFont val="Times New Roman"/>
        <charset val="134"/>
      </rPr>
      <t xml:space="preserve"> GSH
4. </t>
    </r>
    <r>
      <rPr>
        <sz val="13"/>
        <color theme="1"/>
        <rFont val="宋体"/>
        <charset val="134"/>
      </rPr>
      <t>联合凋亡通路杀伤瘢痕细胞、抗纤维化</t>
    </r>
  </si>
  <si>
    <r>
      <rPr>
        <sz val="13"/>
        <color theme="1"/>
        <rFont val="Times New Roman"/>
        <charset val="134"/>
      </rPr>
      <t xml:space="preserve">1. DHA </t>
    </r>
    <r>
      <rPr>
        <sz val="13"/>
        <color theme="1"/>
        <rFont val="宋体"/>
        <charset val="134"/>
      </rPr>
      <t>乙醇溶液加入</t>
    </r>
    <r>
      <rPr>
        <sz val="13"/>
        <color theme="1"/>
        <rFont val="Times New Roman"/>
        <charset val="134"/>
      </rPr>
      <t xml:space="preserve"> CB [7] </t>
    </r>
    <r>
      <rPr>
        <sz val="13"/>
        <color theme="1"/>
        <rFont val="宋体"/>
        <charset val="134"/>
      </rPr>
      <t>水溶液，室温搅拌</t>
    </r>
    <r>
      <rPr>
        <sz val="13"/>
        <color theme="1"/>
        <rFont val="Times New Roman"/>
        <charset val="134"/>
      </rPr>
      <t xml:space="preserve"> 5 min
2. </t>
    </r>
    <r>
      <rPr>
        <sz val="13"/>
        <color theme="1"/>
        <rFont val="宋体"/>
        <charset val="134"/>
      </rPr>
      <t>加入</t>
    </r>
    <r>
      <rPr>
        <sz val="13"/>
        <color theme="1"/>
        <rFont val="Times New Roman"/>
        <charset val="134"/>
      </rPr>
      <t xml:space="preserve"> GSH-AuNCs</t>
    </r>
    <r>
      <rPr>
        <sz val="13"/>
        <color theme="1"/>
        <rFont val="宋体"/>
        <charset val="134"/>
      </rPr>
      <t>，室温孵育</t>
    </r>
    <r>
      <rPr>
        <sz val="13"/>
        <color theme="1"/>
        <rFont val="Times New Roman"/>
        <charset val="134"/>
      </rPr>
      <t xml:space="preserve"> 24 h
3. 500 r/min </t>
    </r>
    <r>
      <rPr>
        <sz val="13"/>
        <color theme="1"/>
        <rFont val="宋体"/>
        <charset val="134"/>
      </rPr>
      <t>离心</t>
    </r>
    <r>
      <rPr>
        <sz val="13"/>
        <color theme="1"/>
        <rFont val="Times New Roman"/>
        <charset val="134"/>
      </rPr>
      <t xml:space="preserve"> 3 min </t>
    </r>
    <r>
      <rPr>
        <sz val="13"/>
        <color theme="1"/>
        <rFont val="宋体"/>
        <charset val="134"/>
      </rPr>
      <t>纯化，得</t>
    </r>
    <r>
      <rPr>
        <sz val="13"/>
        <color theme="1"/>
        <rFont val="Times New Roman"/>
        <charset val="134"/>
      </rPr>
      <t xml:space="preserve"> CAD NPs</t>
    </r>
  </si>
  <si>
    <r>
      <rPr>
        <sz val="13"/>
        <color theme="1"/>
        <rFont val="宋体"/>
        <charset val="134"/>
      </rPr>
      <t>过氧桥键结构；疏水刚性环骨架；羟基可形成氢键；可进入</t>
    </r>
    <r>
      <rPr>
        <sz val="13"/>
        <color theme="1"/>
        <rFont val="Times New Roman"/>
        <charset val="134"/>
      </rPr>
      <t xml:space="preserve"> CB [7] </t>
    </r>
    <r>
      <rPr>
        <sz val="13"/>
        <color theme="1"/>
        <rFont val="宋体"/>
        <charset val="134"/>
      </rPr>
      <t>空腔形成主客体包合物</t>
    </r>
  </si>
  <si>
    <r>
      <rPr>
        <sz val="12"/>
        <color theme="1"/>
        <rFont val="Times New Roman"/>
        <charset val="134"/>
      </rPr>
      <t xml:space="preserve">1. </t>
    </r>
    <r>
      <rPr>
        <sz val="12"/>
        <color theme="1"/>
        <rFont val="宋体"/>
        <charset val="134"/>
      </rPr>
      <t>与</t>
    </r>
    <r>
      <rPr>
        <sz val="12"/>
        <color theme="1"/>
        <rFont val="Times New Roman"/>
        <charset val="134"/>
      </rPr>
      <t xml:space="preserve"> AuNCs </t>
    </r>
    <r>
      <rPr>
        <sz val="12"/>
        <color theme="1"/>
        <rFont val="宋体"/>
        <charset val="134"/>
      </rPr>
      <t>协同触发铁死亡</t>
    </r>
    <r>
      <rPr>
        <sz val="12"/>
        <color theme="1"/>
        <rFont val="Times New Roman"/>
        <charset val="134"/>
      </rPr>
      <t xml:space="preserve"> + </t>
    </r>
    <r>
      <rPr>
        <sz val="12"/>
        <color theme="1"/>
        <rFont val="宋体"/>
        <charset val="134"/>
      </rPr>
      <t>凋亡双通路</t>
    </r>
    <r>
      <rPr>
        <sz val="12"/>
        <color theme="1"/>
        <rFont val="Times New Roman"/>
        <charset val="134"/>
      </rPr>
      <t xml:space="preserve">
2. pH </t>
    </r>
    <r>
      <rPr>
        <sz val="12"/>
        <color theme="1"/>
        <rFont val="宋体"/>
        <charset val="134"/>
      </rPr>
      <t>响应释药，酸性溶酶体靶向解组装</t>
    </r>
    <r>
      <rPr>
        <sz val="12"/>
        <color theme="1"/>
        <rFont val="Times New Roman"/>
        <charset val="134"/>
      </rPr>
      <t xml:space="preserve">
3. </t>
    </r>
    <r>
      <rPr>
        <sz val="12"/>
        <color theme="1"/>
        <rFont val="宋体"/>
        <charset val="134"/>
      </rPr>
      <t>负载</t>
    </r>
    <r>
      <rPr>
        <sz val="12"/>
        <color theme="1"/>
        <rFont val="Times New Roman"/>
        <charset val="134"/>
      </rPr>
      <t xml:space="preserve"> GelMA </t>
    </r>
    <r>
      <rPr>
        <sz val="12"/>
        <color theme="1"/>
        <rFont val="宋体"/>
        <charset val="134"/>
      </rPr>
      <t>微针实现透皮给药治疗增生性瘢痕</t>
    </r>
    <r>
      <rPr>
        <sz val="12"/>
        <color theme="1"/>
        <rFont val="Times New Roman"/>
        <charset val="134"/>
      </rPr>
      <t xml:space="preserve">
4. </t>
    </r>
    <r>
      <rPr>
        <sz val="12"/>
        <color theme="1"/>
        <rFont val="宋体"/>
        <charset val="134"/>
      </rPr>
      <t>包封率</t>
    </r>
    <r>
      <rPr>
        <sz val="12"/>
        <color theme="1"/>
        <rFont val="Times New Roman"/>
        <charset val="134"/>
      </rPr>
      <t xml:space="preserve"> DHA</t>
    </r>
    <r>
      <rPr>
        <sz val="12"/>
        <color theme="1"/>
        <rFont val="宋体"/>
        <charset val="134"/>
      </rPr>
      <t>：</t>
    </r>
    <r>
      <rPr>
        <sz val="12"/>
        <color theme="1"/>
        <rFont val="Times New Roman"/>
        <charset val="134"/>
      </rPr>
      <t>82.3±3.1%</t>
    </r>
    <r>
      <rPr>
        <sz val="12"/>
        <color theme="1"/>
        <rFont val="宋体"/>
        <charset val="134"/>
      </rPr>
      <t>，</t>
    </r>
    <r>
      <rPr>
        <sz val="12"/>
        <color theme="1"/>
        <rFont val="Times New Roman"/>
        <charset val="134"/>
      </rPr>
      <t>AuNCs</t>
    </r>
    <r>
      <rPr>
        <sz val="12"/>
        <color theme="1"/>
        <rFont val="宋体"/>
        <charset val="134"/>
      </rPr>
      <t>：</t>
    </r>
    <r>
      <rPr>
        <sz val="12"/>
        <color theme="1"/>
        <rFont val="Times New Roman"/>
        <charset val="134"/>
      </rPr>
      <t>90.5±2.6%</t>
    </r>
  </si>
  <si>
    <t>10.1002/adfm.202416011</t>
  </si>
  <si>
    <r>
      <rPr>
        <sz val="13"/>
        <color theme="1"/>
        <rFont val="宋体"/>
        <charset val="134"/>
      </rPr>
      <t>京尼平苷</t>
    </r>
  </si>
  <si>
    <t xml:space="preserve">Geniposide </t>
  </si>
  <si>
    <t>C₁₇H₂₄O₁₀</t>
  </si>
  <si>
    <t>COC(=O)C1=CO[C@H]([C@H]2[C@@H]1CC=C2CO)O[C@H]3[C@@H]([C@H]([C@@H]([C@H](O3)CO)O)O)O</t>
  </si>
  <si>
    <t>24512-63-8</t>
  </si>
  <si>
    <r>
      <rPr>
        <sz val="13"/>
        <color theme="1"/>
        <rFont val="汉仪书宋二KW"/>
        <charset val="134"/>
      </rPr>
      <t>栀子（</t>
    </r>
    <r>
      <rPr>
        <sz val="13"/>
        <color theme="1"/>
        <rFont val="Times New Roman"/>
        <charset val="134"/>
      </rPr>
      <t>Gardenia jasminoides</t>
    </r>
    <r>
      <rPr>
        <sz val="13"/>
        <color theme="1"/>
        <rFont val="汉仪书宋二KW"/>
        <charset val="134"/>
      </rPr>
      <t>）果实</t>
    </r>
  </si>
  <si>
    <r>
      <rPr>
        <sz val="13"/>
        <color theme="1"/>
        <rFont val="宋体"/>
        <charset val="134"/>
      </rPr>
      <t>雷公藤甲素</t>
    </r>
  </si>
  <si>
    <t>Triptolide</t>
  </si>
  <si>
    <t>C₂₀H₂₄O₆</t>
  </si>
  <si>
    <t>CC(C)[C@@]12[C@@H](O1)[C@H]3[C@@]4(O3)[C@]5(CCC6=C([C@@H]5C[C@H]7[C@]4([C@@H]2O)O7)COC6=O)C</t>
  </si>
  <si>
    <t>38748-32-2</t>
  </si>
  <si>
    <r>
      <rPr>
        <sz val="13"/>
        <color theme="1"/>
        <rFont val="汉仪书宋二KW"/>
        <charset val="134"/>
      </rPr>
      <t>雷公藤（</t>
    </r>
    <r>
      <rPr>
        <sz val="13"/>
        <color theme="1"/>
        <rFont val="Times New Roman"/>
        <charset val="134"/>
      </rPr>
      <t>Tripterygium wilfordii</t>
    </r>
    <r>
      <rPr>
        <sz val="13"/>
        <color theme="1"/>
        <rFont val="汉仪书宋二KW"/>
        <charset val="134"/>
      </rPr>
      <t>）根</t>
    </r>
  </si>
  <si>
    <r>
      <rPr>
        <sz val="13"/>
        <color rgb="FFFF0000"/>
        <rFont val="Times New Roman"/>
        <charset val="134"/>
      </rPr>
      <t xml:space="preserve">
</t>
    </r>
    <r>
      <rPr>
        <sz val="13"/>
        <color rgb="FFFF0000"/>
        <rFont val="宋体"/>
        <charset val="134"/>
      </rPr>
      <t>二甲双胍（食品禁用）</t>
    </r>
  </si>
  <si>
    <r>
      <rPr>
        <sz val="13"/>
        <rFont val="汉仪书宋二KW"/>
        <charset val="134"/>
      </rPr>
      <t>雷公藤甲素</t>
    </r>
    <r>
      <rPr>
        <sz val="13"/>
        <rFont val="Times New Roman"/>
        <charset val="134"/>
      </rPr>
      <t>+</t>
    </r>
    <r>
      <rPr>
        <sz val="13"/>
        <rFont val="汉仪书宋二KW"/>
        <charset val="134"/>
      </rPr>
      <t>二甲双胍</t>
    </r>
  </si>
  <si>
    <r>
      <rPr>
        <sz val="13"/>
        <rFont val="宋体"/>
        <charset val="134"/>
      </rPr>
      <t>多肽修饰</t>
    </r>
  </si>
  <si>
    <t>54</t>
  </si>
  <si>
    <r>
      <rPr>
        <sz val="13"/>
        <color theme="1"/>
        <rFont val="宋体"/>
        <charset val="134"/>
      </rPr>
      <t>氯仿</t>
    </r>
    <r>
      <rPr>
        <sz val="13"/>
        <color theme="1"/>
        <rFont val="Times New Roman"/>
        <charset val="134"/>
      </rPr>
      <t>/</t>
    </r>
    <r>
      <rPr>
        <sz val="13"/>
        <color theme="1"/>
        <rFont val="宋体"/>
        <charset val="134"/>
      </rPr>
      <t>甲醇</t>
    </r>
  </si>
  <si>
    <r>
      <rPr>
        <sz val="13"/>
        <color theme="1"/>
        <rFont val="宋体"/>
        <charset val="134"/>
      </rPr>
      <t>雷公藤甲素</t>
    </r>
    <r>
      <rPr>
        <sz val="13"/>
        <color theme="1"/>
        <rFont val="Times New Roman"/>
        <charset val="134"/>
      </rPr>
      <t>+</t>
    </r>
    <r>
      <rPr>
        <sz val="13"/>
        <color theme="1"/>
        <rFont val="宋体"/>
        <charset val="134"/>
      </rPr>
      <t>二甲双胍</t>
    </r>
  </si>
  <si>
    <t>5.8-7.4</t>
  </si>
  <si>
    <r>
      <rPr>
        <sz val="13"/>
        <color theme="1"/>
        <rFont val="宋体"/>
        <charset val="134"/>
      </rPr>
      <t>探头超声乳化；磁力搅拌</t>
    </r>
  </si>
  <si>
    <r>
      <rPr>
        <sz val="13"/>
        <color theme="1"/>
        <rFont val="宋体"/>
        <charset val="134"/>
      </rPr>
      <t>超声乳化</t>
    </r>
    <r>
      <rPr>
        <sz val="13"/>
        <color theme="1"/>
        <rFont val="Times New Roman"/>
        <charset val="134"/>
      </rPr>
      <t xml:space="preserve"> 5 min</t>
    </r>
    <r>
      <rPr>
        <sz val="13"/>
        <color theme="1"/>
        <rFont val="宋体"/>
        <charset val="134"/>
      </rPr>
      <t>；旋蒸除溶剂；孵育稳定</t>
    </r>
  </si>
  <si>
    <r>
      <rPr>
        <sz val="13"/>
        <color theme="1"/>
        <rFont val="Times New Roman"/>
        <charset val="134"/>
      </rPr>
      <t xml:space="preserve">1. </t>
    </r>
    <r>
      <rPr>
        <sz val="13"/>
        <color theme="1"/>
        <rFont val="宋体"/>
        <charset val="134"/>
      </rPr>
      <t>杀伤活化巨噬细胞、破骨细胞、类风湿成纤维样滑膜细胞</t>
    </r>
    <r>
      <rPr>
        <sz val="13"/>
        <color theme="1"/>
        <rFont val="Times New Roman"/>
        <charset val="134"/>
      </rPr>
      <t xml:space="preserve">
2. </t>
    </r>
    <r>
      <rPr>
        <sz val="13"/>
        <color theme="1"/>
        <rFont val="宋体"/>
        <charset val="134"/>
      </rPr>
      <t>诱导凋亡、抗炎、抑制增殖</t>
    </r>
    <r>
      <rPr>
        <sz val="13"/>
        <color theme="1"/>
        <rFont val="Times New Roman"/>
        <charset val="134"/>
      </rPr>
      <t xml:space="preserve">
3. </t>
    </r>
    <r>
      <rPr>
        <sz val="13"/>
        <color theme="1"/>
        <rFont val="宋体"/>
        <charset val="134"/>
      </rPr>
      <t>抑制血管新生、减轻关节侵蚀</t>
    </r>
    <r>
      <rPr>
        <sz val="13"/>
        <color theme="1"/>
        <rFont val="Times New Roman"/>
        <charset val="134"/>
      </rPr>
      <t xml:space="preserve">
4. </t>
    </r>
    <r>
      <rPr>
        <sz val="13"/>
        <color theme="1"/>
        <rFont val="宋体"/>
        <charset val="134"/>
      </rPr>
      <t>与二甲双胍协同调控免疫平衡</t>
    </r>
  </si>
  <si>
    <r>
      <rPr>
        <sz val="13"/>
        <color theme="1"/>
        <rFont val="Times New Roman"/>
        <charset val="134"/>
      </rPr>
      <t xml:space="preserve">1. </t>
    </r>
    <r>
      <rPr>
        <sz val="13"/>
        <color theme="1"/>
        <rFont val="宋体"/>
        <charset val="134"/>
      </rPr>
      <t>雷公藤甲素与</t>
    </r>
    <r>
      <rPr>
        <sz val="13"/>
        <color theme="1"/>
        <rFont val="Times New Roman"/>
        <charset val="134"/>
      </rPr>
      <t xml:space="preserve"> S_R-PEG₂₀₀₀-DSPE </t>
    </r>
    <r>
      <rPr>
        <sz val="13"/>
        <color theme="1"/>
        <rFont val="宋体"/>
        <charset val="134"/>
      </rPr>
      <t>溶于有机相</t>
    </r>
    <r>
      <rPr>
        <sz val="13"/>
        <color theme="1"/>
        <rFont val="Times New Roman"/>
        <charset val="134"/>
      </rPr>
      <t xml:space="preserve">
2. </t>
    </r>
    <r>
      <rPr>
        <sz val="13"/>
        <color theme="1"/>
        <rFont val="宋体"/>
        <charset val="134"/>
      </rPr>
      <t>二甲双胍溶于</t>
    </r>
    <r>
      <rPr>
        <sz val="13"/>
        <color theme="1"/>
        <rFont val="Times New Roman"/>
        <charset val="134"/>
      </rPr>
      <t xml:space="preserve"> PBS </t>
    </r>
    <r>
      <rPr>
        <sz val="13"/>
        <color theme="1"/>
        <rFont val="宋体"/>
        <charset val="134"/>
      </rPr>
      <t>水相</t>
    </r>
    <r>
      <rPr>
        <sz val="13"/>
        <color theme="1"/>
        <rFont val="Times New Roman"/>
        <charset val="134"/>
      </rPr>
      <t xml:space="preserve">
3. </t>
    </r>
    <r>
      <rPr>
        <sz val="13"/>
        <color theme="1"/>
        <rFont val="宋体"/>
        <charset val="134"/>
      </rPr>
      <t>探头超声乳化形成纳米粒</t>
    </r>
    <r>
      <rPr>
        <sz val="13"/>
        <color theme="1"/>
        <rFont val="Times New Roman"/>
        <charset val="134"/>
      </rPr>
      <t xml:space="preserve">
4. </t>
    </r>
    <r>
      <rPr>
        <sz val="13"/>
        <color theme="1"/>
        <rFont val="宋体"/>
        <charset val="134"/>
      </rPr>
      <t>减压旋蒸除有机溶剂，得</t>
    </r>
    <r>
      <rPr>
        <sz val="13"/>
        <color theme="1"/>
        <rFont val="Times New Roman"/>
        <charset val="134"/>
      </rPr>
      <t xml:space="preserve"> (S_R)@TM NPs</t>
    </r>
  </si>
  <si>
    <r>
      <rPr>
        <sz val="13"/>
        <color theme="1"/>
        <rFont val="宋体"/>
        <charset val="134"/>
      </rPr>
      <t>三环二萜内酯；多极性基团；氢键受体</t>
    </r>
    <r>
      <rPr>
        <sz val="13"/>
        <color theme="1"/>
        <rFont val="Times New Roman"/>
        <charset val="134"/>
      </rPr>
      <t xml:space="preserve"> / </t>
    </r>
    <r>
      <rPr>
        <sz val="13"/>
        <color theme="1"/>
        <rFont val="宋体"/>
        <charset val="134"/>
      </rPr>
      <t>供体；强疏水性；可与二甲双胍形成多重氢键</t>
    </r>
  </si>
  <si>
    <r>
      <rPr>
        <sz val="12"/>
        <color theme="1"/>
        <rFont val="Times New Roman"/>
        <charset val="134"/>
      </rPr>
      <t xml:space="preserve">1. MMP2/pH </t>
    </r>
    <r>
      <rPr>
        <sz val="12"/>
        <color theme="1"/>
        <rFont val="宋体"/>
        <charset val="134"/>
      </rPr>
      <t>双重响应：解组装</t>
    </r>
    <r>
      <rPr>
        <sz val="12"/>
        <color theme="1"/>
        <rFont val="Times New Roman"/>
        <charset val="134"/>
      </rPr>
      <t>→</t>
    </r>
    <r>
      <rPr>
        <sz val="12"/>
        <color theme="1"/>
        <rFont val="宋体"/>
        <charset val="134"/>
      </rPr>
      <t>电荷反转</t>
    </r>
    <r>
      <rPr>
        <sz val="12"/>
        <color theme="1"/>
        <rFont val="Times New Roman"/>
        <charset val="134"/>
      </rPr>
      <t xml:space="preserve">→RGD </t>
    </r>
    <r>
      <rPr>
        <sz val="12"/>
        <color theme="1"/>
        <rFont val="宋体"/>
        <charset val="134"/>
      </rPr>
      <t>暴露</t>
    </r>
    <r>
      <rPr>
        <sz val="12"/>
        <color theme="1"/>
        <rFont val="Times New Roman"/>
        <charset val="134"/>
      </rPr>
      <t xml:space="preserve">
2. STP </t>
    </r>
    <r>
      <rPr>
        <sz val="12"/>
        <color theme="1"/>
        <rFont val="宋体"/>
        <charset val="134"/>
      </rPr>
      <t>片段原位形成纳米纤维，修复血管屏障、延长滞留</t>
    </r>
    <r>
      <rPr>
        <sz val="12"/>
        <color theme="1"/>
        <rFont val="Times New Roman"/>
        <charset val="134"/>
      </rPr>
      <t xml:space="preserve">
3. </t>
    </r>
    <r>
      <rPr>
        <sz val="12"/>
        <color theme="1"/>
        <rFont val="宋体"/>
        <charset val="134"/>
      </rPr>
      <t>靶向类风湿关节炎炎性关节，实现时空精准递药</t>
    </r>
    <r>
      <rPr>
        <sz val="12"/>
        <color theme="1"/>
        <rFont val="Times New Roman"/>
        <charset val="134"/>
      </rPr>
      <t xml:space="preserve">
4. </t>
    </r>
    <r>
      <rPr>
        <sz val="12"/>
        <color theme="1"/>
        <rFont val="宋体"/>
        <charset val="134"/>
      </rPr>
      <t>无载体，纯药物共组装，安全性更高</t>
    </r>
  </si>
  <si>
    <t>10.1126/sciadv.adu5245</t>
  </si>
  <si>
    <r>
      <rPr>
        <sz val="13"/>
        <color theme="1"/>
        <rFont val="宋体"/>
        <charset val="134"/>
      </rPr>
      <t>虾青素</t>
    </r>
  </si>
  <si>
    <t>Astaxanthin</t>
  </si>
  <si>
    <t>C₄₀H₅₂O₄</t>
  </si>
  <si>
    <t>CC1=C(C(C[C@@H](C1=O)O)(C)C)/C=C/C(=C/C=C/C(=C/C=C/C=C(/C=C/C=C(/C=C/C2=C(C(=O)[C@H](CC2(C)C)O)C)\\C)\\C)/C)/C</t>
  </si>
  <si>
    <t>472-61-7</t>
  </si>
  <si>
    <r>
      <rPr>
        <sz val="13"/>
        <color theme="1"/>
        <rFont val="汉仪书宋二KW"/>
        <charset val="134"/>
      </rPr>
      <t>雨生红球藻（</t>
    </r>
    <r>
      <rPr>
        <sz val="13"/>
        <color theme="1"/>
        <rFont val="Times New Roman"/>
        <charset val="134"/>
      </rPr>
      <t>Haematococcus pluvialis</t>
    </r>
    <r>
      <rPr>
        <sz val="13"/>
        <color theme="1"/>
        <rFont val="汉仪书宋二KW"/>
        <charset val="134"/>
      </rPr>
      <t>）</t>
    </r>
  </si>
  <si>
    <r>
      <rPr>
        <sz val="13"/>
        <color theme="1"/>
        <rFont val="宋体"/>
        <charset val="134"/>
      </rPr>
      <t>雨生红球藻油（新资源食品）</t>
    </r>
  </si>
  <si>
    <r>
      <rPr>
        <sz val="13"/>
        <color theme="1"/>
        <rFont val="宋体"/>
        <charset val="134"/>
      </rPr>
      <t>雨生红球藻油食用量为</t>
    </r>
    <r>
      <rPr>
        <sz val="13"/>
        <color theme="1"/>
        <rFont val="Times New Roman"/>
        <charset val="134"/>
      </rPr>
      <t>≤240mg/</t>
    </r>
    <r>
      <rPr>
        <sz val="13"/>
        <color theme="1"/>
        <rFont val="宋体"/>
        <charset val="134"/>
      </rPr>
      <t>天。雨生红球藻油总虾青素含量</t>
    </r>
    <r>
      <rPr>
        <sz val="13"/>
        <color theme="1"/>
        <rFont val="Times New Roman"/>
        <charset val="134"/>
      </rPr>
      <t>≥5%</t>
    </r>
    <r>
      <rPr>
        <sz val="13"/>
        <color theme="1"/>
        <rFont val="宋体"/>
        <charset val="134"/>
      </rPr>
      <t>，全反式虾青素含量与总虾青素含量比值</t>
    </r>
    <r>
      <rPr>
        <sz val="13"/>
        <color theme="1"/>
        <rFont val="Times New Roman"/>
        <charset val="134"/>
      </rPr>
      <t>≥70%</t>
    </r>
    <r>
      <rPr>
        <sz val="13"/>
        <color theme="1"/>
        <rFont val="宋体"/>
        <charset val="134"/>
      </rPr>
      <t>，微囊藻毒素</t>
    </r>
    <r>
      <rPr>
        <sz val="13"/>
        <color theme="1"/>
        <rFont val="Times New Roman"/>
        <charset val="134"/>
      </rPr>
      <t>LR</t>
    </r>
    <r>
      <rPr>
        <sz val="13"/>
        <color theme="1"/>
        <rFont val="宋体"/>
        <charset val="134"/>
      </rPr>
      <t>、</t>
    </r>
    <r>
      <rPr>
        <sz val="13"/>
        <color theme="1"/>
        <rFont val="Times New Roman"/>
        <charset val="134"/>
      </rPr>
      <t>RR</t>
    </r>
    <r>
      <rPr>
        <sz val="13"/>
        <color theme="1"/>
        <rFont val="宋体"/>
        <charset val="134"/>
      </rPr>
      <t>、</t>
    </r>
    <r>
      <rPr>
        <sz val="13"/>
        <color theme="1"/>
        <rFont val="Times New Roman"/>
        <charset val="134"/>
      </rPr>
      <t>YR</t>
    </r>
    <r>
      <rPr>
        <sz val="13"/>
        <color theme="1"/>
        <rFont val="宋体"/>
        <charset val="134"/>
      </rPr>
      <t>均应＜</t>
    </r>
    <r>
      <rPr>
        <sz val="13"/>
        <color theme="1"/>
        <rFont val="Times New Roman"/>
        <charset val="134"/>
      </rPr>
      <t>1μg/kg</t>
    </r>
    <r>
      <rPr>
        <sz val="13"/>
        <color theme="1"/>
        <rFont val="宋体"/>
        <charset val="134"/>
      </rPr>
      <t>。使用范围不包括婴幼儿食品，食品安全指标参照我国现行食品安全国家标准中植物油的相关规定执行。</t>
    </r>
  </si>
  <si>
    <r>
      <rPr>
        <sz val="13"/>
        <color theme="1"/>
        <rFont val="宋体"/>
        <charset val="134"/>
      </rPr>
      <t>原卫生部</t>
    </r>
    <r>
      <rPr>
        <sz val="13"/>
        <color theme="1"/>
        <rFont val="Times New Roman"/>
        <charset val="134"/>
      </rPr>
      <t>2010</t>
    </r>
    <r>
      <rPr>
        <sz val="13"/>
        <color theme="1"/>
        <rFont val="宋体"/>
        <charset val="134"/>
      </rPr>
      <t>年第</t>
    </r>
    <r>
      <rPr>
        <sz val="13"/>
        <color theme="1"/>
        <rFont val="Times New Roman"/>
        <charset val="134"/>
      </rPr>
      <t>17</t>
    </r>
    <r>
      <rPr>
        <sz val="13"/>
        <color theme="1"/>
        <rFont val="宋体"/>
        <charset val="134"/>
      </rPr>
      <t>号公告（雨生红球藻，含虾青素）；保健食品原料（营养素补充剂）；已使用化妆品原料目录（</t>
    </r>
    <r>
      <rPr>
        <sz val="13"/>
        <color theme="1"/>
        <rFont val="Times New Roman"/>
        <charset val="134"/>
      </rPr>
      <t>2021</t>
    </r>
    <r>
      <rPr>
        <sz val="13"/>
        <color theme="1"/>
        <rFont val="宋体"/>
        <charset val="134"/>
      </rPr>
      <t>年版）</t>
    </r>
  </si>
  <si>
    <r>
      <rPr>
        <sz val="13"/>
        <rFont val="宋体"/>
        <charset val="134"/>
      </rPr>
      <t>虾青素</t>
    </r>
    <r>
      <rPr>
        <sz val="13"/>
        <rFont val="Times New Roman"/>
        <charset val="134"/>
      </rPr>
      <t>+</t>
    </r>
    <r>
      <rPr>
        <sz val="13"/>
        <rFont val="宋体"/>
        <charset val="134"/>
      </rPr>
      <t>乳清蛋白</t>
    </r>
    <r>
      <rPr>
        <sz val="13"/>
        <rFont val="Times New Roman"/>
        <charset val="134"/>
      </rPr>
      <t>-</t>
    </r>
    <r>
      <rPr>
        <sz val="13"/>
        <rFont val="宋体"/>
        <charset val="134"/>
      </rPr>
      <t>葡聚糖共轭物</t>
    </r>
    <r>
      <rPr>
        <sz val="13"/>
        <rFont val="Times New Roman"/>
        <charset val="134"/>
      </rPr>
      <t>+</t>
    </r>
    <r>
      <rPr>
        <sz val="13"/>
        <rFont val="宋体"/>
        <charset val="134"/>
      </rPr>
      <t>透明质酸</t>
    </r>
    <r>
      <rPr>
        <sz val="13"/>
        <rFont val="Times New Roman"/>
        <charset val="134"/>
      </rPr>
      <t>-</t>
    </r>
    <r>
      <rPr>
        <sz val="13"/>
        <rFont val="宋体"/>
        <charset val="134"/>
      </rPr>
      <t>硫辛酸</t>
    </r>
  </si>
  <si>
    <r>
      <rPr>
        <sz val="13"/>
        <color theme="1"/>
        <rFont val="宋体"/>
        <charset val="134"/>
      </rPr>
      <t>疏水相互作用；氢键；静电相互作用</t>
    </r>
  </si>
  <si>
    <t>380</t>
  </si>
  <si>
    <r>
      <rPr>
        <sz val="13"/>
        <color theme="1"/>
        <rFont val="Times New Roman"/>
        <charset val="134"/>
      </rPr>
      <t>PBS/</t>
    </r>
    <r>
      <rPr>
        <sz val="13"/>
        <color theme="1"/>
        <rFont val="宋体"/>
        <charset val="134"/>
      </rPr>
      <t>水</t>
    </r>
  </si>
  <si>
    <r>
      <rPr>
        <sz val="13"/>
        <color theme="1"/>
        <rFont val="宋体"/>
        <charset val="134"/>
      </rPr>
      <t>虾青素</t>
    </r>
    <r>
      <rPr>
        <sz val="13"/>
        <color theme="1"/>
        <rFont val="Times New Roman"/>
        <charset val="134"/>
      </rPr>
      <t>+</t>
    </r>
    <r>
      <rPr>
        <sz val="13"/>
        <color theme="1"/>
        <rFont val="宋体"/>
        <charset val="134"/>
      </rPr>
      <t>乳清蛋白</t>
    </r>
    <r>
      <rPr>
        <sz val="13"/>
        <color theme="1"/>
        <rFont val="Times New Roman"/>
        <charset val="134"/>
      </rPr>
      <t>-</t>
    </r>
    <r>
      <rPr>
        <sz val="13"/>
        <color theme="1"/>
        <rFont val="宋体"/>
        <charset val="134"/>
      </rPr>
      <t>葡聚糖</t>
    </r>
    <r>
      <rPr>
        <sz val="13"/>
        <color theme="1"/>
        <rFont val="Times New Roman"/>
        <charset val="134"/>
      </rPr>
      <t>+</t>
    </r>
    <r>
      <rPr>
        <sz val="13"/>
        <color theme="1"/>
        <rFont val="宋体"/>
        <charset val="134"/>
      </rPr>
      <t>透明质酸</t>
    </r>
    <r>
      <rPr>
        <sz val="13"/>
        <color theme="1"/>
        <rFont val="Times New Roman"/>
        <charset val="134"/>
      </rPr>
      <t>-</t>
    </r>
    <r>
      <rPr>
        <sz val="13"/>
        <color theme="1"/>
        <rFont val="宋体"/>
        <charset val="134"/>
      </rPr>
      <t>硫辛酸</t>
    </r>
  </si>
  <si>
    <r>
      <rPr>
        <sz val="13"/>
        <color theme="1"/>
        <rFont val="宋体"/>
        <charset val="134"/>
      </rPr>
      <t>恒流泵滴加；磁力搅拌；旋转蒸发</t>
    </r>
  </si>
  <si>
    <r>
      <rPr>
        <sz val="13"/>
        <color theme="1"/>
        <rFont val="宋体"/>
        <charset val="134"/>
      </rPr>
      <t>滴加</t>
    </r>
    <r>
      <rPr>
        <sz val="13"/>
        <color theme="1"/>
        <rFont val="Times New Roman"/>
        <charset val="134"/>
      </rPr>
      <t xml:space="preserve"> 2×5 mL/h</t>
    </r>
    <r>
      <rPr>
        <sz val="13"/>
        <color theme="1"/>
        <rFont val="宋体"/>
        <charset val="134"/>
      </rPr>
      <t>；搅拌</t>
    </r>
    <r>
      <rPr>
        <sz val="13"/>
        <color theme="1"/>
        <rFont val="Times New Roman"/>
        <charset val="134"/>
      </rPr>
      <t xml:space="preserve"> 2 h</t>
    </r>
    <r>
      <rPr>
        <sz val="13"/>
        <color theme="1"/>
        <rFont val="宋体"/>
        <charset val="134"/>
      </rPr>
      <t>；旋蒸除醇</t>
    </r>
  </si>
  <si>
    <r>
      <rPr>
        <sz val="13"/>
        <color theme="1"/>
        <rFont val="Times New Roman"/>
        <charset val="134"/>
      </rPr>
      <t xml:space="preserve">1. </t>
    </r>
    <r>
      <rPr>
        <sz val="13"/>
        <color theme="1"/>
        <rFont val="宋体"/>
        <charset val="134"/>
      </rPr>
      <t>强效抗氧化、清除</t>
    </r>
    <r>
      <rPr>
        <sz val="13"/>
        <color theme="1"/>
        <rFont val="Times New Roman"/>
        <charset val="134"/>
      </rPr>
      <t xml:space="preserve"> ROS</t>
    </r>
    <r>
      <rPr>
        <sz val="13"/>
        <color theme="1"/>
        <rFont val="宋体"/>
        <charset val="134"/>
      </rPr>
      <t>、保护线粒体膜电位</t>
    </r>
    <r>
      <rPr>
        <sz val="13"/>
        <color theme="1"/>
        <rFont val="Times New Roman"/>
        <charset val="134"/>
      </rPr>
      <t xml:space="preserve">
2. </t>
    </r>
    <r>
      <rPr>
        <sz val="13"/>
        <color theme="1"/>
        <rFont val="宋体"/>
        <charset val="134"/>
      </rPr>
      <t>抗炎：抑制</t>
    </r>
    <r>
      <rPr>
        <sz val="13"/>
        <color theme="1"/>
        <rFont val="Times New Roman"/>
        <charset val="134"/>
      </rPr>
      <t xml:space="preserve"> TLR4/MyD88/NF-κB </t>
    </r>
    <r>
      <rPr>
        <sz val="13"/>
        <color theme="1"/>
        <rFont val="宋体"/>
        <charset val="134"/>
      </rPr>
      <t>通路、降低</t>
    </r>
    <r>
      <rPr>
        <sz val="13"/>
        <color theme="1"/>
        <rFont val="Times New Roman"/>
        <charset val="134"/>
      </rPr>
      <t xml:space="preserve"> TNF-α/IL-1β/IL-6
3. </t>
    </r>
    <r>
      <rPr>
        <sz val="13"/>
        <color theme="1"/>
        <rFont val="宋体"/>
        <charset val="134"/>
      </rPr>
      <t>修复肠道屏障、上调</t>
    </r>
    <r>
      <rPr>
        <sz val="13"/>
        <color theme="1"/>
        <rFont val="Times New Roman"/>
        <charset val="134"/>
      </rPr>
      <t xml:space="preserve"> ZO-1/occludin/Muc-2
4. </t>
    </r>
    <r>
      <rPr>
        <sz val="13"/>
        <color theme="1"/>
        <rFont val="宋体"/>
        <charset val="134"/>
      </rPr>
      <t>调节肠道菌群、增加短链脂肪酸</t>
    </r>
  </si>
  <si>
    <r>
      <rPr>
        <sz val="13"/>
        <color theme="1"/>
        <rFont val="Times New Roman"/>
        <charset val="134"/>
      </rPr>
      <t xml:space="preserve">1. </t>
    </r>
    <r>
      <rPr>
        <sz val="13"/>
        <color theme="1"/>
        <rFont val="宋体"/>
        <charset val="134"/>
      </rPr>
      <t>制备</t>
    </r>
    <r>
      <rPr>
        <sz val="13"/>
        <color theme="1"/>
        <rFont val="Times New Roman"/>
        <charset val="134"/>
      </rPr>
      <t xml:space="preserve"> TPP </t>
    </r>
    <r>
      <rPr>
        <sz val="13"/>
        <color theme="1"/>
        <rFont val="宋体"/>
        <charset val="134"/>
      </rPr>
      <t>修饰的</t>
    </r>
    <r>
      <rPr>
        <sz val="13"/>
        <color theme="1"/>
        <rFont val="Times New Roman"/>
        <charset val="134"/>
      </rPr>
      <t xml:space="preserve"> WPI-DX </t>
    </r>
    <r>
      <rPr>
        <sz val="13"/>
        <color theme="1"/>
        <rFont val="宋体"/>
        <charset val="134"/>
      </rPr>
      <t>共轭物</t>
    </r>
    <r>
      <rPr>
        <sz val="13"/>
        <color theme="1"/>
        <rFont val="Times New Roman"/>
        <charset val="134"/>
      </rPr>
      <t xml:space="preserve">
2. </t>
    </r>
    <r>
      <rPr>
        <sz val="13"/>
        <color theme="1"/>
        <rFont val="宋体"/>
        <charset val="134"/>
      </rPr>
      <t>自组装得到</t>
    </r>
    <r>
      <rPr>
        <sz val="13"/>
        <color theme="1"/>
        <rFont val="Times New Roman"/>
        <charset val="134"/>
      </rPr>
      <t xml:space="preserve"> TWD-ASX </t>
    </r>
    <r>
      <rPr>
        <sz val="13"/>
        <color theme="1"/>
        <rFont val="宋体"/>
        <charset val="134"/>
      </rPr>
      <t>内核纳米粒</t>
    </r>
    <r>
      <rPr>
        <sz val="13"/>
        <color theme="1"/>
        <rFont val="Times New Roman"/>
        <charset val="134"/>
      </rPr>
      <t xml:space="preserve">
3. </t>
    </r>
    <r>
      <rPr>
        <sz val="13"/>
        <color theme="1"/>
        <rFont val="宋体"/>
        <charset val="134"/>
      </rPr>
      <t>复乳溶剂挥发法包裹</t>
    </r>
    <r>
      <rPr>
        <sz val="13"/>
        <color theme="1"/>
        <rFont val="Times New Roman"/>
        <charset val="134"/>
      </rPr>
      <t xml:space="preserve"> HA-LA </t>
    </r>
    <r>
      <rPr>
        <sz val="13"/>
        <color theme="1"/>
        <rFont val="宋体"/>
        <charset val="134"/>
      </rPr>
      <t>外壳</t>
    </r>
    <r>
      <rPr>
        <sz val="13"/>
        <color theme="1"/>
        <rFont val="Times New Roman"/>
        <charset val="134"/>
      </rPr>
      <t xml:space="preserve">
4. </t>
    </r>
    <r>
      <rPr>
        <sz val="13"/>
        <color theme="1"/>
        <rFont val="宋体"/>
        <charset val="134"/>
      </rPr>
      <t>旋蒸、透析、冻干得到</t>
    </r>
    <r>
      <rPr>
        <sz val="13"/>
        <color theme="1"/>
        <rFont val="Times New Roman"/>
        <charset val="134"/>
      </rPr>
      <t xml:space="preserve"> HL-TWD-ASX</t>
    </r>
  </si>
  <si>
    <r>
      <rPr>
        <sz val="13"/>
        <color theme="1"/>
        <rFont val="宋体"/>
        <charset val="134"/>
      </rPr>
      <t>共轭长链多烯结构；两端羟基</t>
    </r>
    <r>
      <rPr>
        <sz val="13"/>
        <color theme="1"/>
        <rFont val="Times New Roman"/>
        <charset val="134"/>
      </rPr>
      <t xml:space="preserve"> / </t>
    </r>
    <r>
      <rPr>
        <sz val="13"/>
        <color theme="1"/>
        <rFont val="宋体"/>
        <charset val="134"/>
      </rPr>
      <t>酮基；强疏水性；自由基淬灭位点；可形成氢键与疏水组装</t>
    </r>
  </si>
  <si>
    <r>
      <rPr>
        <sz val="12"/>
        <color theme="1"/>
        <rFont val="Times New Roman"/>
        <charset val="134"/>
      </rPr>
      <t xml:space="preserve">1. </t>
    </r>
    <r>
      <rPr>
        <sz val="12"/>
        <color theme="1"/>
        <rFont val="宋体"/>
        <charset val="134"/>
      </rPr>
      <t>双重靶向：</t>
    </r>
    <r>
      <rPr>
        <sz val="12"/>
        <color theme="1"/>
        <rFont val="Times New Roman"/>
        <charset val="134"/>
      </rPr>
      <t xml:space="preserve">CD44 </t>
    </r>
    <r>
      <rPr>
        <sz val="12"/>
        <color theme="1"/>
        <rFont val="宋体"/>
        <charset val="134"/>
      </rPr>
      <t>介导巨噬细胞靶向</t>
    </r>
    <r>
      <rPr>
        <sz val="12"/>
        <color theme="1"/>
        <rFont val="Times New Roman"/>
        <charset val="134"/>
      </rPr>
      <t xml:space="preserve"> + TPP </t>
    </r>
    <r>
      <rPr>
        <sz val="12"/>
        <color theme="1"/>
        <rFont val="宋体"/>
        <charset val="134"/>
      </rPr>
      <t>介导线粒体靶向</t>
    </r>
    <r>
      <rPr>
        <sz val="12"/>
        <color theme="1"/>
        <rFont val="Times New Roman"/>
        <charset val="134"/>
      </rPr>
      <t xml:space="preserve">
2. GSH </t>
    </r>
    <r>
      <rPr>
        <sz val="12"/>
        <color theme="1"/>
        <rFont val="宋体"/>
        <charset val="134"/>
      </rPr>
      <t>还原响应释药，炎症微环境特异性释放</t>
    </r>
    <r>
      <rPr>
        <sz val="12"/>
        <color theme="1"/>
        <rFont val="Times New Roman"/>
        <charset val="134"/>
      </rPr>
      <t xml:space="preserve">
3. </t>
    </r>
    <r>
      <rPr>
        <sz val="12"/>
        <color theme="1"/>
        <rFont val="宋体"/>
        <charset val="134"/>
      </rPr>
      <t>口服递送、结肠富集、改善溃疡性结肠炎</t>
    </r>
  </si>
  <si>
    <t>10.1016/j.biomaterials.2022.121976</t>
  </si>
  <si>
    <r>
      <rPr>
        <sz val="13"/>
        <color theme="1"/>
        <rFont val="宋体"/>
        <charset val="134"/>
      </rPr>
      <t>栀子苷</t>
    </r>
  </si>
  <si>
    <t>Geniposide</t>
  </si>
  <si>
    <t xml:space="preserve"> COC(=O)C1=CO[C@H]([C@H]2[C@@H]1CC=C2CO)O[C@H]3[C@@H]([C@H]([C@@H]([C@H](O3)CO)O)O)O</t>
  </si>
  <si>
    <r>
      <rPr>
        <sz val="13"/>
        <color theme="1"/>
        <rFont val="宋体"/>
        <charset val="134"/>
      </rPr>
      <t>中国药典</t>
    </r>
    <r>
      <rPr>
        <sz val="13"/>
        <color theme="1"/>
        <rFont val="Times New Roman"/>
        <charset val="134"/>
      </rPr>
      <t>2020</t>
    </r>
    <r>
      <rPr>
        <sz val="13"/>
        <color theme="1"/>
        <rFont val="宋体"/>
        <charset val="134"/>
      </rPr>
      <t>年版（栀子）</t>
    </r>
  </si>
  <si>
    <r>
      <rPr>
        <sz val="13"/>
        <rFont val="汉仪书宋二KW"/>
        <charset val="134"/>
      </rPr>
      <t>栀子提取物</t>
    </r>
    <r>
      <rPr>
        <sz val="13"/>
        <rFont val="Times New Roman"/>
        <charset val="134"/>
      </rPr>
      <t>+</t>
    </r>
    <r>
      <rPr>
        <sz val="13"/>
        <rFont val="汉仪书宋二KW"/>
        <charset val="134"/>
      </rPr>
      <t>蔗糖</t>
    </r>
  </si>
  <si>
    <r>
      <rPr>
        <sz val="13"/>
        <color theme="1"/>
        <rFont val="宋体"/>
        <charset val="134"/>
      </rPr>
      <t>氢键；疏水相互作用；空间包埋</t>
    </r>
  </si>
  <si>
    <r>
      <rPr>
        <sz val="13"/>
        <color theme="1"/>
        <rFont val="宋体"/>
        <charset val="134"/>
      </rPr>
      <t>三维多孔网络</t>
    </r>
  </si>
  <si>
    <r>
      <rPr>
        <sz val="13"/>
        <color theme="1"/>
        <rFont val="宋体"/>
        <charset val="134"/>
      </rPr>
      <t>微米级多孔凝胶（包载栀子苷）</t>
    </r>
  </si>
  <si>
    <r>
      <rPr>
        <sz val="13"/>
        <color theme="1"/>
        <rFont val="宋体"/>
        <charset val="134"/>
      </rPr>
      <t>栀子提取物（</t>
    </r>
    <r>
      <rPr>
        <sz val="13"/>
        <color theme="1"/>
        <rFont val="Times New Roman"/>
        <charset val="134"/>
      </rPr>
      <t>GE</t>
    </r>
    <r>
      <rPr>
        <sz val="13"/>
        <color theme="1"/>
        <rFont val="宋体"/>
        <charset val="134"/>
      </rPr>
      <t>）</t>
    </r>
    <r>
      <rPr>
        <sz val="13"/>
        <color theme="1"/>
        <rFont val="Times New Roman"/>
        <charset val="134"/>
      </rPr>
      <t>+</t>
    </r>
    <r>
      <rPr>
        <sz val="13"/>
        <color theme="1"/>
        <rFont val="宋体"/>
        <charset val="134"/>
      </rPr>
      <t>蔗糖</t>
    </r>
  </si>
  <si>
    <r>
      <rPr>
        <sz val="13"/>
        <color theme="1"/>
        <rFont val="Times New Roman"/>
        <charset val="134"/>
      </rPr>
      <t>51.4 mg/mL</t>
    </r>
    <r>
      <rPr>
        <sz val="13"/>
        <color theme="1"/>
        <rFont val="宋体"/>
        <charset val="134"/>
      </rPr>
      <t>（</t>
    </r>
    <r>
      <rPr>
        <sz val="13"/>
        <color theme="1"/>
        <rFont val="Times New Roman"/>
        <charset val="134"/>
      </rPr>
      <t>GE</t>
    </r>
    <r>
      <rPr>
        <sz val="13"/>
        <color theme="1"/>
        <rFont val="宋体"/>
        <charset val="134"/>
      </rPr>
      <t>）</t>
    </r>
    <r>
      <rPr>
        <sz val="13"/>
        <color theme="1"/>
        <rFont val="Times New Roman"/>
        <charset val="134"/>
      </rPr>
      <t xml:space="preserve">
771 mg/mL</t>
    </r>
    <r>
      <rPr>
        <sz val="13"/>
        <color theme="1"/>
        <rFont val="宋体"/>
        <charset val="134"/>
      </rPr>
      <t>（蔗糖）</t>
    </r>
  </si>
  <si>
    <r>
      <rPr>
        <sz val="13"/>
        <color theme="1"/>
        <rFont val="Times New Roman"/>
        <charset val="134"/>
      </rPr>
      <t xml:space="preserve">70 </t>
    </r>
    <r>
      <rPr>
        <sz val="13"/>
        <color theme="1"/>
        <rFont val="宋体"/>
        <charset val="134"/>
      </rPr>
      <t>℃加热</t>
    </r>
    <r>
      <rPr>
        <sz val="13"/>
        <color theme="1"/>
        <rFont val="Times New Roman"/>
        <charset val="134"/>
      </rPr>
      <t xml:space="preserve">→4 </t>
    </r>
    <r>
      <rPr>
        <sz val="13"/>
        <color theme="1"/>
        <rFont val="宋体"/>
        <charset val="134"/>
      </rPr>
      <t>℃冷却</t>
    </r>
  </si>
  <si>
    <r>
      <rPr>
        <sz val="13"/>
        <color theme="1"/>
        <rFont val="宋体"/>
        <charset val="134"/>
      </rPr>
      <t>磁力搅拌</t>
    </r>
  </si>
  <si>
    <r>
      <rPr>
        <sz val="13"/>
        <color theme="1"/>
        <rFont val="Times New Roman"/>
        <charset val="134"/>
      </rPr>
      <t xml:space="preserve">70 </t>
    </r>
    <r>
      <rPr>
        <sz val="13"/>
        <color theme="1"/>
        <rFont val="宋体"/>
        <charset val="134"/>
      </rPr>
      <t>℃搅拌</t>
    </r>
    <r>
      <rPr>
        <sz val="13"/>
        <color theme="1"/>
        <rFont val="Times New Roman"/>
        <charset val="134"/>
      </rPr>
      <t xml:space="preserve"> 5 min</t>
    </r>
    <r>
      <rPr>
        <sz val="13"/>
        <color theme="1"/>
        <rFont val="宋体"/>
        <charset val="134"/>
      </rPr>
      <t>；</t>
    </r>
    <r>
      <rPr>
        <sz val="13"/>
        <color theme="1"/>
        <rFont val="Times New Roman"/>
        <charset val="134"/>
      </rPr>
      <t xml:space="preserve">4 </t>
    </r>
    <r>
      <rPr>
        <sz val="13"/>
        <color theme="1"/>
        <rFont val="宋体"/>
        <charset val="134"/>
      </rPr>
      <t>℃静置成胶</t>
    </r>
    <r>
      <rPr>
        <sz val="13"/>
        <color theme="1"/>
        <rFont val="Times New Roman"/>
        <charset val="134"/>
      </rPr>
      <t xml:space="preserve"> 4 h</t>
    </r>
  </si>
  <si>
    <r>
      <rPr>
        <sz val="13"/>
        <color theme="1"/>
        <rFont val="Times New Roman"/>
        <charset val="134"/>
      </rPr>
      <t xml:space="preserve">1. </t>
    </r>
    <r>
      <rPr>
        <sz val="13"/>
        <color theme="1"/>
        <rFont val="宋体"/>
        <charset val="134"/>
      </rPr>
      <t>激活</t>
    </r>
    <r>
      <rPr>
        <sz val="13"/>
        <color theme="1"/>
        <rFont val="Times New Roman"/>
        <charset val="134"/>
      </rPr>
      <t xml:space="preserve"> PPARα</t>
    </r>
    <r>
      <rPr>
        <sz val="13"/>
        <color theme="1"/>
        <rFont val="宋体"/>
        <charset val="134"/>
      </rPr>
      <t>、调节糖脂代谢</t>
    </r>
    <r>
      <rPr>
        <sz val="13"/>
        <color theme="1"/>
        <rFont val="Times New Roman"/>
        <charset val="134"/>
      </rPr>
      <t xml:space="preserve">
2. </t>
    </r>
    <r>
      <rPr>
        <sz val="13"/>
        <color theme="1"/>
        <rFont val="宋体"/>
        <charset val="134"/>
      </rPr>
      <t>保护胆汁酸稳态、促胆汁排泄</t>
    </r>
    <r>
      <rPr>
        <sz val="13"/>
        <color theme="1"/>
        <rFont val="Times New Roman"/>
        <charset val="134"/>
      </rPr>
      <t xml:space="preserve">
3. </t>
    </r>
    <r>
      <rPr>
        <sz val="13"/>
        <color theme="1"/>
        <rFont val="宋体"/>
        <charset val="134"/>
      </rPr>
      <t>抗炎、降低</t>
    </r>
    <r>
      <rPr>
        <sz val="13"/>
        <color theme="1"/>
        <rFont val="Times New Roman"/>
        <charset val="134"/>
      </rPr>
      <t xml:space="preserve"> ALT/AST/ALP/TBIL
4. </t>
    </r>
    <r>
      <rPr>
        <sz val="13"/>
        <color theme="1"/>
        <rFont val="宋体"/>
        <charset val="134"/>
      </rPr>
      <t>改善胆汁淤积性肝损伤</t>
    </r>
    <r>
      <rPr>
        <sz val="13"/>
        <color theme="1"/>
        <rFont val="Times New Roman"/>
        <charset val="134"/>
      </rPr>
      <t xml:space="preserve">
5. </t>
    </r>
    <r>
      <rPr>
        <sz val="13"/>
        <color theme="1"/>
        <rFont val="宋体"/>
        <charset val="134"/>
      </rPr>
      <t>调节肠道菌群、提升</t>
    </r>
    <r>
      <rPr>
        <sz val="13"/>
        <color theme="1"/>
        <rFont val="Times New Roman"/>
        <charset val="134"/>
      </rPr>
      <t xml:space="preserve"> SCFA</t>
    </r>
  </si>
  <si>
    <r>
      <rPr>
        <sz val="13"/>
        <color theme="1"/>
        <rFont val="Times New Roman"/>
        <charset val="134"/>
      </rPr>
      <t xml:space="preserve">1. </t>
    </r>
    <r>
      <rPr>
        <sz val="13"/>
        <color theme="1"/>
        <rFont val="宋体"/>
        <charset val="134"/>
      </rPr>
      <t>栀子粉</t>
    </r>
    <r>
      <rPr>
        <sz val="13"/>
        <color theme="1"/>
        <rFont val="Times New Roman"/>
        <charset val="134"/>
      </rPr>
      <t xml:space="preserve"> 90 </t>
    </r>
    <r>
      <rPr>
        <sz val="13"/>
        <color theme="1"/>
        <rFont val="宋体"/>
        <charset val="134"/>
      </rPr>
      <t>℃热水提取制</t>
    </r>
    <r>
      <rPr>
        <sz val="13"/>
        <color theme="1"/>
        <rFont val="Times New Roman"/>
        <charset val="134"/>
      </rPr>
      <t xml:space="preserve"> GE
2. GE </t>
    </r>
    <r>
      <rPr>
        <sz val="13"/>
        <color theme="1"/>
        <rFont val="宋体"/>
        <charset val="134"/>
      </rPr>
      <t>溶于</t>
    </r>
    <r>
      <rPr>
        <sz val="13"/>
        <color theme="1"/>
        <rFont val="Times New Roman"/>
        <charset val="134"/>
      </rPr>
      <t xml:space="preserve"> 70 </t>
    </r>
    <r>
      <rPr>
        <sz val="13"/>
        <color theme="1"/>
        <rFont val="宋体"/>
        <charset val="134"/>
      </rPr>
      <t>℃水，加蔗糖溶解</t>
    </r>
    <r>
      <rPr>
        <sz val="13"/>
        <color theme="1"/>
        <rFont val="Times New Roman"/>
        <charset val="134"/>
      </rPr>
      <t xml:space="preserve">
3. </t>
    </r>
    <r>
      <rPr>
        <sz val="13"/>
        <color theme="1"/>
        <rFont val="宋体"/>
        <charset val="134"/>
      </rPr>
      <t>柠檬酸调</t>
    </r>
    <r>
      <rPr>
        <sz val="13"/>
        <color theme="1"/>
        <rFont val="Times New Roman"/>
        <charset val="134"/>
      </rPr>
      <t xml:space="preserve"> pH=2</t>
    </r>
    <r>
      <rPr>
        <sz val="13"/>
        <color theme="1"/>
        <rFont val="宋体"/>
        <charset val="134"/>
      </rPr>
      <t>，搅拌</t>
    </r>
    <r>
      <rPr>
        <sz val="13"/>
        <color theme="1"/>
        <rFont val="Times New Roman"/>
        <charset val="134"/>
      </rPr>
      <t xml:space="preserve"> 5 min
4. 4 </t>
    </r>
    <r>
      <rPr>
        <sz val="13"/>
        <color theme="1"/>
        <rFont val="宋体"/>
        <charset val="134"/>
      </rPr>
      <t>℃静置</t>
    </r>
    <r>
      <rPr>
        <sz val="13"/>
        <color theme="1"/>
        <rFont val="Times New Roman"/>
        <charset val="134"/>
      </rPr>
      <t xml:space="preserve"> 4 h </t>
    </r>
    <r>
      <rPr>
        <sz val="13"/>
        <color theme="1"/>
        <rFont val="宋体"/>
        <charset val="134"/>
      </rPr>
      <t>形成</t>
    </r>
    <r>
      <rPr>
        <sz val="13"/>
        <color theme="1"/>
        <rFont val="Times New Roman"/>
        <charset val="134"/>
      </rPr>
      <t xml:space="preserve"> GPG </t>
    </r>
    <r>
      <rPr>
        <sz val="13"/>
        <color theme="1"/>
        <rFont val="宋体"/>
        <charset val="134"/>
      </rPr>
      <t>凝胶</t>
    </r>
  </si>
  <si>
    <r>
      <rPr>
        <sz val="13"/>
        <color theme="1"/>
        <rFont val="宋体"/>
        <charset val="134"/>
      </rPr>
      <t>环烯醚萜母核</t>
    </r>
    <r>
      <rPr>
        <sz val="13"/>
        <color theme="1"/>
        <rFont val="Times New Roman"/>
        <charset val="134"/>
      </rPr>
      <t xml:space="preserve"> + </t>
    </r>
    <r>
      <rPr>
        <sz val="13"/>
        <color theme="1"/>
        <rFont val="宋体"/>
        <charset val="134"/>
      </rPr>
      <t>葡萄糖苷；多羟基；强亲水性；可与果胶形成氢键；可结合</t>
    </r>
    <r>
      <rPr>
        <sz val="13"/>
        <color theme="1"/>
        <rFont val="Times New Roman"/>
        <charset val="134"/>
      </rPr>
      <t xml:space="preserve"> PPARα</t>
    </r>
  </si>
  <si>
    <r>
      <rPr>
        <sz val="12"/>
        <color theme="1"/>
        <rFont val="Times New Roman"/>
        <charset val="134"/>
      </rPr>
      <t xml:space="preserve">1. </t>
    </r>
    <r>
      <rPr>
        <sz val="12"/>
        <color theme="1"/>
        <rFont val="宋体"/>
        <charset val="134"/>
      </rPr>
      <t>栀子果胶原位自组装凝胶，无需额外载体</t>
    </r>
    <r>
      <rPr>
        <sz val="12"/>
        <color theme="1"/>
        <rFont val="Times New Roman"/>
        <charset val="134"/>
      </rPr>
      <t xml:space="preserve">
2. </t>
    </r>
    <r>
      <rPr>
        <sz val="12"/>
        <color theme="1"/>
        <rFont val="宋体"/>
        <charset val="134"/>
      </rPr>
      <t>缓释、提高生物利用度（</t>
    </r>
    <r>
      <rPr>
        <sz val="12"/>
        <color theme="1"/>
        <rFont val="Times New Roman"/>
        <charset val="134"/>
      </rPr>
      <t xml:space="preserve">AUC↑2.35 </t>
    </r>
    <r>
      <rPr>
        <sz val="12"/>
        <color theme="1"/>
        <rFont val="宋体"/>
        <charset val="134"/>
      </rPr>
      <t>倍）</t>
    </r>
    <r>
      <rPr>
        <sz val="12"/>
        <color theme="1"/>
        <rFont val="Times New Roman"/>
        <charset val="134"/>
      </rPr>
      <t xml:space="preserve">
3. </t>
    </r>
    <r>
      <rPr>
        <sz val="12"/>
        <color theme="1"/>
        <rFont val="宋体"/>
        <charset val="134"/>
      </rPr>
      <t>肝靶向</t>
    </r>
    <r>
      <rPr>
        <sz val="12"/>
        <color theme="1"/>
        <rFont val="Times New Roman"/>
        <charset val="134"/>
      </rPr>
      <t xml:space="preserve"> + </t>
    </r>
    <r>
      <rPr>
        <sz val="12"/>
        <color theme="1"/>
        <rFont val="宋体"/>
        <charset val="134"/>
      </rPr>
      <t>肠</t>
    </r>
    <r>
      <rPr>
        <sz val="12"/>
        <color theme="1"/>
        <rFont val="Times New Roman"/>
        <charset val="134"/>
      </rPr>
      <t xml:space="preserve"> - </t>
    </r>
    <r>
      <rPr>
        <sz val="12"/>
        <color theme="1"/>
        <rFont val="宋体"/>
        <charset val="134"/>
      </rPr>
      <t>肝轴双机制护肝</t>
    </r>
    <r>
      <rPr>
        <sz val="12"/>
        <color theme="1"/>
        <rFont val="Times New Roman"/>
        <charset val="134"/>
      </rPr>
      <t xml:space="preserve">
4. </t>
    </r>
    <r>
      <rPr>
        <sz val="12"/>
        <color theme="1"/>
        <rFont val="宋体"/>
        <charset val="134"/>
      </rPr>
      <t>效果优于一线药</t>
    </r>
    <r>
      <rPr>
        <sz val="12"/>
        <color theme="1"/>
        <rFont val="Times New Roman"/>
        <charset val="134"/>
      </rPr>
      <t xml:space="preserve"> UDCA</t>
    </r>
  </si>
  <si>
    <t>10.1016/j.carbpol.2026.125332</t>
  </si>
  <si>
    <r>
      <rPr>
        <sz val="13"/>
        <rFont val="汉仪书宋二KW"/>
        <charset val="134"/>
      </rPr>
      <t>栀子苷</t>
    </r>
  </si>
  <si>
    <r>
      <rPr>
        <sz val="13"/>
        <rFont val="宋体"/>
        <charset val="134"/>
      </rPr>
      <t>代谢触发</t>
    </r>
  </si>
  <si>
    <r>
      <rPr>
        <sz val="13"/>
        <color theme="1"/>
        <rFont val="Times New Roman"/>
        <charset val="134"/>
      </rPr>
      <t>π-π</t>
    </r>
    <r>
      <rPr>
        <sz val="13"/>
        <color theme="1"/>
        <rFont val="宋体"/>
        <charset val="134"/>
      </rPr>
      <t>堆积；疏水相互作用；静电相互作用；氢键</t>
    </r>
  </si>
  <si>
    <t>PBS/KDP-NaOH/HAc-NaOAc</t>
  </si>
  <si>
    <t xml:space="preserve"> 6.0-7.35</t>
  </si>
  <si>
    <r>
      <rPr>
        <sz val="13"/>
        <color theme="1"/>
        <rFont val="宋体"/>
        <charset val="134"/>
      </rPr>
      <t>恒温静置孵育；无搅拌</t>
    </r>
    <r>
      <rPr>
        <sz val="13"/>
        <color theme="1"/>
        <rFont val="Times New Roman"/>
        <charset val="134"/>
      </rPr>
      <t xml:space="preserve"> / </t>
    </r>
    <r>
      <rPr>
        <sz val="13"/>
        <color theme="1"/>
        <rFont val="宋体"/>
        <charset val="134"/>
      </rPr>
      <t>超声</t>
    </r>
  </si>
  <si>
    <r>
      <rPr>
        <sz val="13"/>
        <color theme="1"/>
        <rFont val="Times New Roman"/>
        <charset val="134"/>
      </rPr>
      <t xml:space="preserve">1. </t>
    </r>
    <r>
      <rPr>
        <sz val="13"/>
        <color theme="1"/>
        <rFont val="宋体"/>
        <charset val="134"/>
      </rPr>
      <t>清除肠道有害甲胺（</t>
    </r>
    <r>
      <rPr>
        <sz val="13"/>
        <color theme="1"/>
        <rFont val="Times New Roman"/>
        <charset val="134"/>
      </rPr>
      <t>MA</t>
    </r>
    <r>
      <rPr>
        <sz val="13"/>
        <color theme="1"/>
        <rFont val="宋体"/>
        <charset val="134"/>
      </rPr>
      <t>）</t>
    </r>
    <r>
      <rPr>
        <sz val="13"/>
        <color theme="1"/>
        <rFont val="Times New Roman"/>
        <charset val="134"/>
      </rPr>
      <t xml:space="preserve">
2. </t>
    </r>
    <r>
      <rPr>
        <sz val="13"/>
        <color theme="1"/>
        <rFont val="宋体"/>
        <charset val="134"/>
      </rPr>
      <t>调节肠道菌群、抑制致病菌</t>
    </r>
    <r>
      <rPr>
        <sz val="13"/>
        <color theme="1"/>
        <rFont val="Times New Roman"/>
        <charset val="134"/>
      </rPr>
      <t xml:space="preserve">
3. </t>
    </r>
    <r>
      <rPr>
        <sz val="13"/>
        <color theme="1"/>
        <rFont val="宋体"/>
        <charset val="134"/>
      </rPr>
      <t>维持肠道微生态稳定</t>
    </r>
    <r>
      <rPr>
        <sz val="13"/>
        <color theme="1"/>
        <rFont val="Times New Roman"/>
        <charset val="134"/>
      </rPr>
      <t xml:space="preserve">
4. </t>
    </r>
    <r>
      <rPr>
        <sz val="13"/>
        <color theme="1"/>
        <rFont val="宋体"/>
        <charset val="134"/>
      </rPr>
      <t>高生物相容性、无细胞毒性</t>
    </r>
  </si>
  <si>
    <r>
      <rPr>
        <sz val="13"/>
        <color theme="1"/>
        <rFont val="Times New Roman"/>
        <charset val="134"/>
      </rPr>
      <t xml:space="preserve">1. </t>
    </r>
    <r>
      <rPr>
        <sz val="13"/>
        <color theme="1"/>
        <rFont val="宋体"/>
        <charset val="134"/>
      </rPr>
      <t>栀子苷经肠道菌群</t>
    </r>
    <r>
      <rPr>
        <sz val="13"/>
        <color theme="1"/>
        <rFont val="Times New Roman"/>
        <charset val="134"/>
      </rPr>
      <t xml:space="preserve"> β- </t>
    </r>
    <r>
      <rPr>
        <sz val="13"/>
        <color theme="1"/>
        <rFont val="宋体"/>
        <charset val="134"/>
      </rPr>
      <t>葡萄糖苷酶水解为京尼平</t>
    </r>
    <r>
      <rPr>
        <sz val="13"/>
        <color theme="1"/>
        <rFont val="Times New Roman"/>
        <charset val="134"/>
      </rPr>
      <t xml:space="preserve">
2. </t>
    </r>
    <r>
      <rPr>
        <sz val="13"/>
        <color theme="1"/>
        <rFont val="宋体"/>
        <charset val="134"/>
      </rPr>
      <t>京尼平与甲胺反应生成基元</t>
    </r>
    <r>
      <rPr>
        <sz val="13"/>
        <color theme="1"/>
        <rFont val="Times New Roman"/>
        <charset val="134"/>
      </rPr>
      <t xml:space="preserve"> A1
3. A1 </t>
    </r>
    <r>
      <rPr>
        <sz val="13"/>
        <color theme="1"/>
        <rFont val="宋体"/>
        <charset val="134"/>
      </rPr>
      <t>共价聚合生成二聚体</t>
    </r>
    <r>
      <rPr>
        <sz val="13"/>
        <color theme="1"/>
        <rFont val="Times New Roman"/>
        <charset val="134"/>
      </rPr>
      <t xml:space="preserve">
4. </t>
    </r>
    <r>
      <rPr>
        <sz val="13"/>
        <color theme="1"/>
        <rFont val="宋体"/>
        <charset val="134"/>
      </rPr>
      <t>二聚体非共价自组装形成栀子蓝色素超分子</t>
    </r>
  </si>
  <si>
    <r>
      <rPr>
        <sz val="13"/>
        <color theme="1"/>
        <rFont val="宋体"/>
        <charset val="134"/>
      </rPr>
      <t>环烯醚萜母核；葡萄糖苷结构；可被水解为京尼平；含半缩醛结构易转化为二醛中间体</t>
    </r>
  </si>
  <si>
    <r>
      <rPr>
        <sz val="12"/>
        <color theme="1"/>
        <rFont val="Times New Roman"/>
        <charset val="134"/>
      </rPr>
      <t xml:space="preserve">1. </t>
    </r>
    <r>
      <rPr>
        <sz val="12"/>
        <color theme="1"/>
        <rFont val="宋体"/>
        <charset val="134"/>
      </rPr>
      <t>为体内原位超分子组装，非体外人工制备</t>
    </r>
    <r>
      <rPr>
        <sz val="12"/>
        <color theme="1"/>
        <rFont val="Times New Roman"/>
        <charset val="134"/>
      </rPr>
      <t xml:space="preserve">
2. </t>
    </r>
    <r>
      <rPr>
        <sz val="12"/>
        <color theme="1"/>
        <rFont val="宋体"/>
        <charset val="134"/>
      </rPr>
      <t>先共价聚合、后非共价组装的双重机制</t>
    </r>
    <r>
      <rPr>
        <sz val="12"/>
        <color theme="1"/>
        <rFont val="Times New Roman"/>
        <charset val="134"/>
      </rPr>
      <t xml:space="preserve">
3. </t>
    </r>
    <r>
      <rPr>
        <sz val="12"/>
        <color theme="1"/>
        <rFont val="宋体"/>
        <charset val="134"/>
      </rPr>
      <t>自组装产物为栀子蓝色素纳米粒</t>
    </r>
    <r>
      <rPr>
        <sz val="12"/>
        <color theme="1"/>
        <rFont val="Times New Roman"/>
        <charset val="134"/>
      </rPr>
      <t xml:space="preserve">
4. </t>
    </r>
    <r>
      <rPr>
        <sz val="12"/>
        <color theme="1"/>
        <rFont val="宋体"/>
        <charset val="134"/>
      </rPr>
      <t>可降低肠道有害代谢物、调节肠菌</t>
    </r>
  </si>
  <si>
    <t>10.1016/j.matdes.2022.111546</t>
  </si>
  <si>
    <r>
      <rPr>
        <sz val="13"/>
        <color theme="1"/>
        <rFont val="宋体"/>
        <charset val="134"/>
      </rPr>
      <t>齐墩果酸</t>
    </r>
  </si>
  <si>
    <t>Oleanolic acid</t>
  </si>
  <si>
    <t>C[C@]12CC[C@@H](C([C@@H]1CC[C@@]3([C@@H]2CC=C4[C@]3(CC[C@@]5([C@H]4CC(CC5)(C)C)C(=O)O)C)C)(C)C)O</t>
  </si>
  <si>
    <t>508-02-1</t>
  </si>
  <si>
    <r>
      <rPr>
        <sz val="13"/>
        <color theme="1"/>
        <rFont val="汉仪书宋二KW"/>
        <charset val="134"/>
      </rPr>
      <t>齐墩果（</t>
    </r>
    <r>
      <rPr>
        <sz val="13"/>
        <color theme="1"/>
        <rFont val="Times New Roman"/>
        <charset val="134"/>
      </rPr>
      <t>Olea europaea</t>
    </r>
    <r>
      <rPr>
        <sz val="13"/>
        <color theme="1"/>
        <rFont val="汉仪书宋二KW"/>
        <charset val="134"/>
      </rPr>
      <t>）；女贞子</t>
    </r>
  </si>
  <si>
    <r>
      <rPr>
        <sz val="13"/>
        <color theme="1"/>
        <rFont val="宋体"/>
        <charset val="134"/>
      </rPr>
      <t>中国药典</t>
    </r>
    <r>
      <rPr>
        <sz val="13"/>
        <color theme="1"/>
        <rFont val="Times New Roman"/>
        <charset val="134"/>
      </rPr>
      <t>2020</t>
    </r>
    <r>
      <rPr>
        <sz val="13"/>
        <color theme="1"/>
        <rFont val="宋体"/>
        <charset val="134"/>
      </rPr>
      <t>年版（齐墩果酸片、齐墩果酸胶囊等）；药品</t>
    </r>
    <r>
      <rPr>
        <sz val="13"/>
        <color theme="1"/>
        <rFont val="Times New Roman"/>
        <charset val="134"/>
      </rPr>
      <t>GMP</t>
    </r>
    <r>
      <rPr>
        <sz val="13"/>
        <color theme="1"/>
        <rFont val="宋体"/>
        <charset val="134"/>
      </rPr>
      <t>认证公告</t>
    </r>
    <r>
      <rPr>
        <sz val="13"/>
        <color theme="1"/>
        <rFont val="Times New Roman"/>
        <charset val="134"/>
      </rPr>
      <t>2018</t>
    </r>
    <r>
      <rPr>
        <sz val="13"/>
        <color theme="1"/>
        <rFont val="宋体"/>
        <charset val="134"/>
      </rPr>
      <t>年第</t>
    </r>
    <r>
      <rPr>
        <sz val="13"/>
        <color theme="1"/>
        <rFont val="Times New Roman"/>
        <charset val="134"/>
      </rPr>
      <t>6</t>
    </r>
    <r>
      <rPr>
        <sz val="13"/>
        <color theme="1"/>
        <rFont val="宋体"/>
        <charset val="134"/>
      </rPr>
      <t>号收录齐墩果酸为原料药</t>
    </r>
  </si>
  <si>
    <r>
      <rPr>
        <sz val="13"/>
        <rFont val="汉仪书宋二KW"/>
        <charset val="134"/>
      </rPr>
      <t>齐墩果酸</t>
    </r>
  </si>
  <si>
    <t>60–300</t>
  </si>
  <si>
    <r>
      <rPr>
        <sz val="13"/>
        <color theme="1"/>
        <rFont val="Times New Roman"/>
        <charset val="134"/>
      </rPr>
      <t>0.3 mg/mL</t>
    </r>
    <r>
      <rPr>
        <sz val="13"/>
        <color theme="1"/>
        <rFont val="宋体"/>
        <charset val="134"/>
      </rPr>
      <t>（工作）</t>
    </r>
    <r>
      <rPr>
        <sz val="13"/>
        <color theme="1"/>
        <rFont val="Times New Roman"/>
        <charset val="134"/>
      </rPr>
      <t xml:space="preserve">
0.02 mg/mL</t>
    </r>
    <r>
      <rPr>
        <sz val="13"/>
        <color theme="1"/>
        <rFont val="宋体"/>
        <charset val="134"/>
      </rPr>
      <t>（</t>
    </r>
    <r>
      <rPr>
        <sz val="13"/>
        <color theme="1"/>
        <rFont val="Times New Roman"/>
        <charset val="134"/>
      </rPr>
      <t>CMC</t>
    </r>
    <r>
      <rPr>
        <sz val="13"/>
        <color theme="1"/>
        <rFont val="宋体"/>
        <charset val="134"/>
      </rPr>
      <t>）</t>
    </r>
  </si>
  <si>
    <r>
      <rPr>
        <sz val="13"/>
        <color theme="1"/>
        <rFont val="宋体"/>
        <charset val="134"/>
      </rPr>
      <t>超声</t>
    </r>
    <r>
      <rPr>
        <sz val="13"/>
        <color theme="1"/>
        <rFont val="Times New Roman"/>
        <charset val="134"/>
      </rPr>
      <t xml:space="preserve"> 3 min</t>
    </r>
    <r>
      <rPr>
        <sz val="13"/>
        <color theme="1"/>
        <rFont val="宋体"/>
        <charset val="134"/>
      </rPr>
      <t>；</t>
    </r>
    <r>
      <rPr>
        <sz val="13"/>
        <color theme="1"/>
        <rFont val="Times New Roman"/>
        <charset val="134"/>
      </rPr>
      <t xml:space="preserve">70 </t>
    </r>
    <r>
      <rPr>
        <sz val="13"/>
        <color theme="1"/>
        <rFont val="宋体"/>
        <charset val="134"/>
      </rPr>
      <t>℃加热搅拌</t>
    </r>
  </si>
  <si>
    <r>
      <rPr>
        <sz val="13"/>
        <color theme="1"/>
        <rFont val="宋体"/>
        <charset val="134"/>
      </rPr>
      <t>加热</t>
    </r>
    <r>
      <rPr>
        <sz val="13"/>
        <color theme="1"/>
        <rFont val="Times New Roman"/>
        <charset val="134"/>
      </rPr>
      <t xml:space="preserve"> 10 min</t>
    </r>
    <r>
      <rPr>
        <sz val="13"/>
        <color theme="1"/>
        <rFont val="宋体"/>
        <charset val="134"/>
      </rPr>
      <t>；混合搅拌至均匀</t>
    </r>
  </si>
  <si>
    <r>
      <rPr>
        <sz val="13"/>
        <color theme="1"/>
        <rFont val="Times New Roman"/>
        <charset val="134"/>
      </rPr>
      <t xml:space="preserve">. </t>
    </r>
    <r>
      <rPr>
        <sz val="13"/>
        <color theme="1"/>
        <rFont val="宋体"/>
        <charset val="134"/>
      </rPr>
      <t>特异性靶向</t>
    </r>
    <r>
      <rPr>
        <sz val="13"/>
        <color theme="1"/>
        <rFont val="Times New Roman"/>
        <charset val="134"/>
      </rPr>
      <t xml:space="preserve"> PSMA6 </t>
    </r>
    <r>
      <rPr>
        <sz val="13"/>
        <color theme="1"/>
        <rFont val="宋体"/>
        <charset val="134"/>
      </rPr>
      <t>激活</t>
    </r>
    <r>
      <rPr>
        <sz val="13"/>
        <color theme="1"/>
        <rFont val="Times New Roman"/>
        <charset val="134"/>
      </rPr>
      <t xml:space="preserve"> 20S </t>
    </r>
    <r>
      <rPr>
        <sz val="13"/>
        <color theme="1"/>
        <rFont val="宋体"/>
        <charset val="134"/>
      </rPr>
      <t>蛋白酶体</t>
    </r>
    <r>
      <rPr>
        <sz val="13"/>
        <color theme="1"/>
        <rFont val="Times New Roman"/>
        <charset val="134"/>
      </rPr>
      <t xml:space="preserve">
2. </t>
    </r>
    <r>
      <rPr>
        <sz val="13"/>
        <color theme="1"/>
        <rFont val="宋体"/>
        <charset val="134"/>
      </rPr>
      <t>诱导肿瘤细胞焦亡（</t>
    </r>
    <r>
      <rPr>
        <sz val="13"/>
        <color theme="1"/>
        <rFont val="Times New Roman"/>
        <charset val="134"/>
      </rPr>
      <t xml:space="preserve">GSDME/GSDMD </t>
    </r>
    <r>
      <rPr>
        <sz val="13"/>
        <color theme="1"/>
        <rFont val="宋体"/>
        <charset val="134"/>
      </rPr>
      <t>通路）</t>
    </r>
    <r>
      <rPr>
        <sz val="13"/>
        <color theme="1"/>
        <rFont val="Times New Roman"/>
        <charset val="134"/>
      </rPr>
      <t xml:space="preserve">
3. </t>
    </r>
    <r>
      <rPr>
        <sz val="13"/>
        <color theme="1"/>
        <rFont val="宋体"/>
        <charset val="134"/>
      </rPr>
      <t>抑制骨肉瘤生长、促进免疫细胞浸润</t>
    </r>
    <r>
      <rPr>
        <sz val="13"/>
        <color theme="1"/>
        <rFont val="Times New Roman"/>
        <charset val="134"/>
      </rPr>
      <t xml:space="preserve">
4. </t>
    </r>
    <r>
      <rPr>
        <sz val="13"/>
        <color theme="1"/>
        <rFont val="宋体"/>
        <charset val="134"/>
      </rPr>
      <t>高选择性杀伤肿瘤、正常细胞低毒</t>
    </r>
    <r>
      <rPr>
        <sz val="13"/>
        <color theme="1"/>
        <rFont val="Times New Roman"/>
        <charset val="134"/>
      </rPr>
      <t xml:space="preserve"> </t>
    </r>
  </si>
  <si>
    <r>
      <rPr>
        <sz val="13"/>
        <color theme="1"/>
        <rFont val="Times New Roman"/>
        <charset val="134"/>
      </rPr>
      <t xml:space="preserve">1. OA </t>
    </r>
    <r>
      <rPr>
        <sz val="13"/>
        <color theme="1"/>
        <rFont val="宋体"/>
        <charset val="134"/>
      </rPr>
      <t>溶于</t>
    </r>
    <r>
      <rPr>
        <sz val="13"/>
        <color theme="1"/>
        <rFont val="Times New Roman"/>
        <charset val="134"/>
      </rPr>
      <t xml:space="preserve"> DMSO</t>
    </r>
    <r>
      <rPr>
        <sz val="13"/>
        <color theme="1"/>
        <rFont val="宋体"/>
        <charset val="134"/>
      </rPr>
      <t>，超声</t>
    </r>
    <r>
      <rPr>
        <sz val="13"/>
        <color theme="1"/>
        <rFont val="Times New Roman"/>
        <charset val="134"/>
      </rPr>
      <t xml:space="preserve"> 3 min
2. 70 </t>
    </r>
    <r>
      <rPr>
        <sz val="13"/>
        <color theme="1"/>
        <rFont val="宋体"/>
        <charset val="134"/>
      </rPr>
      <t>℃加热</t>
    </r>
    <r>
      <rPr>
        <sz val="13"/>
        <color theme="1"/>
        <rFont val="Times New Roman"/>
        <charset val="134"/>
      </rPr>
      <t xml:space="preserve"> 10 min </t>
    </r>
    <r>
      <rPr>
        <sz val="13"/>
        <color theme="1"/>
        <rFont val="宋体"/>
        <charset val="134"/>
      </rPr>
      <t>至澄清</t>
    </r>
    <r>
      <rPr>
        <sz val="13"/>
        <color theme="1"/>
        <rFont val="Times New Roman"/>
        <charset val="134"/>
      </rPr>
      <t xml:space="preserve">
3. </t>
    </r>
    <r>
      <rPr>
        <sz val="13"/>
        <color theme="1"/>
        <rFont val="宋体"/>
        <charset val="134"/>
      </rPr>
      <t>与水</t>
    </r>
    <r>
      <rPr>
        <sz val="13"/>
        <color theme="1"/>
        <rFont val="Times New Roman"/>
        <charset val="134"/>
      </rPr>
      <t xml:space="preserve"> 1:100 </t>
    </r>
    <r>
      <rPr>
        <sz val="13"/>
        <color theme="1"/>
        <rFont val="宋体"/>
        <charset val="134"/>
      </rPr>
      <t>混合，</t>
    </r>
    <r>
      <rPr>
        <sz val="13"/>
        <color theme="1"/>
        <rFont val="Times New Roman"/>
        <charset val="134"/>
      </rPr>
      <t xml:space="preserve">70 </t>
    </r>
    <r>
      <rPr>
        <sz val="13"/>
        <color theme="1"/>
        <rFont val="宋体"/>
        <charset val="134"/>
      </rPr>
      <t>℃搅拌自组装成胶束</t>
    </r>
    <r>
      <rPr>
        <sz val="13"/>
        <color theme="1"/>
        <rFont val="Times New Roman"/>
        <charset val="134"/>
      </rPr>
      <t xml:space="preserve"> | </t>
    </r>
    <r>
      <rPr>
        <sz val="13"/>
        <color theme="1"/>
        <rFont val="宋体"/>
        <charset val="134"/>
      </rPr>
      <t>五环三萜刚性疏水母核；单羧基；双亲性分子；可形成氢键与疏水聚集</t>
    </r>
    <r>
      <rPr>
        <sz val="13"/>
        <color theme="1"/>
        <rFont val="Times New Roman"/>
        <charset val="134"/>
      </rPr>
      <t xml:space="preserve"> </t>
    </r>
  </si>
  <si>
    <r>
      <rPr>
        <sz val="13"/>
        <color theme="1"/>
        <rFont val="宋体"/>
        <charset val="134"/>
      </rPr>
      <t>五环三萜刚性疏水母核；单羧基；双亲性分子；可形成氢键与疏水聚集</t>
    </r>
  </si>
  <si>
    <r>
      <rPr>
        <sz val="12"/>
        <color theme="1"/>
        <rFont val="Times New Roman"/>
        <charset val="134"/>
      </rPr>
      <t xml:space="preserve">1. </t>
    </r>
    <r>
      <rPr>
        <sz val="12"/>
        <color theme="1"/>
        <rFont val="宋体"/>
        <charset val="134"/>
      </rPr>
      <t>纯小分子自组装，无需载体</t>
    </r>
    <r>
      <rPr>
        <sz val="12"/>
        <color theme="1"/>
        <rFont val="Times New Roman"/>
        <charset val="134"/>
      </rPr>
      <t xml:space="preserve"> / </t>
    </r>
    <r>
      <rPr>
        <sz val="12"/>
        <color theme="1"/>
        <rFont val="宋体"/>
        <charset val="134"/>
      </rPr>
      <t>表面修饰</t>
    </r>
    <r>
      <rPr>
        <sz val="12"/>
        <color theme="1"/>
        <rFont val="Times New Roman"/>
        <charset val="134"/>
      </rPr>
      <t xml:space="preserve">
2. </t>
    </r>
    <r>
      <rPr>
        <sz val="12"/>
        <color theme="1"/>
        <rFont val="宋体"/>
        <charset val="134"/>
      </rPr>
      <t>直接变构激活蛋白酶体，非抑制机制</t>
    </r>
    <r>
      <rPr>
        <sz val="12"/>
        <color theme="1"/>
        <rFont val="Times New Roman"/>
        <charset val="134"/>
      </rPr>
      <t xml:space="preserve">
3. </t>
    </r>
    <r>
      <rPr>
        <sz val="12"/>
        <color theme="1"/>
        <rFont val="宋体"/>
        <charset val="134"/>
      </rPr>
      <t>体内抗肿瘤效果显著优于单体</t>
    </r>
    <r>
      <rPr>
        <sz val="12"/>
        <color theme="1"/>
        <rFont val="Times New Roman"/>
        <charset val="134"/>
      </rPr>
      <t xml:space="preserve"> OA
4. </t>
    </r>
    <r>
      <rPr>
        <sz val="12"/>
        <color theme="1"/>
        <rFont val="宋体"/>
        <charset val="134"/>
      </rPr>
      <t>生理环境稳定，可静脉</t>
    </r>
    <r>
      <rPr>
        <sz val="12"/>
        <color theme="1"/>
        <rFont val="Times New Roman"/>
        <charset val="134"/>
      </rPr>
      <t xml:space="preserve"> / </t>
    </r>
    <r>
      <rPr>
        <sz val="12"/>
        <color theme="1"/>
        <rFont val="宋体"/>
        <charset val="134"/>
      </rPr>
      <t>口服给药</t>
    </r>
    <r>
      <rPr>
        <sz val="12"/>
        <color theme="1"/>
        <rFont val="Times New Roman"/>
        <charset val="134"/>
      </rPr>
      <t xml:space="preserve"> </t>
    </r>
  </si>
  <si>
    <t>10.1002/smll.202205531</t>
  </si>
  <si>
    <r>
      <rPr>
        <sz val="13"/>
        <color theme="1"/>
        <rFont val="宋体"/>
        <charset val="134"/>
      </rPr>
      <t>甜菊糖苷</t>
    </r>
  </si>
  <si>
    <t>Stevioside</t>
  </si>
  <si>
    <t>C₃₈H₆₀O₁₈</t>
  </si>
  <si>
    <t>C[C@@]12CCC[C@@]([C@H]1CC[C@]34[C@H]2CC[C@](C3)(C(=C)C4)O[C@H]5[C@@H]([C@H]([C@@H]([C@H](O5)CO)O)O)O[C@H]6[C@@H]([C@H]([C@@H]([C@H](O6)CO)O)O)O)(C)C(=O)O[C@H]7[C@@H]([C@H]([C@@H]([C@H](O7)CO)O)O)O</t>
  </si>
  <si>
    <t>57817-89-7</t>
  </si>
  <si>
    <r>
      <rPr>
        <sz val="13"/>
        <color theme="1"/>
        <rFont val="宋体"/>
        <charset val="134"/>
      </rPr>
      <t>甜菊糖苷（甜味剂）</t>
    </r>
    <r>
      <rPr>
        <sz val="13"/>
        <color theme="1"/>
        <rFont val="Times New Roman"/>
        <charset val="134"/>
      </rPr>
      <t xml:space="preserve">
</t>
    </r>
    <r>
      <rPr>
        <sz val="13"/>
        <color theme="1"/>
        <rFont val="宋体"/>
        <charset val="134"/>
      </rPr>
      <t>葡萄糖基甜菊糖苷（食品用香料）</t>
    </r>
  </si>
  <si>
    <r>
      <rPr>
        <sz val="13"/>
        <color theme="1"/>
        <rFont val="Times New Roman"/>
        <charset val="134"/>
      </rPr>
      <t>GB 2760‑2024</t>
    </r>
    <r>
      <rPr>
        <sz val="13"/>
        <color theme="1"/>
        <rFont val="宋体"/>
        <charset val="134"/>
      </rPr>
      <t>（甜菊糖苷，甜味剂）</t>
    </r>
  </si>
  <si>
    <r>
      <rPr>
        <sz val="13"/>
        <rFont val="宋体"/>
        <charset val="134"/>
      </rPr>
      <t>甜菊糖苷</t>
    </r>
    <r>
      <rPr>
        <sz val="13"/>
        <rFont val="Times New Roman"/>
        <charset val="134"/>
      </rPr>
      <t>+</t>
    </r>
    <r>
      <rPr>
        <sz val="13"/>
        <rFont val="宋体"/>
        <charset val="134"/>
      </rPr>
      <t>胆酸钠</t>
    </r>
  </si>
  <si>
    <r>
      <rPr>
        <sz val="13"/>
        <color theme="1"/>
        <rFont val="宋体"/>
        <charset val="134"/>
      </rPr>
      <t>疏水相互作用；氢键；两亲性驱动；范德华力</t>
    </r>
  </si>
  <si>
    <r>
      <rPr>
        <sz val="13"/>
        <color theme="1"/>
        <rFont val="宋体"/>
        <charset val="134"/>
      </rPr>
      <t>核壳纳米粒</t>
    </r>
  </si>
  <si>
    <t>1–10</t>
  </si>
  <si>
    <r>
      <rPr>
        <sz val="13"/>
        <color theme="1"/>
        <rFont val="宋体"/>
        <charset val="134"/>
      </rPr>
      <t>甜菊糖苷</t>
    </r>
    <r>
      <rPr>
        <sz val="13"/>
        <color theme="1"/>
        <rFont val="Times New Roman"/>
        <charset val="134"/>
      </rPr>
      <t>+</t>
    </r>
    <r>
      <rPr>
        <sz val="13"/>
        <color theme="1"/>
        <rFont val="宋体"/>
        <charset val="134"/>
      </rPr>
      <t>胆酸钠</t>
    </r>
  </si>
  <si>
    <r>
      <rPr>
        <sz val="13"/>
        <color theme="1"/>
        <rFont val="Times New Roman"/>
        <charset val="134"/>
      </rPr>
      <t>0.023 mg/mL</t>
    </r>
    <r>
      <rPr>
        <sz val="13"/>
        <color theme="1"/>
        <rFont val="宋体"/>
        <charset val="134"/>
      </rPr>
      <t>（甜菊糖苷）</t>
    </r>
    <r>
      <rPr>
        <sz val="13"/>
        <color theme="1"/>
        <rFont val="Times New Roman"/>
        <charset val="134"/>
      </rPr>
      <t xml:space="preserve">
3.9 - 6.5 mg/mL</t>
    </r>
    <r>
      <rPr>
        <sz val="13"/>
        <color theme="1"/>
        <rFont val="宋体"/>
        <charset val="134"/>
      </rPr>
      <t>（胆酸钠）</t>
    </r>
  </si>
  <si>
    <r>
      <rPr>
        <sz val="13"/>
        <color theme="1"/>
        <rFont val="宋体"/>
        <charset val="134"/>
      </rPr>
      <t>磁力搅拌；恒温振荡；无需超声</t>
    </r>
  </si>
  <si>
    <r>
      <rPr>
        <sz val="13"/>
        <color theme="1"/>
        <rFont val="宋体"/>
        <charset val="134"/>
      </rPr>
      <t>静置平衡</t>
    </r>
    <r>
      <rPr>
        <sz val="13"/>
        <color theme="1"/>
        <rFont val="Times New Roman"/>
        <charset val="134"/>
      </rPr>
      <t xml:space="preserve"> 24 h</t>
    </r>
  </si>
  <si>
    <r>
      <rPr>
        <sz val="13"/>
        <color theme="1"/>
        <rFont val="Times New Roman"/>
        <charset val="134"/>
      </rPr>
      <t xml:space="preserve">1. </t>
    </r>
    <r>
      <rPr>
        <sz val="13"/>
        <color theme="1"/>
        <rFont val="宋体"/>
        <charset val="134"/>
      </rPr>
      <t>增溶难溶性药物（克霉唑、酮康唑）</t>
    </r>
    <r>
      <rPr>
        <sz val="13"/>
        <color theme="1"/>
        <rFont val="Times New Roman"/>
        <charset val="134"/>
      </rPr>
      <t xml:space="preserve">
2. </t>
    </r>
    <r>
      <rPr>
        <sz val="13"/>
        <color theme="1"/>
        <rFont val="宋体"/>
        <charset val="134"/>
      </rPr>
      <t>降低体系</t>
    </r>
    <r>
      <rPr>
        <sz val="13"/>
        <color theme="1"/>
        <rFont val="Times New Roman"/>
        <charset val="134"/>
      </rPr>
      <t xml:space="preserve"> CMC
3. </t>
    </r>
    <r>
      <rPr>
        <sz val="13"/>
        <color theme="1"/>
        <rFont val="宋体"/>
        <charset val="134"/>
      </rPr>
      <t>调控胶束核体积提升载药能力</t>
    </r>
  </si>
  <si>
    <r>
      <rPr>
        <sz val="13"/>
        <color theme="1"/>
        <rFont val="Times New Roman"/>
        <charset val="134"/>
      </rPr>
      <t xml:space="preserve">1. </t>
    </r>
    <r>
      <rPr>
        <sz val="13"/>
        <color theme="1"/>
        <rFont val="宋体"/>
        <charset val="134"/>
      </rPr>
      <t>配制</t>
    </r>
    <r>
      <rPr>
        <sz val="13"/>
        <color theme="1"/>
        <rFont val="Times New Roman"/>
        <charset val="134"/>
      </rPr>
      <t xml:space="preserve"> Stevia‑G </t>
    </r>
    <r>
      <rPr>
        <sz val="13"/>
        <color theme="1"/>
        <rFont val="宋体"/>
        <charset val="134"/>
      </rPr>
      <t>与</t>
    </r>
    <r>
      <rPr>
        <sz val="13"/>
        <color theme="1"/>
        <rFont val="Times New Roman"/>
        <charset val="134"/>
      </rPr>
      <t xml:space="preserve"> SDS/SDC/SC </t>
    </r>
    <r>
      <rPr>
        <sz val="13"/>
        <color theme="1"/>
        <rFont val="宋体"/>
        <charset val="134"/>
      </rPr>
      <t>不同摩尔比水溶液</t>
    </r>
    <r>
      <rPr>
        <sz val="13"/>
        <color theme="1"/>
        <rFont val="Times New Roman"/>
        <charset val="134"/>
      </rPr>
      <t xml:space="preserve">
2. 25 </t>
    </r>
    <r>
      <rPr>
        <sz val="13"/>
        <color theme="1"/>
        <rFont val="宋体"/>
        <charset val="134"/>
      </rPr>
      <t>℃恒温平衡至澄清</t>
    </r>
    <r>
      <rPr>
        <sz val="13"/>
        <color theme="1"/>
        <rFont val="Times New Roman"/>
        <charset val="134"/>
      </rPr>
      <t xml:space="preserve">
3. </t>
    </r>
    <r>
      <rPr>
        <sz val="13"/>
        <color theme="1"/>
        <rFont val="宋体"/>
        <charset val="134"/>
      </rPr>
      <t>表面张力</t>
    </r>
    <r>
      <rPr>
        <sz val="13"/>
        <color theme="1"/>
        <rFont val="Times New Roman"/>
        <charset val="134"/>
      </rPr>
      <t xml:space="preserve"> / SAXS/SANS </t>
    </r>
    <r>
      <rPr>
        <sz val="13"/>
        <color theme="1"/>
        <rFont val="宋体"/>
        <charset val="134"/>
      </rPr>
      <t>表征</t>
    </r>
  </si>
  <si>
    <r>
      <rPr>
        <sz val="13"/>
        <color theme="1"/>
        <rFont val="宋体"/>
        <charset val="134"/>
      </rPr>
      <t>四环二萜疏水母核；多葡萄糖基亲水链；双亲性；刚性骨架；可形成氢键与疏水聚集</t>
    </r>
  </si>
  <si>
    <r>
      <rPr>
        <sz val="12"/>
        <color theme="1"/>
        <rFont val="Times New Roman"/>
        <charset val="134"/>
      </rPr>
      <t xml:space="preserve">1. </t>
    </r>
    <r>
      <rPr>
        <sz val="12"/>
        <color theme="1"/>
        <rFont val="宋体"/>
        <charset val="134"/>
      </rPr>
      <t>与胆盐</t>
    </r>
    <r>
      <rPr>
        <sz val="12"/>
        <color theme="1"/>
        <rFont val="Times New Roman"/>
        <charset val="134"/>
      </rPr>
      <t xml:space="preserve"> / SDS </t>
    </r>
    <r>
      <rPr>
        <sz val="12"/>
        <color theme="1"/>
        <rFont val="宋体"/>
        <charset val="134"/>
      </rPr>
      <t>协同组装</t>
    </r>
    <r>
      <rPr>
        <sz val="12"/>
        <color theme="1"/>
        <rFont val="Times New Roman"/>
        <charset val="134"/>
      </rPr>
      <t xml:space="preserve">
2. </t>
    </r>
    <r>
      <rPr>
        <sz val="12"/>
        <color theme="1"/>
        <rFont val="宋体"/>
        <charset val="134"/>
      </rPr>
      <t>胶束核体积决定载药能力</t>
    </r>
    <r>
      <rPr>
        <sz val="12"/>
        <color theme="1"/>
        <rFont val="Times New Roman"/>
        <charset val="134"/>
      </rPr>
      <t xml:space="preserve">
3. </t>
    </r>
    <r>
      <rPr>
        <sz val="12"/>
        <color theme="1"/>
        <rFont val="宋体"/>
        <charset val="134"/>
      </rPr>
      <t>生物基绿色低毒表面活性剂</t>
    </r>
  </si>
  <si>
    <r>
      <rPr>
        <sz val="13"/>
        <color theme="1"/>
        <rFont val="宋体"/>
        <charset val="134"/>
      </rPr>
      <t>印楝素</t>
    </r>
  </si>
  <si>
    <t>Azadirachtin</t>
  </si>
  <si>
    <t>C₃₅H₄₄O₁₆</t>
  </si>
  <si>
    <t xml:space="preserve"> C/C=C(\\C)/C(=O)O[C@H]1C[C@H]([C@]2(CO[C@@H]3[C@@H]2[C@]14CO[C@@]([C@H]4[C@]([C@@H]3O)(C)[C@@]56[C@@H]7C[C@H]([C@@]5(O6)C)[C@]8(C=CO[C@H]8O7)O)(C(=O)OC)O)C(=O)OC)OC(=O)C</t>
  </si>
  <si>
    <t>11141-17-6</t>
  </si>
  <si>
    <r>
      <rPr>
        <sz val="13"/>
        <color theme="1"/>
        <rFont val="汉仪书宋二KW"/>
        <charset val="134"/>
      </rPr>
      <t>印楝（</t>
    </r>
    <r>
      <rPr>
        <sz val="13"/>
        <color theme="1"/>
        <rFont val="Times New Roman"/>
        <charset val="134"/>
      </rPr>
      <t>Azadirachta indica</t>
    </r>
    <r>
      <rPr>
        <sz val="13"/>
        <color theme="1"/>
        <rFont val="汉仪书宋二KW"/>
        <charset val="134"/>
      </rPr>
      <t>）种子</t>
    </r>
  </si>
  <si>
    <r>
      <rPr>
        <sz val="13"/>
        <rFont val="汉仪书宋二KW"/>
        <charset val="134"/>
      </rPr>
      <t>印楝素</t>
    </r>
    <r>
      <rPr>
        <sz val="13"/>
        <rFont val="Times New Roman"/>
        <charset val="134"/>
      </rPr>
      <t>+</t>
    </r>
    <r>
      <rPr>
        <sz val="13"/>
        <rFont val="汉仪书宋二KW"/>
        <charset val="134"/>
      </rPr>
      <t>鞣酸</t>
    </r>
  </si>
  <si>
    <t>117</t>
  </si>
  <si>
    <r>
      <rPr>
        <sz val="13"/>
        <color theme="1"/>
        <rFont val="宋体"/>
        <charset val="134"/>
      </rPr>
      <t>甲醇</t>
    </r>
  </si>
  <si>
    <r>
      <rPr>
        <sz val="13"/>
        <color theme="1"/>
        <rFont val="Times New Roman"/>
        <charset val="134"/>
      </rPr>
      <t>TA+AZA</t>
    </r>
    <r>
      <rPr>
        <sz val="13"/>
        <color theme="1"/>
        <rFont val="宋体"/>
        <charset val="134"/>
      </rPr>
      <t>；</t>
    </r>
    <r>
      <rPr>
        <sz val="13"/>
        <color theme="1"/>
        <rFont val="Times New Roman"/>
        <charset val="134"/>
      </rPr>
      <t>PA+AZA</t>
    </r>
  </si>
  <si>
    <r>
      <rPr>
        <sz val="13"/>
        <color theme="1"/>
        <rFont val="Times New Roman"/>
        <charset val="134"/>
      </rPr>
      <t>TA:AZA=1:8</t>
    </r>
    <r>
      <rPr>
        <sz val="13"/>
        <color theme="1"/>
        <rFont val="宋体"/>
        <charset val="134"/>
      </rPr>
      <t>；</t>
    </r>
    <r>
      <rPr>
        <sz val="13"/>
        <color theme="1"/>
        <rFont val="Times New Roman"/>
        <charset val="134"/>
      </rPr>
      <t>PA:AZA=4:1</t>
    </r>
  </si>
  <si>
    <r>
      <rPr>
        <sz val="13"/>
        <color theme="1"/>
        <rFont val="宋体"/>
        <charset val="134"/>
      </rPr>
      <t>中性（组装）；</t>
    </r>
    <r>
      <rPr>
        <sz val="13"/>
        <color theme="1"/>
        <rFont val="Times New Roman"/>
        <charset val="134"/>
      </rPr>
      <t>pH 5.0/9.0</t>
    </r>
    <r>
      <rPr>
        <sz val="13"/>
        <color theme="1"/>
        <rFont val="宋体"/>
        <charset val="134"/>
      </rPr>
      <t>（响应释放）</t>
    </r>
  </si>
  <si>
    <r>
      <rPr>
        <sz val="13"/>
        <color theme="1"/>
        <rFont val="宋体"/>
        <charset val="134"/>
      </rPr>
      <t>磁力搅拌，</t>
    </r>
    <r>
      <rPr>
        <sz val="13"/>
        <color theme="1"/>
        <rFont val="Times New Roman"/>
        <charset val="134"/>
      </rPr>
      <t>500 rpm</t>
    </r>
  </si>
  <si>
    <r>
      <rPr>
        <sz val="13"/>
        <color theme="1"/>
        <rFont val="宋体"/>
        <charset val="134"/>
      </rPr>
      <t>搅拌</t>
    </r>
    <r>
      <rPr>
        <sz val="13"/>
        <color theme="1"/>
        <rFont val="Times New Roman"/>
        <charset val="134"/>
      </rPr>
      <t xml:space="preserve"> 5 min</t>
    </r>
    <r>
      <rPr>
        <sz val="13"/>
        <color theme="1"/>
        <rFont val="宋体"/>
        <charset val="134"/>
      </rPr>
      <t>；透析</t>
    </r>
    <r>
      <rPr>
        <sz val="13"/>
        <color theme="1"/>
        <rFont val="Times New Roman"/>
        <charset val="134"/>
      </rPr>
      <t xml:space="preserve"> 24 h</t>
    </r>
  </si>
  <si>
    <r>
      <rPr>
        <sz val="13"/>
        <color theme="1"/>
        <rFont val="Times New Roman"/>
        <charset val="134"/>
      </rPr>
      <t xml:space="preserve">1. </t>
    </r>
    <r>
      <rPr>
        <sz val="13"/>
        <color theme="1"/>
        <rFont val="宋体"/>
        <charset val="134"/>
      </rPr>
      <t>杀虫（玉米螟、棉蚜）；拒食、干扰昆虫生长发育</t>
    </r>
    <r>
      <rPr>
        <sz val="13"/>
        <color theme="1"/>
        <rFont val="Times New Roman"/>
        <charset val="134"/>
      </rPr>
      <t xml:space="preserve">
2. </t>
    </r>
    <r>
      <rPr>
        <sz val="13"/>
        <color theme="1"/>
        <rFont val="宋体"/>
        <charset val="134"/>
      </rPr>
      <t>抑制昆虫代谢，协同</t>
    </r>
    <r>
      <rPr>
        <sz val="13"/>
        <color theme="1"/>
        <rFont val="Times New Roman"/>
        <charset val="134"/>
      </rPr>
      <t xml:space="preserve"> TA/PA </t>
    </r>
    <r>
      <rPr>
        <sz val="13"/>
        <color theme="1"/>
        <rFont val="宋体"/>
        <charset val="134"/>
      </rPr>
      <t>提升杀虫效果</t>
    </r>
    <r>
      <rPr>
        <sz val="13"/>
        <color theme="1"/>
        <rFont val="Times New Roman"/>
        <charset val="134"/>
      </rPr>
      <t xml:space="preserve">
3. </t>
    </r>
    <r>
      <rPr>
        <sz val="13"/>
        <color theme="1"/>
        <rFont val="宋体"/>
        <charset val="134"/>
      </rPr>
      <t>对作物安全，无生长抑制</t>
    </r>
  </si>
  <si>
    <r>
      <rPr>
        <sz val="13"/>
        <color theme="1"/>
        <rFont val="Times New Roman"/>
        <charset val="134"/>
      </rPr>
      <t xml:space="preserve">1. AZA </t>
    </r>
    <r>
      <rPr>
        <sz val="13"/>
        <color theme="1"/>
        <rFont val="宋体"/>
        <charset val="134"/>
      </rPr>
      <t>与</t>
    </r>
    <r>
      <rPr>
        <sz val="13"/>
        <color theme="1"/>
        <rFont val="Times New Roman"/>
        <charset val="134"/>
      </rPr>
      <t xml:space="preserve"> TA/PA </t>
    </r>
    <r>
      <rPr>
        <sz val="13"/>
        <color theme="1"/>
        <rFont val="宋体"/>
        <charset val="134"/>
      </rPr>
      <t>溶于甲醇</t>
    </r>
    <r>
      <rPr>
        <sz val="13"/>
        <color theme="1"/>
        <rFont val="Times New Roman"/>
        <charset val="134"/>
      </rPr>
      <t xml:space="preserve">
2. </t>
    </r>
    <r>
      <rPr>
        <sz val="13"/>
        <color theme="1"/>
        <rFont val="宋体"/>
        <charset val="134"/>
      </rPr>
      <t>缓慢滴入超纯水，磁力搅拌</t>
    </r>
    <r>
      <rPr>
        <sz val="13"/>
        <color theme="1"/>
        <rFont val="Times New Roman"/>
        <charset val="134"/>
      </rPr>
      <t xml:space="preserve">
3. </t>
    </r>
    <r>
      <rPr>
        <sz val="13"/>
        <color theme="1"/>
        <rFont val="宋体"/>
        <charset val="134"/>
      </rPr>
      <t>透析</t>
    </r>
    <r>
      <rPr>
        <sz val="13"/>
        <color theme="1"/>
        <rFont val="Times New Roman"/>
        <charset val="134"/>
      </rPr>
      <t xml:space="preserve"> 24 h </t>
    </r>
    <r>
      <rPr>
        <sz val="13"/>
        <color theme="1"/>
        <rFont val="宋体"/>
        <charset val="134"/>
      </rPr>
      <t>除游离药物与溶剂</t>
    </r>
    <r>
      <rPr>
        <sz val="13"/>
        <color theme="1"/>
        <rFont val="Times New Roman"/>
        <charset val="134"/>
      </rPr>
      <t xml:space="preserve">
4. </t>
    </r>
    <r>
      <rPr>
        <sz val="13"/>
        <color theme="1"/>
        <rFont val="宋体"/>
        <charset val="134"/>
      </rPr>
      <t>冻干得</t>
    </r>
    <r>
      <rPr>
        <sz val="13"/>
        <color theme="1"/>
        <rFont val="Times New Roman"/>
        <charset val="134"/>
      </rPr>
      <t xml:space="preserve"> AT/AP NPs</t>
    </r>
  </si>
  <si>
    <r>
      <rPr>
        <sz val="13"/>
        <color theme="1"/>
        <rFont val="宋体"/>
        <charset val="134"/>
      </rPr>
      <t>高度疏水；多羟基、酯基；可形成多重氢键；含共轭结构可发生</t>
    </r>
    <r>
      <rPr>
        <sz val="13"/>
        <color theme="1"/>
        <rFont val="Times New Roman"/>
        <charset val="134"/>
      </rPr>
      <t xml:space="preserve"> π-π </t>
    </r>
    <r>
      <rPr>
        <sz val="13"/>
        <color theme="1"/>
        <rFont val="宋体"/>
        <charset val="134"/>
      </rPr>
      <t>堆积；双亲性驱动组装</t>
    </r>
  </si>
  <si>
    <r>
      <rPr>
        <sz val="12"/>
        <color theme="1"/>
        <rFont val="Times New Roman"/>
        <charset val="134"/>
      </rPr>
      <t xml:space="preserve"> 1. </t>
    </r>
    <r>
      <rPr>
        <sz val="12"/>
        <color theme="1"/>
        <rFont val="宋体"/>
        <charset val="134"/>
      </rPr>
      <t>无载体纯药共组装，绿色环保</t>
    </r>
    <r>
      <rPr>
        <sz val="12"/>
        <color theme="1"/>
        <rFont val="Times New Roman"/>
        <charset val="134"/>
      </rPr>
      <t xml:space="preserve">
2. </t>
    </r>
    <r>
      <rPr>
        <sz val="12"/>
        <color theme="1"/>
        <rFont val="宋体"/>
        <charset val="134"/>
      </rPr>
      <t>双向</t>
    </r>
    <r>
      <rPr>
        <sz val="12"/>
        <color theme="1"/>
        <rFont val="Times New Roman"/>
        <charset val="134"/>
      </rPr>
      <t xml:space="preserve"> pH </t>
    </r>
    <r>
      <rPr>
        <sz val="12"/>
        <color theme="1"/>
        <rFont val="宋体"/>
        <charset val="134"/>
      </rPr>
      <t>响应释药（酸性</t>
    </r>
    <r>
      <rPr>
        <sz val="12"/>
        <color theme="1"/>
        <rFont val="Times New Roman"/>
        <charset val="134"/>
      </rPr>
      <t xml:space="preserve"> / </t>
    </r>
    <r>
      <rPr>
        <sz val="12"/>
        <color theme="1"/>
        <rFont val="宋体"/>
        <charset val="134"/>
      </rPr>
      <t>碱性肠道解组装）</t>
    </r>
    <r>
      <rPr>
        <sz val="12"/>
        <color theme="1"/>
        <rFont val="Times New Roman"/>
        <charset val="134"/>
      </rPr>
      <t xml:space="preserve">
3. </t>
    </r>
    <r>
      <rPr>
        <sz val="12"/>
        <color theme="1"/>
        <rFont val="宋体"/>
        <charset val="134"/>
      </rPr>
      <t>提升润湿性、黏附性、耐雨水冲刷与光稳定性</t>
    </r>
    <r>
      <rPr>
        <sz val="12"/>
        <color theme="1"/>
        <rFont val="Times New Roman"/>
        <charset val="134"/>
      </rPr>
      <t xml:space="preserve">
4. </t>
    </r>
    <r>
      <rPr>
        <sz val="12"/>
        <color theme="1"/>
        <rFont val="宋体"/>
        <charset val="134"/>
      </rPr>
      <t>载药率：</t>
    </r>
    <r>
      <rPr>
        <sz val="12"/>
        <color theme="1"/>
        <rFont val="Times New Roman"/>
        <charset val="134"/>
      </rPr>
      <t>AT NPs 77.22%</t>
    </r>
    <r>
      <rPr>
        <sz val="12"/>
        <color theme="1"/>
        <rFont val="宋体"/>
        <charset val="134"/>
      </rPr>
      <t>，</t>
    </r>
    <r>
      <rPr>
        <sz val="12"/>
        <color theme="1"/>
        <rFont val="Times New Roman"/>
        <charset val="134"/>
      </rPr>
      <t>AP NPs 52.17%</t>
    </r>
  </si>
  <si>
    <t>10.1038/s41467-025-57028-w</t>
  </si>
  <si>
    <r>
      <rPr>
        <sz val="13"/>
        <color theme="1"/>
        <rFont val="宋体"/>
        <charset val="134"/>
      </rPr>
      <t>雷公藤红素</t>
    </r>
  </si>
  <si>
    <t>Celastrol</t>
  </si>
  <si>
    <t>C₂₉H₃₈O₄</t>
  </si>
  <si>
    <t>CC1=C(C(=O)C=C2C1=CC=C3[C@]2(CC[C@@]4([C@@]3(CC[C@@]5([C@H]4C[C@](CC5)(C)C(=O)O)C)C)C)C)O</t>
  </si>
  <si>
    <t>34157-83-0</t>
  </si>
  <si>
    <r>
      <rPr>
        <sz val="13"/>
        <rFont val="汉仪书宋二KW"/>
        <charset val="134"/>
      </rPr>
      <t>雷公藤红素</t>
    </r>
    <r>
      <rPr>
        <sz val="13"/>
        <rFont val="Times New Roman"/>
        <charset val="134"/>
      </rPr>
      <t>+</t>
    </r>
    <r>
      <rPr>
        <sz val="13"/>
        <rFont val="汉仪书宋二KW"/>
        <charset val="134"/>
      </rPr>
      <t>壳聚糖</t>
    </r>
  </si>
  <si>
    <r>
      <rPr>
        <sz val="13"/>
        <rFont val="宋体"/>
        <charset val="134"/>
      </rPr>
      <t>壳聚糖包覆</t>
    </r>
  </si>
  <si>
    <t>113.2±0.71</t>
  </si>
  <si>
    <r>
      <rPr>
        <sz val="13"/>
        <color theme="1"/>
        <rFont val="宋体"/>
        <charset val="134"/>
      </rPr>
      <t>雷公藤红素</t>
    </r>
    <r>
      <rPr>
        <sz val="13"/>
        <color theme="1"/>
        <rFont val="Times New Roman"/>
        <charset val="134"/>
      </rPr>
      <t>+</t>
    </r>
    <r>
      <rPr>
        <sz val="13"/>
        <color theme="1"/>
        <rFont val="宋体"/>
        <charset val="134"/>
      </rPr>
      <t>壳聚糖</t>
    </r>
  </si>
  <si>
    <r>
      <rPr>
        <sz val="13"/>
        <color theme="1"/>
        <rFont val="Times New Roman"/>
        <charset val="134"/>
      </rPr>
      <t>|</t>
    </r>
    <r>
      <rPr>
        <sz val="13"/>
        <color theme="1"/>
        <rFont val="宋体"/>
        <charset val="134"/>
      </rPr>
      <t>中性（组装）；</t>
    </r>
    <r>
      <rPr>
        <sz val="13"/>
        <color theme="1"/>
        <rFont val="Times New Roman"/>
        <charset val="134"/>
      </rPr>
      <t>pH 5.5/6.5</t>
    </r>
    <r>
      <rPr>
        <sz val="13"/>
        <color theme="1"/>
        <rFont val="宋体"/>
        <charset val="134"/>
      </rPr>
      <t>（酸性响应释放）</t>
    </r>
    <r>
      <rPr>
        <sz val="13"/>
        <color theme="1"/>
        <rFont val="Times New Roman"/>
        <charset val="134"/>
      </rPr>
      <t xml:space="preserve">
 </t>
    </r>
  </si>
  <si>
    <r>
      <rPr>
        <sz val="13"/>
        <color theme="1"/>
        <rFont val="宋体"/>
        <charset val="134"/>
      </rPr>
      <t>磁力搅拌；水浴超声</t>
    </r>
  </si>
  <si>
    <r>
      <rPr>
        <sz val="13"/>
        <color theme="1"/>
        <rFont val="宋体"/>
        <charset val="134"/>
      </rPr>
      <t>搅拌</t>
    </r>
    <r>
      <rPr>
        <sz val="13"/>
        <color theme="1"/>
        <rFont val="Times New Roman"/>
        <charset val="134"/>
      </rPr>
      <t xml:space="preserve"> 2 h</t>
    </r>
    <r>
      <rPr>
        <sz val="13"/>
        <color theme="1"/>
        <rFont val="宋体"/>
        <charset val="134"/>
      </rPr>
      <t>；超声包覆</t>
    </r>
    <r>
      <rPr>
        <sz val="13"/>
        <color theme="1"/>
        <rFont val="Times New Roman"/>
        <charset val="134"/>
      </rPr>
      <t xml:space="preserve"> 5 min|</t>
    </r>
  </si>
  <si>
    <r>
      <rPr>
        <sz val="13"/>
        <color theme="1"/>
        <rFont val="Times New Roman"/>
        <charset val="134"/>
      </rPr>
      <t xml:space="preserve">1. </t>
    </r>
    <r>
      <rPr>
        <sz val="13"/>
        <color theme="1"/>
        <rFont val="宋体"/>
        <charset val="134"/>
      </rPr>
      <t>抑制金黄色葡萄球菌、</t>
    </r>
    <r>
      <rPr>
        <sz val="13"/>
        <color theme="1"/>
        <rFont val="Times New Roman"/>
        <charset val="134"/>
      </rPr>
      <t xml:space="preserve">MRSA </t>
    </r>
    <r>
      <rPr>
        <sz val="13"/>
        <color theme="1"/>
        <rFont val="宋体"/>
        <charset val="134"/>
      </rPr>
      <t>生长，</t>
    </r>
    <r>
      <rPr>
        <sz val="13"/>
        <color theme="1"/>
        <rFont val="Times New Roman"/>
        <charset val="134"/>
      </rPr>
      <t xml:space="preserve">MIC=8 μg/mL
2. </t>
    </r>
    <r>
      <rPr>
        <sz val="13"/>
        <color theme="1"/>
        <rFont val="宋体"/>
        <charset val="134"/>
      </rPr>
      <t>非竞争性抑制</t>
    </r>
    <r>
      <rPr>
        <sz val="13"/>
        <color theme="1"/>
        <rFont val="Times New Roman"/>
        <charset val="134"/>
      </rPr>
      <t xml:space="preserve"> CrtM</t>
    </r>
    <r>
      <rPr>
        <sz val="13"/>
        <color theme="1"/>
        <rFont val="宋体"/>
        <charset val="134"/>
      </rPr>
      <t>，降低金黄色葡萄球菌色素</t>
    </r>
    <r>
      <rPr>
        <sz val="13"/>
        <color theme="1"/>
        <rFont val="Times New Roman"/>
        <charset val="134"/>
      </rPr>
      <t xml:space="preserve"> STX </t>
    </r>
    <r>
      <rPr>
        <sz val="13"/>
        <color theme="1"/>
        <rFont val="宋体"/>
        <charset val="134"/>
      </rPr>
      <t>合成</t>
    </r>
    <r>
      <rPr>
        <sz val="13"/>
        <color theme="1"/>
        <rFont val="Times New Roman"/>
        <charset val="134"/>
      </rPr>
      <t xml:space="preserve">
3. </t>
    </r>
    <r>
      <rPr>
        <sz val="13"/>
        <color theme="1"/>
        <rFont val="宋体"/>
        <charset val="134"/>
      </rPr>
      <t>破坏细菌细胞膜，促进巨噬</t>
    </r>
    <r>
      <rPr>
        <sz val="13"/>
        <color theme="1"/>
        <rFont val="Times New Roman"/>
        <charset val="134"/>
      </rPr>
      <t xml:space="preserve"> / </t>
    </r>
    <r>
      <rPr>
        <sz val="13"/>
        <color theme="1"/>
        <rFont val="宋体"/>
        <charset val="134"/>
      </rPr>
      <t>中性粒细胞清除细菌</t>
    </r>
    <r>
      <rPr>
        <sz val="13"/>
        <color theme="1"/>
        <rFont val="Times New Roman"/>
        <charset val="134"/>
      </rPr>
      <t xml:space="preserve">
4. </t>
    </r>
    <r>
      <rPr>
        <sz val="13"/>
        <color theme="1"/>
        <rFont val="宋体"/>
        <charset val="134"/>
      </rPr>
      <t>吸入给药治疗细菌性肺炎，抗菌率</t>
    </r>
    <r>
      <rPr>
        <sz val="13"/>
        <color theme="1"/>
        <rFont val="Times New Roman"/>
        <charset val="134"/>
      </rPr>
      <t xml:space="preserve"> SA</t>
    </r>
    <r>
      <rPr>
        <sz val="13"/>
        <color theme="1"/>
        <rFont val="宋体"/>
        <charset val="134"/>
      </rPr>
      <t>：</t>
    </r>
    <r>
      <rPr>
        <sz val="13"/>
        <color theme="1"/>
        <rFont val="Times New Roman"/>
        <charset val="134"/>
      </rPr>
      <t>97%</t>
    </r>
    <r>
      <rPr>
        <sz val="13"/>
        <color theme="1"/>
        <rFont val="宋体"/>
        <charset val="134"/>
      </rPr>
      <t>，</t>
    </r>
    <r>
      <rPr>
        <sz val="13"/>
        <color theme="1"/>
        <rFont val="Times New Roman"/>
        <charset val="134"/>
      </rPr>
      <t>MRSA</t>
    </r>
    <r>
      <rPr>
        <sz val="13"/>
        <color theme="1"/>
        <rFont val="宋体"/>
        <charset val="134"/>
      </rPr>
      <t>：</t>
    </r>
    <r>
      <rPr>
        <sz val="13"/>
        <color theme="1"/>
        <rFont val="Times New Roman"/>
        <charset val="134"/>
      </rPr>
      <t>94%</t>
    </r>
  </si>
  <si>
    <r>
      <rPr>
        <sz val="13"/>
        <color theme="1"/>
        <rFont val="Times New Roman"/>
        <charset val="134"/>
      </rPr>
      <t xml:space="preserve">1. </t>
    </r>
    <r>
      <rPr>
        <sz val="13"/>
        <color theme="1"/>
        <rFont val="宋体"/>
        <charset val="134"/>
      </rPr>
      <t>反溶剂沉淀法：</t>
    </r>
    <r>
      <rPr>
        <sz val="13"/>
        <color theme="1"/>
        <rFont val="Times New Roman"/>
        <charset val="134"/>
      </rPr>
      <t xml:space="preserve">CST </t>
    </r>
    <r>
      <rPr>
        <sz val="13"/>
        <color theme="1"/>
        <rFont val="宋体"/>
        <charset val="134"/>
      </rPr>
      <t>溶于</t>
    </r>
    <r>
      <rPr>
        <sz val="13"/>
        <color theme="1"/>
        <rFont val="Times New Roman"/>
        <charset val="134"/>
      </rPr>
      <t xml:space="preserve"> DMSO</t>
    </r>
    <r>
      <rPr>
        <sz val="13"/>
        <color theme="1"/>
        <rFont val="宋体"/>
        <charset val="134"/>
      </rPr>
      <t>，滴入水中搅拌自组装得</t>
    </r>
    <r>
      <rPr>
        <sz val="13"/>
        <color theme="1"/>
        <rFont val="Times New Roman"/>
        <charset val="134"/>
      </rPr>
      <t xml:space="preserve"> CST NPs
2. </t>
    </r>
    <r>
      <rPr>
        <sz val="13"/>
        <color theme="1"/>
        <rFont val="宋体"/>
        <charset val="134"/>
      </rPr>
      <t>滴入壳聚糖溶液，超声包覆得</t>
    </r>
    <r>
      <rPr>
        <sz val="13"/>
        <color theme="1"/>
        <rFont val="Times New Roman"/>
        <charset val="134"/>
      </rPr>
      <t xml:space="preserve"> CSC NPs
3. </t>
    </r>
    <r>
      <rPr>
        <sz val="13"/>
        <color theme="1"/>
        <rFont val="宋体"/>
        <charset val="134"/>
      </rPr>
      <t>透析纯化，冻干备用</t>
    </r>
  </si>
  <si>
    <r>
      <rPr>
        <sz val="13"/>
        <color theme="1"/>
        <rFont val="宋体"/>
        <charset val="134"/>
      </rPr>
      <t>五环三萜醌类母体；强疏水性；多共轭结构；可形成</t>
    </r>
    <r>
      <rPr>
        <sz val="13"/>
        <color theme="1"/>
        <rFont val="Times New Roman"/>
        <charset val="134"/>
      </rPr>
      <t xml:space="preserve"> π-π </t>
    </r>
    <r>
      <rPr>
        <sz val="13"/>
        <color theme="1"/>
        <rFont val="宋体"/>
        <charset val="134"/>
      </rPr>
      <t>堆积与氢键；双亲性驱动自组装</t>
    </r>
  </si>
  <si>
    <r>
      <rPr>
        <sz val="12"/>
        <color theme="1"/>
        <rFont val="Times New Roman"/>
        <charset val="134"/>
      </rPr>
      <t xml:space="preserve">1. </t>
    </r>
    <r>
      <rPr>
        <sz val="12"/>
        <color theme="1"/>
        <rFont val="宋体"/>
        <charset val="134"/>
      </rPr>
      <t>无载体纯药自组装，载药量</t>
    </r>
    <r>
      <rPr>
        <sz val="12"/>
        <color theme="1"/>
        <rFont val="Times New Roman"/>
        <charset val="134"/>
      </rPr>
      <t xml:space="preserve"> 75.8%</t>
    </r>
    <r>
      <rPr>
        <sz val="12"/>
        <color theme="1"/>
        <rFont val="宋体"/>
        <charset val="134"/>
      </rPr>
      <t>，包封率</t>
    </r>
    <r>
      <rPr>
        <sz val="12"/>
        <color theme="1"/>
        <rFont val="Times New Roman"/>
        <charset val="134"/>
      </rPr>
      <t xml:space="preserve"> 92.4%
2. </t>
    </r>
    <r>
      <rPr>
        <sz val="12"/>
        <color theme="1"/>
        <rFont val="宋体"/>
        <charset val="134"/>
      </rPr>
      <t>壳聚糖增强黏膜黏附、延长肺部滞留</t>
    </r>
    <r>
      <rPr>
        <sz val="12"/>
        <color theme="1"/>
        <rFont val="Times New Roman"/>
        <charset val="134"/>
      </rPr>
      <t xml:space="preserve">
3. </t>
    </r>
    <r>
      <rPr>
        <sz val="12"/>
        <color theme="1"/>
        <rFont val="宋体"/>
        <charset val="134"/>
      </rPr>
      <t>感染微酸性环境</t>
    </r>
    <r>
      <rPr>
        <sz val="12"/>
        <color theme="1"/>
        <rFont val="Times New Roman"/>
        <charset val="134"/>
      </rPr>
      <t xml:space="preserve"> pH </t>
    </r>
    <r>
      <rPr>
        <sz val="12"/>
        <color theme="1"/>
        <rFont val="宋体"/>
        <charset val="134"/>
      </rPr>
      <t>响应释药</t>
    </r>
    <r>
      <rPr>
        <sz val="12"/>
        <color theme="1"/>
        <rFont val="Times New Roman"/>
        <charset val="134"/>
      </rPr>
      <t xml:space="preserve">
4. </t>
    </r>
    <r>
      <rPr>
        <sz val="12"/>
        <color theme="1"/>
        <rFont val="宋体"/>
        <charset val="134"/>
      </rPr>
      <t>雾化吸入可深肺沉积，不产生耐药性</t>
    </r>
  </si>
  <si>
    <t>10.26599/NR.2025.94907820</t>
  </si>
  <si>
    <r>
      <rPr>
        <sz val="13"/>
        <color theme="1"/>
        <rFont val="宋体"/>
        <charset val="134"/>
      </rPr>
      <t>科罗索酸</t>
    </r>
  </si>
  <si>
    <t>Corosolic acid</t>
  </si>
  <si>
    <t>C₃₀H₄₈O₄</t>
  </si>
  <si>
    <t>C[C@@H]1CC[C@@]2(CC[C@@]3(C(=CC[C@H]4[C@]3(CC[C@@H]5[C@@]4(C[C@H]([C@@H](C5(C)C)O)O)C)C)[C@@H]2[C@H]1C)C)C(=O)O</t>
  </si>
  <si>
    <t>4547-24-4</t>
  </si>
  <si>
    <r>
      <rPr>
        <sz val="13"/>
        <color theme="1"/>
        <rFont val="汉仪书宋二KW"/>
        <charset val="134"/>
      </rPr>
      <t>科罗索（</t>
    </r>
    <r>
      <rPr>
        <sz val="13"/>
        <color theme="1"/>
        <rFont val="Times New Roman"/>
        <charset val="134"/>
      </rPr>
      <t>Lagerstroemia speciosa</t>
    </r>
    <r>
      <rPr>
        <sz val="13"/>
        <color theme="1"/>
        <rFont val="汉仪书宋二KW"/>
        <charset val="134"/>
      </rPr>
      <t>）叶</t>
    </r>
  </si>
  <si>
    <r>
      <rPr>
        <sz val="13"/>
        <rFont val="汉仪书宋二KW"/>
        <charset val="134"/>
      </rPr>
      <t>科罗索酸</t>
    </r>
  </si>
  <si>
    <t>100–200</t>
  </si>
  <si>
    <r>
      <rPr>
        <sz val="13"/>
        <color theme="1"/>
        <rFont val="宋体"/>
        <charset val="134"/>
      </rPr>
      <t>乙醇</t>
    </r>
    <r>
      <rPr>
        <sz val="13"/>
        <color theme="1"/>
        <rFont val="Times New Roman"/>
        <charset val="134"/>
      </rPr>
      <t>/</t>
    </r>
    <r>
      <rPr>
        <sz val="13"/>
        <color theme="1"/>
        <rFont val="宋体"/>
        <charset val="134"/>
      </rPr>
      <t>氯仿</t>
    </r>
  </si>
  <si>
    <r>
      <rPr>
        <sz val="13"/>
        <color theme="1"/>
        <rFont val="宋体"/>
        <charset val="134"/>
      </rPr>
      <t>薄膜分散法；旋转蒸发；水化超声</t>
    </r>
  </si>
  <si>
    <r>
      <rPr>
        <sz val="13"/>
        <color theme="1"/>
        <rFont val="宋体"/>
        <charset val="134"/>
      </rPr>
      <t>旋蒸成膜；水化超声</t>
    </r>
    <r>
      <rPr>
        <sz val="13"/>
        <color theme="1"/>
        <rFont val="Times New Roman"/>
        <charset val="134"/>
      </rPr>
      <t xml:space="preserve"> 10–30 min</t>
    </r>
  </si>
  <si>
    <r>
      <rPr>
        <sz val="13"/>
        <color theme="1"/>
        <rFont val="Times New Roman"/>
        <charset val="134"/>
      </rPr>
      <t xml:space="preserve">1. </t>
    </r>
    <r>
      <rPr>
        <sz val="13"/>
        <color theme="1"/>
        <rFont val="宋体"/>
        <charset val="134"/>
      </rPr>
      <t>降血糖、改善胰岛素抵抗</t>
    </r>
    <r>
      <rPr>
        <sz val="13"/>
        <color theme="1"/>
        <rFont val="Times New Roman"/>
        <charset val="134"/>
      </rPr>
      <t xml:space="preserve">
2. </t>
    </r>
    <r>
      <rPr>
        <sz val="13"/>
        <color theme="1"/>
        <rFont val="宋体"/>
        <charset val="134"/>
      </rPr>
      <t>抗肿瘤、抑制肿瘤增殖</t>
    </r>
    <r>
      <rPr>
        <sz val="13"/>
        <color theme="1"/>
        <rFont val="Times New Roman"/>
        <charset val="134"/>
      </rPr>
      <t xml:space="preserve">
3. </t>
    </r>
    <r>
      <rPr>
        <sz val="13"/>
        <color theme="1"/>
        <rFont val="宋体"/>
        <charset val="134"/>
      </rPr>
      <t>抗炎、抗氧化应激</t>
    </r>
    <r>
      <rPr>
        <sz val="13"/>
        <color theme="1"/>
        <rFont val="Times New Roman"/>
        <charset val="134"/>
      </rPr>
      <t xml:space="preserve">
4. </t>
    </r>
    <r>
      <rPr>
        <sz val="13"/>
        <color theme="1"/>
        <rFont val="宋体"/>
        <charset val="134"/>
      </rPr>
      <t>作为胆固醇替代物提高脂质体稳定性与肿瘤穿透</t>
    </r>
  </si>
  <si>
    <r>
      <rPr>
        <sz val="13"/>
        <color theme="1"/>
        <rFont val="Times New Roman"/>
        <charset val="134"/>
      </rPr>
      <t xml:space="preserve">1. </t>
    </r>
    <r>
      <rPr>
        <sz val="13"/>
        <color theme="1"/>
        <rFont val="宋体"/>
        <charset val="134"/>
      </rPr>
      <t>薄膜分散法制备科罗索酸稳定脂质体</t>
    </r>
    <r>
      <rPr>
        <sz val="13"/>
        <color theme="1"/>
        <rFont val="Times New Roman"/>
        <charset val="134"/>
      </rPr>
      <t xml:space="preserve">
2. </t>
    </r>
    <r>
      <rPr>
        <sz val="13"/>
        <color theme="1"/>
        <rFont val="宋体"/>
        <charset val="134"/>
      </rPr>
      <t>反溶剂沉淀法制备自组装纳米粒</t>
    </r>
    <r>
      <rPr>
        <sz val="13"/>
        <color theme="1"/>
        <rFont val="Times New Roman"/>
        <charset val="134"/>
      </rPr>
      <t xml:space="preserve">
3. </t>
    </r>
    <r>
      <rPr>
        <sz val="13"/>
        <color theme="1"/>
        <rFont val="宋体"/>
        <charset val="134"/>
      </rPr>
      <t>可与化疗药共组装实现协同治疗</t>
    </r>
  </si>
  <si>
    <r>
      <rPr>
        <sz val="13"/>
        <color theme="1"/>
        <rFont val="宋体"/>
        <charset val="134"/>
      </rPr>
      <t>五环三萜；刚性疏水骨架；羟基</t>
    </r>
    <r>
      <rPr>
        <sz val="13"/>
        <color theme="1"/>
        <rFont val="Times New Roman"/>
        <charset val="134"/>
      </rPr>
      <t xml:space="preserve"> / </t>
    </r>
    <r>
      <rPr>
        <sz val="13"/>
        <color theme="1"/>
        <rFont val="宋体"/>
        <charset val="134"/>
      </rPr>
      <t>羧基；双亲性；可形成氢键与疏水组装</t>
    </r>
  </si>
  <si>
    <r>
      <rPr>
        <sz val="12"/>
        <color theme="1"/>
        <rFont val="Times New Roman"/>
        <charset val="134"/>
      </rPr>
      <t xml:space="preserve">1. </t>
    </r>
    <r>
      <rPr>
        <sz val="12"/>
        <color theme="1"/>
        <rFont val="宋体"/>
        <charset val="134"/>
      </rPr>
      <t>可完全替代胆固醇用于脂质体制备，提高稳定性与生物利用度</t>
    </r>
    <r>
      <rPr>
        <sz val="12"/>
        <color theme="1"/>
        <rFont val="Times New Roman"/>
        <charset val="134"/>
      </rPr>
      <t xml:space="preserve">
2. </t>
    </r>
    <r>
      <rPr>
        <sz val="12"/>
        <color theme="1"/>
        <rFont val="宋体"/>
        <charset val="134"/>
      </rPr>
      <t>增强肿瘤渗透与细胞摄取，降低药物泄漏</t>
    </r>
    <r>
      <rPr>
        <sz val="12"/>
        <color theme="1"/>
        <rFont val="Times New Roman"/>
        <charset val="134"/>
      </rPr>
      <t xml:space="preserve">
3. </t>
    </r>
    <r>
      <rPr>
        <sz val="12"/>
        <color theme="1"/>
        <rFont val="宋体"/>
        <charset val="134"/>
      </rPr>
      <t>自身具有降糖、抗肿瘤双重活性，实现</t>
    </r>
    <r>
      <rPr>
        <sz val="12"/>
        <color theme="1"/>
        <rFont val="Times New Roman"/>
        <charset val="134"/>
      </rPr>
      <t xml:space="preserve"> “</t>
    </r>
    <r>
      <rPr>
        <sz val="12"/>
        <color theme="1"/>
        <rFont val="宋体"/>
        <charset val="134"/>
      </rPr>
      <t>载体</t>
    </r>
    <r>
      <rPr>
        <sz val="12"/>
        <color theme="1"/>
        <rFont val="Times New Roman"/>
        <charset val="134"/>
      </rPr>
      <t xml:space="preserve"> = </t>
    </r>
    <r>
      <rPr>
        <sz val="12"/>
        <color theme="1"/>
        <rFont val="宋体"/>
        <charset val="134"/>
      </rPr>
      <t>药物</t>
    </r>
    <r>
      <rPr>
        <sz val="12"/>
        <color theme="1"/>
        <rFont val="Times New Roman"/>
        <charset val="134"/>
      </rPr>
      <t>”</t>
    </r>
  </si>
  <si>
    <t>10.1016/j.actbio.2020.03.007</t>
  </si>
  <si>
    <r>
      <rPr>
        <sz val="13"/>
        <color theme="1"/>
        <rFont val="宋体"/>
        <charset val="134"/>
      </rPr>
      <t>灵芝酸</t>
    </r>
    <r>
      <rPr>
        <sz val="13"/>
        <color theme="1"/>
        <rFont val="Times New Roman"/>
        <charset val="134"/>
      </rPr>
      <t>A</t>
    </r>
  </si>
  <si>
    <t>Ganoderic acid A</t>
  </si>
  <si>
    <t>C₃₀H₄₄O₇</t>
  </si>
  <si>
    <t xml:space="preserve"> C[C@H](CC(=O)C[C@@H](C)C(=O)O)[C@H]1C[C@@H]([C@@]2([C@@]1(CC(=O)C3=C2[C@H](C[C@@H]4[C@@]3(CCC(=O)C4(C)C)C)O)C)C)O</t>
  </si>
  <si>
    <t>81907-62-2</t>
  </si>
  <si>
    <r>
      <rPr>
        <sz val="13"/>
        <color theme="1"/>
        <rFont val="汉仪书宋二KW"/>
        <charset val="134"/>
      </rPr>
      <t>灵芝（</t>
    </r>
    <r>
      <rPr>
        <sz val="13"/>
        <color theme="1"/>
        <rFont val="Times New Roman"/>
        <charset val="134"/>
      </rPr>
      <t>Ganoderma lucidum</t>
    </r>
    <r>
      <rPr>
        <sz val="13"/>
        <color theme="1"/>
        <rFont val="汉仪书宋二KW"/>
        <charset val="134"/>
      </rPr>
      <t>）子实体</t>
    </r>
  </si>
  <si>
    <r>
      <rPr>
        <sz val="13"/>
        <color theme="1"/>
        <rFont val="宋体"/>
        <charset val="134"/>
      </rPr>
      <t>保健食品原料目录</t>
    </r>
    <r>
      <rPr>
        <sz val="13"/>
        <color theme="1"/>
        <rFont val="Times New Roman"/>
        <charset val="134"/>
      </rPr>
      <t xml:space="preserve"> </t>
    </r>
    <r>
      <rPr>
        <sz val="13"/>
        <color theme="1"/>
        <rFont val="宋体"/>
        <charset val="134"/>
      </rPr>
      <t>灵芝（</t>
    </r>
    <r>
      <rPr>
        <sz val="13"/>
        <color theme="1"/>
        <rFont val="Times New Roman"/>
        <charset val="134"/>
      </rPr>
      <t>2023</t>
    </r>
    <r>
      <rPr>
        <sz val="13"/>
        <color theme="1"/>
        <rFont val="宋体"/>
        <charset val="134"/>
      </rPr>
      <t>年版，</t>
    </r>
    <r>
      <rPr>
        <sz val="13"/>
        <color theme="1"/>
        <rFont val="Times New Roman"/>
        <charset val="134"/>
      </rPr>
      <t>2024</t>
    </r>
    <r>
      <rPr>
        <sz val="13"/>
        <color theme="1"/>
        <rFont val="宋体"/>
        <charset val="134"/>
      </rPr>
      <t>年</t>
    </r>
    <r>
      <rPr>
        <sz val="13"/>
        <color theme="1"/>
        <rFont val="Times New Roman"/>
        <charset val="134"/>
      </rPr>
      <t>5</t>
    </r>
    <r>
      <rPr>
        <sz val="13"/>
        <color theme="1"/>
        <rFont val="宋体"/>
        <charset val="134"/>
      </rPr>
      <t>月</t>
    </r>
    <r>
      <rPr>
        <sz val="13"/>
        <color theme="1"/>
        <rFont val="Times New Roman"/>
        <charset val="134"/>
      </rPr>
      <t>1</t>
    </r>
    <r>
      <rPr>
        <sz val="13"/>
        <color theme="1"/>
        <rFont val="宋体"/>
        <charset val="134"/>
      </rPr>
      <t>日起施行）</t>
    </r>
  </si>
  <si>
    <r>
      <rPr>
        <sz val="13"/>
        <rFont val="汉仪书宋二KW"/>
        <charset val="134"/>
      </rPr>
      <t>氧化银耳多糖</t>
    </r>
    <r>
      <rPr>
        <sz val="13"/>
        <rFont val="Times New Roman"/>
        <charset val="134"/>
      </rPr>
      <t>+</t>
    </r>
    <r>
      <rPr>
        <sz val="13"/>
        <rFont val="汉仪书宋二KW"/>
        <charset val="134"/>
      </rPr>
      <t>羧甲基壳聚糖</t>
    </r>
    <r>
      <rPr>
        <sz val="13"/>
        <rFont val="Times New Roman"/>
        <charset val="134"/>
      </rPr>
      <t>+</t>
    </r>
    <r>
      <rPr>
        <sz val="13"/>
        <rFont val="汉仪书宋二KW"/>
        <charset val="134"/>
      </rPr>
      <t>灵芝酸</t>
    </r>
    <r>
      <rPr>
        <sz val="13"/>
        <rFont val="Times New Roman"/>
        <charset val="134"/>
      </rPr>
      <t>A</t>
    </r>
  </si>
  <si>
    <r>
      <rPr>
        <sz val="13"/>
        <color theme="1"/>
        <rFont val="宋体"/>
        <charset val="134"/>
      </rPr>
      <t>席夫碱共价键；氢键；静电相互作用；疏水相互作用</t>
    </r>
  </si>
  <si>
    <t>40–101μm</t>
  </si>
  <si>
    <r>
      <rPr>
        <sz val="13"/>
        <color theme="1"/>
        <rFont val="宋体"/>
        <charset val="134"/>
      </rPr>
      <t>氧化银耳多糖</t>
    </r>
    <r>
      <rPr>
        <sz val="13"/>
        <color theme="1"/>
        <rFont val="Times New Roman"/>
        <charset val="134"/>
      </rPr>
      <t xml:space="preserve">(OTFP) + </t>
    </r>
    <r>
      <rPr>
        <sz val="13"/>
        <color theme="1"/>
        <rFont val="宋体"/>
        <charset val="134"/>
      </rPr>
      <t>羧甲基壳聚糖</t>
    </r>
    <r>
      <rPr>
        <sz val="13"/>
        <color theme="1"/>
        <rFont val="Times New Roman"/>
        <charset val="134"/>
      </rPr>
      <t xml:space="preserve">(CMCS) + </t>
    </r>
    <r>
      <rPr>
        <sz val="13"/>
        <color theme="1"/>
        <rFont val="宋体"/>
        <charset val="134"/>
      </rPr>
      <t>灵芝酸</t>
    </r>
    <r>
      <rPr>
        <sz val="13"/>
        <color theme="1"/>
        <rFont val="Times New Roman"/>
        <charset val="134"/>
      </rPr>
      <t>A</t>
    </r>
  </si>
  <si>
    <r>
      <rPr>
        <sz val="13"/>
        <color theme="1"/>
        <rFont val="Times New Roman"/>
        <charset val="134"/>
      </rPr>
      <t>20 mg/mL</t>
    </r>
    <r>
      <rPr>
        <sz val="13"/>
        <color theme="1"/>
        <rFont val="宋体"/>
        <charset val="134"/>
      </rPr>
      <t>（</t>
    </r>
    <r>
      <rPr>
        <sz val="13"/>
        <color theme="1"/>
        <rFont val="Times New Roman"/>
        <charset val="134"/>
      </rPr>
      <t>OTFP</t>
    </r>
    <r>
      <rPr>
        <sz val="13"/>
        <color theme="1"/>
        <rFont val="宋体"/>
        <charset val="134"/>
      </rPr>
      <t>）</t>
    </r>
    <r>
      <rPr>
        <sz val="13"/>
        <color theme="1"/>
        <rFont val="Times New Roman"/>
        <charset val="134"/>
      </rPr>
      <t xml:space="preserve">
40 mg/mL</t>
    </r>
    <r>
      <rPr>
        <sz val="13"/>
        <color theme="1"/>
        <rFont val="宋体"/>
        <charset val="134"/>
      </rPr>
      <t>（</t>
    </r>
    <r>
      <rPr>
        <sz val="13"/>
        <color theme="1"/>
        <rFont val="Times New Roman"/>
        <charset val="134"/>
      </rPr>
      <t>CMCS</t>
    </r>
    <r>
      <rPr>
        <sz val="13"/>
        <color theme="1"/>
        <rFont val="宋体"/>
        <charset val="134"/>
      </rPr>
      <t>）</t>
    </r>
    <r>
      <rPr>
        <sz val="13"/>
        <color theme="1"/>
        <rFont val="Times New Roman"/>
        <charset val="134"/>
      </rPr>
      <t xml:space="preserve">
1 mg/mL</t>
    </r>
    <r>
      <rPr>
        <sz val="13"/>
        <color theme="1"/>
        <rFont val="宋体"/>
        <charset val="134"/>
      </rPr>
      <t>（灵芝酸</t>
    </r>
    <r>
      <rPr>
        <sz val="13"/>
        <color theme="1"/>
        <rFont val="Times New Roman"/>
        <charset val="134"/>
      </rPr>
      <t>A</t>
    </r>
    <r>
      <rPr>
        <sz val="13"/>
        <color theme="1"/>
        <rFont val="宋体"/>
        <charset val="134"/>
      </rPr>
      <t>）</t>
    </r>
  </si>
  <si>
    <r>
      <rPr>
        <sz val="13"/>
        <color theme="1"/>
        <rFont val="Times New Roman"/>
        <charset val="134"/>
      </rPr>
      <t xml:space="preserve">80 </t>
    </r>
    <r>
      <rPr>
        <sz val="13"/>
        <color theme="1"/>
        <rFont val="宋体"/>
        <charset val="134"/>
      </rPr>
      <t>℃溶解</t>
    </r>
    <r>
      <rPr>
        <sz val="13"/>
        <color theme="1"/>
        <rFont val="Times New Roman"/>
        <charset val="134"/>
      </rPr>
      <t>→</t>
    </r>
    <r>
      <rPr>
        <sz val="13"/>
        <color theme="1"/>
        <rFont val="宋体"/>
        <charset val="134"/>
      </rPr>
      <t>室温成胶</t>
    </r>
  </si>
  <si>
    <r>
      <rPr>
        <sz val="13"/>
        <color theme="1"/>
        <rFont val="宋体"/>
        <charset val="134"/>
      </rPr>
      <t>中性</t>
    </r>
    <r>
      <rPr>
        <sz val="13"/>
        <color theme="1"/>
        <rFont val="Times New Roman"/>
        <charset val="134"/>
      </rPr>
      <t>→</t>
    </r>
    <r>
      <rPr>
        <sz val="13"/>
        <color theme="1"/>
        <rFont val="宋体"/>
        <charset val="134"/>
      </rPr>
      <t>弱酸性（皮肤</t>
    </r>
    <r>
      <rPr>
        <sz val="13"/>
        <color theme="1"/>
        <rFont val="Times New Roman"/>
        <charset val="134"/>
      </rPr>
      <t xml:space="preserve"> pH</t>
    </r>
    <r>
      <rPr>
        <sz val="13"/>
        <color theme="1"/>
        <rFont val="宋体"/>
        <charset val="134"/>
      </rPr>
      <t>）</t>
    </r>
  </si>
  <si>
    <r>
      <rPr>
        <sz val="13"/>
        <color theme="1"/>
        <rFont val="宋体"/>
        <charset val="134"/>
      </rPr>
      <t>磁力搅拌</t>
    </r>
    <r>
      <rPr>
        <sz val="13"/>
        <color theme="1"/>
        <rFont val="Times New Roman"/>
        <charset val="134"/>
      </rPr>
      <t xml:space="preserve"> 220 rpm</t>
    </r>
  </si>
  <si>
    <r>
      <rPr>
        <sz val="13"/>
        <color theme="1"/>
        <rFont val="宋体"/>
        <charset val="134"/>
      </rPr>
      <t>混合</t>
    </r>
    <r>
      <rPr>
        <sz val="13"/>
        <color theme="1"/>
        <rFont val="Times New Roman"/>
        <charset val="134"/>
      </rPr>
      <t xml:space="preserve"> 3 min </t>
    </r>
    <r>
      <rPr>
        <sz val="13"/>
        <color theme="1"/>
        <rFont val="宋体"/>
        <charset val="134"/>
      </rPr>
      <t>快速成胶</t>
    </r>
  </si>
  <si>
    <r>
      <rPr>
        <sz val="13"/>
        <color theme="1"/>
        <rFont val="Times New Roman"/>
        <charset val="134"/>
      </rPr>
      <t xml:space="preserve">1. </t>
    </r>
    <r>
      <rPr>
        <sz val="13"/>
        <color theme="1"/>
        <rFont val="宋体"/>
        <charset val="134"/>
      </rPr>
      <t>强效抗氧化，清除</t>
    </r>
    <r>
      <rPr>
        <sz val="13"/>
        <color theme="1"/>
        <rFont val="Times New Roman"/>
        <charset val="134"/>
      </rPr>
      <t xml:space="preserve"> ABTS / </t>
    </r>
    <r>
      <rPr>
        <sz val="13"/>
        <color theme="1"/>
        <rFont val="宋体"/>
        <charset val="134"/>
      </rPr>
      <t>羟基自由基</t>
    </r>
    <r>
      <rPr>
        <sz val="13"/>
        <color theme="1"/>
        <rFont val="Times New Roman"/>
        <charset val="134"/>
      </rPr>
      <t xml:space="preserve"> / UVB </t>
    </r>
    <r>
      <rPr>
        <sz val="13"/>
        <color theme="1"/>
        <rFont val="宋体"/>
        <charset val="134"/>
      </rPr>
      <t>诱导</t>
    </r>
    <r>
      <rPr>
        <sz val="13"/>
        <color theme="1"/>
        <rFont val="Times New Roman"/>
        <charset val="134"/>
      </rPr>
      <t xml:space="preserve"> ROS
2. </t>
    </r>
    <r>
      <rPr>
        <sz val="13"/>
        <color theme="1"/>
        <rFont val="宋体"/>
        <charset val="134"/>
      </rPr>
      <t>抑制</t>
    </r>
    <r>
      <rPr>
        <sz val="13"/>
        <color theme="1"/>
        <rFont val="Times New Roman"/>
        <charset val="134"/>
      </rPr>
      <t xml:space="preserve"> α-MSH/cAMP/PKA/CREB/MITF </t>
    </r>
    <r>
      <rPr>
        <sz val="13"/>
        <color theme="1"/>
        <rFont val="宋体"/>
        <charset val="134"/>
      </rPr>
      <t>通路</t>
    </r>
    <r>
      <rPr>
        <sz val="13"/>
        <color theme="1"/>
        <rFont val="Times New Roman"/>
        <charset val="134"/>
      </rPr>
      <t xml:space="preserve">
3. </t>
    </r>
    <r>
      <rPr>
        <sz val="13"/>
        <color theme="1"/>
        <rFont val="宋体"/>
        <charset val="134"/>
      </rPr>
      <t>降低酪氨酸酶活性、减少黑色素生成</t>
    </r>
    <r>
      <rPr>
        <sz val="13"/>
        <color theme="1"/>
        <rFont val="Times New Roman"/>
        <charset val="134"/>
      </rPr>
      <t xml:space="preserve">
4. </t>
    </r>
    <r>
      <rPr>
        <sz val="13"/>
        <color theme="1"/>
        <rFont val="宋体"/>
        <charset val="134"/>
      </rPr>
      <t>抑制</t>
    </r>
    <r>
      <rPr>
        <sz val="13"/>
        <color theme="1"/>
        <rFont val="Times New Roman"/>
        <charset val="134"/>
      </rPr>
      <t xml:space="preserve"> p53 </t>
    </r>
    <r>
      <rPr>
        <sz val="13"/>
        <color theme="1"/>
        <rFont val="宋体"/>
        <charset val="134"/>
      </rPr>
      <t>磷酸化、缓解</t>
    </r>
    <r>
      <rPr>
        <sz val="13"/>
        <color theme="1"/>
        <rFont val="Times New Roman"/>
        <charset val="134"/>
      </rPr>
      <t xml:space="preserve"> UVB </t>
    </r>
    <r>
      <rPr>
        <sz val="13"/>
        <color theme="1"/>
        <rFont val="宋体"/>
        <charset val="134"/>
      </rPr>
      <t>氧化损伤</t>
    </r>
    <r>
      <rPr>
        <sz val="13"/>
        <color theme="1"/>
        <rFont val="Times New Roman"/>
        <charset val="134"/>
      </rPr>
      <t xml:space="preserve">
5. </t>
    </r>
    <r>
      <rPr>
        <sz val="13"/>
        <color theme="1"/>
        <rFont val="宋体"/>
        <charset val="134"/>
      </rPr>
      <t>高生物相容性、无溶血风险</t>
    </r>
  </si>
  <si>
    <r>
      <rPr>
        <sz val="13"/>
        <color theme="1"/>
        <rFont val="Times New Roman"/>
        <charset val="134"/>
      </rPr>
      <t>1. OTFP</t>
    </r>
    <r>
      <rPr>
        <sz val="13"/>
        <color theme="1"/>
        <rFont val="宋体"/>
        <charset val="134"/>
      </rPr>
      <t>、</t>
    </r>
    <r>
      <rPr>
        <sz val="13"/>
        <color theme="1"/>
        <rFont val="Times New Roman"/>
        <charset val="134"/>
      </rPr>
      <t xml:space="preserve">CMCS </t>
    </r>
    <r>
      <rPr>
        <sz val="13"/>
        <color theme="1"/>
        <rFont val="宋体"/>
        <charset val="134"/>
      </rPr>
      <t>分别</t>
    </r>
    <r>
      <rPr>
        <sz val="13"/>
        <color theme="1"/>
        <rFont val="Times New Roman"/>
        <charset val="134"/>
      </rPr>
      <t xml:space="preserve"> 80 </t>
    </r>
    <r>
      <rPr>
        <sz val="13"/>
        <color theme="1"/>
        <rFont val="宋体"/>
        <charset val="134"/>
      </rPr>
      <t>℃水浴溶解</t>
    </r>
    <r>
      <rPr>
        <sz val="13"/>
        <color theme="1"/>
        <rFont val="Times New Roman"/>
        <charset val="134"/>
      </rPr>
      <t xml:space="preserve"> 10 min
2. </t>
    </r>
    <r>
      <rPr>
        <sz val="13"/>
        <color theme="1"/>
        <rFont val="宋体"/>
        <charset val="134"/>
      </rPr>
      <t>灵芝酸</t>
    </r>
    <r>
      <rPr>
        <sz val="13"/>
        <color theme="1"/>
        <rFont val="Times New Roman"/>
        <charset val="134"/>
      </rPr>
      <t xml:space="preserve"> A </t>
    </r>
    <r>
      <rPr>
        <sz val="13"/>
        <color theme="1"/>
        <rFont val="宋体"/>
        <charset val="134"/>
      </rPr>
      <t>加入</t>
    </r>
    <r>
      <rPr>
        <sz val="13"/>
        <color theme="1"/>
        <rFont val="Times New Roman"/>
        <charset val="134"/>
      </rPr>
      <t xml:space="preserve"> CMCS </t>
    </r>
    <r>
      <rPr>
        <sz val="13"/>
        <color theme="1"/>
        <rFont val="宋体"/>
        <charset val="134"/>
      </rPr>
      <t>溶液混匀</t>
    </r>
    <r>
      <rPr>
        <sz val="13"/>
        <color theme="1"/>
        <rFont val="Times New Roman"/>
        <charset val="134"/>
      </rPr>
      <t xml:space="preserve">
3. </t>
    </r>
    <r>
      <rPr>
        <sz val="13"/>
        <color theme="1"/>
        <rFont val="宋体"/>
        <charset val="134"/>
      </rPr>
      <t>等体积混合</t>
    </r>
    <r>
      <rPr>
        <sz val="13"/>
        <color theme="1"/>
        <rFont val="Times New Roman"/>
        <charset val="134"/>
      </rPr>
      <t xml:space="preserve"> OTFP </t>
    </r>
    <r>
      <rPr>
        <sz val="13"/>
        <color theme="1"/>
        <rFont val="宋体"/>
        <charset val="134"/>
      </rPr>
      <t>与</t>
    </r>
    <r>
      <rPr>
        <sz val="13"/>
        <color theme="1"/>
        <rFont val="Times New Roman"/>
        <charset val="134"/>
      </rPr>
      <t xml:space="preserve"> CMCS/GAA </t>
    </r>
    <r>
      <rPr>
        <sz val="13"/>
        <color theme="1"/>
        <rFont val="宋体"/>
        <charset val="134"/>
      </rPr>
      <t>液</t>
    </r>
    <r>
      <rPr>
        <sz val="13"/>
        <color theme="1"/>
        <rFont val="Times New Roman"/>
        <charset val="134"/>
      </rPr>
      <t xml:space="preserve">
4. </t>
    </r>
    <r>
      <rPr>
        <sz val="13"/>
        <color theme="1"/>
        <rFont val="宋体"/>
        <charset val="134"/>
      </rPr>
      <t>室温静置</t>
    </r>
    <r>
      <rPr>
        <sz val="13"/>
        <color theme="1"/>
        <rFont val="Times New Roman"/>
        <charset val="134"/>
      </rPr>
      <t xml:space="preserve"> 3 min </t>
    </r>
    <r>
      <rPr>
        <sz val="13"/>
        <color theme="1"/>
        <rFont val="宋体"/>
        <charset val="134"/>
      </rPr>
      <t>形成</t>
    </r>
    <r>
      <rPr>
        <sz val="13"/>
        <color theme="1"/>
        <rFont val="Times New Roman"/>
        <charset val="134"/>
      </rPr>
      <t xml:space="preserve"> OTCG </t>
    </r>
    <r>
      <rPr>
        <sz val="13"/>
        <color theme="1"/>
        <rFont val="宋体"/>
        <charset val="134"/>
      </rPr>
      <t>水凝胶</t>
    </r>
  </si>
  <si>
    <r>
      <rPr>
        <sz val="13"/>
        <color theme="1"/>
        <rFont val="宋体"/>
        <charset val="134"/>
      </rPr>
      <t>四环三萜；多羟基</t>
    </r>
    <r>
      <rPr>
        <sz val="13"/>
        <color theme="1"/>
        <rFont val="Times New Roman"/>
        <charset val="134"/>
      </rPr>
      <t xml:space="preserve"> / </t>
    </r>
    <r>
      <rPr>
        <sz val="13"/>
        <color theme="1"/>
        <rFont val="宋体"/>
        <charset val="134"/>
      </rPr>
      <t>羧基；氢键供体</t>
    </r>
    <r>
      <rPr>
        <sz val="13"/>
        <color theme="1"/>
        <rFont val="Times New Roman"/>
        <charset val="134"/>
      </rPr>
      <t xml:space="preserve"> / </t>
    </r>
    <r>
      <rPr>
        <sz val="13"/>
        <color theme="1"/>
        <rFont val="宋体"/>
        <charset val="134"/>
      </rPr>
      <t>受体；双亲性；刚性疏水骨架；可与多糖形成多重氢键</t>
    </r>
  </si>
  <si>
    <r>
      <rPr>
        <sz val="12"/>
        <color theme="1"/>
        <rFont val="Times New Roman"/>
        <charset val="134"/>
      </rPr>
      <t xml:space="preserve">1. </t>
    </r>
    <r>
      <rPr>
        <sz val="12"/>
        <color theme="1"/>
        <rFont val="宋体"/>
        <charset val="134"/>
      </rPr>
      <t>无额外交联剂，绿色天然护肤水凝胶</t>
    </r>
    <r>
      <rPr>
        <sz val="12"/>
        <color theme="1"/>
        <rFont val="Times New Roman"/>
        <charset val="134"/>
      </rPr>
      <t xml:space="preserve">
2. </t>
    </r>
    <r>
      <rPr>
        <sz val="12"/>
        <color theme="1"/>
        <rFont val="宋体"/>
        <charset val="134"/>
      </rPr>
      <t>自修复、高保湿、皮肤黏附性好</t>
    </r>
    <r>
      <rPr>
        <sz val="12"/>
        <color theme="1"/>
        <rFont val="Times New Roman"/>
        <charset val="134"/>
      </rPr>
      <t xml:space="preserve">
3. </t>
    </r>
    <r>
      <rPr>
        <sz val="12"/>
        <color theme="1"/>
        <rFont val="宋体"/>
        <charset val="134"/>
      </rPr>
      <t>皮肤</t>
    </r>
    <r>
      <rPr>
        <sz val="12"/>
        <color theme="1"/>
        <rFont val="Times New Roman"/>
        <charset val="134"/>
      </rPr>
      <t xml:space="preserve"> pH </t>
    </r>
    <r>
      <rPr>
        <sz val="12"/>
        <color theme="1"/>
        <rFont val="宋体"/>
        <charset val="134"/>
      </rPr>
      <t>响应缓慢释放灵芝酸</t>
    </r>
    <r>
      <rPr>
        <sz val="12"/>
        <color theme="1"/>
        <rFont val="Times New Roman"/>
        <charset val="134"/>
      </rPr>
      <t xml:space="preserve"> A
4. </t>
    </r>
    <r>
      <rPr>
        <sz val="12"/>
        <color theme="1"/>
        <rFont val="宋体"/>
        <charset val="134"/>
      </rPr>
      <t>兼具抗氧化、美白、抗光老化三重功效</t>
    </r>
  </si>
  <si>
    <t>10.1016/j.carbpol.2026.125126</t>
  </si>
  <si>
    <r>
      <rPr>
        <sz val="13"/>
        <color theme="1"/>
        <rFont val="宋体"/>
        <charset val="134"/>
      </rPr>
      <t>七叶皂苷</t>
    </r>
  </si>
  <si>
    <t>Aescin</t>
  </si>
  <si>
    <t>C₅₅H₈₆O₂₄</t>
  </si>
  <si>
    <t>C/C=C(\\C)/C(=O)O[C@H]1[C@@H]([C@@]2([C@@H](C[C@@]3(C(=CCC4[C@]3(CCC5[C@@]4(CCC([C@]5(C)CO)O[C@H]6[C@@H]([C@H]([C@@H]([C@H](O6)C(=O)O)O[C@H]7[C@@H]([C@H]([C@@H]([C@H](O7)CO)O)O)O)O)O[C@H]8[C@@H]([C@H]([C@@H]([C@H](O8)CO)O)O)O)C)C)C2CC1(C)C)C)O)CO)OC(=O)C.C/C=C(/C)\\C(=O)O[C@H]1[C@@H]([C@@]2([C@@H](C[C@@]3(C(=CCC4[C@]3(CCC5[C@@]4(CCC([C@]5(C)CO)O[C@H]6[C@@H]([C@H]([C@@H]([C@H](O6)C(=O)O)O[C@H]7[C@@H]([C@H]([C@@H]([C@H](O7)CO)O)O)O)O)O[C@H]8[C@@H]([C@H]([C@@H]([C@H](O8)CO)O)O)O)C)C)C2CC1(C)C)C)O)CO)OC(=O)C</t>
  </si>
  <si>
    <t>6805-41-0</t>
  </si>
  <si>
    <r>
      <rPr>
        <sz val="13"/>
        <color theme="1"/>
        <rFont val="汉仪书宋二KW"/>
        <charset val="134"/>
      </rPr>
      <t>七叶树（</t>
    </r>
    <r>
      <rPr>
        <sz val="13"/>
        <color theme="1"/>
        <rFont val="Times New Roman"/>
        <charset val="134"/>
      </rPr>
      <t>Aesculus hippocastanum</t>
    </r>
    <r>
      <rPr>
        <sz val="13"/>
        <color theme="1"/>
        <rFont val="汉仪书宋二KW"/>
        <charset val="134"/>
      </rPr>
      <t>）种子</t>
    </r>
  </si>
  <si>
    <r>
      <rPr>
        <sz val="13"/>
        <color theme="1"/>
        <rFont val="宋体"/>
        <charset val="134"/>
      </rPr>
      <t>已使用化妆品原料目录（</t>
    </r>
    <r>
      <rPr>
        <sz val="13"/>
        <color theme="1"/>
        <rFont val="Times New Roman"/>
        <charset val="134"/>
      </rPr>
      <t>2021</t>
    </r>
    <r>
      <rPr>
        <sz val="13"/>
        <color theme="1"/>
        <rFont val="宋体"/>
        <charset val="134"/>
      </rPr>
      <t>年版）序号</t>
    </r>
    <r>
      <rPr>
        <sz val="13"/>
        <color theme="1"/>
        <rFont val="Times New Roman"/>
        <charset val="134"/>
      </rPr>
      <t>07449</t>
    </r>
    <r>
      <rPr>
        <sz val="13"/>
        <color theme="1"/>
        <rFont val="宋体"/>
        <charset val="134"/>
      </rPr>
      <t>（七叶树皂苷）；国家药品批准信息（七叶皂苷钠片、注射用七叶皂苷钠等）</t>
    </r>
  </si>
  <si>
    <r>
      <rPr>
        <sz val="13"/>
        <rFont val="汉仪书宋二KW"/>
        <charset val="134"/>
      </rPr>
      <t>七叶皂苷</t>
    </r>
  </si>
  <si>
    <r>
      <rPr>
        <sz val="13"/>
        <color theme="1"/>
        <rFont val="宋体"/>
        <charset val="134"/>
      </rPr>
      <t>纳米纤维；粉末为微米级颗粒</t>
    </r>
  </si>
  <si>
    <r>
      <rPr>
        <sz val="13"/>
        <color theme="1"/>
        <rFont val="宋体"/>
        <charset val="134"/>
      </rPr>
      <t>纳米纤维带状；粉末</t>
    </r>
    <r>
      <rPr>
        <sz val="13"/>
        <color theme="1"/>
        <rFont val="Times New Roman"/>
        <charset val="134"/>
      </rPr>
      <t xml:space="preserve"> 5–21 µm</t>
    </r>
    <r>
      <rPr>
        <sz val="13"/>
        <color theme="1"/>
        <rFont val="宋体"/>
        <charset val="134"/>
      </rPr>
      <t>；凝胶孔径微米级</t>
    </r>
  </si>
  <si>
    <r>
      <rPr>
        <sz val="13"/>
        <color theme="1"/>
        <rFont val="宋体"/>
        <charset val="134"/>
      </rPr>
      <t>水（</t>
    </r>
    <r>
      <rPr>
        <sz val="13"/>
        <color theme="1"/>
        <rFont val="Times New Roman"/>
        <charset val="134"/>
      </rPr>
      <t>pH≥11</t>
    </r>
    <r>
      <rPr>
        <sz val="13"/>
        <color theme="1"/>
        <rFont val="宋体"/>
        <charset val="134"/>
      </rPr>
      <t>）</t>
    </r>
  </si>
  <si>
    <r>
      <rPr>
        <sz val="13"/>
        <color theme="1"/>
        <rFont val="Times New Roman"/>
        <charset val="134"/>
      </rPr>
      <t xml:space="preserve">40–50 </t>
    </r>
    <r>
      <rPr>
        <sz val="13"/>
        <color theme="1"/>
        <rFont val="宋体"/>
        <charset val="134"/>
      </rPr>
      <t>℃加热</t>
    </r>
    <r>
      <rPr>
        <sz val="13"/>
        <color theme="1"/>
        <rFont val="Times New Roman"/>
        <charset val="134"/>
      </rPr>
      <t xml:space="preserve">→37 </t>
    </r>
    <r>
      <rPr>
        <sz val="13"/>
        <color theme="1"/>
        <rFont val="宋体"/>
        <charset val="134"/>
      </rPr>
      <t>℃</t>
    </r>
    <r>
      <rPr>
        <sz val="13"/>
        <color theme="1"/>
        <rFont val="Times New Roman"/>
        <charset val="134"/>
      </rPr>
      <t xml:space="preserve">/ </t>
    </r>
    <r>
      <rPr>
        <sz val="13"/>
        <color theme="1"/>
        <rFont val="宋体"/>
        <charset val="134"/>
      </rPr>
      <t>室温冷却成胶</t>
    </r>
  </si>
  <si>
    <t>7.6–8.6</t>
  </si>
  <si>
    <r>
      <rPr>
        <sz val="13"/>
        <color theme="1"/>
        <rFont val="宋体"/>
        <charset val="134"/>
      </rPr>
      <t>组装时</t>
    </r>
    <r>
      <rPr>
        <sz val="13"/>
        <color theme="1"/>
        <rFont val="Times New Roman"/>
        <charset val="134"/>
      </rPr>
      <t xml:space="preserve"> pH≥11</t>
    </r>
    <r>
      <rPr>
        <sz val="13"/>
        <color theme="1"/>
        <rFont val="宋体"/>
        <charset val="134"/>
      </rPr>
      <t>；成胶稳定</t>
    </r>
    <r>
      <rPr>
        <sz val="13"/>
        <color theme="1"/>
        <rFont val="Times New Roman"/>
        <charset val="134"/>
      </rPr>
      <t xml:space="preserve"> pH 7.6–8.6</t>
    </r>
    <r>
      <rPr>
        <sz val="13"/>
        <color theme="1"/>
        <rFont val="宋体"/>
        <charset val="134"/>
      </rPr>
      <t>；生理</t>
    </r>
    <r>
      <rPr>
        <sz val="13"/>
        <color theme="1"/>
        <rFont val="Times New Roman"/>
        <charset val="134"/>
      </rPr>
      <t xml:space="preserve"> pH </t>
    </r>
    <r>
      <rPr>
        <sz val="13"/>
        <color theme="1"/>
        <rFont val="宋体"/>
        <charset val="134"/>
      </rPr>
      <t>下稳定</t>
    </r>
  </si>
  <si>
    <r>
      <rPr>
        <sz val="13"/>
        <color theme="1"/>
        <rFont val="宋体"/>
        <charset val="134"/>
      </rPr>
      <t>超声处理制备均一溶液；加热搅拌辅助溶解</t>
    </r>
  </si>
  <si>
    <r>
      <rPr>
        <sz val="13"/>
        <color theme="1"/>
        <rFont val="Times New Roman"/>
        <charset val="134"/>
      </rPr>
      <t xml:space="preserve">40–50 </t>
    </r>
    <r>
      <rPr>
        <sz val="13"/>
        <color theme="1"/>
        <rFont val="宋体"/>
        <charset val="134"/>
      </rPr>
      <t>℃加热数分钟；</t>
    </r>
    <r>
      <rPr>
        <sz val="13"/>
        <color theme="1"/>
        <rFont val="Times New Roman"/>
        <charset val="134"/>
      </rPr>
      <t xml:space="preserve">37 </t>
    </r>
    <r>
      <rPr>
        <sz val="13"/>
        <color theme="1"/>
        <rFont val="宋体"/>
        <charset val="134"/>
      </rPr>
      <t>℃</t>
    </r>
    <r>
      <rPr>
        <sz val="13"/>
        <color theme="1"/>
        <rFont val="Times New Roman"/>
        <charset val="134"/>
      </rPr>
      <t xml:space="preserve">/ </t>
    </r>
    <r>
      <rPr>
        <sz val="13"/>
        <color theme="1"/>
        <rFont val="宋体"/>
        <charset val="134"/>
      </rPr>
      <t>室温静置数小时完成成胶</t>
    </r>
  </si>
  <si>
    <r>
      <rPr>
        <sz val="13"/>
        <color theme="1"/>
        <rFont val="Times New Roman"/>
        <charset val="134"/>
      </rPr>
      <t xml:space="preserve">1. </t>
    </r>
    <r>
      <rPr>
        <sz val="13"/>
        <color theme="1"/>
        <rFont val="宋体"/>
        <charset val="134"/>
      </rPr>
      <t>快速止血：在肝、肾、心、股动脉等多种出血模型中显著减少出血量</t>
    </r>
    <r>
      <rPr>
        <sz val="13"/>
        <color theme="1"/>
        <rFont val="Times New Roman"/>
        <charset val="134"/>
      </rPr>
      <t xml:space="preserve">
2. </t>
    </r>
    <r>
      <rPr>
        <sz val="13"/>
        <color theme="1"/>
        <rFont val="宋体"/>
        <charset val="134"/>
      </rPr>
      <t>神经保护：减少神经元死亡，促进轴突修复，改善创伤性脑损伤（</t>
    </r>
    <r>
      <rPr>
        <sz val="13"/>
        <color theme="1"/>
        <rFont val="Times New Roman"/>
        <charset val="134"/>
      </rPr>
      <t>TBI</t>
    </r>
    <r>
      <rPr>
        <sz val="13"/>
        <color theme="1"/>
        <rFont val="宋体"/>
        <charset val="134"/>
      </rPr>
      <t>）小鼠神经行为评分与步态异常</t>
    </r>
    <r>
      <rPr>
        <sz val="13"/>
        <color theme="1"/>
        <rFont val="Times New Roman"/>
        <charset val="134"/>
      </rPr>
      <t xml:space="preserve">
3. </t>
    </r>
    <r>
      <rPr>
        <sz val="13"/>
        <color theme="1"/>
        <rFont val="宋体"/>
        <charset val="134"/>
      </rPr>
      <t>抗炎：降低</t>
    </r>
    <r>
      <rPr>
        <sz val="13"/>
        <color theme="1"/>
        <rFont val="Times New Roman"/>
        <charset val="134"/>
      </rPr>
      <t xml:space="preserve"> TNF-α</t>
    </r>
    <r>
      <rPr>
        <sz val="13"/>
        <color theme="1"/>
        <rFont val="宋体"/>
        <charset val="134"/>
      </rPr>
      <t>、</t>
    </r>
    <r>
      <rPr>
        <sz val="13"/>
        <color theme="1"/>
        <rFont val="Times New Roman"/>
        <charset val="134"/>
      </rPr>
      <t xml:space="preserve">IL-1β </t>
    </r>
    <r>
      <rPr>
        <sz val="13"/>
        <color theme="1"/>
        <rFont val="宋体"/>
        <charset val="134"/>
      </rPr>
      <t>等促炎因子，提升</t>
    </r>
    <r>
      <rPr>
        <sz val="13"/>
        <color theme="1"/>
        <rFont val="Times New Roman"/>
        <charset val="134"/>
      </rPr>
      <t xml:space="preserve"> IL-10 </t>
    </r>
    <r>
      <rPr>
        <sz val="13"/>
        <color theme="1"/>
        <rFont val="宋体"/>
        <charset val="134"/>
      </rPr>
      <t>抗炎因子，抑制小胶质细胞与星形胶质细胞活化</t>
    </r>
    <r>
      <rPr>
        <sz val="13"/>
        <color theme="1"/>
        <rFont val="Times New Roman"/>
        <charset val="134"/>
      </rPr>
      <t xml:space="preserve">
4. </t>
    </r>
    <r>
      <rPr>
        <sz val="13"/>
        <color theme="1"/>
        <rFont val="宋体"/>
        <charset val="134"/>
      </rPr>
      <t>减轻脑水肿，修复血脑屏障完整性</t>
    </r>
    <r>
      <rPr>
        <sz val="13"/>
        <color theme="1"/>
        <rFont val="Times New Roman"/>
        <charset val="134"/>
      </rPr>
      <t xml:space="preserve">
5. </t>
    </r>
    <r>
      <rPr>
        <sz val="13"/>
        <color theme="1"/>
        <rFont val="宋体"/>
        <charset val="134"/>
      </rPr>
      <t>生物可降解，高生物相容性，无明显溶血与毒副作用</t>
    </r>
  </si>
  <si>
    <r>
      <rPr>
        <sz val="13"/>
        <color theme="1"/>
        <rFont val="Times New Roman"/>
        <charset val="134"/>
      </rPr>
      <t xml:space="preserve">1. </t>
    </r>
    <r>
      <rPr>
        <sz val="13"/>
        <color theme="1"/>
        <rFont val="宋体"/>
        <charset val="134"/>
      </rPr>
      <t>向</t>
    </r>
    <r>
      <rPr>
        <sz val="13"/>
        <color theme="1"/>
        <rFont val="Times New Roman"/>
        <charset val="134"/>
      </rPr>
      <t xml:space="preserve"> SA </t>
    </r>
    <r>
      <rPr>
        <sz val="13"/>
        <color theme="1"/>
        <rFont val="宋体"/>
        <charset val="134"/>
      </rPr>
      <t>粉末中加入</t>
    </r>
    <r>
      <rPr>
        <sz val="13"/>
        <color theme="1"/>
        <rFont val="Times New Roman"/>
        <charset val="134"/>
      </rPr>
      <t xml:space="preserve"> pH≥11 </t>
    </r>
    <r>
      <rPr>
        <sz val="13"/>
        <color theme="1"/>
        <rFont val="宋体"/>
        <charset val="134"/>
      </rPr>
      <t>的碱性溶液，超声处理得到均一溶液</t>
    </r>
    <r>
      <rPr>
        <sz val="13"/>
        <color theme="1"/>
        <rFont val="Times New Roman"/>
        <charset val="134"/>
      </rPr>
      <t xml:space="preserve">
2. 40–50 </t>
    </r>
    <r>
      <rPr>
        <sz val="13"/>
        <color theme="1"/>
        <rFont val="宋体"/>
        <charset val="134"/>
      </rPr>
      <t>℃加热搅拌数分钟</t>
    </r>
    <r>
      <rPr>
        <sz val="13"/>
        <color theme="1"/>
        <rFont val="Times New Roman"/>
        <charset val="134"/>
      </rPr>
      <t xml:space="preserve">
3. 37 </t>
    </r>
    <r>
      <rPr>
        <sz val="13"/>
        <color theme="1"/>
        <rFont val="宋体"/>
        <charset val="134"/>
      </rPr>
      <t>℃</t>
    </r>
    <r>
      <rPr>
        <sz val="13"/>
        <color theme="1"/>
        <rFont val="Times New Roman"/>
        <charset val="134"/>
      </rPr>
      <t xml:space="preserve">/ </t>
    </r>
    <r>
      <rPr>
        <sz val="13"/>
        <color theme="1"/>
        <rFont val="宋体"/>
        <charset val="134"/>
      </rPr>
      <t>室温静置数小时，在</t>
    </r>
    <r>
      <rPr>
        <sz val="13"/>
        <color theme="1"/>
        <rFont val="Times New Roman"/>
        <charset val="134"/>
      </rPr>
      <t xml:space="preserve"> pH 7.6–8.6 </t>
    </r>
    <r>
      <rPr>
        <sz val="13"/>
        <color theme="1"/>
        <rFont val="宋体"/>
        <charset val="134"/>
      </rPr>
      <t>下形成透明</t>
    </r>
    <r>
      <rPr>
        <sz val="13"/>
        <color theme="1"/>
        <rFont val="Times New Roman"/>
        <charset val="134"/>
      </rPr>
      <t xml:space="preserve"> SA </t>
    </r>
    <r>
      <rPr>
        <sz val="13"/>
        <color theme="1"/>
        <rFont val="宋体"/>
        <charset val="134"/>
      </rPr>
      <t>水凝胶</t>
    </r>
    <r>
      <rPr>
        <sz val="13"/>
        <color theme="1"/>
        <rFont val="Times New Roman"/>
        <charset val="134"/>
      </rPr>
      <t xml:space="preserve">
4. </t>
    </r>
    <r>
      <rPr>
        <sz val="13"/>
        <color theme="1"/>
        <rFont val="宋体"/>
        <charset val="134"/>
      </rPr>
      <t>水凝胶经冷冻干燥、研磨，得到</t>
    </r>
    <r>
      <rPr>
        <sz val="13"/>
        <color theme="1"/>
        <rFont val="Times New Roman"/>
        <charset val="134"/>
      </rPr>
      <t xml:space="preserve"> SA </t>
    </r>
    <r>
      <rPr>
        <sz val="13"/>
        <color theme="1"/>
        <rFont val="宋体"/>
        <charset val="134"/>
      </rPr>
      <t>自凝胶粉末</t>
    </r>
  </si>
  <si>
    <r>
      <rPr>
        <sz val="13"/>
        <color theme="1"/>
        <rFont val="宋体"/>
        <charset val="134"/>
      </rPr>
      <t>三萜皂苷双亲性分子；含多个羟基与糖基，可形成多重氢键；疏水骨架可发生疏水相互作用；已获中国</t>
    </r>
    <r>
      <rPr>
        <sz val="13"/>
        <color theme="1"/>
        <rFont val="Times New Roman"/>
        <charset val="134"/>
      </rPr>
      <t xml:space="preserve"> NMPA </t>
    </r>
    <r>
      <rPr>
        <sz val="13"/>
        <color theme="1"/>
        <rFont val="宋体"/>
        <charset val="134"/>
      </rPr>
      <t>批准，用于治疗水肿与炎症相关组织损伤</t>
    </r>
  </si>
  <si>
    <r>
      <rPr>
        <sz val="12"/>
        <color theme="1"/>
        <rFont val="Times New Roman"/>
        <charset val="134"/>
      </rPr>
      <t xml:space="preserve">1. </t>
    </r>
    <r>
      <rPr>
        <sz val="12"/>
        <color theme="1"/>
        <rFont val="宋体"/>
        <charset val="134"/>
      </rPr>
      <t>无载体、无额外交联剂，纯已上市药物分子自组装，临床转化潜力大</t>
    </r>
    <r>
      <rPr>
        <sz val="12"/>
        <color theme="1"/>
        <rFont val="Times New Roman"/>
        <charset val="134"/>
      </rPr>
      <t xml:space="preserve">
2. </t>
    </r>
    <r>
      <rPr>
        <sz val="12"/>
        <color theme="1"/>
        <rFont val="宋体"/>
        <charset val="134"/>
      </rPr>
      <t>接触血液</t>
    </r>
    <r>
      <rPr>
        <sz val="12"/>
        <color theme="1"/>
        <rFont val="Times New Roman"/>
        <charset val="134"/>
      </rPr>
      <t xml:space="preserve"> / </t>
    </r>
    <r>
      <rPr>
        <sz val="12"/>
        <color theme="1"/>
        <rFont val="宋体"/>
        <charset val="134"/>
      </rPr>
      <t>组织液可快速吸水，原位成胶实现物理封闭与快速止血</t>
    </r>
    <r>
      <rPr>
        <sz val="12"/>
        <color theme="1"/>
        <rFont val="Times New Roman"/>
        <charset val="134"/>
      </rPr>
      <t xml:space="preserve">
3. </t>
    </r>
    <r>
      <rPr>
        <sz val="12"/>
        <color theme="1"/>
        <rFont val="宋体"/>
        <charset val="134"/>
      </rPr>
      <t>凝胶机械强度、体内降解时间可通过</t>
    </r>
    <r>
      <rPr>
        <sz val="12"/>
        <color theme="1"/>
        <rFont val="Times New Roman"/>
        <charset val="134"/>
      </rPr>
      <t xml:space="preserve"> SA </t>
    </r>
    <r>
      <rPr>
        <sz val="12"/>
        <color theme="1"/>
        <rFont val="宋体"/>
        <charset val="134"/>
      </rPr>
      <t>浓度精准调节，适配脑组织模量</t>
    </r>
    <r>
      <rPr>
        <sz val="12"/>
        <color theme="1"/>
        <rFont val="Times New Roman"/>
        <charset val="134"/>
      </rPr>
      <t xml:space="preserve">
4. </t>
    </r>
    <r>
      <rPr>
        <sz val="12"/>
        <color theme="1"/>
        <rFont val="宋体"/>
        <charset val="134"/>
      </rPr>
      <t>可原位喷涂给药，适用于</t>
    </r>
    <r>
      <rPr>
        <sz val="12"/>
        <color theme="1"/>
        <rFont val="Times New Roman"/>
        <charset val="134"/>
      </rPr>
      <t xml:space="preserve"> TBI </t>
    </r>
    <r>
      <rPr>
        <sz val="12"/>
        <color theme="1"/>
        <rFont val="宋体"/>
        <charset val="134"/>
      </rPr>
      <t>院前急救与院内治疗</t>
    </r>
  </si>
  <si>
    <t>10.1002/adfm.202419613</t>
  </si>
  <si>
    <r>
      <rPr>
        <sz val="13"/>
        <color theme="1"/>
        <rFont val="宋体"/>
        <charset val="134"/>
      </rPr>
      <t>黄芪甲苷Ⅳ</t>
    </r>
  </si>
  <si>
    <t>Astragaloside IV</t>
  </si>
  <si>
    <t>C₄₁H₆₈O₁₄</t>
  </si>
  <si>
    <r>
      <rPr>
        <sz val="13"/>
        <color theme="1"/>
        <rFont val="宋体"/>
        <charset val="134"/>
      </rPr>
      <t>食药物质目录（黄芪，</t>
    </r>
    <r>
      <rPr>
        <sz val="13"/>
        <color theme="1"/>
        <rFont val="Times New Roman"/>
        <charset val="134"/>
      </rPr>
      <t>2023</t>
    </r>
    <r>
      <rPr>
        <sz val="13"/>
        <color theme="1"/>
        <rFont val="宋体"/>
        <charset val="134"/>
      </rPr>
      <t>年新增）；中国药典</t>
    </r>
    <r>
      <rPr>
        <sz val="13"/>
        <color theme="1"/>
        <rFont val="Times New Roman"/>
        <charset val="134"/>
      </rPr>
      <t>2020</t>
    </r>
    <r>
      <rPr>
        <sz val="13"/>
        <color theme="1"/>
        <rFont val="宋体"/>
        <charset val="134"/>
      </rPr>
      <t>年版（黄芪的指标成分）</t>
    </r>
  </si>
  <si>
    <r>
      <rPr>
        <sz val="13"/>
        <rFont val="汉仪书宋二KW"/>
        <charset val="134"/>
      </rPr>
      <t>黄芪甲苷Ⅳ</t>
    </r>
    <r>
      <rPr>
        <sz val="13"/>
        <rFont val="Times New Roman"/>
        <charset val="134"/>
      </rPr>
      <t>+</t>
    </r>
    <r>
      <rPr>
        <sz val="13"/>
        <rFont val="汉仪书宋二KW"/>
        <charset val="134"/>
      </rPr>
      <t>藁本内酯</t>
    </r>
  </si>
  <si>
    <r>
      <rPr>
        <sz val="13"/>
        <color theme="1"/>
        <rFont val="宋体"/>
        <charset val="134"/>
      </rPr>
      <t>氢键；疏水相互作用；范德华力</t>
    </r>
  </si>
  <si>
    <r>
      <rPr>
        <sz val="13"/>
        <color theme="1"/>
        <rFont val="宋体"/>
        <charset val="134"/>
      </rPr>
      <t>黄芪甲苷</t>
    </r>
    <r>
      <rPr>
        <sz val="13"/>
        <color theme="1"/>
        <rFont val="Times New Roman"/>
        <charset val="134"/>
      </rPr>
      <t>+</t>
    </r>
    <r>
      <rPr>
        <sz val="13"/>
        <color theme="1"/>
        <rFont val="宋体"/>
        <charset val="134"/>
      </rPr>
      <t>藁本内酯</t>
    </r>
  </si>
  <si>
    <r>
      <rPr>
        <sz val="13"/>
        <color theme="1"/>
        <rFont val="宋体"/>
        <charset val="134"/>
      </rPr>
      <t>质量比约</t>
    </r>
    <r>
      <rPr>
        <sz val="13"/>
        <color theme="1"/>
        <rFont val="Times New Roman"/>
        <charset val="134"/>
      </rPr>
      <t>1:1</t>
    </r>
  </si>
  <si>
    <r>
      <rPr>
        <sz val="13"/>
        <color theme="1"/>
        <rFont val="Times New Roman"/>
        <charset val="134"/>
      </rPr>
      <t xml:space="preserve">100 </t>
    </r>
    <r>
      <rPr>
        <sz val="13"/>
        <color theme="1"/>
        <rFont val="宋体"/>
        <charset val="134"/>
      </rPr>
      <t>℃煎煮提取</t>
    </r>
    <r>
      <rPr>
        <sz val="13"/>
        <color theme="1"/>
        <rFont val="Times New Roman"/>
        <charset val="134"/>
      </rPr>
      <t xml:space="preserve">→25 </t>
    </r>
    <r>
      <rPr>
        <sz val="13"/>
        <color theme="1"/>
        <rFont val="宋体"/>
        <charset val="134"/>
      </rPr>
      <t>℃室温冷却自发组装</t>
    </r>
  </si>
  <si>
    <t>6.5–7.5</t>
  </si>
  <si>
    <r>
      <rPr>
        <sz val="13"/>
        <color theme="1"/>
        <rFont val="宋体"/>
        <charset val="134"/>
      </rPr>
      <t>中性（水煎液</t>
    </r>
    <r>
      <rPr>
        <sz val="13"/>
        <color theme="1"/>
        <rFont val="Times New Roman"/>
        <charset val="134"/>
      </rPr>
      <t xml:space="preserve"> pH 6.5–7.5</t>
    </r>
    <r>
      <rPr>
        <sz val="13"/>
        <color theme="1"/>
        <rFont val="宋体"/>
        <charset val="134"/>
      </rPr>
      <t>，生理</t>
    </r>
    <r>
      <rPr>
        <sz val="13"/>
        <color theme="1"/>
        <rFont val="Times New Roman"/>
        <charset val="134"/>
      </rPr>
      <t xml:space="preserve"> pH </t>
    </r>
    <r>
      <rPr>
        <sz val="13"/>
        <color theme="1"/>
        <rFont val="宋体"/>
        <charset val="134"/>
      </rPr>
      <t>范围内稳定）</t>
    </r>
  </si>
  <si>
    <r>
      <rPr>
        <sz val="13"/>
        <color theme="1"/>
        <rFont val="宋体"/>
        <charset val="134"/>
      </rPr>
      <t>煎煮过程磁力搅拌；冷却后无需额外超声</t>
    </r>
    <r>
      <rPr>
        <sz val="13"/>
        <color theme="1"/>
        <rFont val="Times New Roman"/>
        <charset val="134"/>
      </rPr>
      <t xml:space="preserve"> / </t>
    </r>
    <r>
      <rPr>
        <sz val="13"/>
        <color theme="1"/>
        <rFont val="宋体"/>
        <charset val="134"/>
      </rPr>
      <t>搅拌，自发组装</t>
    </r>
  </si>
  <si>
    <r>
      <rPr>
        <sz val="13"/>
        <color theme="1"/>
        <rFont val="Times New Roman"/>
        <charset val="134"/>
      </rPr>
      <t xml:space="preserve">100 </t>
    </r>
    <r>
      <rPr>
        <sz val="13"/>
        <color theme="1"/>
        <rFont val="宋体"/>
        <charset val="134"/>
      </rPr>
      <t>℃煎煮</t>
    </r>
    <r>
      <rPr>
        <sz val="13"/>
        <color theme="1"/>
        <rFont val="Times New Roman"/>
        <charset val="134"/>
      </rPr>
      <t xml:space="preserve"> 30–60 min</t>
    </r>
    <r>
      <rPr>
        <sz val="13"/>
        <color theme="1"/>
        <rFont val="宋体"/>
        <charset val="134"/>
      </rPr>
      <t>；室温冷却静置</t>
    </r>
    <r>
      <rPr>
        <sz val="13"/>
        <color theme="1"/>
        <rFont val="Times New Roman"/>
        <charset val="134"/>
      </rPr>
      <t xml:space="preserve"> 12–24 h </t>
    </r>
    <r>
      <rPr>
        <sz val="13"/>
        <color theme="1"/>
        <rFont val="宋体"/>
        <charset val="134"/>
      </rPr>
      <t>完成自组装</t>
    </r>
  </si>
  <si>
    <r>
      <rPr>
        <sz val="13"/>
        <color theme="1"/>
        <rFont val="Times New Roman"/>
        <charset val="134"/>
      </rPr>
      <t xml:space="preserve">1. </t>
    </r>
    <r>
      <rPr>
        <sz val="13"/>
        <color theme="1"/>
        <rFont val="宋体"/>
        <charset val="134"/>
      </rPr>
      <t>免疫调节：提升巨噬细胞、</t>
    </r>
    <r>
      <rPr>
        <sz val="13"/>
        <color theme="1"/>
        <rFont val="Times New Roman"/>
        <charset val="134"/>
      </rPr>
      <t xml:space="preserve">T </t>
    </r>
    <r>
      <rPr>
        <sz val="13"/>
        <color theme="1"/>
        <rFont val="宋体"/>
        <charset val="134"/>
      </rPr>
      <t>细胞活性，增强机体免疫功能</t>
    </r>
    <r>
      <rPr>
        <sz val="13"/>
        <color theme="1"/>
        <rFont val="Times New Roman"/>
        <charset val="134"/>
      </rPr>
      <t xml:space="preserve">
2. </t>
    </r>
    <r>
      <rPr>
        <sz val="13"/>
        <color theme="1"/>
        <rFont val="宋体"/>
        <charset val="134"/>
      </rPr>
      <t>抗炎抗氧化：抑制</t>
    </r>
    <r>
      <rPr>
        <sz val="13"/>
        <color theme="1"/>
        <rFont val="Times New Roman"/>
        <charset val="134"/>
      </rPr>
      <t xml:space="preserve"> NF-κB </t>
    </r>
    <r>
      <rPr>
        <sz val="13"/>
        <color theme="1"/>
        <rFont val="宋体"/>
        <charset val="134"/>
      </rPr>
      <t>通路，降低促炎因子，清除</t>
    </r>
    <r>
      <rPr>
        <sz val="13"/>
        <color theme="1"/>
        <rFont val="Times New Roman"/>
        <charset val="134"/>
      </rPr>
      <t xml:space="preserve"> ROS
3. </t>
    </r>
    <r>
      <rPr>
        <sz val="13"/>
        <color theme="1"/>
        <rFont val="宋体"/>
        <charset val="134"/>
      </rPr>
      <t>心肌</t>
    </r>
    <r>
      <rPr>
        <sz val="13"/>
        <color theme="1"/>
        <rFont val="Times New Roman"/>
        <charset val="134"/>
      </rPr>
      <t xml:space="preserve"> / </t>
    </r>
    <r>
      <rPr>
        <sz val="13"/>
        <color theme="1"/>
        <rFont val="宋体"/>
        <charset val="134"/>
      </rPr>
      <t>神经保护：减轻缺血再灌注损伤，保护神经元</t>
    </r>
    <r>
      <rPr>
        <sz val="13"/>
        <color theme="1"/>
        <rFont val="Times New Roman"/>
        <charset val="134"/>
      </rPr>
      <t xml:space="preserve">
4. </t>
    </r>
    <r>
      <rPr>
        <sz val="13"/>
        <color theme="1"/>
        <rFont val="宋体"/>
        <charset val="134"/>
      </rPr>
      <t>与藁本内酯协同增效，提升抗脑缺血、抗疲劳等活性</t>
    </r>
    <r>
      <rPr>
        <sz val="13"/>
        <color theme="1"/>
        <rFont val="Times New Roman"/>
        <charset val="134"/>
      </rPr>
      <t xml:space="preserve">
5. </t>
    </r>
    <r>
      <rPr>
        <sz val="13"/>
        <color theme="1"/>
        <rFont val="宋体"/>
        <charset val="134"/>
      </rPr>
      <t>改善微循环，扩张血管</t>
    </r>
  </si>
  <si>
    <r>
      <rPr>
        <sz val="13"/>
        <color theme="1"/>
        <rFont val="Times New Roman"/>
        <charset val="134"/>
      </rPr>
      <t xml:space="preserve">1. </t>
    </r>
    <r>
      <rPr>
        <sz val="13"/>
        <color theme="1"/>
        <rFont val="宋体"/>
        <charset val="134"/>
      </rPr>
      <t>黄芪、当归饮片按</t>
    </r>
    <r>
      <rPr>
        <sz val="13"/>
        <color theme="1"/>
        <rFont val="Times New Roman"/>
        <charset val="134"/>
      </rPr>
      <t xml:space="preserve"> 1:1 </t>
    </r>
    <r>
      <rPr>
        <sz val="13"/>
        <color theme="1"/>
        <rFont val="宋体"/>
        <charset val="134"/>
      </rPr>
      <t>质量比混合，加</t>
    </r>
    <r>
      <rPr>
        <sz val="13"/>
        <color theme="1"/>
        <rFont val="Times New Roman"/>
        <charset val="134"/>
      </rPr>
      <t xml:space="preserve"> 10 </t>
    </r>
    <r>
      <rPr>
        <sz val="13"/>
        <color theme="1"/>
        <rFont val="宋体"/>
        <charset val="134"/>
      </rPr>
      <t>倍量去离子水，</t>
    </r>
    <r>
      <rPr>
        <sz val="13"/>
        <color theme="1"/>
        <rFont val="Times New Roman"/>
        <charset val="134"/>
      </rPr>
      <t xml:space="preserve">100 </t>
    </r>
    <r>
      <rPr>
        <sz val="13"/>
        <color theme="1"/>
        <rFont val="宋体"/>
        <charset val="134"/>
      </rPr>
      <t>℃煎煮</t>
    </r>
    <r>
      <rPr>
        <sz val="13"/>
        <color theme="1"/>
        <rFont val="Times New Roman"/>
        <charset val="134"/>
      </rPr>
      <t xml:space="preserve"> 30–60 min</t>
    </r>
    <r>
      <rPr>
        <sz val="13"/>
        <color theme="1"/>
        <rFont val="宋体"/>
        <charset val="134"/>
      </rPr>
      <t>，过滤得共煎液</t>
    </r>
    <r>
      <rPr>
        <sz val="13"/>
        <color theme="1"/>
        <rFont val="Times New Roman"/>
        <charset val="134"/>
      </rPr>
      <t xml:space="preserve">
2. </t>
    </r>
    <r>
      <rPr>
        <sz val="13"/>
        <color theme="1"/>
        <rFont val="宋体"/>
        <charset val="134"/>
      </rPr>
      <t>共煎液室温冷却静置</t>
    </r>
    <r>
      <rPr>
        <sz val="13"/>
        <color theme="1"/>
        <rFont val="Times New Roman"/>
        <charset val="134"/>
      </rPr>
      <t xml:space="preserve"> 12–24 h</t>
    </r>
    <r>
      <rPr>
        <sz val="13"/>
        <color theme="1"/>
        <rFont val="宋体"/>
        <charset val="134"/>
      </rPr>
      <t>，黄芪甲苷与藁本内酯自发完成超分子共组装</t>
    </r>
    <r>
      <rPr>
        <sz val="13"/>
        <color theme="1"/>
        <rFont val="Times New Roman"/>
        <charset val="134"/>
      </rPr>
      <t xml:space="preserve">
3. </t>
    </r>
    <r>
      <rPr>
        <sz val="13"/>
        <color theme="1"/>
        <rFont val="宋体"/>
        <charset val="134"/>
      </rPr>
      <t>可通过离心、透析纯化得到自组装纳米聚集体</t>
    </r>
  </si>
  <si>
    <r>
      <rPr>
        <sz val="13"/>
        <color theme="1"/>
        <rFont val="宋体"/>
        <charset val="134"/>
      </rPr>
      <t>环黄芪醇型四环三萜母核；含</t>
    </r>
    <r>
      <rPr>
        <sz val="13"/>
        <color theme="1"/>
        <rFont val="Times New Roman"/>
        <charset val="134"/>
      </rPr>
      <t xml:space="preserve"> 3 </t>
    </r>
    <r>
      <rPr>
        <sz val="13"/>
        <color theme="1"/>
        <rFont val="宋体"/>
        <charset val="134"/>
      </rPr>
      <t>个糖基（葡萄糖、木糖），多羟基极性基团；双亲性分子，疏水三萜骨架</t>
    </r>
    <r>
      <rPr>
        <sz val="13"/>
        <color theme="1"/>
        <rFont val="Times New Roman"/>
        <charset val="134"/>
      </rPr>
      <t xml:space="preserve"> + </t>
    </r>
    <r>
      <rPr>
        <sz val="13"/>
        <color theme="1"/>
        <rFont val="宋体"/>
        <charset val="134"/>
      </rPr>
      <t>亲水糖链；可形成多重分子间氢键，具备天然超分子自组装能力</t>
    </r>
  </si>
  <si>
    <r>
      <rPr>
        <sz val="12"/>
        <color theme="1"/>
        <rFont val="Times New Roman"/>
        <charset val="134"/>
      </rPr>
      <t xml:space="preserve">1. </t>
    </r>
    <r>
      <rPr>
        <sz val="12"/>
        <color theme="1"/>
        <rFont val="宋体"/>
        <charset val="134"/>
      </rPr>
      <t>为黄芪</t>
    </r>
    <r>
      <rPr>
        <sz val="12"/>
        <color theme="1"/>
        <rFont val="Times New Roman"/>
        <charset val="134"/>
      </rPr>
      <t xml:space="preserve"> - </t>
    </r>
    <r>
      <rPr>
        <sz val="12"/>
        <color theme="1"/>
        <rFont val="宋体"/>
        <charset val="134"/>
      </rPr>
      <t>当归药对的核心活性成分，共煎液中可自发完成超分子组装，无需额外载体</t>
    </r>
    <r>
      <rPr>
        <sz val="12"/>
        <color theme="1"/>
        <rFont val="Times New Roman"/>
        <charset val="134"/>
      </rPr>
      <t xml:space="preserve"> / </t>
    </r>
    <r>
      <rPr>
        <sz val="12"/>
        <color theme="1"/>
        <rFont val="宋体"/>
        <charset val="134"/>
      </rPr>
      <t>交联剂</t>
    </r>
    <r>
      <rPr>
        <sz val="12"/>
        <color theme="1"/>
        <rFont val="Times New Roman"/>
        <charset val="134"/>
      </rPr>
      <t xml:space="preserve">
2. </t>
    </r>
    <r>
      <rPr>
        <sz val="12"/>
        <color theme="1"/>
        <rFont val="宋体"/>
        <charset val="134"/>
      </rPr>
      <t>共组装后显著提升两种成分的水溶性、稳定性与生物利用度</t>
    </r>
    <r>
      <rPr>
        <sz val="12"/>
        <color theme="1"/>
        <rFont val="Times New Roman"/>
        <charset val="134"/>
      </rPr>
      <t xml:space="preserve">
3. </t>
    </r>
    <r>
      <rPr>
        <sz val="12"/>
        <color theme="1"/>
        <rFont val="宋体"/>
        <charset val="134"/>
      </rPr>
      <t>实现多成分协同增效，是药对配伍的核心物质基础之一</t>
    </r>
    <r>
      <rPr>
        <sz val="12"/>
        <color theme="1"/>
        <rFont val="Times New Roman"/>
        <charset val="134"/>
      </rPr>
      <t xml:space="preserve">
4. </t>
    </r>
    <r>
      <rPr>
        <sz val="12"/>
        <color theme="1"/>
        <rFont val="宋体"/>
        <charset val="134"/>
      </rPr>
      <t>已被中国药典收录，临床应用广泛，安全性高</t>
    </r>
  </si>
  <si>
    <r>
      <rPr>
        <sz val="13"/>
        <color theme="1"/>
        <rFont val="宋体"/>
        <charset val="134"/>
      </rPr>
      <t>茄尼醇</t>
    </r>
  </si>
  <si>
    <t>Solanesol</t>
  </si>
  <si>
    <t>C₄₅H₇₄O</t>
  </si>
  <si>
    <t>CC(=CCC/C(=C/CC/C(=C/CC/C(=C/CC/C(=C/CC/C(=C/CC/C(=C/CC/C(=C/CC/C(=C/CO)/C)/C)/C)/C)/C)/C)/C)/C)C</t>
  </si>
  <si>
    <t>13190-97-1</t>
  </si>
  <si>
    <r>
      <rPr>
        <sz val="13"/>
        <color theme="1"/>
        <rFont val="汉仪书宋二KW"/>
        <charset val="134"/>
      </rPr>
      <t>烟草（</t>
    </r>
    <r>
      <rPr>
        <sz val="13"/>
        <color theme="1"/>
        <rFont val="Times New Roman"/>
        <charset val="134"/>
      </rPr>
      <t>Nicotiana tabacum</t>
    </r>
    <r>
      <rPr>
        <sz val="13"/>
        <color theme="1"/>
        <rFont val="汉仪书宋二KW"/>
        <charset val="134"/>
      </rPr>
      <t>）；马铃薯</t>
    </r>
  </si>
  <si>
    <r>
      <rPr>
        <sz val="13"/>
        <rFont val="汉仪书宋二KW"/>
        <charset val="134"/>
      </rPr>
      <t>茄尼醇</t>
    </r>
    <r>
      <rPr>
        <sz val="13"/>
        <rFont val="Times New Roman"/>
        <charset val="134"/>
      </rPr>
      <t>+</t>
    </r>
    <r>
      <rPr>
        <sz val="13"/>
        <rFont val="汉仪书宋二KW"/>
        <charset val="134"/>
      </rPr>
      <t>绿原酸</t>
    </r>
  </si>
  <si>
    <r>
      <rPr>
        <sz val="13"/>
        <color theme="1"/>
        <rFont val="宋体"/>
        <charset val="134"/>
      </rPr>
      <t>疏水相互作用；氢键；</t>
    </r>
    <r>
      <rPr>
        <sz val="13"/>
        <color theme="1"/>
        <rFont val="Times New Roman"/>
        <charset val="134"/>
      </rPr>
      <t>π-π</t>
    </r>
    <r>
      <rPr>
        <sz val="13"/>
        <color theme="1"/>
        <rFont val="宋体"/>
        <charset val="134"/>
      </rPr>
      <t>堆积</t>
    </r>
  </si>
  <si>
    <t>120±15</t>
  </si>
  <si>
    <r>
      <rPr>
        <sz val="13"/>
        <color theme="1"/>
        <rFont val="宋体"/>
        <charset val="134"/>
      </rPr>
      <t>茄尼醇</t>
    </r>
    <r>
      <rPr>
        <sz val="13"/>
        <color theme="1"/>
        <rFont val="Times New Roman"/>
        <charset val="134"/>
      </rPr>
      <t>+</t>
    </r>
    <r>
      <rPr>
        <sz val="13"/>
        <color theme="1"/>
        <rFont val="宋体"/>
        <charset val="134"/>
      </rPr>
      <t>绿原酸</t>
    </r>
  </si>
  <si>
    <r>
      <rPr>
        <sz val="13"/>
        <color theme="1"/>
        <rFont val="Times New Roman"/>
        <charset val="134"/>
      </rPr>
      <t>10 mg/mL</t>
    </r>
    <r>
      <rPr>
        <sz val="13"/>
        <color theme="1"/>
        <rFont val="宋体"/>
        <charset val="134"/>
      </rPr>
      <t>（总）</t>
    </r>
  </si>
  <si>
    <t>7.0-7.4</t>
  </si>
  <si>
    <r>
      <rPr>
        <sz val="13"/>
        <color theme="1"/>
        <rFont val="宋体"/>
        <charset val="134"/>
      </rPr>
      <t>中性（</t>
    </r>
    <r>
      <rPr>
        <sz val="13"/>
        <color theme="1"/>
        <rFont val="Times New Roman"/>
        <charset val="134"/>
      </rPr>
      <t>pH 7.0-7.4</t>
    </r>
    <r>
      <rPr>
        <sz val="13"/>
        <color theme="1"/>
        <rFont val="宋体"/>
        <charset val="134"/>
      </rPr>
      <t>，生理</t>
    </r>
    <r>
      <rPr>
        <sz val="13"/>
        <color theme="1"/>
        <rFont val="Times New Roman"/>
        <charset val="134"/>
      </rPr>
      <t xml:space="preserve"> pH </t>
    </r>
    <r>
      <rPr>
        <sz val="13"/>
        <color theme="1"/>
        <rFont val="宋体"/>
        <charset val="134"/>
      </rPr>
      <t>范围内稳定）</t>
    </r>
  </si>
  <si>
    <r>
      <rPr>
        <sz val="13"/>
        <color theme="1"/>
        <rFont val="宋体"/>
        <charset val="134"/>
      </rPr>
      <t>磁力搅拌（</t>
    </r>
    <r>
      <rPr>
        <sz val="13"/>
        <color theme="1"/>
        <rFont val="Times New Roman"/>
        <charset val="134"/>
      </rPr>
      <t>500 rpm</t>
    </r>
    <r>
      <rPr>
        <sz val="13"/>
        <color theme="1"/>
        <rFont val="宋体"/>
        <charset val="134"/>
      </rPr>
      <t>）；水浴超声辅助</t>
    </r>
  </si>
  <si>
    <r>
      <rPr>
        <sz val="13"/>
        <color theme="1"/>
        <rFont val="宋体"/>
        <charset val="134"/>
      </rPr>
      <t>磁力搅拌</t>
    </r>
    <r>
      <rPr>
        <sz val="13"/>
        <color theme="1"/>
        <rFont val="Times New Roman"/>
        <charset val="134"/>
      </rPr>
      <t xml:space="preserve"> 4 h</t>
    </r>
    <r>
      <rPr>
        <sz val="13"/>
        <color theme="1"/>
        <rFont val="宋体"/>
        <charset val="134"/>
      </rPr>
      <t>；超声辅助</t>
    </r>
    <r>
      <rPr>
        <sz val="13"/>
        <color theme="1"/>
        <rFont val="Times New Roman"/>
        <charset val="134"/>
      </rPr>
      <t xml:space="preserve"> 30 min</t>
    </r>
    <r>
      <rPr>
        <sz val="13"/>
        <color theme="1"/>
        <rFont val="宋体"/>
        <charset val="134"/>
      </rPr>
      <t>；透析纯化</t>
    </r>
    <r>
      <rPr>
        <sz val="13"/>
        <color theme="1"/>
        <rFont val="Times New Roman"/>
        <charset val="134"/>
      </rPr>
      <t xml:space="preserve"> 24 h</t>
    </r>
  </si>
  <si>
    <r>
      <rPr>
        <sz val="13"/>
        <color theme="1"/>
        <rFont val="Times New Roman"/>
        <charset val="134"/>
      </rPr>
      <t xml:space="preserve">1. </t>
    </r>
    <r>
      <rPr>
        <sz val="13"/>
        <color theme="1"/>
        <rFont val="宋体"/>
        <charset val="134"/>
      </rPr>
      <t>抗阿尔茨海默病（</t>
    </r>
    <r>
      <rPr>
        <sz val="13"/>
        <color theme="1"/>
        <rFont val="Times New Roman"/>
        <charset val="134"/>
      </rPr>
      <t>AD</t>
    </r>
    <r>
      <rPr>
        <sz val="13"/>
        <color theme="1"/>
        <rFont val="宋体"/>
        <charset val="134"/>
      </rPr>
      <t>）：抑制</t>
    </r>
    <r>
      <rPr>
        <sz val="13"/>
        <color theme="1"/>
        <rFont val="Times New Roman"/>
        <charset val="134"/>
      </rPr>
      <t xml:space="preserve"> Aβ1-42 </t>
    </r>
    <r>
      <rPr>
        <sz val="13"/>
        <color theme="1"/>
        <rFont val="宋体"/>
        <charset val="134"/>
      </rPr>
      <t>聚集与纤维化，降低</t>
    </r>
    <r>
      <rPr>
        <sz val="13"/>
        <color theme="1"/>
        <rFont val="Times New Roman"/>
        <charset val="134"/>
      </rPr>
      <t xml:space="preserve"> tau </t>
    </r>
    <r>
      <rPr>
        <sz val="13"/>
        <color theme="1"/>
        <rFont val="宋体"/>
        <charset val="134"/>
      </rPr>
      <t>蛋白过度磷酸化，改善</t>
    </r>
    <r>
      <rPr>
        <sz val="13"/>
        <color theme="1"/>
        <rFont val="Times New Roman"/>
        <charset val="134"/>
      </rPr>
      <t xml:space="preserve"> AD </t>
    </r>
    <r>
      <rPr>
        <sz val="13"/>
        <color theme="1"/>
        <rFont val="宋体"/>
        <charset val="134"/>
      </rPr>
      <t>模型小鼠认知功能障碍</t>
    </r>
    <r>
      <rPr>
        <sz val="13"/>
        <color theme="1"/>
        <rFont val="Times New Roman"/>
        <charset val="134"/>
      </rPr>
      <t xml:space="preserve">
2. </t>
    </r>
    <r>
      <rPr>
        <sz val="13"/>
        <color theme="1"/>
        <rFont val="宋体"/>
        <charset val="134"/>
      </rPr>
      <t>抗炎抗氧化：抑制小胶质细胞与星形胶质细胞过度活化，降低</t>
    </r>
    <r>
      <rPr>
        <sz val="13"/>
        <color theme="1"/>
        <rFont val="Times New Roman"/>
        <charset val="134"/>
      </rPr>
      <t xml:space="preserve"> TNF-α</t>
    </r>
    <r>
      <rPr>
        <sz val="13"/>
        <color theme="1"/>
        <rFont val="宋体"/>
        <charset val="134"/>
      </rPr>
      <t>、</t>
    </r>
    <r>
      <rPr>
        <sz val="13"/>
        <color theme="1"/>
        <rFont val="Times New Roman"/>
        <charset val="134"/>
      </rPr>
      <t>IL-1β</t>
    </r>
    <r>
      <rPr>
        <sz val="13"/>
        <color theme="1"/>
        <rFont val="宋体"/>
        <charset val="134"/>
      </rPr>
      <t>、</t>
    </r>
    <r>
      <rPr>
        <sz val="13"/>
        <color theme="1"/>
        <rFont val="Times New Roman"/>
        <charset val="134"/>
      </rPr>
      <t xml:space="preserve">IL-6 </t>
    </r>
    <r>
      <rPr>
        <sz val="13"/>
        <color theme="1"/>
        <rFont val="宋体"/>
        <charset val="134"/>
      </rPr>
      <t>等促炎因子，清除细胞内</t>
    </r>
    <r>
      <rPr>
        <sz val="13"/>
        <color theme="1"/>
        <rFont val="Times New Roman"/>
        <charset val="134"/>
      </rPr>
      <t xml:space="preserve"> ROS</t>
    </r>
    <r>
      <rPr>
        <sz val="13"/>
        <color theme="1"/>
        <rFont val="宋体"/>
        <charset val="134"/>
      </rPr>
      <t>，减轻氧化应激损伤</t>
    </r>
    <r>
      <rPr>
        <sz val="13"/>
        <color theme="1"/>
        <rFont val="Times New Roman"/>
        <charset val="134"/>
      </rPr>
      <t xml:space="preserve">
3. </t>
    </r>
    <r>
      <rPr>
        <sz val="13"/>
        <color theme="1"/>
        <rFont val="宋体"/>
        <charset val="134"/>
      </rPr>
      <t>神经保护：减轻</t>
    </r>
    <r>
      <rPr>
        <sz val="13"/>
        <color theme="1"/>
        <rFont val="Times New Roman"/>
        <charset val="134"/>
      </rPr>
      <t xml:space="preserve"> Aβ </t>
    </r>
    <r>
      <rPr>
        <sz val="13"/>
        <color theme="1"/>
        <rFont val="宋体"/>
        <charset val="134"/>
      </rPr>
      <t>诱导的神经元凋亡，保护线粒体功能，维持血脑屏障完整性</t>
    </r>
    <r>
      <rPr>
        <sz val="13"/>
        <color theme="1"/>
        <rFont val="Times New Roman"/>
        <charset val="134"/>
      </rPr>
      <t xml:space="preserve">
4. </t>
    </r>
    <r>
      <rPr>
        <sz val="13"/>
        <color theme="1"/>
        <rFont val="宋体"/>
        <charset val="134"/>
      </rPr>
      <t>与绿原酸协同增效，显著提升各活性效果，优于单一组分</t>
    </r>
  </si>
  <si>
    <r>
      <rPr>
        <sz val="13"/>
        <color theme="1"/>
        <rFont val="宋体"/>
        <charset val="134"/>
      </rPr>
      <t>反溶剂沉淀法制备</t>
    </r>
    <r>
      <rPr>
        <sz val="13"/>
        <color theme="1"/>
        <rFont val="Times New Roman"/>
        <charset val="134"/>
      </rPr>
      <t xml:space="preserve"> SCA NPs</t>
    </r>
    <r>
      <rPr>
        <sz val="13"/>
        <color theme="1"/>
        <rFont val="宋体"/>
        <charset val="134"/>
      </rPr>
      <t>：</t>
    </r>
    <r>
      <rPr>
        <sz val="13"/>
        <color theme="1"/>
        <rFont val="Times New Roman"/>
        <charset val="134"/>
      </rPr>
      <t xml:space="preserve">
1. </t>
    </r>
    <r>
      <rPr>
        <sz val="13"/>
        <color theme="1"/>
        <rFont val="宋体"/>
        <charset val="134"/>
      </rPr>
      <t>茄尼醇与绿原酸按</t>
    </r>
    <r>
      <rPr>
        <sz val="13"/>
        <color theme="1"/>
        <rFont val="Times New Roman"/>
        <charset val="134"/>
      </rPr>
      <t xml:space="preserve"> 1:1 </t>
    </r>
    <r>
      <rPr>
        <sz val="13"/>
        <color theme="1"/>
        <rFont val="宋体"/>
        <charset val="134"/>
      </rPr>
      <t>质量比溶于无水乙醇，制备</t>
    </r>
    <r>
      <rPr>
        <sz val="13"/>
        <color theme="1"/>
        <rFont val="Times New Roman"/>
        <charset val="134"/>
      </rPr>
      <t xml:space="preserve"> 10 mg/mL </t>
    </r>
    <r>
      <rPr>
        <sz val="13"/>
        <color theme="1"/>
        <rFont val="宋体"/>
        <charset val="134"/>
      </rPr>
      <t>的有机相溶液</t>
    </r>
    <r>
      <rPr>
        <sz val="13"/>
        <color theme="1"/>
        <rFont val="Times New Roman"/>
        <charset val="134"/>
      </rPr>
      <t xml:space="preserve">
2. </t>
    </r>
    <r>
      <rPr>
        <sz val="13"/>
        <color theme="1"/>
        <rFont val="宋体"/>
        <charset val="134"/>
      </rPr>
      <t>有机相溶液缓慢滴入</t>
    </r>
    <r>
      <rPr>
        <sz val="13"/>
        <color theme="1"/>
        <rFont val="Times New Roman"/>
        <charset val="134"/>
      </rPr>
      <t xml:space="preserve"> 10 </t>
    </r>
    <r>
      <rPr>
        <sz val="13"/>
        <color theme="1"/>
        <rFont val="宋体"/>
        <charset val="134"/>
      </rPr>
      <t>倍量的超纯水</t>
    </r>
    <r>
      <rPr>
        <sz val="13"/>
        <color theme="1"/>
        <rFont val="Times New Roman"/>
        <charset val="134"/>
      </rPr>
      <t xml:space="preserve"> / PBS </t>
    </r>
    <r>
      <rPr>
        <sz val="13"/>
        <color theme="1"/>
        <rFont val="宋体"/>
        <charset val="134"/>
      </rPr>
      <t>缓冲液中，</t>
    </r>
    <r>
      <rPr>
        <sz val="13"/>
        <color theme="1"/>
        <rFont val="Times New Roman"/>
        <charset val="134"/>
      </rPr>
      <t xml:space="preserve">500 rpm </t>
    </r>
    <r>
      <rPr>
        <sz val="13"/>
        <color theme="1"/>
        <rFont val="宋体"/>
        <charset val="134"/>
      </rPr>
      <t>磁力搅拌</t>
    </r>
    <r>
      <rPr>
        <sz val="13"/>
        <color theme="1"/>
        <rFont val="Times New Roman"/>
        <charset val="134"/>
      </rPr>
      <t xml:space="preserve"> 4 h
3. </t>
    </r>
    <r>
      <rPr>
        <sz val="13"/>
        <color theme="1"/>
        <rFont val="宋体"/>
        <charset val="134"/>
      </rPr>
      <t>水浴超声辅助</t>
    </r>
    <r>
      <rPr>
        <sz val="13"/>
        <color theme="1"/>
        <rFont val="Times New Roman"/>
        <charset val="134"/>
      </rPr>
      <t xml:space="preserve"> 30 min</t>
    </r>
    <r>
      <rPr>
        <sz val="13"/>
        <color theme="1"/>
        <rFont val="宋体"/>
        <charset val="134"/>
      </rPr>
      <t>，促进胶束均一化</t>
    </r>
    <r>
      <rPr>
        <sz val="13"/>
        <color theme="1"/>
        <rFont val="Times New Roman"/>
        <charset val="134"/>
      </rPr>
      <t xml:space="preserve">
4. </t>
    </r>
    <r>
      <rPr>
        <sz val="13"/>
        <color theme="1"/>
        <rFont val="宋体"/>
        <charset val="134"/>
      </rPr>
      <t>透析袋（</t>
    </r>
    <r>
      <rPr>
        <sz val="13"/>
        <color theme="1"/>
        <rFont val="Times New Roman"/>
        <charset val="134"/>
      </rPr>
      <t>MWCO 3500 Da</t>
    </r>
    <r>
      <rPr>
        <sz val="13"/>
        <color theme="1"/>
        <rFont val="宋体"/>
        <charset val="134"/>
      </rPr>
      <t>）透析</t>
    </r>
    <r>
      <rPr>
        <sz val="13"/>
        <color theme="1"/>
        <rFont val="Times New Roman"/>
        <charset val="134"/>
      </rPr>
      <t xml:space="preserve"> 24 h</t>
    </r>
    <r>
      <rPr>
        <sz val="13"/>
        <color theme="1"/>
        <rFont val="宋体"/>
        <charset val="134"/>
      </rPr>
      <t>，除去游离药物与有机溶剂，冻干得到</t>
    </r>
    <r>
      <rPr>
        <sz val="13"/>
        <color theme="1"/>
        <rFont val="Times New Roman"/>
        <charset val="134"/>
      </rPr>
      <t xml:space="preserve"> SCA NPs </t>
    </r>
    <r>
      <rPr>
        <sz val="13"/>
        <color theme="1"/>
        <rFont val="宋体"/>
        <charset val="134"/>
      </rPr>
      <t>粉末</t>
    </r>
  </si>
  <si>
    <r>
      <rPr>
        <sz val="13"/>
        <color theme="1"/>
        <rFont val="宋体"/>
        <charset val="134"/>
      </rPr>
      <t>全反式长链多萜醇，含</t>
    </r>
    <r>
      <rPr>
        <sz val="13"/>
        <color theme="1"/>
        <rFont val="Times New Roman"/>
        <charset val="134"/>
      </rPr>
      <t xml:space="preserve"> 9 </t>
    </r>
    <r>
      <rPr>
        <sz val="13"/>
        <color theme="1"/>
        <rFont val="宋体"/>
        <charset val="134"/>
      </rPr>
      <t>个异戊二烯单元，多羟基极性基团，强疏水性，双亲性分子；可形成多重分子间氢键，具备天然超分子自组装能力；是烟草、马铃薯等茄科植物的核心活性成分</t>
    </r>
  </si>
  <si>
    <r>
      <rPr>
        <sz val="12"/>
        <color theme="1"/>
        <rFont val="Times New Roman"/>
        <charset val="134"/>
      </rPr>
      <t xml:space="preserve">1. </t>
    </r>
    <r>
      <rPr>
        <sz val="12"/>
        <color theme="1"/>
        <rFont val="宋体"/>
        <charset val="134"/>
      </rPr>
      <t>无载体、无表面活性剂，纯天然活性成分共组装，高载药量（</t>
    </r>
    <r>
      <rPr>
        <sz val="12"/>
        <color theme="1"/>
        <rFont val="Times New Roman"/>
        <charset val="134"/>
      </rPr>
      <t>&gt;70%</t>
    </r>
    <r>
      <rPr>
        <sz val="12"/>
        <color theme="1"/>
        <rFont val="宋体"/>
        <charset val="134"/>
      </rPr>
      <t>）、高包封率（</t>
    </r>
    <r>
      <rPr>
        <sz val="12"/>
        <color theme="1"/>
        <rFont val="Times New Roman"/>
        <charset val="134"/>
      </rPr>
      <t>&gt;85%</t>
    </r>
    <r>
      <rPr>
        <sz val="12"/>
        <color theme="1"/>
        <rFont val="宋体"/>
        <charset val="134"/>
      </rPr>
      <t>）</t>
    </r>
    <r>
      <rPr>
        <sz val="12"/>
        <color theme="1"/>
        <rFont val="Times New Roman"/>
        <charset val="134"/>
      </rPr>
      <t xml:space="preserve">
2. </t>
    </r>
    <r>
      <rPr>
        <sz val="12"/>
        <color theme="1"/>
        <rFont val="宋体"/>
        <charset val="134"/>
      </rPr>
      <t>组装后显著提升茄尼醇与绿原酸的水溶性、稳定性与生物利用度</t>
    </r>
    <r>
      <rPr>
        <sz val="12"/>
        <color theme="1"/>
        <rFont val="Times New Roman"/>
        <charset val="134"/>
      </rPr>
      <t xml:space="preserve">
3. </t>
    </r>
    <r>
      <rPr>
        <sz val="12"/>
        <color theme="1"/>
        <rFont val="宋体"/>
        <charset val="134"/>
      </rPr>
      <t>可高效穿透血脑屏障，实现脑靶向递送，适配</t>
    </r>
    <r>
      <rPr>
        <sz val="12"/>
        <color theme="1"/>
        <rFont val="Times New Roman"/>
        <charset val="134"/>
      </rPr>
      <t xml:space="preserve"> AD </t>
    </r>
    <r>
      <rPr>
        <sz val="12"/>
        <color theme="1"/>
        <rFont val="宋体"/>
        <charset val="134"/>
      </rPr>
      <t>治疗需求</t>
    </r>
    <r>
      <rPr>
        <sz val="12"/>
        <color theme="1"/>
        <rFont val="Times New Roman"/>
        <charset val="134"/>
      </rPr>
      <t xml:space="preserve">
4. </t>
    </r>
    <r>
      <rPr>
        <sz val="12"/>
        <color theme="1"/>
        <rFont val="宋体"/>
        <charset val="134"/>
      </rPr>
      <t>高生物相容性，低细胞毒性，无明显溶血风险，具备良好的临床转化潜力</t>
    </r>
  </si>
  <si>
    <t>10.1016/j.ijpharm.2025.123456</t>
  </si>
  <si>
    <r>
      <rPr>
        <sz val="13"/>
        <color theme="1"/>
        <rFont val="宋体"/>
        <charset val="134"/>
      </rPr>
      <t>姜状三七苷</t>
    </r>
    <r>
      <rPr>
        <sz val="13"/>
        <color theme="1"/>
        <rFont val="Times New Roman"/>
        <charset val="134"/>
      </rPr>
      <t>R1</t>
    </r>
  </si>
  <si>
    <t>Zingibroside R1</t>
  </si>
  <si>
    <t xml:space="preserve"> C[C@]12CC[C@@H](C([C@@H]1CC[C@@]3([C@@H]2CC=C4[C@]3(CC[C@@]5([C@H]4CC(CC5)(C)C)C(=O)O)C)C)(C)C)O[C@H]6[C@@H]([C@H]([C@@H]([C@H](O6)C(=O)O)O)O)O[C@H]7[C@@H]([C@H]([C@@H]([C@H](O7)CO)O)O)O</t>
  </si>
  <si>
    <t>80930-74-1</t>
  </si>
  <si>
    <r>
      <rPr>
        <sz val="13"/>
        <color theme="1"/>
        <rFont val="汉仪书宋二KW"/>
        <charset val="134"/>
      </rPr>
      <t>姜状三七（</t>
    </r>
    <r>
      <rPr>
        <sz val="13"/>
        <color theme="1"/>
        <rFont val="Times New Roman"/>
        <charset val="134"/>
      </rPr>
      <t>Panax zingiberensis</t>
    </r>
    <r>
      <rPr>
        <sz val="13"/>
        <color theme="1"/>
        <rFont val="汉仪书宋二KW"/>
        <charset val="134"/>
      </rPr>
      <t>）根</t>
    </r>
  </si>
  <si>
    <r>
      <rPr>
        <sz val="13"/>
        <rFont val="汉仪书宋二KW"/>
        <charset val="134"/>
      </rPr>
      <t>姜状三七苷</t>
    </r>
    <r>
      <rPr>
        <sz val="13"/>
        <rFont val="Times New Roman"/>
        <charset val="134"/>
      </rPr>
      <t>R1</t>
    </r>
  </si>
  <si>
    <r>
      <rPr>
        <sz val="13"/>
        <color theme="1"/>
        <rFont val="宋体"/>
        <charset val="134"/>
      </rPr>
      <t>疏水相互作用；氢键；</t>
    </r>
    <r>
      <rPr>
        <sz val="13"/>
        <color theme="1"/>
        <rFont val="Times New Roman"/>
        <charset val="134"/>
      </rPr>
      <t>π-π</t>
    </r>
    <r>
      <rPr>
        <sz val="13"/>
        <color theme="1"/>
        <rFont val="宋体"/>
        <charset val="134"/>
      </rPr>
      <t>堆积；范德华力</t>
    </r>
  </si>
  <si>
    <r>
      <rPr>
        <sz val="13"/>
        <color theme="1"/>
        <rFont val="宋体"/>
        <charset val="134"/>
      </rPr>
      <t>可调控为纳米纤维、纳米管、球形纳米囊泡</t>
    </r>
    <r>
      <rPr>
        <sz val="13"/>
        <color theme="1"/>
        <rFont val="Times New Roman"/>
        <charset val="134"/>
      </rPr>
      <t xml:space="preserve"> / </t>
    </r>
    <r>
      <rPr>
        <sz val="13"/>
        <color theme="1"/>
        <rFont val="宋体"/>
        <charset val="134"/>
      </rPr>
      <t>胶束；低浓度下优先生成纳米纤维，高浓度下可形成纳米管与囊泡</t>
    </r>
  </si>
  <si>
    <r>
      <rPr>
        <sz val="13"/>
        <color theme="1"/>
        <rFont val="宋体"/>
        <charset val="134"/>
      </rPr>
      <t>球形囊泡</t>
    </r>
    <r>
      <rPr>
        <sz val="13"/>
        <color theme="1"/>
        <rFont val="Times New Roman"/>
        <charset val="134"/>
      </rPr>
      <t xml:space="preserve"> 50–200 nm</t>
    </r>
    <r>
      <rPr>
        <sz val="13"/>
        <color theme="1"/>
        <rFont val="宋体"/>
        <charset val="134"/>
      </rPr>
      <t>（亦见纳米纤维</t>
    </r>
    <r>
      <rPr>
        <sz val="13"/>
        <color theme="1"/>
        <rFont val="Times New Roman"/>
        <charset val="134"/>
      </rPr>
      <t xml:space="preserve"> 2–5 nm</t>
    </r>
    <r>
      <rPr>
        <sz val="13"/>
        <color theme="1"/>
        <rFont val="宋体"/>
        <charset val="134"/>
      </rPr>
      <t>、纳米管</t>
    </r>
    <r>
      <rPr>
        <sz val="13"/>
        <color theme="1"/>
        <rFont val="Times New Roman"/>
        <charset val="134"/>
      </rPr>
      <t xml:space="preserve"> 30–50 nm</t>
    </r>
    <r>
      <rPr>
        <sz val="13"/>
        <color theme="1"/>
        <rFont val="宋体"/>
        <charset val="134"/>
      </rPr>
      <t>）</t>
    </r>
  </si>
  <si>
    <t>0.05–0.1 mg/mL</t>
  </si>
  <si>
    <r>
      <rPr>
        <sz val="13"/>
        <color theme="1"/>
        <rFont val="宋体"/>
        <charset val="134"/>
      </rPr>
      <t>室温（</t>
    </r>
    <r>
      <rPr>
        <sz val="13"/>
        <color theme="1"/>
        <rFont val="Times New Roman"/>
        <charset val="134"/>
      </rPr>
      <t xml:space="preserve">25 </t>
    </r>
    <r>
      <rPr>
        <sz val="13"/>
        <color theme="1"/>
        <rFont val="宋体"/>
        <charset val="134"/>
      </rPr>
      <t>℃）；</t>
    </r>
    <r>
      <rPr>
        <sz val="13"/>
        <color theme="1"/>
        <rFont val="Times New Roman"/>
        <charset val="134"/>
      </rPr>
      <t xml:space="preserve">40–60 </t>
    </r>
    <r>
      <rPr>
        <sz val="13"/>
        <color theme="1"/>
        <rFont val="宋体"/>
        <charset val="134"/>
      </rPr>
      <t>℃加热可加速组装</t>
    </r>
  </si>
  <si>
    <t>6.0–8.0</t>
  </si>
  <si>
    <r>
      <rPr>
        <sz val="13"/>
        <color theme="1"/>
        <rFont val="宋体"/>
        <charset val="134"/>
      </rPr>
      <t>中性（</t>
    </r>
    <r>
      <rPr>
        <sz val="13"/>
        <color theme="1"/>
        <rFont val="Times New Roman"/>
        <charset val="134"/>
      </rPr>
      <t>pH 6.0–8.0</t>
    </r>
    <r>
      <rPr>
        <sz val="13"/>
        <color theme="1"/>
        <rFont val="宋体"/>
        <charset val="134"/>
      </rPr>
      <t>）稳定组装；酸性条件结构更稳定，碱性条件易解组装</t>
    </r>
  </si>
  <si>
    <r>
      <rPr>
        <sz val="13"/>
        <color theme="1"/>
        <rFont val="宋体"/>
        <charset val="134"/>
      </rPr>
      <t>磁力搅拌</t>
    </r>
    <r>
      <rPr>
        <sz val="13"/>
        <color theme="1"/>
        <rFont val="Times New Roman"/>
        <charset val="134"/>
      </rPr>
      <t xml:space="preserve"> 300–500 rpm</t>
    </r>
    <r>
      <rPr>
        <sz val="13"/>
        <color theme="1"/>
        <rFont val="宋体"/>
        <charset val="134"/>
      </rPr>
      <t>；水浴超声可辅助均一化，无需高强度超声</t>
    </r>
  </si>
  <si>
    <r>
      <rPr>
        <sz val="13"/>
        <color theme="1"/>
        <rFont val="宋体"/>
        <charset val="134"/>
      </rPr>
      <t>室温搅拌</t>
    </r>
    <r>
      <rPr>
        <sz val="13"/>
        <color theme="1"/>
        <rFont val="Times New Roman"/>
        <charset val="134"/>
      </rPr>
      <t xml:space="preserve"> 2–4 h </t>
    </r>
    <r>
      <rPr>
        <sz val="13"/>
        <color theme="1"/>
        <rFont val="宋体"/>
        <charset val="134"/>
      </rPr>
      <t>完成基础组装；静置</t>
    </r>
    <r>
      <rPr>
        <sz val="13"/>
        <color theme="1"/>
        <rFont val="Times New Roman"/>
        <charset val="134"/>
      </rPr>
      <t xml:space="preserve"> 12–24 h </t>
    </r>
    <r>
      <rPr>
        <sz val="13"/>
        <color theme="1"/>
        <rFont val="宋体"/>
        <charset val="134"/>
      </rPr>
      <t>形成稳定长程有序超分子结构</t>
    </r>
  </si>
  <si>
    <r>
      <rPr>
        <sz val="13"/>
        <color theme="1"/>
        <rFont val="Times New Roman"/>
        <charset val="134"/>
      </rPr>
      <t xml:space="preserve">1. </t>
    </r>
    <r>
      <rPr>
        <sz val="13"/>
        <color theme="1"/>
        <rFont val="宋体"/>
        <charset val="134"/>
      </rPr>
      <t>强效抗真菌：对白色念珠菌、烟曲霉、红色毛癣菌等致病真菌抑制活性显著，</t>
    </r>
    <r>
      <rPr>
        <sz val="13"/>
        <color theme="1"/>
        <rFont val="Times New Roman"/>
        <charset val="134"/>
      </rPr>
      <t xml:space="preserve">MIC </t>
    </r>
    <r>
      <rPr>
        <sz val="13"/>
        <color theme="1"/>
        <rFont val="宋体"/>
        <charset val="134"/>
      </rPr>
      <t>低至</t>
    </r>
    <r>
      <rPr>
        <sz val="13"/>
        <color theme="1"/>
        <rFont val="Times New Roman"/>
        <charset val="134"/>
      </rPr>
      <t xml:space="preserve"> 0.5–2 μg/mL
2. </t>
    </r>
    <r>
      <rPr>
        <sz val="13"/>
        <color theme="1"/>
        <rFont val="宋体"/>
        <charset val="134"/>
      </rPr>
      <t>破坏真菌细胞膜</t>
    </r>
    <r>
      <rPr>
        <sz val="13"/>
        <color theme="1"/>
        <rFont val="Times New Roman"/>
        <charset val="134"/>
      </rPr>
      <t xml:space="preserve"> / </t>
    </r>
    <r>
      <rPr>
        <sz val="13"/>
        <color theme="1"/>
        <rFont val="宋体"/>
        <charset val="134"/>
      </rPr>
      <t>细胞壁完整性，诱导真菌细胞凋亡</t>
    </r>
    <r>
      <rPr>
        <sz val="13"/>
        <color theme="1"/>
        <rFont val="Times New Roman"/>
        <charset val="134"/>
      </rPr>
      <t xml:space="preserve">
3. </t>
    </r>
    <r>
      <rPr>
        <sz val="13"/>
        <color theme="1"/>
        <rFont val="宋体"/>
        <charset val="134"/>
      </rPr>
      <t>抗炎抗氧化，抑制促炎因子释放，清除细胞内</t>
    </r>
    <r>
      <rPr>
        <sz val="13"/>
        <color theme="1"/>
        <rFont val="Times New Roman"/>
        <charset val="134"/>
      </rPr>
      <t xml:space="preserve"> ROS
4. </t>
    </r>
    <r>
      <rPr>
        <sz val="13"/>
        <color theme="1"/>
        <rFont val="宋体"/>
        <charset val="134"/>
      </rPr>
      <t>高生物相容性，对哺乳动物细胞低毒，无明显溶血风险</t>
    </r>
  </si>
  <si>
    <r>
      <rPr>
        <sz val="13"/>
        <color theme="1"/>
        <rFont val="Times New Roman"/>
        <charset val="134"/>
      </rPr>
      <t xml:space="preserve">1. ZR1 </t>
    </r>
    <r>
      <rPr>
        <sz val="13"/>
        <color theme="1"/>
        <rFont val="宋体"/>
        <charset val="134"/>
      </rPr>
      <t>粉末溶于无水乙醇制备</t>
    </r>
    <r>
      <rPr>
        <sz val="13"/>
        <color theme="1"/>
        <rFont val="Times New Roman"/>
        <charset val="134"/>
      </rPr>
      <t xml:space="preserve"> 10 mg/mL </t>
    </r>
    <r>
      <rPr>
        <sz val="13"/>
        <color theme="1"/>
        <rFont val="宋体"/>
        <charset val="134"/>
      </rPr>
      <t>母液</t>
    </r>
    <r>
      <rPr>
        <sz val="13"/>
        <color theme="1"/>
        <rFont val="Times New Roman"/>
        <charset val="134"/>
      </rPr>
      <t xml:space="preserve">
2. </t>
    </r>
    <r>
      <rPr>
        <sz val="13"/>
        <color theme="1"/>
        <rFont val="宋体"/>
        <charset val="134"/>
      </rPr>
      <t>母液缓慢滴入超纯水</t>
    </r>
    <r>
      <rPr>
        <sz val="13"/>
        <color theme="1"/>
        <rFont val="Times New Roman"/>
        <charset val="134"/>
      </rPr>
      <t xml:space="preserve"> / </t>
    </r>
    <r>
      <rPr>
        <sz val="13"/>
        <color theme="1"/>
        <rFont val="宋体"/>
        <charset val="134"/>
      </rPr>
      <t>缓冲液稀释至目标浓度，</t>
    </r>
    <r>
      <rPr>
        <sz val="13"/>
        <color theme="1"/>
        <rFont val="Times New Roman"/>
        <charset val="134"/>
      </rPr>
      <t xml:space="preserve">300–500 rpm </t>
    </r>
    <r>
      <rPr>
        <sz val="13"/>
        <color theme="1"/>
        <rFont val="宋体"/>
        <charset val="134"/>
      </rPr>
      <t>磁力搅拌</t>
    </r>
    <r>
      <rPr>
        <sz val="13"/>
        <color theme="1"/>
        <rFont val="Times New Roman"/>
        <charset val="134"/>
      </rPr>
      <t xml:space="preserve"> 2–4 h
3. </t>
    </r>
    <r>
      <rPr>
        <sz val="13"/>
        <color theme="1"/>
        <rFont val="宋体"/>
        <charset val="134"/>
      </rPr>
      <t>室温静置</t>
    </r>
    <r>
      <rPr>
        <sz val="13"/>
        <color theme="1"/>
        <rFont val="Times New Roman"/>
        <charset val="134"/>
      </rPr>
      <t xml:space="preserve"> 12–24 h </t>
    </r>
    <r>
      <rPr>
        <sz val="13"/>
        <color theme="1"/>
        <rFont val="宋体"/>
        <charset val="134"/>
      </rPr>
      <t>完成超分子自组装</t>
    </r>
    <r>
      <rPr>
        <sz val="13"/>
        <color theme="1"/>
        <rFont val="Times New Roman"/>
        <charset val="134"/>
      </rPr>
      <t xml:space="preserve">
4. </t>
    </r>
    <r>
      <rPr>
        <sz val="13"/>
        <color theme="1"/>
        <rFont val="宋体"/>
        <charset val="134"/>
      </rPr>
      <t>可通过离心、透析纯化得到均一超分子聚集体</t>
    </r>
  </si>
  <si>
    <r>
      <rPr>
        <sz val="13"/>
        <color theme="1"/>
        <rFont val="宋体"/>
        <charset val="134"/>
      </rPr>
      <t>达玛烷型四环三萜母核；含</t>
    </r>
    <r>
      <rPr>
        <sz val="13"/>
        <color theme="1"/>
        <rFont val="Times New Roman"/>
        <charset val="134"/>
      </rPr>
      <t xml:space="preserve"> 3 </t>
    </r>
    <r>
      <rPr>
        <sz val="13"/>
        <color theme="1"/>
        <rFont val="宋体"/>
        <charset val="134"/>
      </rPr>
      <t>个糖基（葡萄糖、木糖、阿拉伯糖），多羟基极性基团；双亲性分子，疏水三萜骨架</t>
    </r>
    <r>
      <rPr>
        <sz val="13"/>
        <color theme="1"/>
        <rFont val="Times New Roman"/>
        <charset val="134"/>
      </rPr>
      <t xml:space="preserve"> + </t>
    </r>
    <r>
      <rPr>
        <sz val="13"/>
        <color theme="1"/>
        <rFont val="宋体"/>
        <charset val="134"/>
      </rPr>
      <t>亲水糖链；可形成多重分子间氢键，具备天然超分子自组装能力</t>
    </r>
  </si>
  <si>
    <r>
      <rPr>
        <sz val="12"/>
        <color theme="1"/>
        <rFont val="Times New Roman"/>
        <charset val="134"/>
      </rPr>
      <t xml:space="preserve">1. </t>
    </r>
    <r>
      <rPr>
        <sz val="12"/>
        <color theme="1"/>
        <rFont val="宋体"/>
        <charset val="134"/>
      </rPr>
      <t>无载体、无表面活性剂，纯天然小分子自组装，绿色环保，高载药量</t>
    </r>
    <r>
      <rPr>
        <sz val="12"/>
        <color theme="1"/>
        <rFont val="Times New Roman"/>
        <charset val="134"/>
      </rPr>
      <t xml:space="preserve">
2. </t>
    </r>
    <r>
      <rPr>
        <sz val="12"/>
        <color theme="1"/>
        <rFont val="宋体"/>
        <charset val="134"/>
      </rPr>
      <t>可通过浓度、溶剂、</t>
    </r>
    <r>
      <rPr>
        <sz val="12"/>
        <color theme="1"/>
        <rFont val="Times New Roman"/>
        <charset val="134"/>
      </rPr>
      <t>pH</t>
    </r>
    <r>
      <rPr>
        <sz val="12"/>
        <color theme="1"/>
        <rFont val="宋体"/>
        <charset val="134"/>
      </rPr>
      <t>、温度精准调控组装形貌与尺寸，适配不同给药需求</t>
    </r>
    <r>
      <rPr>
        <sz val="12"/>
        <color theme="1"/>
        <rFont val="Times New Roman"/>
        <charset val="134"/>
      </rPr>
      <t xml:space="preserve">
3. </t>
    </r>
    <r>
      <rPr>
        <sz val="12"/>
        <color theme="1"/>
        <rFont val="宋体"/>
        <charset val="134"/>
      </rPr>
      <t>抗真菌活性显著优于传统药物，不易产生耐药性，临床转化潜力大</t>
    </r>
    <r>
      <rPr>
        <sz val="12"/>
        <color theme="1"/>
        <rFont val="Times New Roman"/>
        <charset val="134"/>
      </rPr>
      <t xml:space="preserve">
4. </t>
    </r>
    <r>
      <rPr>
        <sz val="12"/>
        <color theme="1"/>
        <rFont val="宋体"/>
        <charset val="134"/>
      </rPr>
      <t>可口服、外用、注射给药，适配多种真菌感染场景</t>
    </r>
  </si>
  <si>
    <t>10.1002/adfm.202418765</t>
  </si>
  <si>
    <r>
      <rPr>
        <sz val="13"/>
        <color theme="1"/>
        <rFont val="宋体"/>
        <charset val="134"/>
      </rPr>
      <t>兴安杜鹃</t>
    </r>
  </si>
  <si>
    <t>Grifolin</t>
  </si>
  <si>
    <t>C₂₃H₃₄O₂</t>
  </si>
  <si>
    <t>CC1=CC(=C(C(=C1)O)C/C=C(\\C)/CC/C=C(\\C)/CCC=C(C)C)O</t>
  </si>
  <si>
    <t xml:space="preserve"> 6903-07-7</t>
  </si>
  <si>
    <t>6.50</t>
  </si>
  <si>
    <r>
      <rPr>
        <sz val="13"/>
        <color theme="1"/>
        <rFont val="汉仪书宋二KW"/>
        <charset val="134"/>
      </rPr>
      <t>兴安杜鹃（</t>
    </r>
    <r>
      <rPr>
        <sz val="13"/>
        <color theme="1"/>
        <rFont val="Times New Roman"/>
        <charset val="134"/>
      </rPr>
      <t>Rhododendron dauricum</t>
    </r>
    <r>
      <rPr>
        <sz val="13"/>
        <color theme="1"/>
        <rFont val="汉仪书宋二KW"/>
        <charset val="134"/>
      </rPr>
      <t>）；蘑菇（</t>
    </r>
    <r>
      <rPr>
        <sz val="13"/>
        <color theme="1"/>
        <rFont val="Times New Roman"/>
        <charset val="134"/>
      </rPr>
      <t>Albatrellus confluens</t>
    </r>
    <r>
      <rPr>
        <sz val="13"/>
        <color theme="1"/>
        <rFont val="汉仪书宋二KW"/>
        <charset val="134"/>
      </rPr>
      <t>）</t>
    </r>
  </si>
  <si>
    <r>
      <rPr>
        <sz val="13"/>
        <rFont val="汉仪书宋二KW"/>
        <charset val="134"/>
      </rPr>
      <t>兴安杜鹃</t>
    </r>
  </si>
  <si>
    <t>100±20</t>
  </si>
  <si>
    <t xml:space="preserve">Grifolin </t>
  </si>
  <si>
    <t>0.08–0.15 mg/mL</t>
  </si>
  <si>
    <r>
      <rPr>
        <sz val="13"/>
        <color theme="1"/>
        <rFont val="宋体"/>
        <charset val="134"/>
      </rPr>
      <t>室温（</t>
    </r>
    <r>
      <rPr>
        <sz val="13"/>
        <color theme="1"/>
        <rFont val="Times New Roman"/>
        <charset val="134"/>
      </rPr>
      <t xml:space="preserve">25 </t>
    </r>
    <r>
      <rPr>
        <sz val="13"/>
        <color theme="1"/>
        <rFont val="宋体"/>
        <charset val="134"/>
      </rPr>
      <t>℃）；</t>
    </r>
    <r>
      <rPr>
        <sz val="13"/>
        <color theme="1"/>
        <rFont val="Times New Roman"/>
        <charset val="134"/>
      </rPr>
      <t xml:space="preserve">40 </t>
    </r>
    <r>
      <rPr>
        <sz val="13"/>
        <color theme="1"/>
        <rFont val="宋体"/>
        <charset val="134"/>
      </rPr>
      <t>℃加热可加速组装，</t>
    </r>
    <r>
      <rPr>
        <sz val="13"/>
        <color theme="1"/>
        <rFont val="Times New Roman"/>
        <charset val="134"/>
      </rPr>
      <t xml:space="preserve">37 </t>
    </r>
    <r>
      <rPr>
        <sz val="13"/>
        <color theme="1"/>
        <rFont val="宋体"/>
        <charset val="134"/>
      </rPr>
      <t>℃生理温度下结构稳定</t>
    </r>
  </si>
  <si>
    <r>
      <rPr>
        <sz val="13"/>
        <color theme="1"/>
        <rFont val="宋体"/>
        <charset val="134"/>
      </rPr>
      <t>中性（</t>
    </r>
    <r>
      <rPr>
        <sz val="13"/>
        <color theme="1"/>
        <rFont val="Times New Roman"/>
        <charset val="134"/>
      </rPr>
      <t>pH 6.5–7.5</t>
    </r>
    <r>
      <rPr>
        <sz val="13"/>
        <color theme="1"/>
        <rFont val="宋体"/>
        <charset val="134"/>
      </rPr>
      <t>）稳定组装；酸性（</t>
    </r>
    <r>
      <rPr>
        <sz val="13"/>
        <color theme="1"/>
        <rFont val="Times New Roman"/>
        <charset val="134"/>
      </rPr>
      <t>pH 5.0–6.0</t>
    </r>
    <r>
      <rPr>
        <sz val="13"/>
        <color theme="1"/>
        <rFont val="宋体"/>
        <charset val="134"/>
      </rPr>
      <t>）结构更稳定，碱性条件易解组装</t>
    </r>
  </si>
  <si>
    <r>
      <rPr>
        <sz val="13"/>
        <color theme="1"/>
        <rFont val="宋体"/>
        <charset val="134"/>
      </rPr>
      <t>磁力搅拌</t>
    </r>
    <r>
      <rPr>
        <sz val="13"/>
        <color theme="1"/>
        <rFont val="Times New Roman"/>
        <charset val="134"/>
      </rPr>
      <t xml:space="preserve"> 400–600 rpm</t>
    </r>
    <r>
      <rPr>
        <sz val="13"/>
        <color theme="1"/>
        <rFont val="宋体"/>
        <charset val="134"/>
      </rPr>
      <t>；水浴超声辅助</t>
    </r>
    <r>
      <rPr>
        <sz val="13"/>
        <color theme="1"/>
        <rFont val="Times New Roman"/>
        <charset val="134"/>
      </rPr>
      <t xml:space="preserve"> 30 min</t>
    </r>
    <r>
      <rPr>
        <sz val="13"/>
        <color theme="1"/>
        <rFont val="宋体"/>
        <charset val="134"/>
      </rPr>
      <t>，无需高强度超声</t>
    </r>
  </si>
  <si>
    <r>
      <rPr>
        <sz val="13"/>
        <color theme="1"/>
        <rFont val="宋体"/>
        <charset val="134"/>
      </rPr>
      <t>室温搅拌</t>
    </r>
    <r>
      <rPr>
        <sz val="13"/>
        <color theme="1"/>
        <rFont val="Times New Roman"/>
        <charset val="134"/>
      </rPr>
      <t xml:space="preserve"> 3–5 h </t>
    </r>
    <r>
      <rPr>
        <sz val="13"/>
        <color theme="1"/>
        <rFont val="宋体"/>
        <charset val="134"/>
      </rPr>
      <t>完成基础组装；静置</t>
    </r>
    <r>
      <rPr>
        <sz val="13"/>
        <color theme="1"/>
        <rFont val="Times New Roman"/>
        <charset val="134"/>
      </rPr>
      <t xml:space="preserve"> 12–24 h </t>
    </r>
    <r>
      <rPr>
        <sz val="13"/>
        <color theme="1"/>
        <rFont val="宋体"/>
        <charset val="134"/>
      </rPr>
      <t>形成稳定超分子结构</t>
    </r>
  </si>
  <si>
    <r>
      <rPr>
        <sz val="13"/>
        <color theme="1"/>
        <rFont val="Times New Roman"/>
        <charset val="134"/>
      </rPr>
      <t xml:space="preserve">1. </t>
    </r>
    <r>
      <rPr>
        <sz val="13"/>
        <color theme="1"/>
        <rFont val="宋体"/>
        <charset val="134"/>
      </rPr>
      <t>强效抗菌：对金黄色葡萄球菌、</t>
    </r>
    <r>
      <rPr>
        <sz val="13"/>
        <color theme="1"/>
        <rFont val="Times New Roman"/>
        <charset val="134"/>
      </rPr>
      <t>MRSA</t>
    </r>
    <r>
      <rPr>
        <sz val="13"/>
        <color theme="1"/>
        <rFont val="宋体"/>
        <charset val="134"/>
      </rPr>
      <t>、大肠杆菌、铜绿假单胞菌等致病菌抑制活性显著，</t>
    </r>
    <r>
      <rPr>
        <sz val="13"/>
        <color theme="1"/>
        <rFont val="Times New Roman"/>
        <charset val="134"/>
      </rPr>
      <t xml:space="preserve">MIC </t>
    </r>
    <r>
      <rPr>
        <sz val="13"/>
        <color theme="1"/>
        <rFont val="宋体"/>
        <charset val="134"/>
      </rPr>
      <t>低至</t>
    </r>
    <r>
      <rPr>
        <sz val="13"/>
        <color theme="1"/>
        <rFont val="Times New Roman"/>
        <charset val="134"/>
      </rPr>
      <t xml:space="preserve"> 1–4 μg/mL</t>
    </r>
    <r>
      <rPr>
        <sz val="13"/>
        <color theme="1"/>
        <rFont val="宋体"/>
        <charset val="134"/>
      </rPr>
      <t>，自组装后抗菌活性较单体提升</t>
    </r>
    <r>
      <rPr>
        <sz val="13"/>
        <color theme="1"/>
        <rFont val="Times New Roman"/>
        <charset val="134"/>
      </rPr>
      <t xml:space="preserve"> 2–4 </t>
    </r>
    <r>
      <rPr>
        <sz val="13"/>
        <color theme="1"/>
        <rFont val="宋体"/>
        <charset val="134"/>
      </rPr>
      <t>倍</t>
    </r>
    <r>
      <rPr>
        <sz val="13"/>
        <color theme="1"/>
        <rFont val="Times New Roman"/>
        <charset val="134"/>
      </rPr>
      <t xml:space="preserve">
2. </t>
    </r>
    <r>
      <rPr>
        <sz val="13"/>
        <color theme="1"/>
        <rFont val="宋体"/>
        <charset val="134"/>
      </rPr>
      <t>破坏细菌细胞膜完整性，诱导细菌凋亡，抑制细菌生物膜形成</t>
    </r>
    <r>
      <rPr>
        <sz val="13"/>
        <color theme="1"/>
        <rFont val="Times New Roman"/>
        <charset val="134"/>
      </rPr>
      <t xml:space="preserve">
3. </t>
    </r>
    <r>
      <rPr>
        <sz val="13"/>
        <color theme="1"/>
        <rFont val="宋体"/>
        <charset val="134"/>
      </rPr>
      <t>抗炎抗氧化，抑制促炎因子释放，清除细胞内</t>
    </r>
    <r>
      <rPr>
        <sz val="13"/>
        <color theme="1"/>
        <rFont val="Times New Roman"/>
        <charset val="134"/>
      </rPr>
      <t xml:space="preserve"> ROS
4. </t>
    </r>
    <r>
      <rPr>
        <sz val="13"/>
        <color theme="1"/>
        <rFont val="宋体"/>
        <charset val="134"/>
      </rPr>
      <t>高生物相容性，对哺乳动物细胞低毒，无明显溶血风险</t>
    </r>
  </si>
  <si>
    <r>
      <rPr>
        <sz val="13"/>
        <color theme="1"/>
        <rFont val="宋体"/>
        <charset val="134"/>
      </rPr>
      <t>反溶剂沉淀法制备</t>
    </r>
    <r>
      <rPr>
        <sz val="13"/>
        <color theme="1"/>
        <rFont val="Times New Roman"/>
        <charset val="134"/>
      </rPr>
      <t xml:space="preserve"> Grifolin NPs</t>
    </r>
    <r>
      <rPr>
        <sz val="13"/>
        <color theme="1"/>
        <rFont val="宋体"/>
        <charset val="134"/>
      </rPr>
      <t>：</t>
    </r>
    <r>
      <rPr>
        <sz val="13"/>
        <color theme="1"/>
        <rFont val="Times New Roman"/>
        <charset val="134"/>
      </rPr>
      <t xml:space="preserve">
1. Grifolin </t>
    </r>
    <r>
      <rPr>
        <sz val="13"/>
        <color theme="1"/>
        <rFont val="宋体"/>
        <charset val="134"/>
      </rPr>
      <t>粉末溶于无水乙醇制备</t>
    </r>
    <r>
      <rPr>
        <sz val="13"/>
        <color theme="1"/>
        <rFont val="Times New Roman"/>
        <charset val="134"/>
      </rPr>
      <t xml:space="preserve"> 10 mg/mL </t>
    </r>
    <r>
      <rPr>
        <sz val="13"/>
        <color theme="1"/>
        <rFont val="宋体"/>
        <charset val="134"/>
      </rPr>
      <t>母液</t>
    </r>
    <r>
      <rPr>
        <sz val="13"/>
        <color theme="1"/>
        <rFont val="Times New Roman"/>
        <charset val="134"/>
      </rPr>
      <t xml:space="preserve">
2. </t>
    </r>
    <r>
      <rPr>
        <sz val="13"/>
        <color theme="1"/>
        <rFont val="宋体"/>
        <charset val="134"/>
      </rPr>
      <t>母液缓慢滴入</t>
    </r>
    <r>
      <rPr>
        <sz val="13"/>
        <color theme="1"/>
        <rFont val="Times New Roman"/>
        <charset val="134"/>
      </rPr>
      <t xml:space="preserve"> 10 </t>
    </r>
    <r>
      <rPr>
        <sz val="13"/>
        <color theme="1"/>
        <rFont val="宋体"/>
        <charset val="134"/>
      </rPr>
      <t>倍量超纯水</t>
    </r>
    <r>
      <rPr>
        <sz val="13"/>
        <color theme="1"/>
        <rFont val="Times New Roman"/>
        <charset val="134"/>
      </rPr>
      <t xml:space="preserve"> / PBS </t>
    </r>
    <r>
      <rPr>
        <sz val="13"/>
        <color theme="1"/>
        <rFont val="宋体"/>
        <charset val="134"/>
      </rPr>
      <t>缓冲液，</t>
    </r>
    <r>
      <rPr>
        <sz val="13"/>
        <color theme="1"/>
        <rFont val="Times New Roman"/>
        <charset val="134"/>
      </rPr>
      <t xml:space="preserve">400–600 rpm </t>
    </r>
    <r>
      <rPr>
        <sz val="13"/>
        <color theme="1"/>
        <rFont val="宋体"/>
        <charset val="134"/>
      </rPr>
      <t>磁力搅拌</t>
    </r>
    <r>
      <rPr>
        <sz val="13"/>
        <color theme="1"/>
        <rFont val="Times New Roman"/>
        <charset val="134"/>
      </rPr>
      <t xml:space="preserve"> 3–5 h
3. </t>
    </r>
    <r>
      <rPr>
        <sz val="13"/>
        <color theme="1"/>
        <rFont val="宋体"/>
        <charset val="134"/>
      </rPr>
      <t>水浴超声辅助</t>
    </r>
    <r>
      <rPr>
        <sz val="13"/>
        <color theme="1"/>
        <rFont val="Times New Roman"/>
        <charset val="134"/>
      </rPr>
      <t xml:space="preserve"> 30 min</t>
    </r>
    <r>
      <rPr>
        <sz val="13"/>
        <color theme="1"/>
        <rFont val="宋体"/>
        <charset val="134"/>
      </rPr>
      <t>，促进纳米粒均一化</t>
    </r>
    <r>
      <rPr>
        <sz val="13"/>
        <color theme="1"/>
        <rFont val="Times New Roman"/>
        <charset val="134"/>
      </rPr>
      <t xml:space="preserve">
4. </t>
    </r>
    <r>
      <rPr>
        <sz val="13"/>
        <color theme="1"/>
        <rFont val="宋体"/>
        <charset val="134"/>
      </rPr>
      <t>透析袋（</t>
    </r>
    <r>
      <rPr>
        <sz val="13"/>
        <color theme="1"/>
        <rFont val="Times New Roman"/>
        <charset val="134"/>
      </rPr>
      <t>MWCO 3500 Da</t>
    </r>
    <r>
      <rPr>
        <sz val="13"/>
        <color theme="1"/>
        <rFont val="宋体"/>
        <charset val="134"/>
      </rPr>
      <t>）透析</t>
    </r>
    <r>
      <rPr>
        <sz val="13"/>
        <color theme="1"/>
        <rFont val="Times New Roman"/>
        <charset val="134"/>
      </rPr>
      <t xml:space="preserve"> 24 h</t>
    </r>
    <r>
      <rPr>
        <sz val="13"/>
        <color theme="1"/>
        <rFont val="宋体"/>
        <charset val="134"/>
      </rPr>
      <t>，除游离药物与有机溶剂，冻干得</t>
    </r>
    <r>
      <rPr>
        <sz val="13"/>
        <color theme="1"/>
        <rFont val="Times New Roman"/>
        <charset val="134"/>
      </rPr>
      <t xml:space="preserve"> Grifolin NPs </t>
    </r>
    <r>
      <rPr>
        <sz val="13"/>
        <color theme="1"/>
        <rFont val="宋体"/>
        <charset val="134"/>
      </rPr>
      <t>粉末</t>
    </r>
  </si>
  <si>
    <r>
      <rPr>
        <sz val="13"/>
        <color theme="1"/>
        <rFont val="宋体"/>
        <charset val="134"/>
      </rPr>
      <t>间苯三酚</t>
    </r>
    <r>
      <rPr>
        <sz val="13"/>
        <color theme="1"/>
        <rFont val="Times New Roman"/>
        <charset val="134"/>
      </rPr>
      <t xml:space="preserve"> - </t>
    </r>
    <r>
      <rPr>
        <sz val="13"/>
        <color theme="1"/>
        <rFont val="宋体"/>
        <charset val="134"/>
      </rPr>
      <t>萜类杂合双亲性分子；含多个羟基极性基团，可形成多重分子间氢键；萜类疏水侧链，强疏水性；苯环共轭结构，可发生</t>
    </r>
    <r>
      <rPr>
        <sz val="13"/>
        <color theme="1"/>
        <rFont val="Times New Roman"/>
        <charset val="134"/>
      </rPr>
      <t xml:space="preserve"> π-π </t>
    </r>
    <r>
      <rPr>
        <sz val="13"/>
        <color theme="1"/>
        <rFont val="宋体"/>
        <charset val="134"/>
      </rPr>
      <t>堆积；具备天然超分子自组装能力</t>
    </r>
  </si>
  <si>
    <r>
      <rPr>
        <sz val="12"/>
        <color theme="1"/>
        <rFont val="Times New Roman"/>
        <charset val="134"/>
      </rPr>
      <t xml:space="preserve">1. </t>
    </r>
    <r>
      <rPr>
        <sz val="12"/>
        <color theme="1"/>
        <rFont val="宋体"/>
        <charset val="134"/>
      </rPr>
      <t>无载体、无表面活性剂，纯天然小分子自组装，绿色环保，载药量</t>
    </r>
    <r>
      <rPr>
        <sz val="12"/>
        <color theme="1"/>
        <rFont val="Times New Roman"/>
        <charset val="134"/>
      </rPr>
      <t xml:space="preserve"> &gt; 75%</t>
    </r>
    <r>
      <rPr>
        <sz val="12"/>
        <color theme="1"/>
        <rFont val="宋体"/>
        <charset val="134"/>
      </rPr>
      <t>、包封率</t>
    </r>
    <r>
      <rPr>
        <sz val="12"/>
        <color theme="1"/>
        <rFont val="Times New Roman"/>
        <charset val="134"/>
      </rPr>
      <t xml:space="preserve"> &gt; 85%
2. </t>
    </r>
    <r>
      <rPr>
        <sz val="12"/>
        <color theme="1"/>
        <rFont val="宋体"/>
        <charset val="134"/>
      </rPr>
      <t>自组装后显著提升水溶性、稳定性与生物利用度，抗菌活性较单体大幅提升</t>
    </r>
    <r>
      <rPr>
        <sz val="12"/>
        <color theme="1"/>
        <rFont val="Times New Roman"/>
        <charset val="134"/>
      </rPr>
      <t xml:space="preserve">
3. </t>
    </r>
    <r>
      <rPr>
        <sz val="12"/>
        <color theme="1"/>
        <rFont val="宋体"/>
        <charset val="134"/>
      </rPr>
      <t>可口服、外用、注射给药，适配多种细菌感染场景</t>
    </r>
    <r>
      <rPr>
        <sz val="12"/>
        <color theme="1"/>
        <rFont val="Times New Roman"/>
        <charset val="134"/>
      </rPr>
      <t xml:space="preserve">
4. </t>
    </r>
    <r>
      <rPr>
        <sz val="12"/>
        <color theme="1"/>
        <rFont val="宋体"/>
        <charset val="134"/>
      </rPr>
      <t>不易产生细菌耐药性，临床转化潜力大</t>
    </r>
  </si>
  <si>
    <t xml:space="preserve"> 10.1016/j.bioorg.2026.109795</t>
  </si>
  <si>
    <r>
      <rPr>
        <sz val="13"/>
        <color theme="1"/>
        <rFont val="宋体"/>
        <charset val="134"/>
      </rPr>
      <t>生物碱类</t>
    </r>
  </si>
  <si>
    <r>
      <rPr>
        <sz val="13"/>
        <color theme="1"/>
        <rFont val="宋体"/>
        <charset val="134"/>
      </rPr>
      <t>千金藤素</t>
    </r>
  </si>
  <si>
    <t xml:space="preserve"> Cepharanthine</t>
  </si>
  <si>
    <t>C₃₇H₃₈N₂O₆</t>
  </si>
  <si>
    <t xml:space="preserve">  CN1CCC2=CC3=C(C4=C2[C@@H]1CC5=CC=C(C=C5)OC6=C(C=CC(=C6)C[C@@H]7C8=CC(=C(C=C8CCN7C)OC)O4)OC)OCO3</t>
  </si>
  <si>
    <t xml:space="preserve"> 481-49-2</t>
  </si>
  <si>
    <r>
      <rPr>
        <sz val="13"/>
        <color theme="1"/>
        <rFont val="汉仪书宋二KW"/>
        <charset val="134"/>
      </rPr>
      <t>千金藤（</t>
    </r>
    <r>
      <rPr>
        <sz val="13"/>
        <color theme="1"/>
        <rFont val="Times New Roman"/>
        <charset val="134"/>
      </rPr>
      <t>Stephania japonica</t>
    </r>
    <r>
      <rPr>
        <sz val="13"/>
        <color theme="1"/>
        <rFont val="汉仪书宋二KW"/>
        <charset val="134"/>
      </rPr>
      <t>）根</t>
    </r>
  </si>
  <si>
    <r>
      <rPr>
        <sz val="13"/>
        <color theme="1"/>
        <rFont val="宋体"/>
        <charset val="134"/>
      </rPr>
      <t>国药准字药品（千金藤素片）</t>
    </r>
  </si>
  <si>
    <r>
      <rPr>
        <sz val="13"/>
        <color theme="1"/>
        <rFont val="宋体"/>
        <charset val="134"/>
      </rPr>
      <t>黄酮类</t>
    </r>
  </si>
  <si>
    <r>
      <rPr>
        <sz val="13"/>
        <color theme="1"/>
        <rFont val="宋体"/>
        <charset val="134"/>
      </rPr>
      <t>黄芩苷</t>
    </r>
  </si>
  <si>
    <t>Baicalin</t>
  </si>
  <si>
    <t>C₂₁H₁₈O₁₁</t>
  </si>
  <si>
    <t xml:space="preserve">  C1=CC=C(C=C1)C2=CC(=O)C3=C(C(=C(C=C3O2)O[C@H]4[C@@H]([C@H]([C@@H]([C@H](O4)C(=O)O)O)O)O)O)O</t>
  </si>
  <si>
    <t xml:space="preserve"> 21967-41-9</t>
  </si>
  <si>
    <r>
      <rPr>
        <sz val="13"/>
        <color theme="1"/>
        <rFont val="汉仪书宋二KW"/>
        <charset val="134"/>
      </rPr>
      <t>黄芩（</t>
    </r>
    <r>
      <rPr>
        <sz val="13"/>
        <color theme="1"/>
        <rFont val="Times New Roman"/>
        <charset val="134"/>
      </rPr>
      <t>Scutellaria baicalensis</t>
    </r>
    <r>
      <rPr>
        <sz val="13"/>
        <color theme="1"/>
        <rFont val="汉仪书宋二KW"/>
        <charset val="134"/>
      </rPr>
      <t>）根</t>
    </r>
  </si>
  <si>
    <r>
      <rPr>
        <sz val="13"/>
        <color theme="1"/>
        <rFont val="宋体"/>
        <charset val="134"/>
      </rPr>
      <t>国妆原备字</t>
    </r>
    <r>
      <rPr>
        <sz val="13"/>
        <color theme="1"/>
        <rFont val="Times New Roman"/>
        <charset val="134"/>
      </rPr>
      <t>20250103</t>
    </r>
    <r>
      <rPr>
        <sz val="13"/>
        <color theme="1"/>
        <rFont val="宋体"/>
        <charset val="134"/>
      </rPr>
      <t>；国药准字药品（黄芩苷片</t>
    </r>
    <r>
      <rPr>
        <sz val="13"/>
        <color theme="1"/>
        <rFont val="Times New Roman"/>
        <charset val="134"/>
      </rPr>
      <t>/</t>
    </r>
    <r>
      <rPr>
        <sz val="13"/>
        <color theme="1"/>
        <rFont val="宋体"/>
        <charset val="134"/>
      </rPr>
      <t>胶囊）</t>
    </r>
    <r>
      <rPr>
        <sz val="13"/>
        <color theme="1"/>
        <rFont val="Times New Roman"/>
        <charset val="134"/>
      </rPr>
      <t xml:space="preserve"> </t>
    </r>
  </si>
  <si>
    <r>
      <rPr>
        <sz val="13"/>
        <color theme="1"/>
        <rFont val="宋体"/>
        <charset val="134"/>
      </rPr>
      <t>双胍类</t>
    </r>
  </si>
  <si>
    <r>
      <rPr>
        <sz val="13"/>
        <color theme="1"/>
        <rFont val="Times New Roman"/>
        <charset val="134"/>
      </rPr>
      <t xml:space="preserve"> </t>
    </r>
    <r>
      <rPr>
        <sz val="13"/>
        <color theme="1"/>
        <rFont val="宋体"/>
        <charset val="134"/>
      </rPr>
      <t>二甲双胍</t>
    </r>
  </si>
  <si>
    <t xml:space="preserve"> Metformin</t>
  </si>
  <si>
    <t>C₄H₁₁N₅</t>
  </si>
  <si>
    <t xml:space="preserve"> CN(C)C(=N)N=C(N)N</t>
  </si>
  <si>
    <t xml:space="preserve">657-24-9 </t>
  </si>
  <si>
    <r>
      <rPr>
        <sz val="13"/>
        <color theme="1"/>
        <rFont val="宋体"/>
        <charset val="134"/>
      </rPr>
      <t>合成药物；非天然来源</t>
    </r>
  </si>
  <si>
    <r>
      <rPr>
        <sz val="13"/>
        <color theme="1"/>
        <rFont val="宋体"/>
        <charset val="134"/>
      </rPr>
      <t>二甲双胍</t>
    </r>
  </si>
  <si>
    <r>
      <rPr>
        <sz val="13"/>
        <color theme="1"/>
        <rFont val="宋体"/>
        <charset val="134"/>
      </rPr>
      <t>化妆品禁用</t>
    </r>
  </si>
  <si>
    <r>
      <rPr>
        <sz val="13"/>
        <rFont val="宋体"/>
        <charset val="134"/>
      </rPr>
      <t>食品禁用</t>
    </r>
  </si>
  <si>
    <r>
      <rPr>
        <sz val="13"/>
        <color theme="1"/>
        <rFont val="宋体"/>
        <charset val="134"/>
      </rPr>
      <t>《化妆品禁用原料目录》；化药国药准字</t>
    </r>
  </si>
  <si>
    <r>
      <rPr>
        <sz val="13"/>
        <color theme="1"/>
        <rFont val="宋体"/>
        <charset val="134"/>
      </rPr>
      <t>隐丹参酮</t>
    </r>
    <r>
      <rPr>
        <sz val="13"/>
        <color theme="1"/>
        <rFont val="Times New Roman"/>
        <charset val="134"/>
      </rPr>
      <t>-</t>
    </r>
    <r>
      <rPr>
        <sz val="13"/>
        <color theme="1"/>
        <rFont val="宋体"/>
        <charset val="134"/>
      </rPr>
      <t>肽偶联物</t>
    </r>
  </si>
  <si>
    <t>Cryptotanshinone‑peptide conjugate</t>
  </si>
  <si>
    <r>
      <rPr>
        <sz val="13"/>
        <color theme="1"/>
        <rFont val="Times New Roman"/>
        <charset val="134"/>
      </rPr>
      <t>C₁₉H₂₀O</t>
    </r>
    <r>
      <rPr>
        <vertAlign val="subscript"/>
        <sz val="13"/>
        <color theme="1"/>
        <rFont val="Times New Roman"/>
        <charset val="134"/>
      </rPr>
      <t>3</t>
    </r>
  </si>
  <si>
    <t xml:space="preserve"> C[C@H]1COC2=C1C(=O)C(=O)C3=C2C=CC4=C3CCCC4(C)C</t>
  </si>
  <si>
    <t xml:space="preserve">35825-57-1 </t>
  </si>
  <si>
    <r>
      <rPr>
        <sz val="13"/>
        <color theme="1"/>
        <rFont val="汉仪书宋二KW"/>
        <charset val="134"/>
      </rPr>
      <t>丹参（</t>
    </r>
    <r>
      <rPr>
        <sz val="13"/>
        <color theme="1"/>
        <rFont val="Times New Roman"/>
        <charset val="134"/>
      </rPr>
      <t>Salvia miltiorrhiza</t>
    </r>
    <r>
      <rPr>
        <sz val="13"/>
        <color theme="1"/>
        <rFont val="汉仪书宋二KW"/>
        <charset val="134"/>
      </rPr>
      <t>）根；肽为合成修饰</t>
    </r>
  </si>
  <si>
    <r>
      <rPr>
        <sz val="13"/>
        <color theme="1"/>
        <rFont val="宋体"/>
        <charset val="134"/>
      </rPr>
      <t>两亲性小分子（分子量</t>
    </r>
    <r>
      <rPr>
        <sz val="13"/>
        <color theme="1"/>
        <rFont val="Times New Roman"/>
        <charset val="134"/>
      </rPr>
      <t xml:space="preserve"> &lt; 1000 Da</t>
    </r>
    <r>
      <rPr>
        <sz val="13"/>
        <color theme="1"/>
        <rFont val="宋体"/>
        <charset val="134"/>
      </rPr>
      <t>）；含亲水性肽链；</t>
    </r>
    <r>
      <rPr>
        <sz val="13"/>
        <color theme="1"/>
        <rFont val="Times New Roman"/>
        <charset val="134"/>
      </rPr>
      <t>logP = 2.88</t>
    </r>
  </si>
  <si>
    <r>
      <rPr>
        <sz val="12"/>
        <color theme="1"/>
        <rFont val="宋体"/>
        <charset val="134"/>
      </rPr>
      <t>隐丹参酮</t>
    </r>
    <r>
      <rPr>
        <sz val="12"/>
        <color theme="1"/>
        <rFont val="Times New Roman"/>
        <charset val="134"/>
      </rPr>
      <t>-</t>
    </r>
    <r>
      <rPr>
        <sz val="12"/>
        <color theme="1"/>
        <rFont val="宋体"/>
        <charset val="134"/>
      </rPr>
      <t>肽偶联物单独在水溶液中只能形成球形纳米粒，与甘草酸共组装后形成纳米纤维水凝胶；甘草酸可提高其生物相容性</t>
    </r>
  </si>
  <si>
    <r>
      <rPr>
        <sz val="13"/>
        <color rgb="FF000000"/>
        <rFont val="汉仪书宋二KW"/>
        <charset val="134"/>
      </rPr>
      <t>醌类</t>
    </r>
  </si>
  <si>
    <r>
      <rPr>
        <sz val="13"/>
        <color rgb="FF000000"/>
        <rFont val="汉仪书宋二KW"/>
        <charset val="134"/>
      </rPr>
      <t>大黄酸</t>
    </r>
  </si>
  <si>
    <r>
      <rPr>
        <sz val="11"/>
        <color rgb="FF000000"/>
        <rFont val="宋体"/>
        <charset val="134"/>
      </rPr>
      <t>难溶</t>
    </r>
  </si>
  <si>
    <r>
      <rPr>
        <sz val="13"/>
        <color rgb="FF000000"/>
        <rFont val="汉仪书宋二KW"/>
        <charset val="134"/>
      </rPr>
      <t>水溶性差，生物利用度低</t>
    </r>
  </si>
  <si>
    <r>
      <rPr>
        <sz val="11"/>
        <color rgb="FF000000"/>
        <rFont val="宋体"/>
        <charset val="134"/>
      </rPr>
      <t>大黄；虎杖；何首乌</t>
    </r>
  </si>
  <si>
    <r>
      <rPr>
        <sz val="13"/>
        <color rgb="FF000000"/>
        <rFont val="汉仪书宋二KW"/>
        <charset val="134"/>
      </rPr>
      <t>否</t>
    </r>
  </si>
  <si>
    <r>
      <rPr>
        <sz val="11"/>
        <color rgb="FF000000"/>
        <rFont val="Times New Roman"/>
        <charset val="134"/>
      </rPr>
      <t>1.</t>
    </r>
    <r>
      <rPr>
        <sz val="11"/>
        <color rgb="FF000000"/>
        <rFont val="汉仪书宋二KW"/>
        <charset val="134"/>
      </rPr>
      <t>大黄酸单体未收录，含大黄酸的大黄提取物为《已使用化妆品原料目录（</t>
    </r>
    <r>
      <rPr>
        <sz val="11"/>
        <color rgb="FF000000"/>
        <rFont val="Times New Roman"/>
        <charset val="134"/>
      </rPr>
      <t xml:space="preserve">2021 </t>
    </r>
    <r>
      <rPr>
        <sz val="11"/>
        <color rgb="FF000000"/>
        <rFont val="汉仪书宋二KW"/>
        <charset val="134"/>
      </rPr>
      <t>年版）》收录原料，仅限淋洗类产品</t>
    </r>
    <r>
      <rPr>
        <sz val="11"/>
        <color rgb="FF000000"/>
        <rFont val="Times New Roman"/>
        <charset val="134"/>
      </rPr>
      <t xml:space="preserve">
2.</t>
    </r>
    <r>
      <rPr>
        <sz val="11"/>
        <color rgb="FF000000"/>
        <rFont val="汉仪书宋二KW"/>
        <charset val="134"/>
      </rPr>
      <t>大黄提取物最大使用浓度</t>
    </r>
    <r>
      <rPr>
        <sz val="11"/>
        <color rgb="FF000000"/>
        <rFont val="Times New Roman"/>
        <charset val="134"/>
      </rPr>
      <t xml:space="preserve"> 0.5%</t>
    </r>
    <r>
      <rPr>
        <sz val="11"/>
        <color rgb="FF000000"/>
        <rFont val="汉仪书宋二KW"/>
        <charset val="134"/>
      </rPr>
      <t>，具有抗炎、抗氧化、祛痘功效</t>
    </r>
  </si>
  <si>
    <r>
      <rPr>
        <sz val="13"/>
        <color rgb="FF000000"/>
        <rFont val="汉仪书宋二KW"/>
        <charset val="134"/>
      </rPr>
      <t>是</t>
    </r>
  </si>
  <si>
    <r>
      <rPr>
        <sz val="13"/>
        <color rgb="FF000000"/>
        <rFont val="汉仪书宋二KW"/>
        <charset val="134"/>
      </rPr>
      <t>大黄药材用法用量</t>
    </r>
    <r>
      <rPr>
        <sz val="13"/>
        <color rgb="FF000000"/>
        <rFont val="Times New Roman"/>
        <charset val="134"/>
      </rPr>
      <t>3-15g</t>
    </r>
    <r>
      <rPr>
        <sz val="13"/>
        <color rgb="FF000000"/>
        <rFont val="汉仪书宋二KW"/>
        <charset val="134"/>
      </rPr>
      <t>，外用适量</t>
    </r>
  </si>
  <si>
    <r>
      <rPr>
        <sz val="13"/>
        <color theme="1"/>
        <rFont val="汉仪书宋二KW"/>
        <charset val="134"/>
      </rPr>
      <t>是</t>
    </r>
  </si>
  <si>
    <r>
      <rPr>
        <sz val="13"/>
        <color rgb="FF000000"/>
        <rFont val="汉仪书宋二KW"/>
        <charset val="134"/>
      </rPr>
      <t>作为食品添加剂、保健食品原料使用</t>
    </r>
  </si>
  <si>
    <r>
      <rPr>
        <sz val="13"/>
        <color rgb="FF000000"/>
        <rFont val="汉仪书宋二KW"/>
        <charset val="134"/>
      </rPr>
      <t>调味品、烘焙食品、果冻、植物蛋白饮料、肉制品、功能性饮料、代餐食品</t>
    </r>
  </si>
  <si>
    <r>
      <rPr>
        <sz val="11"/>
        <color rgb="FF000000"/>
        <rFont val="汉仪书宋二KW"/>
        <charset val="134"/>
      </rPr>
      <t>每日允许摄入量（</t>
    </r>
    <r>
      <rPr>
        <sz val="11"/>
        <color rgb="FF000000"/>
        <rFont val="Times New Roman"/>
        <charset val="134"/>
      </rPr>
      <t>ADI</t>
    </r>
    <r>
      <rPr>
        <sz val="11"/>
        <color rgb="FF000000"/>
        <rFont val="汉仪书宋二KW"/>
        <charset val="134"/>
      </rPr>
      <t>）</t>
    </r>
    <r>
      <rPr>
        <sz val="11"/>
        <color rgb="FF000000"/>
        <rFont val="Times New Roman"/>
        <charset val="134"/>
      </rPr>
      <t>0.5mg/kg bw</t>
    </r>
    <r>
      <rPr>
        <sz val="11"/>
        <color rgb="FF000000"/>
        <rFont val="汉仪书宋二KW"/>
        <charset val="134"/>
      </rPr>
      <t>；食品中最大使用量</t>
    </r>
    <r>
      <rPr>
        <sz val="11"/>
        <color rgb="FF000000"/>
        <rFont val="Times New Roman"/>
        <charset val="134"/>
      </rPr>
      <t xml:space="preserve"> 0.05g/kg</t>
    </r>
  </si>
  <si>
    <r>
      <rPr>
        <sz val="13"/>
        <color rgb="FF000000"/>
        <rFont val="汉仪书宋二KW"/>
        <charset val="134"/>
      </rPr>
      <t>《已使用化妆品原料目录（</t>
    </r>
    <r>
      <rPr>
        <sz val="13"/>
        <color rgb="FF000000"/>
        <rFont val="Times New Roman"/>
        <charset val="134"/>
      </rPr>
      <t>2021</t>
    </r>
    <r>
      <rPr>
        <sz val="13"/>
        <color rgb="FF000000"/>
        <rFont val="汉仪书宋二KW"/>
        <charset val="134"/>
      </rPr>
      <t>年版）》；《中国药典</t>
    </r>
    <r>
      <rPr>
        <sz val="13"/>
        <color rgb="FF000000"/>
        <rFont val="Times New Roman"/>
        <charset val="134"/>
      </rPr>
      <t>2025</t>
    </r>
    <r>
      <rPr>
        <sz val="13"/>
        <color rgb="FF000000"/>
        <rFont val="汉仪书宋二KW"/>
        <charset val="134"/>
      </rPr>
      <t>版》、《食品安全国家标准食品添加剂使用标准》（</t>
    </r>
    <r>
      <rPr>
        <sz val="13"/>
        <color rgb="FF000000"/>
        <rFont val="Times New Roman"/>
        <charset val="134"/>
      </rPr>
      <t>GB2760-2024</t>
    </r>
    <r>
      <rPr>
        <sz val="13"/>
        <color rgb="FF000000"/>
        <rFont val="汉仪书宋二KW"/>
        <charset val="134"/>
      </rPr>
      <t>）</t>
    </r>
  </si>
  <si>
    <r>
      <rPr>
        <sz val="13"/>
        <color rgb="FF000000"/>
        <rFont val="汉仪书宋二KW"/>
        <charset val="134"/>
      </rPr>
      <t>双组分</t>
    </r>
  </si>
  <si>
    <r>
      <rPr>
        <sz val="13"/>
        <color rgb="FF000000"/>
        <rFont val="汉仪书宋二KW"/>
        <charset val="134"/>
      </rPr>
      <t>小檗碱</t>
    </r>
    <r>
      <rPr>
        <sz val="13"/>
        <color rgb="FF000000"/>
        <rFont val="Times New Roman"/>
        <charset val="134"/>
      </rPr>
      <t>+</t>
    </r>
    <r>
      <rPr>
        <sz val="13"/>
        <color rgb="FF000000"/>
        <rFont val="汉仪书宋二KW"/>
        <charset val="134"/>
      </rPr>
      <t>大黄酸</t>
    </r>
  </si>
  <si>
    <r>
      <rPr>
        <sz val="13"/>
        <color theme="1"/>
        <rFont val="汉仪书宋二KW"/>
        <charset val="134"/>
      </rPr>
      <t>多组分共组装</t>
    </r>
  </si>
  <si>
    <r>
      <rPr>
        <sz val="13"/>
        <color theme="1"/>
        <rFont val="汉仪书宋二KW"/>
        <charset val="134"/>
      </rPr>
      <t>纳米粒</t>
    </r>
  </si>
  <si>
    <r>
      <rPr>
        <sz val="13"/>
        <color rgb="FF000000"/>
        <rFont val="汉仪书宋二KW"/>
        <charset val="134"/>
      </rPr>
      <t>无</t>
    </r>
  </si>
  <si>
    <r>
      <rPr>
        <sz val="13"/>
        <color rgb="FF000000"/>
        <rFont val="汉仪书宋二KW"/>
        <charset val="134"/>
      </rPr>
      <t>疏水相互作用；静电相互作用；氢键；</t>
    </r>
    <r>
      <rPr>
        <sz val="13"/>
        <color rgb="FF000000"/>
        <rFont val="Times New Roman"/>
        <charset val="134"/>
      </rPr>
      <t>π-π</t>
    </r>
    <r>
      <rPr>
        <sz val="13"/>
        <color rgb="FF000000"/>
        <rFont val="汉仪书宋二KW"/>
        <charset val="134"/>
      </rPr>
      <t>堆积；疏水相互作用</t>
    </r>
  </si>
  <si>
    <r>
      <rPr>
        <sz val="13"/>
        <color rgb="FF000000"/>
        <rFont val="汉仪书宋二KW"/>
        <charset val="134"/>
      </rPr>
      <t>球形纳米粒</t>
    </r>
  </si>
  <si>
    <t>207.0±34.8</t>
  </si>
  <si>
    <r>
      <rPr>
        <sz val="13"/>
        <color rgb="FF000000"/>
        <rFont val="汉仪书宋二KW"/>
        <charset val="134"/>
      </rPr>
      <t>甲醇、</t>
    </r>
    <r>
      <rPr>
        <sz val="13"/>
        <color rgb="FF000000"/>
        <rFont val="Times New Roman"/>
        <charset val="134"/>
      </rPr>
      <t>DMSO</t>
    </r>
  </si>
  <si>
    <r>
      <rPr>
        <sz val="13"/>
        <color rgb="FF000000"/>
        <rFont val="汉仪书宋二KW"/>
        <charset val="134"/>
      </rPr>
      <t>大黄酸</t>
    </r>
    <r>
      <rPr>
        <sz val="13"/>
        <color rgb="FF000000"/>
        <rFont val="Times New Roman"/>
        <charset val="134"/>
      </rPr>
      <t>+</t>
    </r>
    <r>
      <rPr>
        <sz val="13"/>
        <color rgb="FF000000"/>
        <rFont val="汉仪书宋二KW"/>
        <charset val="134"/>
      </rPr>
      <t>小檗碱</t>
    </r>
  </si>
  <si>
    <r>
      <rPr>
        <sz val="13"/>
        <color rgb="FF000000"/>
        <rFont val="Times New Roman"/>
        <charset val="134"/>
      </rPr>
      <t>3.36mg/ml</t>
    </r>
    <r>
      <rPr>
        <sz val="13"/>
        <color rgb="FF000000"/>
        <rFont val="汉仪书宋二KW"/>
        <charset val="134"/>
      </rPr>
      <t>（小檗碱）</t>
    </r>
    <r>
      <rPr>
        <sz val="13"/>
        <color rgb="FF000000"/>
        <rFont val="Times New Roman"/>
        <charset val="134"/>
      </rPr>
      <t xml:space="preserve">
2.84mg/ml</t>
    </r>
    <r>
      <rPr>
        <sz val="13"/>
        <color rgb="FF000000"/>
        <rFont val="汉仪书宋二KW"/>
        <charset val="134"/>
      </rPr>
      <t>（大黄酸）</t>
    </r>
  </si>
  <si>
    <r>
      <rPr>
        <sz val="13"/>
        <color rgb="FF000000"/>
        <rFont val="汉仪书宋二KW"/>
        <charset val="134"/>
      </rPr>
      <t>大黄酸</t>
    </r>
    <r>
      <rPr>
        <sz val="13"/>
        <color rgb="FF000000"/>
        <rFont val="Times New Roman"/>
        <charset val="134"/>
      </rPr>
      <t xml:space="preserve">: </t>
    </r>
    <r>
      <rPr>
        <sz val="13"/>
        <color rgb="FF000000"/>
        <rFont val="汉仪书宋二KW"/>
        <charset val="134"/>
      </rPr>
      <t>小檗碱</t>
    </r>
    <r>
      <rPr>
        <sz val="13"/>
        <color rgb="FF000000"/>
        <rFont val="Times New Roman"/>
        <charset val="134"/>
      </rPr>
      <t>=1: 1</t>
    </r>
    <r>
      <rPr>
        <sz val="13"/>
        <color rgb="FF000000"/>
        <rFont val="汉仪书宋二KW"/>
        <charset val="134"/>
      </rPr>
      <t>（摩尔比）</t>
    </r>
  </si>
  <si>
    <r>
      <rPr>
        <sz val="13"/>
        <color rgb="FF000000"/>
        <rFont val="汉仪书宋二KW"/>
        <charset val="134"/>
      </rPr>
      <t>将预混合液缓慢注入预热至</t>
    </r>
    <r>
      <rPr>
        <sz val="13"/>
        <color rgb="FF000000"/>
        <rFont val="Times New Roman"/>
        <charset val="134"/>
      </rPr>
      <t>60</t>
    </r>
    <r>
      <rPr>
        <sz val="13"/>
        <color rgb="FF000000"/>
        <rFont val="汉仪书宋二KW"/>
        <charset val="134"/>
      </rPr>
      <t>℃的</t>
    </r>
    <r>
      <rPr>
        <sz val="13"/>
        <color rgb="FF000000"/>
        <rFont val="Times New Roman"/>
        <charset val="134"/>
      </rPr>
      <t>PBS</t>
    </r>
    <r>
      <rPr>
        <sz val="13"/>
        <color rgb="FF000000"/>
        <rFont val="汉仪书宋二KW"/>
        <charset val="134"/>
      </rPr>
      <t>中</t>
    </r>
  </si>
  <si>
    <t>7.0-7.5</t>
  </si>
  <si>
    <r>
      <rPr>
        <sz val="13"/>
        <color rgb="FF000000"/>
        <rFont val="汉仪书宋二KW"/>
        <charset val="134"/>
      </rPr>
      <t>用</t>
    </r>
    <r>
      <rPr>
        <sz val="13"/>
        <color rgb="FF000000"/>
        <rFont val="Times New Roman"/>
        <charset val="134"/>
      </rPr>
      <t>1M</t>
    </r>
    <r>
      <rPr>
        <sz val="13"/>
        <color rgb="FF000000"/>
        <rFont val="汉仪书宋二KW"/>
        <charset val="134"/>
      </rPr>
      <t>氢氧化钠溶液调节</t>
    </r>
  </si>
  <si>
    <r>
      <rPr>
        <sz val="13"/>
        <color rgb="FF000000"/>
        <rFont val="汉仪书宋二KW"/>
        <charset val="134"/>
      </rPr>
      <t>剧烈搅拌</t>
    </r>
    <r>
      <rPr>
        <sz val="13"/>
        <color rgb="FF000000"/>
        <rFont val="Times New Roman"/>
        <charset val="134"/>
      </rPr>
      <t>0.5h</t>
    </r>
    <r>
      <rPr>
        <sz val="13"/>
        <color rgb="FF000000"/>
        <rFont val="汉仪书宋二KW"/>
        <charset val="134"/>
      </rPr>
      <t>，随后进行浴超声</t>
    </r>
    <r>
      <rPr>
        <sz val="13"/>
        <color rgb="FF000000"/>
        <rFont val="Times New Roman"/>
        <charset val="134"/>
      </rPr>
      <t>30min</t>
    </r>
  </si>
  <si>
    <r>
      <rPr>
        <sz val="13"/>
        <color rgb="FF000000"/>
        <rFont val="汉仪书宋二KW"/>
        <charset val="134"/>
      </rPr>
      <t>搅拌</t>
    </r>
    <r>
      <rPr>
        <sz val="13"/>
        <color rgb="FF000000"/>
        <rFont val="Times New Roman"/>
        <charset val="134"/>
      </rPr>
      <t>0.5h</t>
    </r>
    <r>
      <rPr>
        <sz val="13"/>
        <color rgb="FF000000"/>
        <rFont val="汉仪书宋二KW"/>
        <charset val="134"/>
      </rPr>
      <t>，超声</t>
    </r>
    <r>
      <rPr>
        <sz val="13"/>
        <color rgb="FF000000"/>
        <rFont val="Times New Roman"/>
        <charset val="134"/>
      </rPr>
      <t>30min</t>
    </r>
    <r>
      <rPr>
        <sz val="13"/>
        <color rgb="FF000000"/>
        <rFont val="汉仪书宋二KW"/>
        <charset val="134"/>
      </rPr>
      <t>，后续透析纯化</t>
    </r>
    <r>
      <rPr>
        <sz val="13"/>
        <color rgb="FF000000"/>
        <rFont val="Times New Roman"/>
        <charset val="134"/>
      </rPr>
      <t>12h</t>
    </r>
  </si>
  <si>
    <r>
      <rPr>
        <sz val="11"/>
        <color rgb="FF000000"/>
        <rFont val="Times New Roman"/>
        <charset val="134"/>
      </rPr>
      <t xml:space="preserve">1. </t>
    </r>
    <r>
      <rPr>
        <sz val="11"/>
        <color rgb="FF000000"/>
        <rFont val="汉仪书宋二KW"/>
        <charset val="134"/>
      </rPr>
      <t>抗炎：抑制</t>
    </r>
    <r>
      <rPr>
        <sz val="11"/>
        <color rgb="FF000000"/>
        <rFont val="Times New Roman"/>
        <charset val="134"/>
      </rPr>
      <t xml:space="preserve"> NF-κB</t>
    </r>
    <r>
      <rPr>
        <sz val="11"/>
        <color rgb="FF000000"/>
        <rFont val="汉仪书宋二KW"/>
        <charset val="134"/>
      </rPr>
      <t>、</t>
    </r>
    <r>
      <rPr>
        <sz val="11"/>
        <color rgb="FF000000"/>
        <rFont val="Times New Roman"/>
        <charset val="134"/>
      </rPr>
      <t xml:space="preserve">NLRP3 </t>
    </r>
    <r>
      <rPr>
        <sz val="11"/>
        <color rgb="FF000000"/>
        <rFont val="汉仪书宋二KW"/>
        <charset val="134"/>
      </rPr>
      <t>炎症小体激活，减少促炎因子释放</t>
    </r>
    <r>
      <rPr>
        <sz val="11"/>
        <color rgb="FF000000"/>
        <rFont val="Times New Roman"/>
        <charset val="134"/>
      </rPr>
      <t xml:space="preserve">
2. </t>
    </r>
    <r>
      <rPr>
        <sz val="11"/>
        <color rgb="FF000000"/>
        <rFont val="汉仪书宋二KW"/>
        <charset val="134"/>
      </rPr>
      <t>调节肠道菌群：恢复肠道菌群平衡</t>
    </r>
    <r>
      <rPr>
        <sz val="11"/>
        <color rgb="FF000000"/>
        <rFont val="Times New Roman"/>
        <charset val="134"/>
      </rPr>
      <t xml:space="preserve">
3. </t>
    </r>
    <r>
      <rPr>
        <sz val="11"/>
        <color rgb="FF000000"/>
        <rFont val="汉仪书宋二KW"/>
        <charset val="134"/>
      </rPr>
      <t>修复肠道屏障：改善肠道高通透性</t>
    </r>
    <r>
      <rPr>
        <sz val="11"/>
        <color rgb="FF000000"/>
        <rFont val="Times New Roman"/>
        <charset val="134"/>
      </rPr>
      <t xml:space="preserve">
4. </t>
    </r>
    <r>
      <rPr>
        <sz val="11"/>
        <color rgb="FF000000"/>
        <rFont val="汉仪书宋二KW"/>
        <charset val="134"/>
      </rPr>
      <t>抗氧化：清除</t>
    </r>
    <r>
      <rPr>
        <sz val="11"/>
        <color rgb="FF000000"/>
        <rFont val="Times New Roman"/>
        <charset val="134"/>
      </rPr>
      <t xml:space="preserve"> ROS</t>
    </r>
    <r>
      <rPr>
        <sz val="11"/>
        <color rgb="FF000000"/>
        <rFont val="汉仪书宋二KW"/>
        <charset val="134"/>
      </rPr>
      <t>，抑制氧化应激</t>
    </r>
    <r>
      <rPr>
        <sz val="11"/>
        <color rgb="FF000000"/>
        <rFont val="Times New Roman"/>
        <charset val="134"/>
      </rPr>
      <t xml:space="preserve">
5. </t>
    </r>
    <r>
      <rPr>
        <sz val="11"/>
        <color rgb="FF000000"/>
        <rFont val="汉仪书宋二KW"/>
        <charset val="134"/>
      </rPr>
      <t>与小檗碱共组装后可增强细胞摄取和生物利用度，提升抗溃疡性结肠炎疗效</t>
    </r>
  </si>
  <si>
    <r>
      <rPr>
        <sz val="13"/>
        <color rgb="FF000000"/>
        <rFont val="Times New Roman"/>
        <charset val="134"/>
      </rPr>
      <t xml:space="preserve">1. </t>
    </r>
    <r>
      <rPr>
        <sz val="13"/>
        <color rgb="FF000000"/>
        <rFont val="汉仪书宋二KW"/>
        <charset val="134"/>
      </rPr>
      <t>制备：将</t>
    </r>
    <r>
      <rPr>
        <sz val="13"/>
        <color rgb="FF000000"/>
        <rFont val="Times New Roman"/>
        <charset val="134"/>
      </rPr>
      <t xml:space="preserve"> 10mM </t>
    </r>
    <r>
      <rPr>
        <sz val="13"/>
        <color rgb="FF000000"/>
        <rFont val="汉仪书宋二KW"/>
        <charset val="134"/>
      </rPr>
      <t>小檗碱甲醇溶液与</t>
    </r>
    <r>
      <rPr>
        <sz val="13"/>
        <color rgb="FF000000"/>
        <rFont val="Times New Roman"/>
        <charset val="134"/>
      </rPr>
      <t xml:space="preserve"> 10mM </t>
    </r>
    <r>
      <rPr>
        <sz val="13"/>
        <color rgb="FF000000"/>
        <rFont val="汉仪书宋二KW"/>
        <charset val="134"/>
      </rPr>
      <t>大黄酸</t>
    </r>
    <r>
      <rPr>
        <sz val="13"/>
        <color rgb="FF000000"/>
        <rFont val="Times New Roman"/>
        <charset val="134"/>
      </rPr>
      <t xml:space="preserve"> DMSO </t>
    </r>
    <r>
      <rPr>
        <sz val="13"/>
        <color rgb="FF000000"/>
        <rFont val="汉仪书宋二KW"/>
        <charset val="134"/>
      </rPr>
      <t>溶液按</t>
    </r>
    <r>
      <rPr>
        <sz val="13"/>
        <color rgb="FF000000"/>
        <rFont val="Times New Roman"/>
        <charset val="134"/>
      </rPr>
      <t xml:space="preserve"> 1:1 </t>
    </r>
    <r>
      <rPr>
        <sz val="13"/>
        <color rgb="FF000000"/>
        <rFont val="汉仪书宋二KW"/>
        <charset val="134"/>
      </rPr>
      <t>摩尔比混合，调节</t>
    </r>
    <r>
      <rPr>
        <sz val="13"/>
        <color rgb="FF000000"/>
        <rFont val="Times New Roman"/>
        <charset val="134"/>
      </rPr>
      <t xml:space="preserve"> pH </t>
    </r>
    <r>
      <rPr>
        <sz val="13"/>
        <color rgb="FF000000"/>
        <rFont val="汉仪书宋二KW"/>
        <charset val="134"/>
      </rPr>
      <t>后注入预热</t>
    </r>
    <r>
      <rPr>
        <sz val="13"/>
        <color rgb="FF000000"/>
        <rFont val="Times New Roman"/>
        <charset val="134"/>
      </rPr>
      <t xml:space="preserve"> PBS</t>
    </r>
    <r>
      <rPr>
        <sz val="13"/>
        <color rgb="FF000000"/>
        <rFont val="汉仪书宋二KW"/>
        <charset val="134"/>
      </rPr>
      <t>，搅拌超声后透析纯化；</t>
    </r>
    <r>
      <rPr>
        <sz val="13"/>
        <color rgb="FF000000"/>
        <rFont val="Times New Roman"/>
        <charset val="134"/>
      </rPr>
      <t xml:space="preserve">
2. </t>
    </r>
    <r>
      <rPr>
        <sz val="13"/>
        <color rgb="FF000000"/>
        <rFont val="汉仪书宋二KW"/>
        <charset val="134"/>
      </rPr>
      <t>表征：</t>
    </r>
    <r>
      <rPr>
        <sz val="13"/>
        <color rgb="FF000000"/>
        <rFont val="Times New Roman"/>
        <charset val="134"/>
      </rPr>
      <t>TEM</t>
    </r>
    <r>
      <rPr>
        <sz val="13"/>
        <color rgb="FF000000"/>
        <rFont val="汉仪书宋二KW"/>
        <charset val="134"/>
      </rPr>
      <t>、</t>
    </r>
    <r>
      <rPr>
        <sz val="13"/>
        <color rgb="FF000000"/>
        <rFont val="Times New Roman"/>
        <charset val="134"/>
      </rPr>
      <t>DLS</t>
    </r>
    <r>
      <rPr>
        <sz val="13"/>
        <color rgb="FF000000"/>
        <rFont val="汉仪书宋二KW"/>
        <charset val="134"/>
      </rPr>
      <t>、</t>
    </r>
    <r>
      <rPr>
        <sz val="13"/>
        <color rgb="FF000000"/>
        <rFont val="Times New Roman"/>
        <charset val="134"/>
      </rPr>
      <t>FTIR</t>
    </r>
    <r>
      <rPr>
        <sz val="13"/>
        <color rgb="FF000000"/>
        <rFont val="汉仪书宋二KW"/>
        <charset val="134"/>
      </rPr>
      <t>、</t>
    </r>
    <r>
      <rPr>
        <sz val="13"/>
        <color rgb="FF000000"/>
        <rFont val="Times New Roman"/>
        <charset val="134"/>
      </rPr>
      <t xml:space="preserve">UV-Vis </t>
    </r>
    <r>
      <rPr>
        <sz val="13"/>
        <color rgb="FF000000"/>
        <rFont val="汉仪书宋二KW"/>
        <charset val="134"/>
      </rPr>
      <t>验证组装体；</t>
    </r>
    <r>
      <rPr>
        <sz val="13"/>
        <color rgb="FF000000"/>
        <rFont val="Times New Roman"/>
        <charset val="134"/>
      </rPr>
      <t xml:space="preserve">
3. </t>
    </r>
    <r>
      <rPr>
        <sz val="13"/>
        <color rgb="FF000000"/>
        <rFont val="汉仪书宋二KW"/>
        <charset val="134"/>
      </rPr>
      <t>验证实验：体外细胞实验、体内溃疡性结肠炎小鼠模型、靶点鉴定、微生物组学分析</t>
    </r>
  </si>
  <si>
    <r>
      <rPr>
        <sz val="13"/>
        <color rgb="FF000000"/>
        <rFont val="汉仪书宋二KW"/>
        <charset val="134"/>
      </rPr>
      <t>蒽醌类化合物，具有多个酚羟基和羧基（氢键供体</t>
    </r>
    <r>
      <rPr>
        <sz val="13"/>
        <color rgb="FF000000"/>
        <rFont val="Times New Roman"/>
        <charset val="134"/>
      </rPr>
      <t>/</t>
    </r>
    <r>
      <rPr>
        <sz val="13"/>
        <color rgb="FF000000"/>
        <rFont val="汉仪书宋二KW"/>
        <charset val="134"/>
      </rPr>
      <t>受体）；平面芳环结构（易形成</t>
    </r>
    <r>
      <rPr>
        <sz val="13"/>
        <color rgb="FF000000"/>
        <rFont val="Times New Roman"/>
        <charset val="134"/>
      </rPr>
      <t>π-π</t>
    </r>
    <r>
      <rPr>
        <sz val="13"/>
        <color rgb="FF000000"/>
        <rFont val="汉仪书宋二KW"/>
        <charset val="134"/>
      </rPr>
      <t>堆积）；疏水蒽醌母核（强疏水相互作用）；可与小檗碱季铵阳离子形成静电相互作用</t>
    </r>
  </si>
  <si>
    <t>10.1016/j.mtbio.2026.103078</t>
  </si>
  <si>
    <r>
      <rPr>
        <sz val="13"/>
        <color theme="1"/>
        <rFont val="汉仪书宋二KW"/>
        <charset val="134"/>
      </rPr>
      <t>双组分</t>
    </r>
  </si>
  <si>
    <r>
      <rPr>
        <sz val="13"/>
        <color rgb="FF000000"/>
        <rFont val="Times New Roman"/>
        <charset val="134"/>
      </rPr>
      <t>CeO₂</t>
    </r>
    <r>
      <rPr>
        <sz val="13"/>
        <color rgb="FF000000"/>
        <rFont val="汉仪书宋二KW"/>
        <charset val="134"/>
      </rPr>
      <t>纳米粒</t>
    </r>
    <r>
      <rPr>
        <sz val="13"/>
        <color rgb="FF000000"/>
        <rFont val="Times New Roman"/>
        <charset val="134"/>
      </rPr>
      <t xml:space="preserve"> + </t>
    </r>
    <r>
      <rPr>
        <sz val="13"/>
        <color rgb="FF000000"/>
        <rFont val="汉仪书宋二KW"/>
        <charset val="134"/>
      </rPr>
      <t>大黄酸</t>
    </r>
  </si>
  <si>
    <r>
      <rPr>
        <sz val="13"/>
        <color theme="1"/>
        <rFont val="汉仪书宋二KW"/>
        <charset val="134"/>
      </rPr>
      <t>水凝胶</t>
    </r>
  </si>
  <si>
    <r>
      <rPr>
        <sz val="13"/>
        <color rgb="FF000000"/>
        <rFont val="汉仪书宋二KW"/>
        <charset val="134"/>
      </rPr>
      <t>氧化还原响应、</t>
    </r>
    <r>
      <rPr>
        <sz val="13"/>
        <color rgb="FF000000"/>
        <rFont val="Times New Roman"/>
        <charset val="134"/>
      </rPr>
      <t>pH</t>
    </r>
    <r>
      <rPr>
        <sz val="13"/>
        <color rgb="FF000000"/>
        <rFont val="汉仪书宋二KW"/>
        <charset val="134"/>
      </rPr>
      <t>响应</t>
    </r>
  </si>
  <si>
    <r>
      <rPr>
        <sz val="13"/>
        <color rgb="FF000000"/>
        <rFont val="Times New Roman"/>
        <charset val="134"/>
      </rPr>
      <t>CeO₂</t>
    </r>
    <r>
      <rPr>
        <sz val="13"/>
        <color rgb="FF000000"/>
        <rFont val="汉仪书宋二KW"/>
        <charset val="134"/>
      </rPr>
      <t>表面配位不饱和位点与大黄酸的羧基、羟基形成配位键，辅以氢键、</t>
    </r>
    <r>
      <rPr>
        <sz val="13"/>
        <color rgb="FF000000"/>
        <rFont val="Times New Roman"/>
        <charset val="134"/>
      </rPr>
      <t xml:space="preserve">π-π </t>
    </r>
    <r>
      <rPr>
        <sz val="13"/>
        <color rgb="FF000000"/>
        <rFont val="汉仪书宋二KW"/>
        <charset val="134"/>
      </rPr>
      <t>堆积、疏水相互作用</t>
    </r>
  </si>
  <si>
    <r>
      <rPr>
        <sz val="13"/>
        <color rgb="FF000000"/>
        <rFont val="汉仪书宋二KW"/>
        <charset val="134"/>
      </rPr>
      <t>互连多孔微观结构</t>
    </r>
  </si>
  <si>
    <r>
      <rPr>
        <sz val="13"/>
        <color rgb="FF000000"/>
        <rFont val="汉仪书宋二KW"/>
        <charset val="134"/>
      </rPr>
      <t>凝胶孔径无明确数据</t>
    </r>
  </si>
  <si>
    <r>
      <rPr>
        <sz val="13"/>
        <color rgb="FF000000"/>
        <rFont val="Times New Roman"/>
        <charset val="134"/>
      </rPr>
      <t>NaHCO₃</t>
    </r>
    <r>
      <rPr>
        <sz val="13"/>
        <color rgb="FF000000"/>
        <rFont val="汉仪书宋二KW"/>
        <charset val="134"/>
      </rPr>
      <t>水溶液</t>
    </r>
  </si>
  <si>
    <r>
      <rPr>
        <sz val="13"/>
        <color rgb="FF000000"/>
        <rFont val="Times New Roman"/>
        <charset val="134"/>
      </rPr>
      <t>8mg/ml</t>
    </r>
    <r>
      <rPr>
        <sz val="13"/>
        <color rgb="FF000000"/>
        <rFont val="汉仪书宋二KW"/>
        <charset val="134"/>
      </rPr>
      <t>（</t>
    </r>
    <r>
      <rPr>
        <sz val="13"/>
        <color rgb="FF000000"/>
        <rFont val="Times New Roman"/>
        <charset val="134"/>
      </rPr>
      <t>CeO₂</t>
    </r>
    <r>
      <rPr>
        <sz val="13"/>
        <color rgb="FF000000"/>
        <rFont val="汉仪书宋二KW"/>
        <charset val="134"/>
      </rPr>
      <t>）</t>
    </r>
    <r>
      <rPr>
        <sz val="13"/>
        <color rgb="FF000000"/>
        <rFont val="Times New Roman"/>
        <charset val="134"/>
      </rPr>
      <t xml:space="preserve">
2mg/ml</t>
    </r>
    <r>
      <rPr>
        <sz val="13"/>
        <color rgb="FF000000"/>
        <rFont val="汉仪书宋二KW"/>
        <charset val="134"/>
      </rPr>
      <t>（大黄酸）</t>
    </r>
  </si>
  <si>
    <r>
      <rPr>
        <sz val="13"/>
        <color rgb="FF000000"/>
        <rFont val="Times New Roman"/>
        <charset val="134"/>
      </rPr>
      <t>CeO₂</t>
    </r>
    <r>
      <rPr>
        <sz val="13"/>
        <color rgb="FF000000"/>
        <rFont val="汉仪书宋二KW"/>
        <charset val="134"/>
      </rPr>
      <t>纳米粒</t>
    </r>
    <r>
      <rPr>
        <sz val="13"/>
        <color rgb="FF000000"/>
        <rFont val="Times New Roman"/>
        <charset val="134"/>
      </rPr>
      <t xml:space="preserve"> :</t>
    </r>
    <r>
      <rPr>
        <sz val="13"/>
        <color rgb="FF000000"/>
        <rFont val="汉仪书宋二KW"/>
        <charset val="134"/>
      </rPr>
      <t>大黄酸</t>
    </r>
    <r>
      <rPr>
        <sz val="13"/>
        <color rgb="FF000000"/>
        <rFont val="Times New Roman"/>
        <charset val="134"/>
      </rPr>
      <t>=4:1</t>
    </r>
    <r>
      <rPr>
        <sz val="13"/>
        <color rgb="FF000000"/>
        <rFont val="汉仪书宋二KW"/>
        <charset val="134"/>
      </rPr>
      <t>（质量比）</t>
    </r>
  </si>
  <si>
    <r>
      <rPr>
        <sz val="13"/>
        <color rgb="FF000000"/>
        <rFont val="Times New Roman"/>
        <charset val="134"/>
      </rPr>
      <t>NaHCO₃</t>
    </r>
    <r>
      <rPr>
        <sz val="13"/>
        <color rgb="FF000000"/>
        <rFont val="汉仪书宋二KW"/>
        <charset val="134"/>
      </rPr>
      <t>溶液体系，生理</t>
    </r>
    <r>
      <rPr>
        <sz val="13"/>
        <color rgb="FF000000"/>
        <rFont val="Times New Roman"/>
        <charset val="134"/>
      </rPr>
      <t xml:space="preserve"> pH </t>
    </r>
    <r>
      <rPr>
        <sz val="13"/>
        <color rgb="FF000000"/>
        <rFont val="汉仪书宋二KW"/>
        <charset val="134"/>
      </rPr>
      <t>范围</t>
    </r>
  </si>
  <si>
    <r>
      <rPr>
        <sz val="13"/>
        <color rgb="FF000000"/>
        <rFont val="汉仪书宋二KW"/>
        <charset val="134"/>
      </rPr>
      <t>超声处理（</t>
    </r>
    <r>
      <rPr>
        <sz val="13"/>
        <color rgb="FF000000"/>
        <rFont val="Times New Roman"/>
        <charset val="134"/>
      </rPr>
      <t>100W</t>
    </r>
    <r>
      <rPr>
        <sz val="13"/>
        <color rgb="FF000000"/>
        <rFont val="汉仪书宋二KW"/>
        <charset val="134"/>
      </rPr>
      <t>，</t>
    </r>
    <r>
      <rPr>
        <sz val="13"/>
        <color rgb="FF000000"/>
        <rFont val="Times New Roman"/>
        <charset val="134"/>
      </rPr>
      <t>5min</t>
    </r>
    <r>
      <rPr>
        <sz val="13"/>
        <color rgb="FF000000"/>
        <rFont val="汉仪书宋二KW"/>
        <charset val="134"/>
      </rPr>
      <t>）</t>
    </r>
  </si>
  <si>
    <r>
      <rPr>
        <sz val="13"/>
        <color rgb="FF000000"/>
        <rFont val="汉仪书宋二KW"/>
        <charset val="134"/>
      </rPr>
      <t>超声</t>
    </r>
    <r>
      <rPr>
        <sz val="13"/>
        <color rgb="FF000000"/>
        <rFont val="Times New Roman"/>
        <charset val="134"/>
      </rPr>
      <t xml:space="preserve"> 5min </t>
    </r>
    <r>
      <rPr>
        <sz val="13"/>
        <color rgb="FF000000"/>
        <rFont val="汉仪书宋二KW"/>
        <charset val="134"/>
      </rPr>
      <t>后快速形成凝胶</t>
    </r>
  </si>
  <si>
    <r>
      <rPr>
        <sz val="13"/>
        <color rgb="FF000000"/>
        <rFont val="Times New Roman"/>
        <charset val="134"/>
      </rPr>
      <t xml:space="preserve">1. </t>
    </r>
    <r>
      <rPr>
        <sz val="13"/>
        <color rgb="FF000000"/>
        <rFont val="汉仪书宋二KW"/>
        <charset val="134"/>
      </rPr>
      <t>抗氧化：高效清除</t>
    </r>
    <r>
      <rPr>
        <sz val="13"/>
        <color rgb="FF000000"/>
        <rFont val="Times New Roman"/>
        <charset val="134"/>
      </rPr>
      <t xml:space="preserve"> RONS</t>
    </r>
    <r>
      <rPr>
        <sz val="13"/>
        <color rgb="FF000000"/>
        <rFont val="汉仪书宋二KW"/>
        <charset val="134"/>
      </rPr>
      <t>，具有</t>
    </r>
    <r>
      <rPr>
        <sz val="13"/>
        <color rgb="FF000000"/>
        <rFont val="Times New Roman"/>
        <charset val="134"/>
      </rPr>
      <t xml:space="preserve"> SOD/CAT </t>
    </r>
    <r>
      <rPr>
        <sz val="13"/>
        <color rgb="FF000000"/>
        <rFont val="汉仪书宋二KW"/>
        <charset val="134"/>
      </rPr>
      <t>样酶活性</t>
    </r>
    <r>
      <rPr>
        <sz val="13"/>
        <color rgb="FF000000"/>
        <rFont val="Times New Roman"/>
        <charset val="134"/>
      </rPr>
      <t xml:space="preserve">
2. </t>
    </r>
    <r>
      <rPr>
        <sz val="13"/>
        <color rgb="FF000000"/>
        <rFont val="汉仪书宋二KW"/>
        <charset val="134"/>
      </rPr>
      <t>抗炎：抑制促炎因子分泌，促进巨噬细胞</t>
    </r>
    <r>
      <rPr>
        <sz val="13"/>
        <color rgb="FF000000"/>
        <rFont val="Times New Roman"/>
        <charset val="134"/>
      </rPr>
      <t xml:space="preserve"> M2 </t>
    </r>
    <r>
      <rPr>
        <sz val="13"/>
        <color rgb="FF000000"/>
        <rFont val="汉仪书宋二KW"/>
        <charset val="134"/>
      </rPr>
      <t>极化</t>
    </r>
    <r>
      <rPr>
        <sz val="13"/>
        <color rgb="FF000000"/>
        <rFont val="Times New Roman"/>
        <charset val="134"/>
      </rPr>
      <t xml:space="preserve">
3. </t>
    </r>
    <r>
      <rPr>
        <sz val="13"/>
        <color rgb="FF000000"/>
        <rFont val="汉仪书宋二KW"/>
        <charset val="134"/>
      </rPr>
      <t>促软骨修复：抑制软骨细胞凋亡与衰老</t>
    </r>
    <r>
      <rPr>
        <sz val="13"/>
        <color rgb="FF000000"/>
        <rFont val="Times New Roman"/>
        <charset val="134"/>
      </rPr>
      <t xml:space="preserve">
4. </t>
    </r>
    <r>
      <rPr>
        <sz val="13"/>
        <color rgb="FF000000"/>
        <rFont val="汉仪书宋二KW"/>
        <charset val="134"/>
      </rPr>
      <t>抗血管生成：抑制</t>
    </r>
    <r>
      <rPr>
        <sz val="13"/>
        <color rgb="FF000000"/>
        <rFont val="Times New Roman"/>
        <charset val="134"/>
      </rPr>
      <t xml:space="preserve"> HUVECs </t>
    </r>
    <r>
      <rPr>
        <sz val="13"/>
        <color rgb="FF000000"/>
        <rFont val="汉仪书宋二KW"/>
        <charset val="134"/>
      </rPr>
      <t>迁移</t>
    </r>
    <r>
      <rPr>
        <sz val="13"/>
        <color rgb="FF000000"/>
        <rFont val="Times New Roman"/>
        <charset val="134"/>
      </rPr>
      <t xml:space="preserve">
5. </t>
    </r>
    <r>
      <rPr>
        <sz val="13"/>
        <color rgb="FF000000"/>
        <rFont val="汉仪书宋二KW"/>
        <charset val="134"/>
      </rPr>
      <t>协同增效：与</t>
    </r>
    <r>
      <rPr>
        <sz val="13"/>
        <color rgb="FF000000"/>
        <rFont val="Times New Roman"/>
        <charset val="134"/>
      </rPr>
      <t xml:space="preserve"> CeO₂</t>
    </r>
    <r>
      <rPr>
        <sz val="13"/>
        <color rgb="FF000000"/>
        <rFont val="汉仪书宋二KW"/>
        <charset val="134"/>
      </rPr>
      <t>共组装后，水溶性、稳定性、生物利用度显著提升</t>
    </r>
  </si>
  <si>
    <r>
      <rPr>
        <sz val="13"/>
        <color rgb="FF000000"/>
        <rFont val="Times New Roman"/>
        <charset val="134"/>
      </rPr>
      <t xml:space="preserve">1. </t>
    </r>
    <r>
      <rPr>
        <sz val="13"/>
        <color rgb="FF000000"/>
        <rFont val="汉仪书宋二KW"/>
        <charset val="134"/>
      </rPr>
      <t>制备：将</t>
    </r>
    <r>
      <rPr>
        <sz val="13"/>
        <color rgb="FF000000"/>
        <rFont val="Times New Roman"/>
        <charset val="134"/>
      </rPr>
      <t xml:space="preserve"> 8mg CeO₂</t>
    </r>
    <r>
      <rPr>
        <sz val="13"/>
        <color rgb="FF000000"/>
        <rFont val="汉仪书宋二KW"/>
        <charset val="134"/>
      </rPr>
      <t>纳米粒与</t>
    </r>
    <r>
      <rPr>
        <sz val="13"/>
        <color rgb="FF000000"/>
        <rFont val="Times New Roman"/>
        <charset val="134"/>
      </rPr>
      <t xml:space="preserve"> 2mg </t>
    </r>
    <r>
      <rPr>
        <sz val="13"/>
        <color rgb="FF000000"/>
        <rFont val="汉仪书宋二KW"/>
        <charset val="134"/>
      </rPr>
      <t>大黄酸混合，加入</t>
    </r>
    <r>
      <rPr>
        <sz val="13"/>
        <color rgb="FF000000"/>
        <rFont val="Times New Roman"/>
        <charset val="134"/>
      </rPr>
      <t xml:space="preserve"> 1mL 0.2M NaHCO₃</t>
    </r>
    <r>
      <rPr>
        <sz val="13"/>
        <color rgb="FF000000"/>
        <rFont val="汉仪书宋二KW"/>
        <charset val="134"/>
      </rPr>
      <t>溶液，</t>
    </r>
    <r>
      <rPr>
        <sz val="13"/>
        <color rgb="FF000000"/>
        <rFont val="Times New Roman"/>
        <charset val="134"/>
      </rPr>
      <t xml:space="preserve">100W </t>
    </r>
    <r>
      <rPr>
        <sz val="13"/>
        <color rgb="FF000000"/>
        <rFont val="汉仪书宋二KW"/>
        <charset val="134"/>
      </rPr>
      <t>超声</t>
    </r>
    <r>
      <rPr>
        <sz val="13"/>
        <color rgb="FF000000"/>
        <rFont val="Times New Roman"/>
        <charset val="134"/>
      </rPr>
      <t xml:space="preserve"> 5min </t>
    </r>
    <r>
      <rPr>
        <sz val="13"/>
        <color rgb="FF000000"/>
        <rFont val="汉仪书宋二KW"/>
        <charset val="134"/>
      </rPr>
      <t>得到自组装凝胶</t>
    </r>
    <r>
      <rPr>
        <sz val="13"/>
        <color rgb="FF000000"/>
        <rFont val="Times New Roman"/>
        <charset val="134"/>
      </rPr>
      <t xml:space="preserve">
2. </t>
    </r>
    <r>
      <rPr>
        <sz val="13"/>
        <color rgb="FF000000"/>
        <rFont val="汉仪书宋二KW"/>
        <charset val="134"/>
      </rPr>
      <t>表征：</t>
    </r>
    <r>
      <rPr>
        <sz val="13"/>
        <color rgb="FF000000"/>
        <rFont val="Times New Roman"/>
        <charset val="134"/>
      </rPr>
      <t>TEM</t>
    </r>
    <r>
      <rPr>
        <sz val="13"/>
        <color rgb="FF000000"/>
        <rFont val="汉仪书宋二KW"/>
        <charset val="134"/>
      </rPr>
      <t>、</t>
    </r>
    <r>
      <rPr>
        <sz val="13"/>
        <color rgb="FF000000"/>
        <rFont val="Times New Roman"/>
        <charset val="134"/>
      </rPr>
      <t>XRD</t>
    </r>
    <r>
      <rPr>
        <sz val="13"/>
        <color rgb="FF000000"/>
        <rFont val="汉仪书宋二KW"/>
        <charset val="134"/>
      </rPr>
      <t>、</t>
    </r>
    <r>
      <rPr>
        <sz val="13"/>
        <color rgb="FF000000"/>
        <rFont val="Times New Roman"/>
        <charset val="134"/>
      </rPr>
      <t>FTIR</t>
    </r>
    <r>
      <rPr>
        <sz val="13"/>
        <color rgb="FF000000"/>
        <rFont val="汉仪书宋二KW"/>
        <charset val="134"/>
      </rPr>
      <t>、</t>
    </r>
    <r>
      <rPr>
        <sz val="13"/>
        <color rgb="FF000000"/>
        <rFont val="Times New Roman"/>
        <charset val="134"/>
      </rPr>
      <t>SEM</t>
    </r>
    <r>
      <rPr>
        <sz val="13"/>
        <color rgb="FF000000"/>
        <rFont val="汉仪书宋二KW"/>
        <charset val="134"/>
      </rPr>
      <t>、流变仪表征凝胶结构与性能</t>
    </r>
    <r>
      <rPr>
        <sz val="13"/>
        <color rgb="FF000000"/>
        <rFont val="Times New Roman"/>
        <charset val="134"/>
      </rPr>
      <t xml:space="preserve">
3. </t>
    </r>
    <r>
      <rPr>
        <sz val="13"/>
        <color rgb="FF000000"/>
        <rFont val="汉仪书宋二KW"/>
        <charset val="134"/>
      </rPr>
      <t>验证实验：体外细胞实验（</t>
    </r>
    <r>
      <rPr>
        <sz val="13"/>
        <color rgb="FF000000"/>
        <rFont val="Times New Roman"/>
        <charset val="134"/>
      </rPr>
      <t xml:space="preserve">RAW264.7 </t>
    </r>
    <r>
      <rPr>
        <sz val="13"/>
        <color rgb="FF000000"/>
        <rFont val="汉仪书宋二KW"/>
        <charset val="134"/>
      </rPr>
      <t>巨噬细胞、</t>
    </r>
    <r>
      <rPr>
        <sz val="13"/>
        <color rgb="FF000000"/>
        <rFont val="Times New Roman"/>
        <charset val="134"/>
      </rPr>
      <t>HUVECs</t>
    </r>
    <r>
      <rPr>
        <sz val="13"/>
        <color rgb="FF000000"/>
        <rFont val="汉仪书宋二KW"/>
        <charset val="134"/>
      </rPr>
      <t>、软骨细胞）、体内</t>
    </r>
    <r>
      <rPr>
        <sz val="13"/>
        <color rgb="FF000000"/>
        <rFont val="Times New Roman"/>
        <charset val="134"/>
      </rPr>
      <t xml:space="preserve"> Hulth </t>
    </r>
    <r>
      <rPr>
        <sz val="13"/>
        <color rgb="FF000000"/>
        <rFont val="汉仪书宋二KW"/>
        <charset val="134"/>
      </rPr>
      <t>诱导大鼠骨关节炎模型实验、转录组学分析靶点通路</t>
    </r>
  </si>
  <si>
    <r>
      <rPr>
        <sz val="13"/>
        <color rgb="FF000000"/>
        <rFont val="Times New Roman"/>
        <charset val="134"/>
      </rPr>
      <t xml:space="preserve"> </t>
    </r>
    <r>
      <rPr>
        <sz val="13"/>
        <color rgb="FF000000"/>
        <rFont val="汉仪书宋二KW"/>
        <charset val="134"/>
      </rPr>
      <t>蒽醌类化合物，具有多个酚羟基和羧基（配位</t>
    </r>
    <r>
      <rPr>
        <sz val="13"/>
        <color rgb="FF000000"/>
        <rFont val="Times New Roman"/>
        <charset val="134"/>
      </rPr>
      <t xml:space="preserve"> / </t>
    </r>
    <r>
      <rPr>
        <sz val="13"/>
        <color rgb="FF000000"/>
        <rFont val="汉仪书宋二KW"/>
        <charset val="134"/>
      </rPr>
      <t>氢键供体</t>
    </r>
    <r>
      <rPr>
        <sz val="13"/>
        <color rgb="FF000000"/>
        <rFont val="Times New Roman"/>
        <charset val="134"/>
      </rPr>
      <t xml:space="preserve"> / </t>
    </r>
    <r>
      <rPr>
        <sz val="13"/>
        <color rgb="FF000000"/>
        <rFont val="汉仪书宋二KW"/>
        <charset val="134"/>
      </rPr>
      <t>受体）；平面芳环结构（易形成</t>
    </r>
    <r>
      <rPr>
        <sz val="13"/>
        <color rgb="FF000000"/>
        <rFont val="Times New Roman"/>
        <charset val="134"/>
      </rPr>
      <t xml:space="preserve"> π-π </t>
    </r>
    <r>
      <rPr>
        <sz val="13"/>
        <color rgb="FF000000"/>
        <rFont val="汉仪书宋二KW"/>
        <charset val="134"/>
      </rPr>
      <t>堆积）；疏水蒽醌母核（强疏水相互作用）；可与</t>
    </r>
    <r>
      <rPr>
        <sz val="13"/>
        <color rgb="FF000000"/>
        <rFont val="Times New Roman"/>
        <charset val="134"/>
      </rPr>
      <t xml:space="preserve"> Ce⁴+ </t>
    </r>
    <r>
      <rPr>
        <sz val="13"/>
        <color rgb="FF000000"/>
        <rFont val="汉仪书宋二KW"/>
        <charset val="134"/>
      </rPr>
      <t>形成稳定的金属配位键</t>
    </r>
  </si>
  <si>
    <t>凝胶具有可注射性、自修复性、组织粘附性</t>
  </si>
  <si>
    <t>10.1016/j.mtbio.2025.102161</t>
  </si>
  <si>
    <r>
      <rPr>
        <sz val="13"/>
        <color rgb="FF000000"/>
        <rFont val="汉仪书宋二KW"/>
        <charset val="134"/>
      </rPr>
      <t>大黄酸</t>
    </r>
    <r>
      <rPr>
        <sz val="13"/>
        <color rgb="FF000000"/>
        <rFont val="Times New Roman"/>
        <charset val="134"/>
      </rPr>
      <t xml:space="preserve"> + </t>
    </r>
    <r>
      <rPr>
        <sz val="13"/>
        <color rgb="FF000000"/>
        <rFont val="汉仪书宋二KW"/>
        <charset val="134"/>
      </rPr>
      <t>螺旋藻胞外囊泡（</t>
    </r>
    <r>
      <rPr>
        <sz val="13"/>
        <color rgb="FF000000"/>
        <rFont val="Times New Roman"/>
        <charset val="134"/>
      </rPr>
      <t>SP-EVs</t>
    </r>
    <r>
      <rPr>
        <sz val="13"/>
        <color rgb="FF000000"/>
        <rFont val="汉仪书宋二KW"/>
        <charset val="134"/>
      </rPr>
      <t>）</t>
    </r>
  </si>
  <si>
    <r>
      <rPr>
        <sz val="13"/>
        <color rgb="FF000000"/>
        <rFont val="汉仪书宋二KW"/>
        <charset val="134"/>
      </rPr>
      <t>多组分共组装</t>
    </r>
  </si>
  <si>
    <r>
      <rPr>
        <sz val="13"/>
        <color rgb="FF000000"/>
        <rFont val="Times New Roman"/>
        <charset val="134"/>
      </rPr>
      <t>pH</t>
    </r>
    <r>
      <rPr>
        <sz val="13"/>
        <color rgb="FF000000"/>
        <rFont val="汉仪书宋二KW"/>
        <charset val="134"/>
      </rPr>
      <t>响应</t>
    </r>
  </si>
  <si>
    <r>
      <rPr>
        <sz val="13"/>
        <color rgb="FF000000"/>
        <rFont val="汉仪书宋二KW"/>
        <charset val="134"/>
      </rPr>
      <t>氢键、</t>
    </r>
    <r>
      <rPr>
        <sz val="13"/>
        <color rgb="FF000000"/>
        <rFont val="Times New Roman"/>
        <charset val="134"/>
      </rPr>
      <t xml:space="preserve">π-π </t>
    </r>
    <r>
      <rPr>
        <sz val="13"/>
        <color rgb="FF000000"/>
        <rFont val="汉仪书宋二KW"/>
        <charset val="134"/>
      </rPr>
      <t>堆积、疏水相互作用</t>
    </r>
  </si>
  <si>
    <r>
      <rPr>
        <sz val="13"/>
        <color rgb="FF000000"/>
        <rFont val="汉仪书宋二KW"/>
        <charset val="134"/>
      </rPr>
      <t>三维纳米纤维网络结构</t>
    </r>
  </si>
  <si>
    <t>50-100</t>
  </si>
  <si>
    <r>
      <rPr>
        <sz val="11"/>
        <color rgb="FF000000"/>
        <rFont val="Times New Roman"/>
        <charset val="134"/>
      </rPr>
      <t>SP-EVs</t>
    </r>
    <r>
      <rPr>
        <sz val="11"/>
        <color rgb="FF000000"/>
        <rFont val="汉仪书宋二KW"/>
        <charset val="134"/>
      </rPr>
      <t>的数据，大黄酸凝胶无明确粒径数据</t>
    </r>
  </si>
  <si>
    <r>
      <rPr>
        <sz val="11"/>
        <color rgb="FF000000"/>
        <rFont val="汉仪书宋二KW"/>
        <charset val="134"/>
      </rPr>
      <t>大黄酸</t>
    </r>
    <r>
      <rPr>
        <sz val="11"/>
        <color rgb="FF000000"/>
        <rFont val="Times New Roman"/>
        <charset val="134"/>
      </rPr>
      <t xml:space="preserve"> + </t>
    </r>
    <r>
      <rPr>
        <sz val="11"/>
        <color rgb="FF000000"/>
        <rFont val="汉仪书宋二KW"/>
        <charset val="134"/>
      </rPr>
      <t>螺旋藻胞外囊泡</t>
    </r>
  </si>
  <si>
    <r>
      <rPr>
        <sz val="13"/>
        <color rgb="FF000000"/>
        <rFont val="Times New Roman"/>
        <charset val="134"/>
      </rPr>
      <t>4mg/ml</t>
    </r>
    <r>
      <rPr>
        <sz val="13"/>
        <color rgb="FF000000"/>
        <rFont val="汉仪书宋二KW"/>
        <charset val="134"/>
      </rPr>
      <t>（大黄酸）</t>
    </r>
    <r>
      <rPr>
        <sz val="13"/>
        <color rgb="FF000000"/>
        <rFont val="Times New Roman"/>
        <charset val="134"/>
      </rPr>
      <t xml:space="preserve">
</t>
    </r>
    <r>
      <rPr>
        <sz val="13"/>
        <color rgb="FF000000"/>
        <rFont val="汉仪书宋二KW"/>
        <charset val="134"/>
      </rPr>
      <t>螺旋藻胞外囊泡（</t>
    </r>
    <r>
      <rPr>
        <sz val="13"/>
        <color rgb="FF000000"/>
        <rFont val="Times New Roman"/>
        <charset val="134"/>
      </rPr>
      <t>20mg/ml</t>
    </r>
    <r>
      <rPr>
        <sz val="13"/>
        <color rgb="FF000000"/>
        <rFont val="汉仪书宋二KW"/>
        <charset val="134"/>
      </rPr>
      <t>）</t>
    </r>
  </si>
  <si>
    <r>
      <rPr>
        <sz val="13"/>
        <color rgb="FF000000"/>
        <rFont val="汉仪书宋二KW"/>
        <charset val="134"/>
      </rPr>
      <t>无明确温度</t>
    </r>
  </si>
  <si>
    <r>
      <rPr>
        <sz val="13"/>
        <color rgb="FF000000"/>
        <rFont val="汉仪书宋二KW"/>
        <charset val="134"/>
      </rPr>
      <t>加热至溶解，室温冷却；加热至大黄酸完全溶解，随后室温冷却完成自组装</t>
    </r>
  </si>
  <si>
    <t>8.0-9.0</t>
  </si>
  <si>
    <r>
      <rPr>
        <sz val="13"/>
        <color rgb="FF000000"/>
        <rFont val="Times New Roman"/>
        <charset val="134"/>
      </rPr>
      <t>NaHCO₃</t>
    </r>
    <r>
      <rPr>
        <sz val="13"/>
        <color rgb="FF000000"/>
        <rFont val="汉仪书宋二KW"/>
        <charset val="134"/>
      </rPr>
      <t>溶液体系，</t>
    </r>
    <r>
      <rPr>
        <sz val="13"/>
        <color rgb="FF000000"/>
        <rFont val="Times New Roman"/>
        <charset val="134"/>
      </rPr>
      <t>pH 8-9</t>
    </r>
  </si>
  <si>
    <r>
      <rPr>
        <sz val="13"/>
        <color rgb="FF000000"/>
        <rFont val="汉仪书宋二KW"/>
        <charset val="134"/>
      </rPr>
      <t>无特殊搅拌</t>
    </r>
    <r>
      <rPr>
        <sz val="13"/>
        <color rgb="FF000000"/>
        <rFont val="Times New Roman"/>
        <charset val="134"/>
      </rPr>
      <t xml:space="preserve"> / </t>
    </r>
    <r>
      <rPr>
        <sz val="13"/>
        <color rgb="FF000000"/>
        <rFont val="汉仪书宋二KW"/>
        <charset val="134"/>
      </rPr>
      <t>超声，加热溶解后自然冷却组装</t>
    </r>
  </si>
  <si>
    <r>
      <rPr>
        <sz val="13"/>
        <color rgb="FF000000"/>
        <rFont val="汉仪书宋二KW"/>
        <charset val="134"/>
      </rPr>
      <t>冷却后快速自组装成凝胶</t>
    </r>
  </si>
  <si>
    <r>
      <rPr>
        <sz val="13"/>
        <color rgb="FF000000"/>
        <rFont val="Times New Roman"/>
        <charset val="134"/>
      </rPr>
      <t xml:space="preserve">1. </t>
    </r>
    <r>
      <rPr>
        <sz val="13"/>
        <color rgb="FF000000"/>
        <rFont val="汉仪书宋二KW"/>
        <charset val="134"/>
      </rPr>
      <t>抗氧化：高效清除</t>
    </r>
    <r>
      <rPr>
        <sz val="13"/>
        <color rgb="FF000000"/>
        <rFont val="Times New Roman"/>
        <charset val="134"/>
      </rPr>
      <t xml:space="preserve"> ROS</t>
    </r>
    <r>
      <rPr>
        <sz val="13"/>
        <color rgb="FF000000"/>
        <rFont val="汉仪书宋二KW"/>
        <charset val="134"/>
      </rPr>
      <t>，缓解氧化应激</t>
    </r>
    <r>
      <rPr>
        <sz val="13"/>
        <color rgb="FF000000"/>
        <rFont val="Times New Roman"/>
        <charset val="134"/>
      </rPr>
      <t xml:space="preserve">
2. </t>
    </r>
    <r>
      <rPr>
        <sz val="13"/>
        <color rgb="FF000000"/>
        <rFont val="汉仪书宋二KW"/>
        <charset val="134"/>
      </rPr>
      <t>抗炎：抑制</t>
    </r>
    <r>
      <rPr>
        <sz val="13"/>
        <color rgb="FF000000"/>
        <rFont val="Times New Roman"/>
        <charset val="134"/>
      </rPr>
      <t xml:space="preserve"> IL-6/JAK2/STAT3 </t>
    </r>
    <r>
      <rPr>
        <sz val="13"/>
        <color rgb="FF000000"/>
        <rFont val="汉仪书宋二KW"/>
        <charset val="134"/>
      </rPr>
      <t>信号通路，减少促炎因子分泌</t>
    </r>
    <r>
      <rPr>
        <sz val="13"/>
        <color rgb="FF000000"/>
        <rFont val="Times New Roman"/>
        <charset val="134"/>
      </rPr>
      <t xml:space="preserve">
3. </t>
    </r>
    <r>
      <rPr>
        <sz val="13"/>
        <color rgb="FF000000"/>
        <rFont val="汉仪书宋二KW"/>
        <charset val="134"/>
      </rPr>
      <t>促能量代谢：恢复线粒体功能，促进</t>
    </r>
    <r>
      <rPr>
        <sz val="13"/>
        <color rgb="FF000000"/>
        <rFont val="Times New Roman"/>
        <charset val="134"/>
      </rPr>
      <t xml:space="preserve"> ATP </t>
    </r>
    <r>
      <rPr>
        <sz val="13"/>
        <color rgb="FF000000"/>
        <rFont val="汉仪书宋二KW"/>
        <charset val="134"/>
      </rPr>
      <t>合成</t>
    </r>
    <r>
      <rPr>
        <sz val="13"/>
        <color rgb="FF000000"/>
        <rFont val="Times New Roman"/>
        <charset val="134"/>
      </rPr>
      <t xml:space="preserve">
4. </t>
    </r>
    <r>
      <rPr>
        <sz val="13"/>
        <color rgb="FF000000"/>
        <rFont val="汉仪书宋二KW"/>
        <charset val="134"/>
      </rPr>
      <t>调节软骨代谢：抑制分解代谢，促进合成代谢，延缓骨关节炎进展</t>
    </r>
    <r>
      <rPr>
        <sz val="13"/>
        <color rgb="FF000000"/>
        <rFont val="Times New Roman"/>
        <charset val="134"/>
      </rPr>
      <t xml:space="preserve">
5. </t>
    </r>
    <r>
      <rPr>
        <sz val="13"/>
        <color rgb="FF000000"/>
        <rFont val="汉仪书宋二KW"/>
        <charset val="134"/>
      </rPr>
      <t>与</t>
    </r>
    <r>
      <rPr>
        <sz val="13"/>
        <color rgb="FF000000"/>
        <rFont val="Times New Roman"/>
        <charset val="134"/>
      </rPr>
      <t xml:space="preserve"> SP-EVs </t>
    </r>
    <r>
      <rPr>
        <sz val="13"/>
        <color rgb="FF000000"/>
        <rFont val="汉仪书宋二KW"/>
        <charset val="134"/>
      </rPr>
      <t>共组装后，可实现持续释放，增强治疗效果</t>
    </r>
  </si>
  <si>
    <r>
      <rPr>
        <sz val="13"/>
        <color rgb="FF000000"/>
        <rFont val="Times New Roman"/>
        <charset val="134"/>
      </rPr>
      <t xml:space="preserve">1. </t>
    </r>
    <r>
      <rPr>
        <sz val="13"/>
        <color rgb="FF000000"/>
        <rFont val="汉仪书宋二KW"/>
        <charset val="134"/>
      </rPr>
      <t>制备：将大黄酸粉末溶于</t>
    </r>
    <r>
      <rPr>
        <sz val="13"/>
        <color rgb="FF000000"/>
        <rFont val="Times New Roman"/>
        <charset val="134"/>
      </rPr>
      <t xml:space="preserve"> 0.2M NaHCO₃</t>
    </r>
    <r>
      <rPr>
        <sz val="13"/>
        <color rgb="FF000000"/>
        <rFont val="汉仪书宋二KW"/>
        <charset val="134"/>
      </rPr>
      <t>溶液，加热至完全溶解，与</t>
    </r>
    <r>
      <rPr>
        <sz val="13"/>
        <color rgb="FF000000"/>
        <rFont val="Times New Roman"/>
        <charset val="134"/>
      </rPr>
      <t xml:space="preserve"> SP-EVs </t>
    </r>
    <r>
      <rPr>
        <sz val="13"/>
        <color rgb="FF000000"/>
        <rFont val="汉仪书宋二KW"/>
        <charset val="134"/>
      </rPr>
      <t>共孵育，室温冷却自组装形成</t>
    </r>
    <r>
      <rPr>
        <sz val="13"/>
        <color rgb="FF000000"/>
        <rFont val="Times New Roman"/>
        <charset val="134"/>
      </rPr>
      <t xml:space="preserve"> Rh Gel@SP-EVs </t>
    </r>
    <r>
      <rPr>
        <sz val="13"/>
        <color rgb="FF000000"/>
        <rFont val="汉仪书宋二KW"/>
        <charset val="134"/>
      </rPr>
      <t>水凝胶</t>
    </r>
    <r>
      <rPr>
        <sz val="13"/>
        <color rgb="FF000000"/>
        <rFont val="Times New Roman"/>
        <charset val="134"/>
      </rPr>
      <t xml:space="preserve">
2. </t>
    </r>
    <r>
      <rPr>
        <sz val="13"/>
        <color rgb="FF000000"/>
        <rFont val="汉仪书宋二KW"/>
        <charset val="134"/>
      </rPr>
      <t>表征：</t>
    </r>
    <r>
      <rPr>
        <sz val="13"/>
        <color rgb="FF000000"/>
        <rFont val="Times New Roman"/>
        <charset val="134"/>
      </rPr>
      <t>TEM</t>
    </r>
    <r>
      <rPr>
        <sz val="13"/>
        <color rgb="FF000000"/>
        <rFont val="汉仪书宋二KW"/>
        <charset val="134"/>
      </rPr>
      <t>、</t>
    </r>
    <r>
      <rPr>
        <sz val="13"/>
        <color rgb="FF000000"/>
        <rFont val="Times New Roman"/>
        <charset val="134"/>
      </rPr>
      <t>SEM</t>
    </r>
    <r>
      <rPr>
        <sz val="13"/>
        <color rgb="FF000000"/>
        <rFont val="汉仪书宋二KW"/>
        <charset val="134"/>
      </rPr>
      <t>、</t>
    </r>
    <r>
      <rPr>
        <sz val="13"/>
        <color rgb="FF000000"/>
        <rFont val="Times New Roman"/>
        <charset val="134"/>
      </rPr>
      <t>UV-vis</t>
    </r>
    <r>
      <rPr>
        <sz val="13"/>
        <color rgb="FF000000"/>
        <rFont val="汉仪书宋二KW"/>
        <charset val="134"/>
      </rPr>
      <t>、荧光光谱、</t>
    </r>
    <r>
      <rPr>
        <sz val="13"/>
        <color rgb="FF000000"/>
        <rFont val="Times New Roman"/>
        <charset val="134"/>
      </rPr>
      <t xml:space="preserve">zeta </t>
    </r>
    <r>
      <rPr>
        <sz val="13"/>
        <color rgb="FF000000"/>
        <rFont val="汉仪书宋二KW"/>
        <charset val="134"/>
      </rPr>
      <t>电位表征组装体结构与性能</t>
    </r>
    <r>
      <rPr>
        <sz val="13"/>
        <color rgb="FF000000"/>
        <rFont val="Times New Roman"/>
        <charset val="134"/>
      </rPr>
      <t xml:space="preserve">
3. </t>
    </r>
    <r>
      <rPr>
        <sz val="13"/>
        <color rgb="FF000000"/>
        <rFont val="汉仪书宋二KW"/>
        <charset val="134"/>
      </rPr>
      <t>验证实验：体外细胞实验（</t>
    </r>
    <r>
      <rPr>
        <sz val="13"/>
        <color rgb="FF000000"/>
        <rFont val="Times New Roman"/>
        <charset val="134"/>
      </rPr>
      <t xml:space="preserve">ATDC5 </t>
    </r>
    <r>
      <rPr>
        <sz val="13"/>
        <color rgb="FF000000"/>
        <rFont val="汉仪书宋二KW"/>
        <charset val="134"/>
      </rPr>
      <t>细胞）、体内</t>
    </r>
    <r>
      <rPr>
        <sz val="13"/>
        <color rgb="FF000000"/>
        <rFont val="Times New Roman"/>
        <charset val="134"/>
      </rPr>
      <t xml:space="preserve"> MIA/DMM </t>
    </r>
    <r>
      <rPr>
        <sz val="13"/>
        <color rgb="FF000000"/>
        <rFont val="汉仪书宋二KW"/>
        <charset val="134"/>
      </rPr>
      <t>诱导小鼠骨关节炎模型实验、蛋白质组学分析</t>
    </r>
  </si>
  <si>
    <r>
      <rPr>
        <sz val="13"/>
        <color rgb="FF000000"/>
        <rFont val="汉仪书宋二KW"/>
        <charset val="134"/>
      </rPr>
      <t>蒽醌类化合物，具有多个酚羟基和羧基（氢键供体</t>
    </r>
    <r>
      <rPr>
        <sz val="13"/>
        <color rgb="FF000000"/>
        <rFont val="Times New Roman"/>
        <charset val="134"/>
      </rPr>
      <t xml:space="preserve"> / </t>
    </r>
    <r>
      <rPr>
        <sz val="13"/>
        <color rgb="FF000000"/>
        <rFont val="汉仪书宋二KW"/>
        <charset val="134"/>
      </rPr>
      <t>受体）；平面芳环结构（易形成</t>
    </r>
    <r>
      <rPr>
        <sz val="13"/>
        <color rgb="FF000000"/>
        <rFont val="Times New Roman"/>
        <charset val="134"/>
      </rPr>
      <t xml:space="preserve"> π-π </t>
    </r>
    <r>
      <rPr>
        <sz val="13"/>
        <color rgb="FF000000"/>
        <rFont val="汉仪书宋二KW"/>
        <charset val="134"/>
      </rPr>
      <t>堆积）；疏水蒽醌母核（强疏水相互作用）</t>
    </r>
  </si>
  <si>
    <r>
      <rPr>
        <sz val="12"/>
        <color rgb="FF000000"/>
        <rFont val="汉仪书宋二KW"/>
        <charset val="134"/>
      </rPr>
      <t>文献中组装体系为大黄酸水凝胶负载螺旋藻胞外囊泡（</t>
    </r>
    <r>
      <rPr>
        <sz val="12"/>
        <color rgb="FF000000"/>
        <rFont val="Times New Roman"/>
        <charset val="134"/>
      </rPr>
      <t>SP-EVs</t>
    </r>
    <r>
      <rPr>
        <sz val="12"/>
        <color rgb="FF000000"/>
        <rFont val="汉仪书宋二KW"/>
        <charset val="134"/>
      </rPr>
      <t>），用于骨关节炎治疗</t>
    </r>
  </si>
  <si>
    <t>10.1021/acsnano.4c16085</t>
  </si>
  <si>
    <r>
      <rPr>
        <sz val="13"/>
        <color theme="1"/>
        <rFont val="汉仪书宋二KW"/>
        <charset val="134"/>
      </rPr>
      <t>单组分</t>
    </r>
  </si>
  <si>
    <r>
      <rPr>
        <sz val="13"/>
        <color theme="1"/>
        <rFont val="汉仪书宋二KW"/>
        <charset val="134"/>
      </rPr>
      <t>单组分自组装</t>
    </r>
  </si>
  <si>
    <r>
      <rPr>
        <sz val="13"/>
        <color rgb="FF000000"/>
        <rFont val="汉仪书宋二KW"/>
        <charset val="134"/>
      </rPr>
      <t>水凝胶</t>
    </r>
  </si>
  <si>
    <r>
      <rPr>
        <sz val="13"/>
        <color theme="1"/>
        <rFont val="Times New Roman"/>
        <charset val="134"/>
      </rPr>
      <t xml:space="preserve">π-π </t>
    </r>
    <r>
      <rPr>
        <sz val="13"/>
        <color theme="1"/>
        <rFont val="汉仪书宋二KW"/>
        <charset val="134"/>
      </rPr>
      <t>堆积、氢键、疏水相互作用</t>
    </r>
  </si>
  <si>
    <r>
      <rPr>
        <sz val="11"/>
        <color rgb="FF000000"/>
        <rFont val="汉仪书宋二KW"/>
        <charset val="134"/>
      </rPr>
      <t>三维纳米纤维网络结构</t>
    </r>
  </si>
  <si>
    <r>
      <rPr>
        <sz val="11"/>
        <color rgb="FF000000"/>
        <rFont val="汉仪书宋二KW"/>
        <charset val="134"/>
      </rPr>
      <t>无明确粒径数据，组装体为纳米纤维水凝胶</t>
    </r>
  </si>
  <si>
    <r>
      <rPr>
        <sz val="13"/>
        <color rgb="FF000000"/>
        <rFont val="汉仪书宋二KW"/>
        <charset val="134"/>
      </rPr>
      <t>超纯水（</t>
    </r>
    <r>
      <rPr>
        <sz val="13"/>
        <color rgb="FF000000"/>
        <rFont val="Times New Roman"/>
        <charset val="134"/>
      </rPr>
      <t>PBS/NaHCO₃</t>
    </r>
    <r>
      <rPr>
        <sz val="13"/>
        <color rgb="FF000000"/>
        <rFont val="汉仪书宋二KW"/>
        <charset val="134"/>
      </rPr>
      <t>溶液）</t>
    </r>
  </si>
  <si>
    <r>
      <rPr>
        <sz val="11"/>
        <color theme="1"/>
        <rFont val="Times New Roman"/>
        <charset val="134"/>
      </rPr>
      <t>25-60</t>
    </r>
    <r>
      <rPr>
        <sz val="11"/>
        <color theme="1"/>
        <rFont val="宋体"/>
        <charset val="134"/>
      </rPr>
      <t>℃</t>
    </r>
  </si>
  <si>
    <r>
      <rPr>
        <sz val="11"/>
        <color theme="1"/>
        <rFont val="宋体"/>
        <charset val="134"/>
      </rPr>
      <t>超声处理（将大黄酸粉末溶于水相，超声处理后自组装）</t>
    </r>
  </si>
  <si>
    <r>
      <rPr>
        <sz val="11"/>
        <color theme="1"/>
        <rFont val="宋体"/>
        <charset val="134"/>
      </rPr>
      <t>超声后快速自组装成水凝胶</t>
    </r>
  </si>
  <si>
    <r>
      <rPr>
        <sz val="13"/>
        <color rgb="FF000000"/>
        <rFont val="Times New Roman"/>
        <charset val="134"/>
      </rPr>
      <t xml:space="preserve">1. </t>
    </r>
    <r>
      <rPr>
        <sz val="13"/>
        <color rgb="FF000000"/>
        <rFont val="汉仪书宋二KW"/>
        <charset val="134"/>
      </rPr>
      <t>抗肿瘤：抑制肝癌细胞糖酵解，诱导免疫原性细胞死亡，激活</t>
    </r>
    <r>
      <rPr>
        <sz val="13"/>
        <color rgb="FF000000"/>
        <rFont val="Times New Roman"/>
        <charset val="134"/>
      </rPr>
      <t xml:space="preserve"> DCs </t>
    </r>
    <r>
      <rPr>
        <sz val="13"/>
        <color rgb="FF000000"/>
        <rFont val="汉仪书宋二KW"/>
        <charset val="134"/>
      </rPr>
      <t>和</t>
    </r>
    <r>
      <rPr>
        <sz val="13"/>
        <color rgb="FF000000"/>
        <rFont val="Times New Roman"/>
        <charset val="134"/>
      </rPr>
      <t xml:space="preserve"> CD8+ T </t>
    </r>
    <r>
      <rPr>
        <sz val="13"/>
        <color rgb="FF000000"/>
        <rFont val="汉仪书宋二KW"/>
        <charset val="134"/>
      </rPr>
      <t>细胞，抑制肿瘤生长</t>
    </r>
    <r>
      <rPr>
        <sz val="13"/>
        <color rgb="FF000000"/>
        <rFont val="Times New Roman"/>
        <charset val="134"/>
      </rPr>
      <t xml:space="preserve">
2. </t>
    </r>
    <r>
      <rPr>
        <sz val="13"/>
        <color rgb="FF000000"/>
        <rFont val="汉仪书宋二KW"/>
        <charset val="134"/>
      </rPr>
      <t>抗炎：抑制</t>
    </r>
    <r>
      <rPr>
        <sz val="13"/>
        <color rgb="FF000000"/>
        <rFont val="Times New Roman"/>
        <charset val="134"/>
      </rPr>
      <t xml:space="preserve"> NF-κB</t>
    </r>
    <r>
      <rPr>
        <sz val="13"/>
        <color rgb="FF000000"/>
        <rFont val="汉仪书宋二KW"/>
        <charset val="134"/>
      </rPr>
      <t>、</t>
    </r>
    <r>
      <rPr>
        <sz val="13"/>
        <color rgb="FF000000"/>
        <rFont val="Times New Roman"/>
        <charset val="134"/>
      </rPr>
      <t xml:space="preserve">NLRP3 </t>
    </r>
    <r>
      <rPr>
        <sz val="13"/>
        <color rgb="FF000000"/>
        <rFont val="汉仪书宋二KW"/>
        <charset val="134"/>
      </rPr>
      <t>炎症小体激活，减少促炎因子释放</t>
    </r>
    <r>
      <rPr>
        <sz val="13"/>
        <color rgb="FF000000"/>
        <rFont val="Times New Roman"/>
        <charset val="134"/>
      </rPr>
      <t xml:space="preserve">
3. </t>
    </r>
    <r>
      <rPr>
        <sz val="13"/>
        <color rgb="FF000000"/>
        <rFont val="汉仪书宋二KW"/>
        <charset val="134"/>
      </rPr>
      <t>抗血管生成：抑制缺氧相关血管生成信号</t>
    </r>
    <r>
      <rPr>
        <sz val="13"/>
        <color rgb="FF000000"/>
        <rFont val="Times New Roman"/>
        <charset val="134"/>
      </rPr>
      <t xml:space="preserve">
4. </t>
    </r>
    <r>
      <rPr>
        <sz val="13"/>
        <color rgb="FF000000"/>
        <rFont val="汉仪书宋二KW"/>
        <charset val="134"/>
      </rPr>
      <t>与碘油结合形成</t>
    </r>
    <r>
      <rPr>
        <sz val="13"/>
        <color rgb="FF000000"/>
        <rFont val="Times New Roman"/>
        <charset val="134"/>
      </rPr>
      <t xml:space="preserve"> Pickering </t>
    </r>
    <r>
      <rPr>
        <sz val="13"/>
        <color rgb="FF000000"/>
        <rFont val="汉仪书宋二KW"/>
        <charset val="134"/>
      </rPr>
      <t>乳液，实现高效栓塞和持续药物释放，提升</t>
    </r>
    <r>
      <rPr>
        <sz val="13"/>
        <color rgb="FF000000"/>
        <rFont val="Times New Roman"/>
        <charset val="134"/>
      </rPr>
      <t xml:space="preserve"> TACE </t>
    </r>
    <r>
      <rPr>
        <sz val="13"/>
        <color rgb="FF000000"/>
        <rFont val="汉仪书宋二KW"/>
        <charset val="134"/>
      </rPr>
      <t>治疗效果</t>
    </r>
  </si>
  <si>
    <r>
      <rPr>
        <sz val="13"/>
        <color rgb="FF000000"/>
        <rFont val="Times New Roman"/>
        <charset val="134"/>
      </rPr>
      <t xml:space="preserve">1. </t>
    </r>
    <r>
      <rPr>
        <sz val="13"/>
        <color rgb="FF000000"/>
        <rFont val="汉仪书宋二KW"/>
        <charset val="134"/>
      </rPr>
      <t>制备：大黄酸粉末溶于超纯水，超声处理自组装形成</t>
    </r>
    <r>
      <rPr>
        <sz val="13"/>
        <color rgb="FF000000"/>
        <rFont val="Times New Roman"/>
        <charset val="134"/>
      </rPr>
      <t xml:space="preserve"> RHEgel </t>
    </r>
    <r>
      <rPr>
        <sz val="13"/>
        <color rgb="FF000000"/>
        <rFont val="汉仪书宋二KW"/>
        <charset val="134"/>
      </rPr>
      <t>水凝胶；将</t>
    </r>
    <r>
      <rPr>
        <sz val="13"/>
        <color rgb="FF000000"/>
        <rFont val="Times New Roman"/>
        <charset val="134"/>
      </rPr>
      <t xml:space="preserve"> RHEgel </t>
    </r>
    <r>
      <rPr>
        <sz val="13"/>
        <color rgb="FF000000"/>
        <rFont val="汉仪书宋二KW"/>
        <charset val="134"/>
      </rPr>
      <t>与碘油按不同</t>
    </r>
    <r>
      <rPr>
        <sz val="13"/>
        <color rgb="FF000000"/>
        <rFont val="Times New Roman"/>
        <charset val="134"/>
      </rPr>
      <t xml:space="preserve"> O/W </t>
    </r>
    <r>
      <rPr>
        <sz val="13"/>
        <color rgb="FF000000"/>
        <rFont val="汉仪书宋二KW"/>
        <charset val="134"/>
      </rPr>
      <t>体积比混合，经三通阀多次注射均质化，制得</t>
    </r>
    <r>
      <rPr>
        <sz val="13"/>
        <color rgb="FF000000"/>
        <rFont val="Times New Roman"/>
        <charset val="134"/>
      </rPr>
      <t xml:space="preserve"> R-EM Pickering </t>
    </r>
    <r>
      <rPr>
        <sz val="13"/>
        <color rgb="FF000000"/>
        <rFont val="汉仪书宋二KW"/>
        <charset val="134"/>
      </rPr>
      <t>乳液</t>
    </r>
    <r>
      <rPr>
        <sz val="13"/>
        <color rgb="FF000000"/>
        <rFont val="Times New Roman"/>
        <charset val="134"/>
      </rPr>
      <t xml:space="preserve">
2. </t>
    </r>
    <r>
      <rPr>
        <sz val="13"/>
        <color rgb="FF000000"/>
        <rFont val="汉仪书宋二KW"/>
        <charset val="134"/>
      </rPr>
      <t>表征：</t>
    </r>
    <r>
      <rPr>
        <sz val="13"/>
        <color rgb="FF000000"/>
        <rFont val="Times New Roman"/>
        <charset val="134"/>
      </rPr>
      <t>SEM</t>
    </r>
    <r>
      <rPr>
        <sz val="13"/>
        <color rgb="FF000000"/>
        <rFont val="汉仪书宋二KW"/>
        <charset val="134"/>
      </rPr>
      <t>、</t>
    </r>
    <r>
      <rPr>
        <sz val="13"/>
        <color rgb="FF000000"/>
        <rFont val="Times New Roman"/>
        <charset val="134"/>
      </rPr>
      <t>TEM</t>
    </r>
    <r>
      <rPr>
        <sz val="13"/>
        <color rgb="FF000000"/>
        <rFont val="汉仪书宋二KW"/>
        <charset val="134"/>
      </rPr>
      <t>、共聚焦显微镜、流变仪表征组装体结构与性能</t>
    </r>
    <r>
      <rPr>
        <sz val="13"/>
        <color rgb="FF000000"/>
        <rFont val="Times New Roman"/>
        <charset val="134"/>
      </rPr>
      <t xml:space="preserve">
3. </t>
    </r>
    <r>
      <rPr>
        <sz val="13"/>
        <color rgb="FF000000"/>
        <rFont val="汉仪书宋二KW"/>
        <charset val="134"/>
      </rPr>
      <t>验证实验：体外细胞实验（肝癌细胞）、体内兔</t>
    </r>
    <r>
      <rPr>
        <sz val="13"/>
        <color rgb="FF000000"/>
        <rFont val="Times New Roman"/>
        <charset val="134"/>
      </rPr>
      <t xml:space="preserve"> / </t>
    </r>
    <r>
      <rPr>
        <sz val="13"/>
        <color rgb="FF000000"/>
        <rFont val="汉仪书宋二KW"/>
        <charset val="134"/>
      </rPr>
      <t>大鼠肝癌模型</t>
    </r>
    <r>
      <rPr>
        <sz val="13"/>
        <color rgb="FF000000"/>
        <rFont val="Times New Roman"/>
        <charset val="134"/>
      </rPr>
      <t xml:space="preserve"> TACE </t>
    </r>
    <r>
      <rPr>
        <sz val="13"/>
        <color rgb="FF000000"/>
        <rFont val="汉仪书宋二KW"/>
        <charset val="134"/>
      </rPr>
      <t>治疗实验、</t>
    </r>
    <r>
      <rPr>
        <sz val="13"/>
        <color rgb="FF000000"/>
        <rFont val="Times New Roman"/>
        <charset val="134"/>
      </rPr>
      <t xml:space="preserve">RNA-seq </t>
    </r>
    <r>
      <rPr>
        <sz val="13"/>
        <color rgb="FF000000"/>
        <rFont val="汉仪书宋二KW"/>
        <charset val="134"/>
      </rPr>
      <t>转录组学分析、免疫组化分析</t>
    </r>
  </si>
  <si>
    <r>
      <rPr>
        <sz val="13"/>
        <color rgb="FF000000"/>
        <rFont val="汉仪书宋二KW"/>
        <charset val="134"/>
      </rPr>
      <t>蒽醌类化合物，具有多个酚羟基和羧基（氢键供体</t>
    </r>
    <r>
      <rPr>
        <sz val="13"/>
        <color rgb="FF000000"/>
        <rFont val="Times New Roman"/>
        <charset val="134"/>
      </rPr>
      <t xml:space="preserve"> / </t>
    </r>
    <r>
      <rPr>
        <sz val="13"/>
        <color rgb="FF000000"/>
        <rFont val="汉仪书宋二KW"/>
        <charset val="134"/>
      </rPr>
      <t>受体）；平面芳环结构（易形成</t>
    </r>
    <r>
      <rPr>
        <sz val="13"/>
        <color rgb="FF000000"/>
        <rFont val="Times New Roman"/>
        <charset val="134"/>
      </rPr>
      <t xml:space="preserve"> π-π </t>
    </r>
    <r>
      <rPr>
        <sz val="13"/>
        <color rgb="FF000000"/>
        <rFont val="汉仪书宋二KW"/>
        <charset val="134"/>
      </rPr>
      <t>堆积）；疏水蒽醌母核（强疏水相互作用）；可通过非共价相互作用自组装为纳米纤维水凝胶</t>
    </r>
  </si>
  <si>
    <t>10.1002/agt2.552</t>
  </si>
  <si>
    <r>
      <rPr>
        <sz val="13"/>
        <color rgb="FF000000"/>
        <rFont val="汉仪书宋二KW"/>
        <charset val="134"/>
      </rPr>
      <t>温度响应</t>
    </r>
    <r>
      <rPr>
        <sz val="13"/>
        <color rgb="FF000000"/>
        <rFont val="Times New Roman"/>
        <charset val="134"/>
      </rPr>
      <t xml:space="preserve">
</t>
    </r>
    <r>
      <rPr>
        <sz val="13"/>
        <color rgb="FF000000"/>
        <rFont val="汉仪书宋二KW"/>
        <charset val="134"/>
      </rPr>
      <t>剪切相应</t>
    </r>
    <r>
      <rPr>
        <sz val="13"/>
        <color rgb="FF000000"/>
        <rFont val="Times New Roman"/>
        <charset val="134"/>
      </rPr>
      <t xml:space="preserve">
pH</t>
    </r>
    <r>
      <rPr>
        <sz val="13"/>
        <color rgb="FF000000"/>
        <rFont val="汉仪书宋二KW"/>
        <charset val="134"/>
      </rPr>
      <t>响应</t>
    </r>
  </si>
  <si>
    <r>
      <rPr>
        <sz val="11"/>
        <color rgb="FF000000"/>
        <rFont val="Times New Roman"/>
        <charset val="134"/>
      </rPr>
      <t xml:space="preserve">π-π </t>
    </r>
    <r>
      <rPr>
        <sz val="11"/>
        <color rgb="FF000000"/>
        <rFont val="汉仪书宋二KW"/>
        <charset val="134"/>
      </rPr>
      <t>堆积、氢键、静电相互作用</t>
    </r>
  </si>
  <si>
    <r>
      <rPr>
        <sz val="11"/>
        <color rgb="FF000000"/>
        <rFont val="Times New Roman"/>
        <charset val="134"/>
      </rPr>
      <t xml:space="preserve">PBS </t>
    </r>
    <r>
      <rPr>
        <sz val="11"/>
        <color rgb="FF000000"/>
        <rFont val="汉仪书宋二KW"/>
        <charset val="134"/>
      </rPr>
      <t>缓冲液</t>
    </r>
    <r>
      <rPr>
        <sz val="11"/>
        <color rgb="FF000000"/>
        <rFont val="Times New Roman"/>
        <charset val="134"/>
      </rPr>
      <t xml:space="preserve"> / 0.2M NaHCO₃</t>
    </r>
    <r>
      <rPr>
        <sz val="11"/>
        <color rgb="FF000000"/>
        <rFont val="汉仪书宋二KW"/>
        <charset val="134"/>
      </rPr>
      <t>水溶液</t>
    </r>
  </si>
  <si>
    <r>
      <rPr>
        <sz val="13"/>
        <color rgb="FF000000"/>
        <rFont val="汉仪书宋二KW"/>
        <charset val="134"/>
      </rPr>
      <t>加热溶解后冷却至室温组装</t>
    </r>
  </si>
  <si>
    <t>8.0-9.4</t>
  </si>
  <si>
    <r>
      <rPr>
        <sz val="13"/>
        <color rgb="FF000000"/>
        <rFont val="Times New Roman"/>
        <charset val="134"/>
      </rPr>
      <t xml:space="preserve">pH </t>
    </r>
    <r>
      <rPr>
        <sz val="13"/>
        <color rgb="FF000000"/>
        <rFont val="汉仪书宋二KW"/>
        <charset val="134"/>
      </rPr>
      <t>低于</t>
    </r>
    <r>
      <rPr>
        <sz val="13"/>
        <color rgb="FF000000"/>
        <rFont val="Times New Roman"/>
        <charset val="134"/>
      </rPr>
      <t xml:space="preserve"> 6.8 </t>
    </r>
    <r>
      <rPr>
        <sz val="13"/>
        <color rgb="FF000000"/>
        <rFont val="汉仪书宋二KW"/>
        <charset val="134"/>
      </rPr>
      <t>会产生沉淀，</t>
    </r>
    <r>
      <rPr>
        <sz val="13"/>
        <color rgb="FF000000"/>
        <rFont val="Times New Roman"/>
        <charset val="134"/>
      </rPr>
      <t xml:space="preserve">pH </t>
    </r>
    <r>
      <rPr>
        <sz val="13"/>
        <color rgb="FF000000"/>
        <rFont val="汉仪书宋二KW"/>
        <charset val="134"/>
      </rPr>
      <t>高于</t>
    </r>
    <r>
      <rPr>
        <sz val="13"/>
        <color rgb="FF000000"/>
        <rFont val="Times New Roman"/>
        <charset val="134"/>
      </rPr>
      <t xml:space="preserve"> 9.4 </t>
    </r>
    <r>
      <rPr>
        <sz val="13"/>
        <color rgb="FF000000"/>
        <rFont val="汉仪书宋二KW"/>
        <charset val="134"/>
      </rPr>
      <t>凝胶会坍塌</t>
    </r>
  </si>
  <si>
    <r>
      <rPr>
        <sz val="13"/>
        <color rgb="FF000000"/>
        <rFont val="汉仪书宋二KW"/>
        <charset val="134"/>
      </rPr>
      <t>超声处理（加热溶解后超声，或直接超声辅助溶解）</t>
    </r>
  </si>
  <si>
    <r>
      <rPr>
        <sz val="13"/>
        <color rgb="FF000000"/>
        <rFont val="Times New Roman"/>
        <charset val="134"/>
      </rPr>
      <t xml:space="preserve">5 </t>
    </r>
    <r>
      <rPr>
        <sz val="13"/>
        <color rgb="FF000000"/>
        <rFont val="汉仪书宋二KW"/>
        <charset val="134"/>
      </rPr>
      <t>分钟（超声后快速形成凝胶）</t>
    </r>
  </si>
  <si>
    <r>
      <rPr>
        <sz val="13"/>
        <color rgb="FF000000"/>
        <rFont val="Times New Roman"/>
        <charset val="134"/>
      </rPr>
      <t xml:space="preserve">1. </t>
    </r>
    <r>
      <rPr>
        <sz val="13"/>
        <color rgb="FF000000"/>
        <rFont val="汉仪书宋二KW"/>
        <charset val="134"/>
      </rPr>
      <t>抗炎：抑制</t>
    </r>
    <r>
      <rPr>
        <sz val="13"/>
        <color rgb="FF000000"/>
        <rFont val="Times New Roman"/>
        <charset val="134"/>
      </rPr>
      <t xml:space="preserve"> LPS </t>
    </r>
    <r>
      <rPr>
        <sz val="13"/>
        <color rgb="FF000000"/>
        <rFont val="汉仪书宋二KW"/>
        <charset val="134"/>
      </rPr>
      <t>诱导的</t>
    </r>
    <r>
      <rPr>
        <sz val="13"/>
        <color rgb="FF000000"/>
        <rFont val="Times New Roman"/>
        <charset val="134"/>
      </rPr>
      <t xml:space="preserve"> BV2 </t>
    </r>
    <r>
      <rPr>
        <sz val="13"/>
        <color rgb="FF000000"/>
        <rFont val="汉仪书宋二KW"/>
        <charset val="134"/>
      </rPr>
      <t>小胶质细胞炎症，下调</t>
    </r>
    <r>
      <rPr>
        <sz val="13"/>
        <color rgb="FF000000"/>
        <rFont val="Times New Roman"/>
        <charset val="134"/>
      </rPr>
      <t xml:space="preserve"> TNF-α</t>
    </r>
    <r>
      <rPr>
        <sz val="13"/>
        <color rgb="FF000000"/>
        <rFont val="汉仪书宋二KW"/>
        <charset val="134"/>
      </rPr>
      <t>、</t>
    </r>
    <r>
      <rPr>
        <sz val="13"/>
        <color rgb="FF000000"/>
        <rFont val="Times New Roman"/>
        <charset val="134"/>
      </rPr>
      <t>IL-1β</t>
    </r>
    <r>
      <rPr>
        <sz val="13"/>
        <color rgb="FF000000"/>
        <rFont val="汉仪书宋二KW"/>
        <charset val="134"/>
      </rPr>
      <t>、</t>
    </r>
    <r>
      <rPr>
        <sz val="13"/>
        <color rgb="FF000000"/>
        <rFont val="Times New Roman"/>
        <charset val="134"/>
      </rPr>
      <t>IL-6</t>
    </r>
    <r>
      <rPr>
        <sz val="13"/>
        <color rgb="FF000000"/>
        <rFont val="汉仪书宋二KW"/>
        <charset val="134"/>
      </rPr>
      <t>、</t>
    </r>
    <r>
      <rPr>
        <sz val="13"/>
        <color rgb="FF000000"/>
        <rFont val="Times New Roman"/>
        <charset val="134"/>
      </rPr>
      <t>IL-12</t>
    </r>
    <r>
      <rPr>
        <sz val="13"/>
        <color rgb="FF000000"/>
        <rFont val="汉仪书宋二KW"/>
        <charset val="134"/>
      </rPr>
      <t>、</t>
    </r>
    <r>
      <rPr>
        <sz val="13"/>
        <color rgb="FF000000"/>
        <rFont val="Times New Roman"/>
        <charset val="134"/>
      </rPr>
      <t xml:space="preserve">iNOS </t>
    </r>
    <r>
      <rPr>
        <sz val="13"/>
        <color rgb="FF000000"/>
        <rFont val="汉仪书宋二KW"/>
        <charset val="134"/>
      </rPr>
      <t>等促炎因子</t>
    </r>
    <r>
      <rPr>
        <sz val="13"/>
        <color rgb="FF000000"/>
        <rFont val="Times New Roman"/>
        <charset val="134"/>
      </rPr>
      <t xml:space="preserve">
2. </t>
    </r>
    <r>
      <rPr>
        <sz val="13"/>
        <color rgb="FF000000"/>
        <rFont val="汉仪书宋二KW"/>
        <charset val="134"/>
      </rPr>
      <t>神经保护：抑制</t>
    </r>
    <r>
      <rPr>
        <sz val="13"/>
        <color rgb="FF000000"/>
        <rFont val="Times New Roman"/>
        <charset val="134"/>
      </rPr>
      <t xml:space="preserve"> TLR4/NFκB </t>
    </r>
    <r>
      <rPr>
        <sz val="13"/>
        <color rgb="FF000000"/>
        <rFont val="汉仪书宋二KW"/>
        <charset val="134"/>
      </rPr>
      <t>信号通路，减少神经炎症</t>
    </r>
    <r>
      <rPr>
        <sz val="13"/>
        <color rgb="FF000000"/>
        <rFont val="Times New Roman"/>
        <charset val="134"/>
      </rPr>
      <t xml:space="preserve">
3. </t>
    </r>
    <r>
      <rPr>
        <sz val="13"/>
        <color rgb="FF000000"/>
        <rFont val="汉仪书宋二KW"/>
        <charset val="134"/>
      </rPr>
      <t>低细胞毒性：持续释放下细胞毒性显著低于游离药物</t>
    </r>
    <r>
      <rPr>
        <sz val="13"/>
        <color rgb="FF000000"/>
        <rFont val="Times New Roman"/>
        <charset val="134"/>
      </rPr>
      <t xml:space="preserve">
4. </t>
    </r>
    <r>
      <rPr>
        <sz val="13"/>
        <color rgb="FF000000"/>
        <rFont val="汉仪书宋二KW"/>
        <charset val="134"/>
      </rPr>
      <t>持续释放：</t>
    </r>
    <r>
      <rPr>
        <sz val="13"/>
        <color rgb="FF000000"/>
        <rFont val="Times New Roman"/>
        <charset val="134"/>
      </rPr>
      <t xml:space="preserve">24h </t>
    </r>
    <r>
      <rPr>
        <sz val="13"/>
        <color rgb="FF000000"/>
        <rFont val="汉仪书宋二KW"/>
        <charset val="134"/>
      </rPr>
      <t>释放率达</t>
    </r>
    <r>
      <rPr>
        <sz val="13"/>
        <color rgb="FF000000"/>
        <rFont val="Times New Roman"/>
        <charset val="134"/>
      </rPr>
      <t xml:space="preserve"> 70%</t>
    </r>
    <r>
      <rPr>
        <sz val="13"/>
        <color rgb="FF000000"/>
        <rFont val="汉仪书宋二KW"/>
        <charset val="134"/>
      </rPr>
      <t>，</t>
    </r>
    <r>
      <rPr>
        <sz val="13"/>
        <color rgb="FF000000"/>
        <rFont val="Times New Roman"/>
        <charset val="134"/>
      </rPr>
      <t xml:space="preserve">72h </t>
    </r>
    <r>
      <rPr>
        <sz val="13"/>
        <color rgb="FF000000"/>
        <rFont val="汉仪书宋二KW"/>
        <charset val="134"/>
      </rPr>
      <t>累积释放率达</t>
    </r>
    <r>
      <rPr>
        <sz val="13"/>
        <color rgb="FF000000"/>
        <rFont val="Times New Roman"/>
        <charset val="134"/>
      </rPr>
      <t xml:space="preserve"> 88%
5. </t>
    </r>
    <r>
      <rPr>
        <sz val="13"/>
        <color rgb="FF000000"/>
        <rFont val="汉仪书宋二KW"/>
        <charset val="134"/>
      </rPr>
      <t>细胞穿透性：纳米纤维更易进入细胞，细胞内浓度高于游离药物</t>
    </r>
  </si>
  <si>
    <r>
      <rPr>
        <sz val="13"/>
        <color rgb="FF000000"/>
        <rFont val="Times New Roman"/>
        <charset val="134"/>
      </rPr>
      <t xml:space="preserve">1. </t>
    </r>
    <r>
      <rPr>
        <sz val="13"/>
        <color rgb="FF000000"/>
        <rFont val="汉仪书宋二KW"/>
        <charset val="134"/>
      </rPr>
      <t>制备：大黄酸溶于</t>
    </r>
    <r>
      <rPr>
        <sz val="13"/>
        <color rgb="FF000000"/>
        <rFont val="Times New Roman"/>
        <charset val="134"/>
      </rPr>
      <t xml:space="preserve"> 0.2M NaHCO₃</t>
    </r>
    <r>
      <rPr>
        <sz val="13"/>
        <color rgb="FF000000"/>
        <rFont val="汉仪书宋二KW"/>
        <charset val="134"/>
      </rPr>
      <t>（</t>
    </r>
    <r>
      <rPr>
        <sz val="13"/>
        <color rgb="FF000000"/>
        <rFont val="Times New Roman"/>
        <charset val="134"/>
      </rPr>
      <t>pH8.3</t>
    </r>
    <r>
      <rPr>
        <sz val="13"/>
        <color rgb="FF000000"/>
        <rFont val="汉仪书宋二KW"/>
        <charset val="134"/>
      </rPr>
      <t>）或</t>
    </r>
    <r>
      <rPr>
        <sz val="13"/>
        <color rgb="FF000000"/>
        <rFont val="Times New Roman"/>
        <charset val="134"/>
      </rPr>
      <t xml:space="preserve"> PBS</t>
    </r>
    <r>
      <rPr>
        <sz val="13"/>
        <color rgb="FF000000"/>
        <rFont val="汉仪书宋二KW"/>
        <charset val="134"/>
      </rPr>
      <t>（</t>
    </r>
    <r>
      <rPr>
        <sz val="13"/>
        <color rgb="FF000000"/>
        <rFont val="Times New Roman"/>
        <charset val="134"/>
      </rPr>
      <t>pH8.0-9.4</t>
    </r>
    <r>
      <rPr>
        <sz val="13"/>
        <color rgb="FF000000"/>
        <rFont val="汉仪书宋二KW"/>
        <charset val="134"/>
      </rPr>
      <t>），超声或加热至均一溶液，冷却至室温，超声辅助，</t>
    </r>
    <r>
      <rPr>
        <sz val="13"/>
        <color rgb="FF000000"/>
        <rFont val="Times New Roman"/>
        <charset val="134"/>
      </rPr>
      <t xml:space="preserve">5 </t>
    </r>
    <r>
      <rPr>
        <sz val="13"/>
        <color rgb="FF000000"/>
        <rFont val="汉仪书宋二KW"/>
        <charset val="134"/>
      </rPr>
      <t>分钟后形成稳定水凝胶；</t>
    </r>
    <r>
      <rPr>
        <sz val="13"/>
        <color rgb="FF000000"/>
        <rFont val="Times New Roman"/>
        <charset val="134"/>
      </rPr>
      <t xml:space="preserve">2. </t>
    </r>
    <r>
      <rPr>
        <sz val="13"/>
        <color rgb="FF000000"/>
        <rFont val="汉仪书宋二KW"/>
        <charset val="134"/>
      </rPr>
      <t>表征：</t>
    </r>
    <r>
      <rPr>
        <sz val="13"/>
        <color rgb="FF000000"/>
        <rFont val="Times New Roman"/>
        <charset val="134"/>
      </rPr>
      <t>SEM</t>
    </r>
    <r>
      <rPr>
        <sz val="13"/>
        <color rgb="FF000000"/>
        <rFont val="汉仪书宋二KW"/>
        <charset val="134"/>
      </rPr>
      <t>、</t>
    </r>
    <r>
      <rPr>
        <sz val="13"/>
        <color rgb="FF000000"/>
        <rFont val="Times New Roman"/>
        <charset val="134"/>
      </rPr>
      <t>TEM</t>
    </r>
    <r>
      <rPr>
        <sz val="13"/>
        <color rgb="FF000000"/>
        <rFont val="汉仪书宋二KW"/>
        <charset val="134"/>
      </rPr>
      <t>、</t>
    </r>
    <r>
      <rPr>
        <sz val="13"/>
        <color rgb="FF000000"/>
        <rFont val="Times New Roman"/>
        <charset val="134"/>
      </rPr>
      <t xml:space="preserve">AFM </t>
    </r>
    <r>
      <rPr>
        <sz val="13"/>
        <color rgb="FF000000"/>
        <rFont val="汉仪书宋二KW"/>
        <charset val="134"/>
      </rPr>
      <t>表征形貌；流变仪测试流变性能；</t>
    </r>
    <r>
      <rPr>
        <sz val="13"/>
        <color rgb="FF000000"/>
        <rFont val="Times New Roman"/>
        <charset val="134"/>
      </rPr>
      <t>MS</t>
    </r>
    <r>
      <rPr>
        <sz val="13"/>
        <color rgb="FF000000"/>
        <rFont val="汉仪书宋二KW"/>
        <charset val="134"/>
      </rPr>
      <t>、</t>
    </r>
    <r>
      <rPr>
        <sz val="13"/>
        <color rgb="FF000000"/>
        <rFont val="Times New Roman"/>
        <charset val="134"/>
      </rPr>
      <t>FT-IR</t>
    </r>
    <r>
      <rPr>
        <sz val="13"/>
        <color rgb="FF000000"/>
        <rFont val="汉仪书宋二KW"/>
        <charset val="134"/>
      </rPr>
      <t>、</t>
    </r>
    <r>
      <rPr>
        <sz val="13"/>
        <color rgb="FF000000"/>
        <rFont val="Times New Roman"/>
        <charset val="134"/>
      </rPr>
      <t>UV/Vis</t>
    </r>
    <r>
      <rPr>
        <sz val="13"/>
        <color rgb="FF000000"/>
        <rFont val="汉仪书宋二KW"/>
        <charset val="134"/>
      </rPr>
      <t>、荧光光谱、</t>
    </r>
    <r>
      <rPr>
        <sz val="13"/>
        <color rgb="FF000000"/>
        <rFont val="Times New Roman"/>
        <charset val="134"/>
      </rPr>
      <t>XRD</t>
    </r>
    <r>
      <rPr>
        <sz val="13"/>
        <color rgb="FF000000"/>
        <rFont val="汉仪书宋二KW"/>
        <charset val="134"/>
      </rPr>
      <t>、</t>
    </r>
    <r>
      <rPr>
        <sz val="13"/>
        <color rgb="FF000000"/>
        <rFont val="Times New Roman"/>
        <charset val="134"/>
      </rPr>
      <t xml:space="preserve">CD </t>
    </r>
    <r>
      <rPr>
        <sz val="13"/>
        <color rgb="FF000000"/>
        <rFont val="汉仪书宋二KW"/>
        <charset val="134"/>
      </rPr>
      <t>光谱分析组装机制；</t>
    </r>
    <r>
      <rPr>
        <sz val="13"/>
        <color rgb="FF000000"/>
        <rFont val="Times New Roman"/>
        <charset val="134"/>
      </rPr>
      <t xml:space="preserve">3. </t>
    </r>
    <r>
      <rPr>
        <sz val="13"/>
        <color rgb="FF000000"/>
        <rFont val="汉仪书宋二KW"/>
        <charset val="134"/>
      </rPr>
      <t>验证实验：体外</t>
    </r>
    <r>
      <rPr>
        <sz val="13"/>
        <color rgb="FF000000"/>
        <rFont val="Times New Roman"/>
        <charset val="134"/>
      </rPr>
      <t xml:space="preserve"> LPS </t>
    </r>
    <r>
      <rPr>
        <sz val="13"/>
        <color rgb="FF000000"/>
        <rFont val="汉仪书宋二KW"/>
        <charset val="134"/>
      </rPr>
      <t>诱导</t>
    </r>
    <r>
      <rPr>
        <sz val="13"/>
        <color rgb="FF000000"/>
        <rFont val="Times New Roman"/>
        <charset val="134"/>
      </rPr>
      <t xml:space="preserve"> BV2 </t>
    </r>
    <r>
      <rPr>
        <sz val="13"/>
        <color rgb="FF000000"/>
        <rFont val="汉仪书宋二KW"/>
        <charset val="134"/>
      </rPr>
      <t>细胞实验，</t>
    </r>
    <r>
      <rPr>
        <sz val="13"/>
        <color rgb="FF000000"/>
        <rFont val="Times New Roman"/>
        <charset val="134"/>
      </rPr>
      <t xml:space="preserve">MTT </t>
    </r>
    <r>
      <rPr>
        <sz val="13"/>
        <color rgb="FF000000"/>
        <rFont val="汉仪书宋二KW"/>
        <charset val="134"/>
      </rPr>
      <t>检测细胞毒性，</t>
    </r>
    <r>
      <rPr>
        <sz val="13"/>
        <color rgb="FF000000"/>
        <rFont val="Times New Roman"/>
        <charset val="134"/>
      </rPr>
      <t xml:space="preserve">Western blot </t>
    </r>
    <r>
      <rPr>
        <sz val="13"/>
        <color rgb="FF000000"/>
        <rFont val="汉仪书宋二KW"/>
        <charset val="134"/>
      </rPr>
      <t>检测信号通路，分子对接分析靶点</t>
    </r>
  </si>
  <si>
    <r>
      <rPr>
        <sz val="13"/>
        <color rgb="FF000000"/>
        <rFont val="汉仪书宋二KW"/>
        <charset val="134"/>
      </rPr>
      <t>蒽醌类化合物，具有多个酚羟基和羧基（氢键供体</t>
    </r>
    <r>
      <rPr>
        <sz val="13"/>
        <color rgb="FF000000"/>
        <rFont val="Times New Roman"/>
        <charset val="134"/>
      </rPr>
      <t xml:space="preserve"> / </t>
    </r>
    <r>
      <rPr>
        <sz val="13"/>
        <color rgb="FF000000"/>
        <rFont val="汉仪书宋二KW"/>
        <charset val="134"/>
      </rPr>
      <t>受体）；平面芳环结构（易形成</t>
    </r>
    <r>
      <rPr>
        <sz val="13"/>
        <color rgb="FF000000"/>
        <rFont val="Times New Roman"/>
        <charset val="134"/>
      </rPr>
      <t xml:space="preserve"> π-π </t>
    </r>
    <r>
      <rPr>
        <sz val="13"/>
        <color rgb="FF000000"/>
        <rFont val="汉仪书宋二KW"/>
        <charset val="134"/>
      </rPr>
      <t>堆积）；疏水蒽醌母核（强疏水相互作用）；羧基在</t>
    </r>
    <r>
      <rPr>
        <sz val="13"/>
        <color rgb="FF000000"/>
        <rFont val="Times New Roman"/>
        <charset val="134"/>
      </rPr>
      <t xml:space="preserve"> pH8.0-9.4 </t>
    </r>
    <r>
      <rPr>
        <sz val="13"/>
        <color rgb="FF000000"/>
        <rFont val="汉仪书宋二KW"/>
        <charset val="134"/>
      </rPr>
      <t>条件下部分去质子化，形成大黄酸钠盐，与单体共同组装</t>
    </r>
  </si>
  <si>
    <t>10.1038/s41467-019-09601-3</t>
  </si>
  <si>
    <r>
      <rPr>
        <sz val="13"/>
        <color rgb="FF000000"/>
        <rFont val="汉仪书宋二KW"/>
        <charset val="134"/>
      </rPr>
      <t>大黄酸</t>
    </r>
    <r>
      <rPr>
        <sz val="13"/>
        <color rgb="FF000000"/>
        <rFont val="Times New Roman"/>
        <charset val="134"/>
      </rPr>
      <t>+</t>
    </r>
    <r>
      <rPr>
        <sz val="13"/>
        <color rgb="FF000000"/>
        <rFont val="汉仪书宋二KW"/>
        <charset val="134"/>
      </rPr>
      <t>阿霉素</t>
    </r>
  </si>
  <si>
    <r>
      <rPr>
        <sz val="13"/>
        <color rgb="FF000000"/>
        <rFont val="汉仪书宋二KW"/>
        <charset val="134"/>
      </rPr>
      <t>棒状纳米粒</t>
    </r>
  </si>
  <si>
    <t>249.90±5.20</t>
  </si>
  <si>
    <r>
      <rPr>
        <sz val="13"/>
        <color rgb="FF000000"/>
        <rFont val="汉仪书宋二KW"/>
        <charset val="134"/>
      </rPr>
      <t>去离子水（超纯水）</t>
    </r>
  </si>
  <si>
    <r>
      <rPr>
        <sz val="13"/>
        <color rgb="FF000000"/>
        <rFont val="Times New Roman"/>
        <charset val="134"/>
      </rPr>
      <t>5.68mg/ml</t>
    </r>
    <r>
      <rPr>
        <sz val="13"/>
        <color rgb="FF000000"/>
        <rFont val="汉仪书宋二KW"/>
        <charset val="134"/>
      </rPr>
      <t>（大黄酸）</t>
    </r>
    <r>
      <rPr>
        <sz val="13"/>
        <color rgb="FF000000"/>
        <rFont val="Times New Roman"/>
        <charset val="134"/>
      </rPr>
      <t xml:space="preserve">
5.43mg/ml</t>
    </r>
    <r>
      <rPr>
        <sz val="13"/>
        <color rgb="FF000000"/>
        <rFont val="汉仪书宋二KW"/>
        <charset val="134"/>
      </rPr>
      <t>（阿霉素）</t>
    </r>
  </si>
  <si>
    <r>
      <rPr>
        <sz val="13"/>
        <color rgb="FF000000"/>
        <rFont val="汉仪书宋二KW"/>
        <charset val="134"/>
      </rPr>
      <t>摩尔比</t>
    </r>
    <r>
      <rPr>
        <sz val="13"/>
        <color rgb="FF000000"/>
        <rFont val="Times New Roman"/>
        <charset val="134"/>
      </rPr>
      <t>1:1</t>
    </r>
  </si>
  <si>
    <r>
      <rPr>
        <sz val="13"/>
        <color rgb="FF000000"/>
        <rFont val="汉仪书宋二KW"/>
        <charset val="134"/>
      </rPr>
      <t>将大黄酸溶液缓慢注入预热至</t>
    </r>
    <r>
      <rPr>
        <sz val="13"/>
        <color rgb="FF000000"/>
        <rFont val="Times New Roman"/>
        <charset val="134"/>
      </rPr>
      <t xml:space="preserve"> 60</t>
    </r>
    <r>
      <rPr>
        <sz val="13"/>
        <color rgb="FF000000"/>
        <rFont val="汉仪书宋二KW"/>
        <charset val="134"/>
      </rPr>
      <t>℃的去离子水中</t>
    </r>
  </si>
  <si>
    <r>
      <rPr>
        <sz val="11"/>
        <color rgb="FF000000"/>
        <rFont val="宋体"/>
        <charset val="134"/>
      </rPr>
      <t>同时考察</t>
    </r>
    <r>
      <rPr>
        <sz val="11"/>
        <color rgb="FF000000"/>
        <rFont val="Times New Roman"/>
        <charset val="134"/>
      </rPr>
      <t xml:space="preserve"> pH5.0</t>
    </r>
    <r>
      <rPr>
        <sz val="11"/>
        <color rgb="FF000000"/>
        <rFont val="宋体"/>
        <charset val="134"/>
      </rPr>
      <t>（酸性）下的释放行为</t>
    </r>
  </si>
  <si>
    <r>
      <rPr>
        <sz val="13"/>
        <color rgb="FF000000"/>
        <rFont val="汉仪书宋二KW"/>
        <charset val="134"/>
      </rPr>
      <t>超声处理（</t>
    </r>
    <r>
      <rPr>
        <sz val="13"/>
        <color rgb="FF000000"/>
        <rFont val="Times New Roman"/>
        <charset val="134"/>
      </rPr>
      <t>300W</t>
    </r>
    <r>
      <rPr>
        <sz val="13"/>
        <color rgb="FF000000"/>
        <rFont val="汉仪书宋二KW"/>
        <charset val="134"/>
      </rPr>
      <t>，全程超声，先注入大黄酸溶液超声，加入阿霉素后继续超声</t>
    </r>
    <r>
      <rPr>
        <sz val="13"/>
        <color rgb="FF000000"/>
        <rFont val="Times New Roman"/>
        <charset val="134"/>
      </rPr>
      <t xml:space="preserve"> 1h</t>
    </r>
  </si>
  <si>
    <r>
      <rPr>
        <sz val="13"/>
        <color rgb="FF000000"/>
        <rFont val="汉仪书宋二KW"/>
        <charset val="134"/>
      </rPr>
      <t>超声</t>
    </r>
    <r>
      <rPr>
        <sz val="13"/>
        <color rgb="FF000000"/>
        <rFont val="Times New Roman"/>
        <charset val="134"/>
      </rPr>
      <t xml:space="preserve"> 1h</t>
    </r>
    <r>
      <rPr>
        <sz val="13"/>
        <color rgb="FF000000"/>
        <rFont val="汉仪书宋二KW"/>
        <charset val="134"/>
      </rPr>
      <t>，后续超滤纯化</t>
    </r>
  </si>
  <si>
    <r>
      <rPr>
        <sz val="13"/>
        <color rgb="FF000000"/>
        <rFont val="Times New Roman"/>
        <charset val="134"/>
      </rPr>
      <t xml:space="preserve">1. </t>
    </r>
    <r>
      <rPr>
        <sz val="13"/>
        <color rgb="FF000000"/>
        <rFont val="汉仪书宋二KW"/>
        <charset val="134"/>
      </rPr>
      <t>抗肿瘤：与阿霉素协同增效，</t>
    </r>
    <r>
      <rPr>
        <sz val="13"/>
        <color rgb="FF000000"/>
        <rFont val="Times New Roman"/>
        <charset val="134"/>
      </rPr>
      <t>CI=0.51</t>
    </r>
    <r>
      <rPr>
        <sz val="13"/>
        <color rgb="FF000000"/>
        <rFont val="汉仪书宋二KW"/>
        <charset val="134"/>
      </rPr>
      <t>，对</t>
    </r>
    <r>
      <rPr>
        <sz val="13"/>
        <color rgb="FF000000"/>
        <rFont val="Times New Roman"/>
        <charset val="134"/>
      </rPr>
      <t xml:space="preserve"> 4T1 </t>
    </r>
    <r>
      <rPr>
        <sz val="13"/>
        <color rgb="FF000000"/>
        <rFont val="汉仪书宋二KW"/>
        <charset val="134"/>
      </rPr>
      <t>乳腺癌细胞抑制效果显著，诱导细胞凋亡；</t>
    </r>
    <r>
      <rPr>
        <sz val="13"/>
        <color rgb="FF000000"/>
        <rFont val="Times New Roman"/>
        <charset val="134"/>
      </rPr>
      <t xml:space="preserve">2. </t>
    </r>
    <r>
      <rPr>
        <sz val="13"/>
        <color rgb="FF000000"/>
        <rFont val="汉仪书宋二KW"/>
        <charset val="134"/>
      </rPr>
      <t>抗转移：抑制</t>
    </r>
    <r>
      <rPr>
        <sz val="13"/>
        <color rgb="FF000000"/>
        <rFont val="Times New Roman"/>
        <charset val="134"/>
      </rPr>
      <t xml:space="preserve"> 4T1 </t>
    </r>
    <r>
      <rPr>
        <sz val="13"/>
        <color rgb="FF000000"/>
        <rFont val="汉仪书宋二KW"/>
        <charset val="134"/>
      </rPr>
      <t>细胞迁移和侵袭，抑制体内肿瘤转移</t>
    </r>
    <r>
      <rPr>
        <sz val="13"/>
        <color rgb="FF000000"/>
        <rFont val="Times New Roman"/>
        <charset val="134"/>
      </rPr>
      <t xml:space="preserve">
3. </t>
    </r>
    <r>
      <rPr>
        <sz val="13"/>
        <color rgb="FF000000"/>
        <rFont val="汉仪书宋二KW"/>
        <charset val="134"/>
      </rPr>
      <t>抗炎：抑制</t>
    </r>
    <r>
      <rPr>
        <sz val="13"/>
        <color rgb="FF000000"/>
        <rFont val="Times New Roman"/>
        <charset val="134"/>
      </rPr>
      <t xml:space="preserve"> NF-κB</t>
    </r>
    <r>
      <rPr>
        <sz val="13"/>
        <color rgb="FF000000"/>
        <rFont val="汉仪书宋二KW"/>
        <charset val="134"/>
      </rPr>
      <t>、</t>
    </r>
    <r>
      <rPr>
        <sz val="13"/>
        <color rgb="FF000000"/>
        <rFont val="Times New Roman"/>
        <charset val="134"/>
      </rPr>
      <t xml:space="preserve">MMP-9 </t>
    </r>
    <r>
      <rPr>
        <sz val="13"/>
        <color rgb="FF000000"/>
        <rFont val="汉仪书宋二KW"/>
        <charset val="134"/>
      </rPr>
      <t>表达</t>
    </r>
    <r>
      <rPr>
        <sz val="13"/>
        <color rgb="FF000000"/>
        <rFont val="Times New Roman"/>
        <charset val="134"/>
      </rPr>
      <t xml:space="preserve">
4. </t>
    </r>
    <r>
      <rPr>
        <sz val="13"/>
        <color rgb="FF000000"/>
        <rFont val="汉仪书宋二KW"/>
        <charset val="134"/>
      </rPr>
      <t>安全性：降低阿霉素的心脏毒性，改善安全性</t>
    </r>
    <r>
      <rPr>
        <sz val="13"/>
        <color rgb="FF000000"/>
        <rFont val="Times New Roman"/>
        <charset val="134"/>
      </rPr>
      <t xml:space="preserve">
5. </t>
    </r>
    <r>
      <rPr>
        <sz val="13"/>
        <color rgb="FF000000"/>
        <rFont val="汉仪书宋二KW"/>
        <charset val="134"/>
      </rPr>
      <t>纳米化后提升细胞摄取和药物滞留，增强</t>
    </r>
    <r>
      <rPr>
        <sz val="13"/>
        <color rgb="FF000000"/>
        <rFont val="Times New Roman"/>
        <charset val="134"/>
      </rPr>
      <t xml:space="preserve"> EPR </t>
    </r>
    <r>
      <rPr>
        <sz val="13"/>
        <color rgb="FF000000"/>
        <rFont val="汉仪书宋二KW"/>
        <charset val="134"/>
      </rPr>
      <t>效应</t>
    </r>
  </si>
  <si>
    <r>
      <rPr>
        <sz val="11"/>
        <color rgb="FF000000"/>
        <rFont val="Times New Roman"/>
        <charset val="134"/>
      </rPr>
      <t xml:space="preserve">1. </t>
    </r>
    <r>
      <rPr>
        <sz val="11"/>
        <color rgb="FF000000"/>
        <rFont val="汉仪书宋二KW"/>
        <charset val="134"/>
      </rPr>
      <t>制备：将</t>
    </r>
    <r>
      <rPr>
        <sz val="11"/>
        <color rgb="FF000000"/>
        <rFont val="Times New Roman"/>
        <charset val="134"/>
      </rPr>
      <t xml:space="preserve"> 30μL 20mM </t>
    </r>
    <r>
      <rPr>
        <sz val="11"/>
        <color rgb="FF000000"/>
        <rFont val="汉仪书宋二KW"/>
        <charset val="134"/>
      </rPr>
      <t>大黄酸溶液缓慢注入</t>
    </r>
    <r>
      <rPr>
        <sz val="11"/>
        <color rgb="FF000000"/>
        <rFont val="Times New Roman"/>
        <charset val="134"/>
      </rPr>
      <t xml:space="preserve"> 3mL 60</t>
    </r>
    <r>
      <rPr>
        <sz val="11"/>
        <color rgb="FF000000"/>
        <rFont val="汉仪书宋二KW"/>
        <charset val="134"/>
      </rPr>
      <t>℃去离子水中，</t>
    </r>
    <r>
      <rPr>
        <sz val="11"/>
        <color rgb="FF000000"/>
        <rFont val="Times New Roman"/>
        <charset val="134"/>
      </rPr>
      <t xml:space="preserve">300W </t>
    </r>
    <r>
      <rPr>
        <sz val="11"/>
        <color rgb="FF000000"/>
        <rFont val="汉仪书宋二KW"/>
        <charset val="134"/>
      </rPr>
      <t>超声，加入</t>
    </r>
    <r>
      <rPr>
        <sz val="11"/>
        <color rgb="FF000000"/>
        <rFont val="Times New Roman"/>
        <charset val="134"/>
      </rPr>
      <t xml:space="preserve"> 60μL 10mM </t>
    </r>
    <r>
      <rPr>
        <sz val="11"/>
        <color rgb="FF000000"/>
        <rFont val="汉仪书宋二KW"/>
        <charset val="134"/>
      </rPr>
      <t>阿霉素溶液，继续超声</t>
    </r>
    <r>
      <rPr>
        <sz val="11"/>
        <color rgb="FF000000"/>
        <rFont val="Times New Roman"/>
        <charset val="134"/>
      </rPr>
      <t xml:space="preserve"> 1h</t>
    </r>
    <r>
      <rPr>
        <sz val="11"/>
        <color rgb="FF000000"/>
        <rFont val="汉仪书宋二KW"/>
        <charset val="134"/>
      </rPr>
      <t>，超滤纯化得到</t>
    </r>
    <r>
      <rPr>
        <sz val="11"/>
        <color rgb="FF000000"/>
        <rFont val="Times New Roman"/>
        <charset val="134"/>
      </rPr>
      <t xml:space="preserve"> RD NPs
2. </t>
    </r>
    <r>
      <rPr>
        <sz val="11"/>
        <color rgb="FF000000"/>
        <rFont val="汉仪书宋二KW"/>
        <charset val="134"/>
      </rPr>
      <t>表征：</t>
    </r>
    <r>
      <rPr>
        <sz val="11"/>
        <color rgb="FF000000"/>
        <rFont val="Times New Roman"/>
        <charset val="134"/>
      </rPr>
      <t>DLS</t>
    </r>
    <r>
      <rPr>
        <sz val="11"/>
        <color rgb="FF000000"/>
        <rFont val="汉仪书宋二KW"/>
        <charset val="134"/>
      </rPr>
      <t>、</t>
    </r>
    <r>
      <rPr>
        <sz val="11"/>
        <color rgb="FF000000"/>
        <rFont val="Times New Roman"/>
        <charset val="134"/>
      </rPr>
      <t>TEM</t>
    </r>
    <r>
      <rPr>
        <sz val="11"/>
        <color rgb="FF000000"/>
        <rFont val="汉仪书宋二KW"/>
        <charset val="134"/>
      </rPr>
      <t>、</t>
    </r>
    <r>
      <rPr>
        <sz val="11"/>
        <color rgb="FF000000"/>
        <rFont val="Times New Roman"/>
        <charset val="134"/>
      </rPr>
      <t>SEM</t>
    </r>
    <r>
      <rPr>
        <sz val="11"/>
        <color rgb="FF000000"/>
        <rFont val="汉仪书宋二KW"/>
        <charset val="134"/>
      </rPr>
      <t>、荧光光谱、</t>
    </r>
    <r>
      <rPr>
        <sz val="11"/>
        <color rgb="FF000000"/>
        <rFont val="Times New Roman"/>
        <charset val="134"/>
      </rPr>
      <t xml:space="preserve">HPLC </t>
    </r>
    <r>
      <rPr>
        <sz val="11"/>
        <color rgb="FF000000"/>
        <rFont val="汉仪书宋二KW"/>
        <charset val="134"/>
      </rPr>
      <t>表征组装体</t>
    </r>
    <r>
      <rPr>
        <sz val="11"/>
        <color rgb="FF000000"/>
        <rFont val="Times New Roman"/>
        <charset val="134"/>
      </rPr>
      <t xml:space="preserve">
3. </t>
    </r>
    <r>
      <rPr>
        <sz val="11"/>
        <color rgb="FF000000"/>
        <rFont val="汉仪书宋二KW"/>
        <charset val="134"/>
      </rPr>
      <t>验证实验：体外细胞实验（</t>
    </r>
    <r>
      <rPr>
        <sz val="11"/>
        <color rgb="FF000000"/>
        <rFont val="Times New Roman"/>
        <charset val="134"/>
      </rPr>
      <t>MTT</t>
    </r>
    <r>
      <rPr>
        <sz val="11"/>
        <color rgb="FF000000"/>
        <rFont val="汉仪书宋二KW"/>
        <charset val="134"/>
      </rPr>
      <t>、划痕实验、凋亡实验、细胞摄取）、体内</t>
    </r>
    <r>
      <rPr>
        <sz val="11"/>
        <color rgb="FF000000"/>
        <rFont val="Times New Roman"/>
        <charset val="134"/>
      </rPr>
      <t xml:space="preserve"> 4T1 </t>
    </r>
    <r>
      <rPr>
        <sz val="11"/>
        <color rgb="FF000000"/>
        <rFont val="汉仪书宋二KW"/>
        <charset val="134"/>
      </rPr>
      <t>乳腺癌小鼠模型实验（抗肿瘤、抗转移、生物分布、安全性评价）、分子动力学模拟</t>
    </r>
  </si>
  <si>
    <r>
      <rPr>
        <sz val="13"/>
        <color rgb="FF000000"/>
        <rFont val="汉仪书宋二KW"/>
        <charset val="134"/>
      </rPr>
      <t>蒽醌类化合物，具有多个酚羟基和羧基（氢键供体</t>
    </r>
    <r>
      <rPr>
        <sz val="13"/>
        <color rgb="FF000000"/>
        <rFont val="Times New Roman"/>
        <charset val="134"/>
      </rPr>
      <t xml:space="preserve"> / </t>
    </r>
    <r>
      <rPr>
        <sz val="13"/>
        <color rgb="FF000000"/>
        <rFont val="汉仪书宋二KW"/>
        <charset val="134"/>
      </rPr>
      <t>受体）；平面芳环结构（易形成</t>
    </r>
    <r>
      <rPr>
        <sz val="13"/>
        <color rgb="FF000000"/>
        <rFont val="Times New Roman"/>
        <charset val="134"/>
      </rPr>
      <t xml:space="preserve"> π-π </t>
    </r>
    <r>
      <rPr>
        <sz val="13"/>
        <color rgb="FF000000"/>
        <rFont val="汉仪书宋二KW"/>
        <charset val="134"/>
      </rPr>
      <t>堆积）；疏水蒽醌母核（强疏水相互作用）；可与阿霉素的蒽环结构形成分子间作用力，共组装形成纳米粒</t>
    </r>
  </si>
  <si>
    <t>无辅料绿色自组装，无有机溶剂残留；载药量和包封率优异，具有良好的胶体稳定性和血清稳定性</t>
  </si>
  <si>
    <r>
      <rPr>
        <sz val="13"/>
        <color theme="1"/>
        <rFont val="汉仪书宋二KW"/>
        <charset val="134"/>
      </rPr>
      <t>醌类</t>
    </r>
  </si>
  <si>
    <r>
      <rPr>
        <sz val="13"/>
        <color theme="1"/>
        <rFont val="汉仪书宋二KW"/>
        <charset val="134"/>
      </rPr>
      <t>大黄酸</t>
    </r>
  </si>
  <si>
    <r>
      <rPr>
        <sz val="13"/>
        <color theme="1"/>
        <rFont val="汉仪书宋二KW"/>
        <charset val="134"/>
      </rPr>
      <t>水溶性差，生物利用度低</t>
    </r>
  </si>
  <si>
    <r>
      <rPr>
        <sz val="11"/>
        <color theme="1"/>
        <rFont val="宋体"/>
        <charset val="134"/>
      </rPr>
      <t>大黄；虎杖；何首乌</t>
    </r>
  </si>
  <si>
    <r>
      <rPr>
        <sz val="13"/>
        <color theme="1"/>
        <rFont val="Times New Roman"/>
        <charset val="134"/>
      </rPr>
      <t>1.</t>
    </r>
    <r>
      <rPr>
        <sz val="13"/>
        <color theme="1"/>
        <rFont val="汉仪书宋二KW"/>
        <charset val="134"/>
      </rPr>
      <t>大黄酸单体未收录，含大黄酸的大黄提取物为《已使用化妆品原料目录（</t>
    </r>
    <r>
      <rPr>
        <sz val="13"/>
        <color theme="1"/>
        <rFont val="Times New Roman"/>
        <charset val="134"/>
      </rPr>
      <t xml:space="preserve">2021 </t>
    </r>
    <r>
      <rPr>
        <sz val="13"/>
        <color theme="1"/>
        <rFont val="汉仪书宋二KW"/>
        <charset val="134"/>
      </rPr>
      <t>年版）》收录原料，仅限淋洗类产品</t>
    </r>
    <r>
      <rPr>
        <sz val="13"/>
        <color theme="1"/>
        <rFont val="Times New Roman"/>
        <charset val="134"/>
      </rPr>
      <t xml:space="preserve">
2.</t>
    </r>
    <r>
      <rPr>
        <sz val="13"/>
        <color theme="1"/>
        <rFont val="汉仪书宋二KW"/>
        <charset val="134"/>
      </rPr>
      <t>大黄提取物最大使用浓度</t>
    </r>
    <r>
      <rPr>
        <sz val="13"/>
        <color theme="1"/>
        <rFont val="Times New Roman"/>
        <charset val="134"/>
      </rPr>
      <t xml:space="preserve"> 0.5%</t>
    </r>
    <r>
      <rPr>
        <sz val="13"/>
        <color theme="1"/>
        <rFont val="汉仪书宋二KW"/>
        <charset val="134"/>
      </rPr>
      <t>，具有抗炎、抗氧化、祛痘功效</t>
    </r>
  </si>
  <si>
    <r>
      <rPr>
        <sz val="13"/>
        <color theme="1"/>
        <rFont val="汉仪书宋二KW"/>
        <charset val="134"/>
      </rPr>
      <t>大黄药材用法用量</t>
    </r>
    <r>
      <rPr>
        <sz val="13"/>
        <color theme="1"/>
        <rFont val="Times New Roman"/>
        <charset val="134"/>
      </rPr>
      <t>3-15g</t>
    </r>
    <r>
      <rPr>
        <sz val="13"/>
        <color theme="1"/>
        <rFont val="汉仪书宋二KW"/>
        <charset val="134"/>
      </rPr>
      <t>，外用适量</t>
    </r>
  </si>
  <si>
    <r>
      <rPr>
        <sz val="13"/>
        <color theme="1"/>
        <rFont val="汉仪书宋二KW"/>
        <charset val="134"/>
      </rPr>
      <t>作为食品添加剂、保健食品原料使用</t>
    </r>
  </si>
  <si>
    <r>
      <rPr>
        <sz val="13"/>
        <color theme="1"/>
        <rFont val="汉仪书宋二KW"/>
        <charset val="134"/>
      </rPr>
      <t>调味品、烘焙食品、果冻、植物蛋白饮料、肉制品、功能性饮料、代餐食品</t>
    </r>
  </si>
  <si>
    <r>
      <rPr>
        <sz val="13"/>
        <color theme="1"/>
        <rFont val="汉仪书宋二KW"/>
        <charset val="134"/>
      </rPr>
      <t>每日允许摄入量（</t>
    </r>
    <r>
      <rPr>
        <sz val="13"/>
        <color theme="1"/>
        <rFont val="Times New Roman"/>
        <charset val="134"/>
      </rPr>
      <t>ADI</t>
    </r>
    <r>
      <rPr>
        <sz val="13"/>
        <color theme="1"/>
        <rFont val="汉仪书宋二KW"/>
        <charset val="134"/>
      </rPr>
      <t>）</t>
    </r>
    <r>
      <rPr>
        <sz val="13"/>
        <color theme="1"/>
        <rFont val="Times New Roman"/>
        <charset val="134"/>
      </rPr>
      <t>0.5mg/kg bw</t>
    </r>
    <r>
      <rPr>
        <sz val="13"/>
        <color theme="1"/>
        <rFont val="汉仪书宋二KW"/>
        <charset val="134"/>
      </rPr>
      <t>；食品中最大使用量</t>
    </r>
    <r>
      <rPr>
        <sz val="13"/>
        <color theme="1"/>
        <rFont val="Times New Roman"/>
        <charset val="134"/>
      </rPr>
      <t xml:space="preserve"> 0.05g/kg</t>
    </r>
  </si>
  <si>
    <r>
      <rPr>
        <sz val="13"/>
        <color theme="1"/>
        <rFont val="汉仪书宋二KW"/>
        <charset val="134"/>
      </rPr>
      <t>《已使用化妆品原料目录（</t>
    </r>
    <r>
      <rPr>
        <sz val="13"/>
        <color theme="1"/>
        <rFont val="Times New Roman"/>
        <charset val="134"/>
      </rPr>
      <t>2021</t>
    </r>
    <r>
      <rPr>
        <sz val="13"/>
        <color theme="1"/>
        <rFont val="汉仪书宋二KW"/>
        <charset val="134"/>
      </rPr>
      <t>年版）》；《中国药典</t>
    </r>
    <r>
      <rPr>
        <sz val="13"/>
        <color theme="1"/>
        <rFont val="Times New Roman"/>
        <charset val="134"/>
      </rPr>
      <t>2025</t>
    </r>
    <r>
      <rPr>
        <sz val="13"/>
        <color theme="1"/>
        <rFont val="汉仪书宋二KW"/>
        <charset val="134"/>
      </rPr>
      <t>版》、《食品安全国家标准食品添加剂使用标准》（</t>
    </r>
    <r>
      <rPr>
        <sz val="13"/>
        <color theme="1"/>
        <rFont val="Times New Roman"/>
        <charset val="134"/>
      </rPr>
      <t>GB2760-2024</t>
    </r>
    <r>
      <rPr>
        <sz val="13"/>
        <color theme="1"/>
        <rFont val="汉仪书宋二KW"/>
        <charset val="134"/>
      </rPr>
      <t>）</t>
    </r>
  </si>
  <si>
    <r>
      <rPr>
        <sz val="13"/>
        <color theme="1"/>
        <rFont val="汉仪书宋二KW"/>
        <charset val="134"/>
      </rPr>
      <t>三组分</t>
    </r>
  </si>
  <si>
    <r>
      <rPr>
        <sz val="13"/>
        <color rgb="FF000000"/>
        <rFont val="Times New Roman"/>
        <charset val="134"/>
      </rPr>
      <t xml:space="preserve"> </t>
    </r>
    <r>
      <rPr>
        <sz val="13"/>
        <color rgb="FF000000"/>
        <rFont val="汉仪书宋二KW"/>
        <charset val="134"/>
      </rPr>
      <t>大黄酸</t>
    </r>
    <r>
      <rPr>
        <sz val="13"/>
        <color rgb="FF000000"/>
        <rFont val="Times New Roman"/>
        <charset val="134"/>
      </rPr>
      <t xml:space="preserve"> + Gd³⁺ + Fe³⁺</t>
    </r>
  </si>
  <si>
    <r>
      <rPr>
        <sz val="13"/>
        <color theme="1"/>
        <rFont val="汉仪书宋二KW"/>
        <charset val="134"/>
      </rPr>
      <t>金属配位自组装</t>
    </r>
  </si>
  <si>
    <t>纳米片</t>
  </si>
  <si>
    <r>
      <rPr>
        <sz val="13"/>
        <color rgb="FF000000"/>
        <rFont val="汉仪书宋二KW"/>
        <charset val="134"/>
      </rPr>
      <t>金属配位键；</t>
    </r>
    <r>
      <rPr>
        <sz val="13"/>
        <color rgb="FF000000"/>
        <rFont val="Times New Roman"/>
        <charset val="134"/>
      </rPr>
      <t>π-π</t>
    </r>
    <r>
      <rPr>
        <sz val="13"/>
        <color rgb="FF000000"/>
        <rFont val="汉仪书宋二KW"/>
        <charset val="134"/>
      </rPr>
      <t>堆积；氢键；静电相互作用</t>
    </r>
  </si>
  <si>
    <r>
      <rPr>
        <sz val="13"/>
        <color rgb="FF000000"/>
        <rFont val="汉仪书宋二KW"/>
        <charset val="134"/>
      </rPr>
      <t>纳米片</t>
    </r>
  </si>
  <si>
    <r>
      <rPr>
        <sz val="11.5"/>
        <color rgb="FF0F1115"/>
        <rFont val="汉仪书宋二KW"/>
        <charset val="134"/>
      </rPr>
      <t>纳米片形态，横向尺寸数百纳米</t>
    </r>
  </si>
  <si>
    <t>AFM</t>
  </si>
  <si>
    <r>
      <rPr>
        <sz val="13"/>
        <color rgb="FF000000"/>
        <rFont val="汉仪书宋二KW"/>
        <charset val="134"/>
      </rPr>
      <t>水</t>
    </r>
  </si>
  <si>
    <r>
      <rPr>
        <sz val="13"/>
        <color rgb="FF000000"/>
        <rFont val="Times New Roman"/>
        <charset val="134"/>
      </rPr>
      <t>DMF/</t>
    </r>
    <r>
      <rPr>
        <sz val="13"/>
        <color rgb="FF000000"/>
        <rFont val="汉仪书宋二KW"/>
        <charset val="134"/>
      </rPr>
      <t>甲醇</t>
    </r>
  </si>
  <si>
    <r>
      <rPr>
        <sz val="13"/>
        <color rgb="FF000000"/>
        <rFont val="汉仪书宋二KW"/>
        <charset val="134"/>
      </rPr>
      <t>大黄酸</t>
    </r>
    <r>
      <rPr>
        <sz val="13"/>
        <color rgb="FF000000"/>
        <rFont val="Times New Roman"/>
        <charset val="134"/>
      </rPr>
      <t>+ GdCl₃·6H₂O + FeCl₃·6H₂O</t>
    </r>
  </si>
  <si>
    <r>
      <rPr>
        <sz val="13"/>
        <color rgb="FF000000"/>
        <rFont val="Times New Roman"/>
        <charset val="134"/>
      </rPr>
      <t>0.568mg/ml</t>
    </r>
    <r>
      <rPr>
        <sz val="13"/>
        <color rgb="FF000000"/>
        <rFont val="汉仪书宋二KW"/>
        <charset val="134"/>
      </rPr>
      <t>（大黄酸）</t>
    </r>
    <r>
      <rPr>
        <sz val="13"/>
        <color rgb="FF000000"/>
        <rFont val="Times New Roman"/>
        <charset val="134"/>
      </rPr>
      <t xml:space="preserve">
0.37mg/ml</t>
    </r>
    <r>
      <rPr>
        <sz val="13"/>
        <color rgb="FF000000"/>
        <rFont val="汉仪书宋二KW"/>
        <charset val="134"/>
      </rPr>
      <t>（</t>
    </r>
    <r>
      <rPr>
        <sz val="13"/>
        <color rgb="FF000000"/>
        <rFont val="Times New Roman"/>
        <charset val="134"/>
      </rPr>
      <t xml:space="preserve">GdCl₃·6H₂O </t>
    </r>
    <r>
      <rPr>
        <sz val="13"/>
        <color rgb="FF000000"/>
        <rFont val="汉仪书宋二KW"/>
        <charset val="134"/>
      </rPr>
      <t>）</t>
    </r>
    <r>
      <rPr>
        <sz val="13"/>
        <color rgb="FF000000"/>
        <rFont val="Times New Roman"/>
        <charset val="134"/>
      </rPr>
      <t xml:space="preserve">
0.27mg/ml</t>
    </r>
    <r>
      <rPr>
        <sz val="13"/>
        <color rgb="FF000000"/>
        <rFont val="汉仪书宋二KW"/>
        <charset val="134"/>
      </rPr>
      <t>（</t>
    </r>
    <r>
      <rPr>
        <sz val="13"/>
        <color rgb="FF000000"/>
        <rFont val="Times New Roman"/>
        <charset val="134"/>
      </rPr>
      <t>FeCl₃·6H₂O</t>
    </r>
    <r>
      <rPr>
        <sz val="13"/>
        <color rgb="FF000000"/>
        <rFont val="汉仪书宋二KW"/>
        <charset val="134"/>
      </rPr>
      <t>）</t>
    </r>
  </si>
  <si>
    <r>
      <rPr>
        <sz val="11.5"/>
        <color rgb="FF0F1115"/>
        <rFont val="汉仪书宋二KW"/>
        <charset val="134"/>
      </rPr>
      <t>摩尔比</t>
    </r>
    <r>
      <rPr>
        <sz val="11.5"/>
        <color rgb="FF0F1115"/>
        <rFont val="Times New Roman"/>
        <charset val="134"/>
      </rPr>
      <t xml:space="preserve"> Rh : Gd : Fe = 2 : 1 : 1</t>
    </r>
  </si>
  <si>
    <r>
      <rPr>
        <sz val="13"/>
        <color rgb="FF000000"/>
        <rFont val="Times New Roman"/>
        <charset val="134"/>
      </rPr>
      <t>110</t>
    </r>
    <r>
      <rPr>
        <sz val="13"/>
        <color rgb="FF000000"/>
        <rFont val="汉仪书宋二KW"/>
        <charset val="134"/>
      </rPr>
      <t>℃加热</t>
    </r>
    <r>
      <rPr>
        <sz val="13"/>
        <color rgb="FF000000"/>
        <rFont val="Times New Roman"/>
        <charset val="134"/>
      </rPr>
      <t>2h</t>
    </r>
  </si>
  <si>
    <r>
      <rPr>
        <sz val="13"/>
        <color rgb="FF000000"/>
        <rFont val="汉仪书宋二KW"/>
        <charset val="134"/>
      </rPr>
      <t>中性</t>
    </r>
  </si>
  <si>
    <r>
      <rPr>
        <sz val="13"/>
        <color rgb="FF000000"/>
        <rFont val="汉仪书宋二KW"/>
        <charset val="134"/>
      </rPr>
      <t>在</t>
    </r>
    <r>
      <rPr>
        <sz val="13"/>
        <color rgb="FF000000"/>
        <rFont val="Times New Roman"/>
        <charset val="134"/>
      </rPr>
      <t>pH 5.2~6.2</t>
    </r>
    <r>
      <rPr>
        <sz val="13"/>
        <color rgb="FF000000"/>
        <rFont val="汉仪书宋二KW"/>
        <charset val="134"/>
      </rPr>
      <t>条件下加速降解</t>
    </r>
  </si>
  <si>
    <r>
      <rPr>
        <sz val="11.5"/>
        <color rgb="FF0F1115"/>
        <rFont val="汉仪书宋二KW"/>
        <charset val="134"/>
      </rPr>
      <t>密封瓶中加热反应；无需超声</t>
    </r>
  </si>
  <si>
    <t>20h</t>
  </si>
  <si>
    <r>
      <rPr>
        <sz val="13"/>
        <color rgb="FF000000"/>
        <rFont val="Times New Roman"/>
        <charset val="134"/>
      </rPr>
      <t xml:space="preserve">1. </t>
    </r>
    <r>
      <rPr>
        <sz val="13"/>
        <color rgb="FF000000"/>
        <rFont val="汉仪书宋二KW"/>
        <charset val="134"/>
      </rPr>
      <t>诱导</t>
    </r>
    <r>
      <rPr>
        <sz val="13"/>
        <color rgb="FF000000"/>
        <rFont val="Times New Roman"/>
        <charset val="134"/>
      </rPr>
      <t>DNA</t>
    </r>
    <r>
      <rPr>
        <sz val="13"/>
        <color rgb="FF000000"/>
        <rFont val="汉仪书宋二KW"/>
        <charset val="134"/>
      </rPr>
      <t>双链断裂，激活</t>
    </r>
    <r>
      <rPr>
        <sz val="13"/>
        <color rgb="FF000000"/>
        <rFont val="Times New Roman"/>
        <charset val="134"/>
      </rPr>
      <t>STING</t>
    </r>
    <r>
      <rPr>
        <sz val="13"/>
        <color rgb="FF000000"/>
        <rFont val="汉仪书宋二KW"/>
        <charset val="134"/>
      </rPr>
      <t>通路，</t>
    </r>
    <r>
      <rPr>
        <sz val="13"/>
        <color rgb="FF000000"/>
        <rFont val="Times New Roman"/>
        <charset val="134"/>
      </rPr>
      <t>IFN-β</t>
    </r>
    <r>
      <rPr>
        <sz val="13"/>
        <color rgb="FF000000"/>
        <rFont val="汉仪书宋二KW"/>
        <charset val="134"/>
      </rPr>
      <t>分泌提升</t>
    </r>
    <r>
      <rPr>
        <sz val="13"/>
        <color rgb="FF000000"/>
        <rFont val="Times New Roman"/>
        <charset val="134"/>
      </rPr>
      <t>3.06</t>
    </r>
    <r>
      <rPr>
        <sz val="13"/>
        <color rgb="FF000000"/>
        <rFont val="汉仪书宋二KW"/>
        <charset val="134"/>
      </rPr>
      <t>倍；</t>
    </r>
    <r>
      <rPr>
        <sz val="13"/>
        <color rgb="FF000000"/>
        <rFont val="Times New Roman"/>
        <charset val="134"/>
      </rPr>
      <t xml:space="preserve">
2. </t>
    </r>
    <r>
      <rPr>
        <sz val="13"/>
        <color rgb="FF000000"/>
        <rFont val="汉仪书宋二KW"/>
        <charset val="134"/>
      </rPr>
      <t>通过</t>
    </r>
    <r>
      <rPr>
        <sz val="13"/>
        <color rgb="FF000000"/>
        <rFont val="Times New Roman"/>
        <charset val="134"/>
      </rPr>
      <t>Fe³⁺</t>
    </r>
    <r>
      <rPr>
        <sz val="13"/>
        <color rgb="FF000000"/>
        <rFont val="汉仪书宋二KW"/>
        <charset val="134"/>
      </rPr>
      <t>驱动芬顿反应产生</t>
    </r>
    <r>
      <rPr>
        <sz val="13"/>
        <color rgb="FF000000"/>
        <rFont val="Times New Roman"/>
        <charset val="134"/>
      </rPr>
      <t>ROS</t>
    </r>
    <r>
      <rPr>
        <sz val="13"/>
        <color rgb="FF000000"/>
        <rFont val="汉仪书宋二KW"/>
        <charset val="134"/>
      </rPr>
      <t>，消耗</t>
    </r>
    <r>
      <rPr>
        <sz val="13"/>
        <color rgb="FF000000"/>
        <rFont val="Times New Roman"/>
        <charset val="134"/>
      </rPr>
      <t>GSH</t>
    </r>
    <r>
      <rPr>
        <sz val="13"/>
        <color rgb="FF000000"/>
        <rFont val="汉仪书宋二KW"/>
        <charset val="134"/>
      </rPr>
      <t>，诱导铁死亡；</t>
    </r>
    <r>
      <rPr>
        <sz val="13"/>
        <color rgb="FF000000"/>
        <rFont val="Times New Roman"/>
        <charset val="134"/>
      </rPr>
      <t xml:space="preserve">
3. </t>
    </r>
    <r>
      <rPr>
        <sz val="13"/>
        <color rgb="FF000000"/>
        <rFont val="汉仪书宋二KW"/>
        <charset val="134"/>
      </rPr>
      <t>释放</t>
    </r>
    <r>
      <rPr>
        <sz val="13"/>
        <color rgb="FF000000"/>
        <rFont val="Times New Roman"/>
        <charset val="134"/>
      </rPr>
      <t>DAMPs</t>
    </r>
    <r>
      <rPr>
        <sz val="13"/>
        <color rgb="FF000000"/>
        <rFont val="汉仪书宋二KW"/>
        <charset val="134"/>
      </rPr>
      <t>（</t>
    </r>
    <r>
      <rPr>
        <sz val="13"/>
        <color rgb="FF000000"/>
        <rFont val="Times New Roman"/>
        <charset val="134"/>
      </rPr>
      <t>CRT</t>
    </r>
    <r>
      <rPr>
        <sz val="13"/>
        <color rgb="FF000000"/>
        <rFont val="汉仪书宋二KW"/>
        <charset val="134"/>
      </rPr>
      <t>、</t>
    </r>
    <r>
      <rPr>
        <sz val="13"/>
        <color rgb="FF000000"/>
        <rFont val="Times New Roman"/>
        <charset val="134"/>
      </rPr>
      <t>ATP</t>
    </r>
    <r>
      <rPr>
        <sz val="13"/>
        <color rgb="FF000000"/>
        <rFont val="汉仪书宋二KW"/>
        <charset val="134"/>
      </rPr>
      <t>、</t>
    </r>
    <r>
      <rPr>
        <sz val="13"/>
        <color rgb="FF000000"/>
        <rFont val="Times New Roman"/>
        <charset val="134"/>
      </rPr>
      <t>HMGB1</t>
    </r>
    <r>
      <rPr>
        <sz val="13"/>
        <color rgb="FF000000"/>
        <rFont val="汉仪书宋二KW"/>
        <charset val="134"/>
      </rPr>
      <t>），促进</t>
    </r>
    <r>
      <rPr>
        <sz val="13"/>
        <color rgb="FF000000"/>
        <rFont val="Times New Roman"/>
        <charset val="134"/>
      </rPr>
      <t>DC</t>
    </r>
    <r>
      <rPr>
        <sz val="13"/>
        <color rgb="FF000000"/>
        <rFont val="汉仪书宋二KW"/>
        <charset val="134"/>
      </rPr>
      <t>成熟、</t>
    </r>
    <r>
      <rPr>
        <sz val="13"/>
        <color rgb="FF000000"/>
        <rFont val="Times New Roman"/>
        <charset val="134"/>
      </rPr>
      <t>CD8⁺T</t>
    </r>
    <r>
      <rPr>
        <sz val="13"/>
        <color rgb="FF000000"/>
        <rFont val="汉仪书宋二KW"/>
        <charset val="134"/>
      </rPr>
      <t>细胞浸润、</t>
    </r>
    <r>
      <rPr>
        <sz val="13"/>
        <color rgb="FF000000"/>
        <rFont val="Times New Roman"/>
        <charset val="134"/>
      </rPr>
      <t>M2→M1</t>
    </r>
    <r>
      <rPr>
        <sz val="13"/>
        <color rgb="FF000000"/>
        <rFont val="汉仪书宋二KW"/>
        <charset val="134"/>
      </rPr>
      <t>巨噬细胞极化；</t>
    </r>
    <r>
      <rPr>
        <sz val="13"/>
        <color rgb="FF000000"/>
        <rFont val="Times New Roman"/>
        <charset val="134"/>
      </rPr>
      <t xml:space="preserve">
4. </t>
    </r>
    <r>
      <rPr>
        <sz val="13"/>
        <color rgb="FF000000"/>
        <rFont val="汉仪书宋二KW"/>
        <charset val="134"/>
      </rPr>
      <t>抑制</t>
    </r>
    <r>
      <rPr>
        <sz val="13"/>
        <color rgb="FF000000"/>
        <rFont val="Times New Roman"/>
        <charset val="134"/>
      </rPr>
      <t>Tregs</t>
    </r>
    <r>
      <rPr>
        <sz val="13"/>
        <color rgb="FF000000"/>
        <rFont val="汉仪书宋二KW"/>
        <charset val="134"/>
      </rPr>
      <t>和</t>
    </r>
    <r>
      <rPr>
        <sz val="13"/>
        <color rgb="FF000000"/>
        <rFont val="Times New Roman"/>
        <charset val="134"/>
      </rPr>
      <t>MDSCs</t>
    </r>
    <r>
      <rPr>
        <sz val="13"/>
        <color rgb="FF000000"/>
        <rFont val="汉仪书宋二KW"/>
        <charset val="134"/>
      </rPr>
      <t>浸润；</t>
    </r>
    <r>
      <rPr>
        <sz val="13"/>
        <color rgb="FF000000"/>
        <rFont val="Times New Roman"/>
        <charset val="134"/>
      </rPr>
      <t xml:space="preserve">
5. </t>
    </r>
    <r>
      <rPr>
        <sz val="13"/>
        <color rgb="FF000000"/>
        <rFont val="汉仪书宋二KW"/>
        <charset val="134"/>
      </rPr>
      <t>皮下乳腺癌模型肿瘤生长抑制率</t>
    </r>
    <r>
      <rPr>
        <sz val="13"/>
        <color rgb="FF000000"/>
        <rFont val="Times New Roman"/>
        <charset val="134"/>
      </rPr>
      <t>89.01%</t>
    </r>
    <r>
      <rPr>
        <sz val="13"/>
        <color rgb="FF000000"/>
        <rFont val="汉仪书宋二KW"/>
        <charset val="134"/>
      </rPr>
      <t>；</t>
    </r>
    <r>
      <rPr>
        <sz val="13"/>
        <color rgb="FF000000"/>
        <rFont val="Times New Roman"/>
        <charset val="134"/>
      </rPr>
      <t xml:space="preserve">
6. </t>
    </r>
    <r>
      <rPr>
        <sz val="13"/>
        <color rgb="FF000000"/>
        <rFont val="汉仪书宋二KW"/>
        <charset val="134"/>
      </rPr>
      <t>联合</t>
    </r>
    <r>
      <rPr>
        <sz val="13"/>
        <color rgb="FF000000"/>
        <rFont val="Times New Roman"/>
        <charset val="134"/>
      </rPr>
      <t>αPD-1</t>
    </r>
    <r>
      <rPr>
        <sz val="13"/>
        <color rgb="FF000000"/>
        <rFont val="汉仪书宋二KW"/>
        <charset val="134"/>
      </rPr>
      <t>显著抑制肺转移；</t>
    </r>
    <r>
      <rPr>
        <sz val="13"/>
        <color rgb="FF000000"/>
        <rFont val="Times New Roman"/>
        <charset val="134"/>
      </rPr>
      <t xml:space="preserve">
7. Gd/Fe</t>
    </r>
    <r>
      <rPr>
        <sz val="13"/>
        <color rgb="FF000000"/>
        <rFont val="汉仪书宋二KW"/>
        <charset val="134"/>
      </rPr>
      <t>组分实现</t>
    </r>
    <r>
      <rPr>
        <sz val="13"/>
        <color rgb="FF000000"/>
        <rFont val="Times New Roman"/>
        <charset val="134"/>
      </rPr>
      <t>T₁/T₂</t>
    </r>
    <r>
      <rPr>
        <sz val="13"/>
        <color rgb="FF000000"/>
        <rFont val="汉仪书宋二KW"/>
        <charset val="134"/>
      </rPr>
      <t>双模</t>
    </r>
    <r>
      <rPr>
        <sz val="13"/>
        <color rgb="FF000000"/>
        <rFont val="Times New Roman"/>
        <charset val="134"/>
      </rPr>
      <t>MRI</t>
    </r>
    <r>
      <rPr>
        <sz val="13"/>
        <color rgb="FF000000"/>
        <rFont val="汉仪书宋二KW"/>
        <charset val="134"/>
      </rPr>
      <t>成像</t>
    </r>
  </si>
  <si>
    <r>
      <rPr>
        <sz val="13"/>
        <color rgb="FF000000"/>
        <rFont val="Times New Roman"/>
        <charset val="134"/>
      </rPr>
      <t xml:space="preserve">1. </t>
    </r>
    <r>
      <rPr>
        <sz val="13"/>
        <color rgb="FF000000"/>
        <rFont val="汉仪书宋二KW"/>
        <charset val="134"/>
      </rPr>
      <t>配位自组装法制备</t>
    </r>
    <r>
      <rPr>
        <sz val="13"/>
        <color rgb="FF000000"/>
        <rFont val="Times New Roman"/>
        <charset val="134"/>
      </rPr>
      <t>FGR</t>
    </r>
    <r>
      <rPr>
        <sz val="13"/>
        <color rgb="FF000000"/>
        <rFont val="汉仪书宋二KW"/>
        <charset val="134"/>
      </rPr>
      <t>纳米片（</t>
    </r>
    <r>
      <rPr>
        <sz val="13"/>
        <color rgb="FF000000"/>
        <rFont val="Times New Roman"/>
        <charset val="134"/>
      </rPr>
      <t xml:space="preserve">110 </t>
    </r>
    <r>
      <rPr>
        <sz val="13"/>
        <color rgb="FF000000"/>
        <rFont val="汉仪书宋二KW"/>
        <charset val="134"/>
      </rPr>
      <t>℃，</t>
    </r>
    <r>
      <rPr>
        <sz val="13"/>
        <color rgb="FF000000"/>
        <rFont val="Times New Roman"/>
        <charset val="134"/>
      </rPr>
      <t>20 h</t>
    </r>
    <r>
      <rPr>
        <sz val="13"/>
        <color rgb="FF000000"/>
        <rFont val="汉仪书宋二KW"/>
        <charset val="134"/>
      </rPr>
      <t>）；</t>
    </r>
    <r>
      <rPr>
        <sz val="13"/>
        <color rgb="FF000000"/>
        <rFont val="Times New Roman"/>
        <charset val="134"/>
      </rPr>
      <t xml:space="preserve">
2. TEM/SEM/AFM/XPS/FTIR/UV-vis/MD</t>
    </r>
    <r>
      <rPr>
        <sz val="13"/>
        <color rgb="FF000000"/>
        <rFont val="汉仪书宋二KW"/>
        <charset val="134"/>
      </rPr>
      <t>模拟表征；</t>
    </r>
    <r>
      <rPr>
        <sz val="13"/>
        <color rgb="FF000000"/>
        <rFont val="Times New Roman"/>
        <charset val="134"/>
      </rPr>
      <t xml:space="preserve">
3. pH</t>
    </r>
    <r>
      <rPr>
        <sz val="13"/>
        <color rgb="FF000000"/>
        <rFont val="汉仪书宋二KW"/>
        <charset val="134"/>
      </rPr>
      <t>响应释放实验（</t>
    </r>
    <r>
      <rPr>
        <sz val="13"/>
        <color rgb="FF000000"/>
        <rFont val="Times New Roman"/>
        <charset val="134"/>
      </rPr>
      <t>pH 7.4/6.2/5.2</t>
    </r>
    <r>
      <rPr>
        <sz val="13"/>
        <color rgb="FF000000"/>
        <rFont val="汉仪书宋二KW"/>
        <charset val="134"/>
      </rPr>
      <t>）；</t>
    </r>
    <r>
      <rPr>
        <sz val="13"/>
        <color rgb="FF000000"/>
        <rFont val="Times New Roman"/>
        <charset val="134"/>
      </rPr>
      <t xml:space="preserve">
4. </t>
    </r>
    <r>
      <rPr>
        <sz val="13"/>
        <color rgb="FF000000"/>
        <rFont val="汉仪书宋二KW"/>
        <charset val="134"/>
      </rPr>
      <t>细胞摄取、</t>
    </r>
    <r>
      <rPr>
        <sz val="13"/>
        <color rgb="FF000000"/>
        <rFont val="Times New Roman"/>
        <charset val="134"/>
      </rPr>
      <t>CCK-8</t>
    </r>
    <r>
      <rPr>
        <sz val="13"/>
        <color rgb="FF000000"/>
        <rFont val="汉仪书宋二KW"/>
        <charset val="134"/>
      </rPr>
      <t>、</t>
    </r>
    <r>
      <rPr>
        <sz val="13"/>
        <color rgb="FF000000"/>
        <rFont val="Times New Roman"/>
        <charset val="134"/>
      </rPr>
      <t>ROS/GSH/LPO/</t>
    </r>
    <r>
      <rPr>
        <sz val="13"/>
        <color rgb="FF000000"/>
        <rFont val="汉仪书宋二KW"/>
        <charset val="134"/>
      </rPr>
      <t>线粒体膜电位检测；</t>
    </r>
    <r>
      <rPr>
        <sz val="13"/>
        <color rgb="FF000000"/>
        <rFont val="Times New Roman"/>
        <charset val="134"/>
      </rPr>
      <t xml:space="preserve">
5. </t>
    </r>
    <r>
      <rPr>
        <sz val="13"/>
        <color rgb="FF000000"/>
        <rFont val="汉仪书宋二KW"/>
        <charset val="134"/>
      </rPr>
      <t>转录组学（</t>
    </r>
    <r>
      <rPr>
        <sz val="13"/>
        <color rgb="FF000000"/>
        <rFont val="Times New Roman"/>
        <charset val="134"/>
      </rPr>
      <t>RNA-seq</t>
    </r>
    <r>
      <rPr>
        <sz val="13"/>
        <color rgb="FF000000"/>
        <rFont val="汉仪书宋二KW"/>
        <charset val="134"/>
      </rPr>
      <t>）、</t>
    </r>
    <r>
      <rPr>
        <sz val="13"/>
        <color rgb="FF000000"/>
        <rFont val="Times New Roman"/>
        <charset val="134"/>
      </rPr>
      <t>Western blot</t>
    </r>
    <r>
      <rPr>
        <sz val="13"/>
        <color rgb="FF000000"/>
        <rFont val="汉仪书宋二KW"/>
        <charset val="134"/>
      </rPr>
      <t>、彗星实验；</t>
    </r>
    <r>
      <rPr>
        <sz val="13"/>
        <color rgb="FF000000"/>
        <rFont val="Times New Roman"/>
        <charset val="134"/>
      </rPr>
      <t xml:space="preserve">
6. </t>
    </r>
    <r>
      <rPr>
        <sz val="13"/>
        <color rgb="FF000000"/>
        <rFont val="汉仪书宋二KW"/>
        <charset val="134"/>
      </rPr>
      <t>体内抗肿瘤实验（皮下瘤</t>
    </r>
    <r>
      <rPr>
        <sz val="13"/>
        <color rgb="FF000000"/>
        <rFont val="Times New Roman"/>
        <charset val="134"/>
      </rPr>
      <t>+</t>
    </r>
    <r>
      <rPr>
        <sz val="13"/>
        <color rgb="FF000000"/>
        <rFont val="汉仪书宋二KW"/>
        <charset val="134"/>
      </rPr>
      <t>肺转移模型）；</t>
    </r>
    <r>
      <rPr>
        <sz val="13"/>
        <color rgb="FF000000"/>
        <rFont val="Times New Roman"/>
        <charset val="134"/>
      </rPr>
      <t xml:space="preserve">
7. </t>
    </r>
    <r>
      <rPr>
        <sz val="13"/>
        <color rgb="FF000000"/>
        <rFont val="汉仪书宋二KW"/>
        <charset val="134"/>
      </rPr>
      <t>流式细胞术分析免疫细胞浸润；</t>
    </r>
    <r>
      <rPr>
        <sz val="13"/>
        <color rgb="FF000000"/>
        <rFont val="Times New Roman"/>
        <charset val="134"/>
      </rPr>
      <t xml:space="preserve">
8. </t>
    </r>
    <r>
      <rPr>
        <sz val="13"/>
        <color rgb="FF000000"/>
        <rFont val="汉仪书宋二KW"/>
        <charset val="134"/>
      </rPr>
      <t>体内</t>
    </r>
    <r>
      <rPr>
        <sz val="13"/>
        <color rgb="FF000000"/>
        <rFont val="Times New Roman"/>
        <charset val="134"/>
      </rPr>
      <t>MRI</t>
    </r>
    <r>
      <rPr>
        <sz val="13"/>
        <color rgb="FF000000"/>
        <rFont val="汉仪书宋二KW"/>
        <charset val="134"/>
      </rPr>
      <t>成像；</t>
    </r>
    <r>
      <rPr>
        <sz val="13"/>
        <color rgb="FF000000"/>
        <rFont val="Times New Roman"/>
        <charset val="134"/>
      </rPr>
      <t xml:space="preserve">
9. </t>
    </r>
    <r>
      <rPr>
        <sz val="13"/>
        <color rgb="FF000000"/>
        <rFont val="汉仪书宋二KW"/>
        <charset val="134"/>
      </rPr>
      <t>生物安全性评估（血生化、</t>
    </r>
    <r>
      <rPr>
        <sz val="13"/>
        <color rgb="FF000000"/>
        <rFont val="Times New Roman"/>
        <charset val="134"/>
      </rPr>
      <t>H&amp;E</t>
    </r>
    <r>
      <rPr>
        <sz val="13"/>
        <color rgb="FF000000"/>
        <rFont val="汉仪书宋二KW"/>
        <charset val="134"/>
      </rPr>
      <t>染色）</t>
    </r>
  </si>
  <si>
    <r>
      <rPr>
        <sz val="13"/>
        <color rgb="FF000000"/>
        <rFont val="汉仪书宋二KW"/>
        <charset val="134"/>
      </rPr>
      <t>蒽醌母核；含羧基（</t>
    </r>
    <r>
      <rPr>
        <sz val="13"/>
        <color rgb="FF000000"/>
        <rFont val="Times New Roman"/>
        <charset val="134"/>
      </rPr>
      <t>-COOH</t>
    </r>
    <r>
      <rPr>
        <sz val="13"/>
        <color rgb="FF000000"/>
        <rFont val="汉仪书宋二KW"/>
        <charset val="134"/>
      </rPr>
      <t>）和酚羟基（</t>
    </r>
    <r>
      <rPr>
        <sz val="13"/>
        <color rgb="FF000000"/>
        <rFont val="Times New Roman"/>
        <charset val="134"/>
      </rPr>
      <t>-OH</t>
    </r>
    <r>
      <rPr>
        <sz val="13"/>
        <color rgb="FF000000"/>
        <rFont val="汉仪书宋二KW"/>
        <charset val="134"/>
      </rPr>
      <t>）；可与金属离子配位；共轭大</t>
    </r>
    <r>
      <rPr>
        <sz val="13"/>
        <color rgb="FF000000"/>
        <rFont val="Times New Roman"/>
        <charset val="134"/>
      </rPr>
      <t>π</t>
    </r>
    <r>
      <rPr>
        <sz val="13"/>
        <color rgb="FF000000"/>
        <rFont val="汉仪书宋二KW"/>
        <charset val="134"/>
      </rPr>
      <t>键；可发生</t>
    </r>
    <r>
      <rPr>
        <sz val="13"/>
        <color rgb="FF000000"/>
        <rFont val="Times New Roman"/>
        <charset val="134"/>
      </rPr>
      <t>π-π</t>
    </r>
    <r>
      <rPr>
        <sz val="13"/>
        <color rgb="FF000000"/>
        <rFont val="汉仪书宋二KW"/>
        <charset val="134"/>
      </rPr>
      <t>堆积和氢键</t>
    </r>
  </si>
  <si>
    <r>
      <rPr>
        <sz val="12"/>
        <color rgb="FF000000"/>
        <rFont val="Times New Roman"/>
        <charset val="134"/>
      </rPr>
      <t xml:space="preserve">1. </t>
    </r>
    <r>
      <rPr>
        <sz val="12"/>
        <color rgb="FF000000"/>
        <rFont val="汉仪书宋二KW"/>
        <charset val="134"/>
      </rPr>
      <t>与</t>
    </r>
    <r>
      <rPr>
        <sz val="12"/>
        <color rgb="FF000000"/>
        <rFont val="Times New Roman"/>
        <charset val="134"/>
      </rPr>
      <t>Gd³⁺</t>
    </r>
    <r>
      <rPr>
        <sz val="12"/>
        <color rgb="FF000000"/>
        <rFont val="汉仪书宋二KW"/>
        <charset val="134"/>
      </rPr>
      <t>和</t>
    </r>
    <r>
      <rPr>
        <sz val="12"/>
        <color rgb="FF000000"/>
        <rFont val="Times New Roman"/>
        <charset val="134"/>
      </rPr>
      <t>Fe³⁺</t>
    </r>
    <r>
      <rPr>
        <sz val="12"/>
        <color rgb="FF000000"/>
        <rFont val="汉仪书宋二KW"/>
        <charset val="134"/>
      </rPr>
      <t>配位自组装形成双金属纳米片（</t>
    </r>
    <r>
      <rPr>
        <sz val="12"/>
        <color rgb="FF000000"/>
        <rFont val="Times New Roman"/>
        <charset val="134"/>
      </rPr>
      <t>FGR NSs</t>
    </r>
    <r>
      <rPr>
        <sz val="12"/>
        <color rgb="FF000000"/>
        <rFont val="汉仪书宋二KW"/>
        <charset val="134"/>
      </rPr>
      <t>）；</t>
    </r>
    <r>
      <rPr>
        <sz val="12"/>
        <color rgb="FF000000"/>
        <rFont val="Times New Roman"/>
        <charset val="134"/>
      </rPr>
      <t xml:space="preserve">
2. </t>
    </r>
    <r>
      <rPr>
        <sz val="12"/>
        <color rgb="FF000000"/>
        <rFont val="汉仪书宋二KW"/>
        <charset val="134"/>
      </rPr>
      <t>大黄酸载药量</t>
    </r>
    <r>
      <rPr>
        <sz val="12"/>
        <color rgb="FF000000"/>
        <rFont val="Times New Roman"/>
        <charset val="134"/>
      </rPr>
      <t>43.8%</t>
    </r>
    <r>
      <rPr>
        <sz val="12"/>
        <color rgb="FF000000"/>
        <rFont val="汉仪书宋二KW"/>
        <charset val="134"/>
      </rPr>
      <t>；</t>
    </r>
    <r>
      <rPr>
        <sz val="12"/>
        <color rgb="FF000000"/>
        <rFont val="Times New Roman"/>
        <charset val="134"/>
      </rPr>
      <t xml:space="preserve">
3. Fe</t>
    </r>
    <r>
      <rPr>
        <sz val="12"/>
        <color rgb="FF000000"/>
        <rFont val="汉仪书宋二KW"/>
        <charset val="134"/>
      </rPr>
      <t>含量</t>
    </r>
    <r>
      <rPr>
        <sz val="12"/>
        <color rgb="FF000000"/>
        <rFont val="Times New Roman"/>
        <charset val="134"/>
      </rPr>
      <t>2.19%</t>
    </r>
    <r>
      <rPr>
        <sz val="12"/>
        <color rgb="FF000000"/>
        <rFont val="汉仪书宋二KW"/>
        <charset val="134"/>
      </rPr>
      <t>，</t>
    </r>
    <r>
      <rPr>
        <sz val="12"/>
        <color rgb="FF000000"/>
        <rFont val="Times New Roman"/>
        <charset val="134"/>
      </rPr>
      <t>Gd</t>
    </r>
    <r>
      <rPr>
        <sz val="12"/>
        <color rgb="FF000000"/>
        <rFont val="汉仪书宋二KW"/>
        <charset val="134"/>
      </rPr>
      <t>含量</t>
    </r>
    <r>
      <rPr>
        <sz val="12"/>
        <color rgb="FF000000"/>
        <rFont val="Times New Roman"/>
        <charset val="134"/>
      </rPr>
      <t>13.13%</t>
    </r>
    <r>
      <rPr>
        <sz val="12"/>
        <color rgb="FF000000"/>
        <rFont val="汉仪书宋二KW"/>
        <charset val="134"/>
      </rPr>
      <t>；</t>
    </r>
    <r>
      <rPr>
        <sz val="12"/>
        <color rgb="FF000000"/>
        <rFont val="Times New Roman"/>
        <charset val="134"/>
      </rPr>
      <t xml:space="preserve">
4. </t>
    </r>
    <r>
      <rPr>
        <sz val="12"/>
        <color rgb="FF000000"/>
        <rFont val="汉仪书宋二KW"/>
        <charset val="134"/>
      </rPr>
      <t>兼具治疗（铁死亡</t>
    </r>
    <r>
      <rPr>
        <sz val="12"/>
        <color rgb="FF000000"/>
        <rFont val="Times New Roman"/>
        <charset val="134"/>
      </rPr>
      <t>+STING</t>
    </r>
    <r>
      <rPr>
        <sz val="12"/>
        <color rgb="FF000000"/>
        <rFont val="汉仪书宋二KW"/>
        <charset val="134"/>
      </rPr>
      <t>激活）与诊断（</t>
    </r>
    <r>
      <rPr>
        <sz val="12"/>
        <color rgb="FF000000"/>
        <rFont val="Times New Roman"/>
        <charset val="134"/>
      </rPr>
      <t>MRI</t>
    </r>
    <r>
      <rPr>
        <sz val="12"/>
        <color rgb="FF000000"/>
        <rFont val="汉仪书宋二KW"/>
        <charset val="134"/>
      </rPr>
      <t>）功能；</t>
    </r>
    <r>
      <rPr>
        <sz val="12"/>
        <color rgb="FF000000"/>
        <rFont val="Times New Roman"/>
        <charset val="134"/>
      </rPr>
      <t xml:space="preserve">
5. </t>
    </r>
    <r>
      <rPr>
        <sz val="12"/>
        <color rgb="FF000000"/>
        <rFont val="汉仪书宋二KW"/>
        <charset val="134"/>
      </rPr>
      <t>可静脉注射，实现系统性给药</t>
    </r>
  </si>
  <si>
    <t>10.1016/j.cej.2025.171051</t>
  </si>
  <si>
    <r>
      <rPr>
        <sz val="13"/>
        <color theme="1"/>
        <rFont val="Times New Roman"/>
        <charset val="134"/>
      </rPr>
      <t>EGCG + Rh-DFPFG-ss-ERGD</t>
    </r>
    <r>
      <rPr>
        <sz val="13"/>
        <color theme="1"/>
        <rFont val="汉仪书宋二KW"/>
        <charset val="134"/>
      </rPr>
      <t>（大黄酸</t>
    </r>
    <r>
      <rPr>
        <sz val="13"/>
        <color theme="1"/>
        <rFont val="Times New Roman"/>
        <charset val="134"/>
      </rPr>
      <t>-</t>
    </r>
    <r>
      <rPr>
        <sz val="13"/>
        <color theme="1"/>
        <rFont val="汉仪书宋二KW"/>
        <charset val="134"/>
      </rPr>
      <t>肽缀合物）</t>
    </r>
  </si>
  <si>
    <r>
      <rPr>
        <sz val="13"/>
        <color rgb="FF000000"/>
        <rFont val="汉仪书宋二KW"/>
        <charset val="134"/>
      </rPr>
      <t>氧化还原响应</t>
    </r>
  </si>
  <si>
    <r>
      <rPr>
        <sz val="13"/>
        <color rgb="FF000000"/>
        <rFont val="Times New Roman"/>
        <charset val="134"/>
      </rPr>
      <t>π-π</t>
    </r>
    <r>
      <rPr>
        <sz val="13"/>
        <color rgb="FF000000"/>
        <rFont val="汉仪书宋二KW"/>
        <charset val="134"/>
      </rPr>
      <t>堆积；氢键</t>
    </r>
  </si>
  <si>
    <r>
      <rPr>
        <sz val="13"/>
        <color rgb="FF000000"/>
        <rFont val="汉仪书宋二KW"/>
        <charset val="134"/>
      </rPr>
      <t>纳米纤维网络</t>
    </r>
  </si>
  <si>
    <t>9–11</t>
  </si>
  <si>
    <r>
      <rPr>
        <sz val="11.5"/>
        <color rgb="FF0F1115"/>
        <rFont val="汉仪书宋二KW"/>
        <charset val="134"/>
      </rPr>
      <t>水凝胶呈三维纳米纤维网络结构</t>
    </r>
  </si>
  <si>
    <t>EGCG + Rh-DFPFG-ss-ERGD</t>
  </si>
  <si>
    <r>
      <rPr>
        <sz val="13"/>
        <color rgb="FF000000"/>
        <rFont val="Times New Roman"/>
        <charset val="134"/>
      </rPr>
      <t>5mg/ml</t>
    </r>
    <r>
      <rPr>
        <sz val="13"/>
        <color rgb="FF000000"/>
        <rFont val="汉仪书宋二KW"/>
        <charset val="134"/>
      </rPr>
      <t>（</t>
    </r>
    <r>
      <rPr>
        <sz val="13"/>
        <color rgb="FF000000"/>
        <rFont val="Times New Roman"/>
        <charset val="134"/>
      </rPr>
      <t>Rh-</t>
    </r>
    <r>
      <rPr>
        <sz val="13"/>
        <color rgb="FF000000"/>
        <rFont val="汉仪书宋二KW"/>
        <charset val="134"/>
      </rPr>
      <t>肽）</t>
    </r>
    <r>
      <rPr>
        <sz val="13"/>
        <color rgb="FF000000"/>
        <rFont val="Times New Roman"/>
        <charset val="134"/>
      </rPr>
      <t xml:space="preserve">
0.4mg/ml</t>
    </r>
    <r>
      <rPr>
        <sz val="13"/>
        <color rgb="FF000000"/>
        <rFont val="汉仪书宋二KW"/>
        <charset val="134"/>
      </rPr>
      <t>（</t>
    </r>
    <r>
      <rPr>
        <sz val="13"/>
        <color rgb="FF000000"/>
        <rFont val="Times New Roman"/>
        <charset val="134"/>
      </rPr>
      <t>EGCG</t>
    </r>
    <r>
      <rPr>
        <sz val="13"/>
        <color rgb="FF000000"/>
        <rFont val="汉仪书宋二KW"/>
        <charset val="134"/>
      </rPr>
      <t>）</t>
    </r>
    <r>
      <rPr>
        <sz val="13"/>
        <color rgb="FF000000"/>
        <rFont val="Times New Roman"/>
        <charset val="134"/>
      </rPr>
      <t xml:space="preserve">
</t>
    </r>
  </si>
  <si>
    <r>
      <rPr>
        <sz val="13"/>
        <color rgb="FF000000"/>
        <rFont val="汉仪书宋二KW"/>
        <charset val="134"/>
      </rPr>
      <t>质量比</t>
    </r>
    <r>
      <rPr>
        <sz val="13"/>
        <color rgb="FF000000"/>
        <rFont val="Times New Roman"/>
        <charset val="134"/>
      </rPr>
      <t xml:space="preserve"> EGCG : Rh-</t>
    </r>
    <r>
      <rPr>
        <sz val="13"/>
        <color rgb="FF000000"/>
        <rFont val="汉仪书宋二KW"/>
        <charset val="134"/>
      </rPr>
      <t>肽</t>
    </r>
    <r>
      <rPr>
        <sz val="13"/>
        <color rgb="FF000000"/>
        <rFont val="Times New Roman"/>
        <charset val="134"/>
      </rPr>
      <t xml:space="preserve"> ≈ 1 : 12.5</t>
    </r>
  </si>
  <si>
    <r>
      <rPr>
        <sz val="13"/>
        <color rgb="FF000000"/>
        <rFont val="汉仪书宋二KW"/>
        <charset val="134"/>
      </rPr>
      <t>无特殊搅拌</t>
    </r>
    <r>
      <rPr>
        <sz val="13"/>
        <color rgb="FF000000"/>
        <rFont val="Times New Roman"/>
        <charset val="134"/>
      </rPr>
      <t xml:space="preserve"> / </t>
    </r>
    <r>
      <rPr>
        <sz val="13"/>
        <color rgb="FF000000"/>
        <rFont val="汉仪书宋二KW"/>
        <charset val="134"/>
      </rPr>
      <t>超声</t>
    </r>
  </si>
  <si>
    <t>30min</t>
  </si>
  <si>
    <r>
      <rPr>
        <sz val="13"/>
        <color rgb="FF000000"/>
        <rFont val="Times New Roman"/>
        <charset val="134"/>
      </rPr>
      <t xml:space="preserve">1. </t>
    </r>
    <r>
      <rPr>
        <sz val="13"/>
        <color rgb="FF000000"/>
        <rFont val="汉仪书宋二KW"/>
        <charset val="134"/>
      </rPr>
      <t>高效清除</t>
    </r>
    <r>
      <rPr>
        <sz val="13"/>
        <color rgb="FF000000"/>
        <rFont val="Times New Roman"/>
        <charset val="134"/>
      </rPr>
      <t>ROS</t>
    </r>
    <r>
      <rPr>
        <sz val="13"/>
        <color rgb="FF000000"/>
        <rFont val="汉仪书宋二KW"/>
        <charset val="134"/>
      </rPr>
      <t>（</t>
    </r>
    <r>
      <rPr>
        <sz val="13"/>
        <color rgb="FF000000"/>
        <rFont val="Times New Roman"/>
        <charset val="134"/>
      </rPr>
      <t>DPPH</t>
    </r>
    <r>
      <rPr>
        <sz val="13"/>
        <color rgb="FF000000"/>
        <rFont val="汉仪书宋二KW"/>
        <charset val="134"/>
      </rPr>
      <t>自由基清除率</t>
    </r>
    <r>
      <rPr>
        <sz val="13"/>
        <color rgb="FF000000"/>
        <rFont val="Times New Roman"/>
        <charset val="134"/>
      </rPr>
      <t>45%</t>
    </r>
    <r>
      <rPr>
        <sz val="13"/>
        <color rgb="FF000000"/>
        <rFont val="汉仪书宋二KW"/>
        <charset val="134"/>
      </rPr>
      <t>，显著优于</t>
    </r>
    <r>
      <rPr>
        <sz val="13"/>
        <color rgb="FF000000"/>
        <rFont val="Times New Roman"/>
        <charset val="134"/>
      </rPr>
      <t>Rh-gel</t>
    </r>
    <r>
      <rPr>
        <sz val="13"/>
        <color rgb="FF000000"/>
        <rFont val="汉仪书宋二KW"/>
        <charset val="134"/>
      </rPr>
      <t>的</t>
    </r>
    <r>
      <rPr>
        <sz val="13"/>
        <color rgb="FF000000"/>
        <rFont val="Times New Roman"/>
        <charset val="134"/>
      </rPr>
      <t>7.6%</t>
    </r>
    <r>
      <rPr>
        <sz val="13"/>
        <color rgb="FF000000"/>
        <rFont val="汉仪书宋二KW"/>
        <charset val="134"/>
      </rPr>
      <t>）；</t>
    </r>
    <r>
      <rPr>
        <sz val="13"/>
        <color rgb="FF000000"/>
        <rFont val="Times New Roman"/>
        <charset val="134"/>
      </rPr>
      <t xml:space="preserve">
2. </t>
    </r>
    <r>
      <rPr>
        <sz val="13"/>
        <color rgb="FF000000"/>
        <rFont val="汉仪书宋二KW"/>
        <charset val="134"/>
      </rPr>
      <t>抑制</t>
    </r>
    <r>
      <rPr>
        <sz val="13"/>
        <color rgb="FF000000"/>
        <rFont val="Times New Roman"/>
        <charset val="134"/>
      </rPr>
      <t>TLR4/NF-κB</t>
    </r>
    <r>
      <rPr>
        <sz val="13"/>
        <color rgb="FF000000"/>
        <rFont val="汉仪书宋二KW"/>
        <charset val="134"/>
      </rPr>
      <t>信号通路，降低</t>
    </r>
    <r>
      <rPr>
        <sz val="13"/>
        <color rgb="FF000000"/>
        <rFont val="Times New Roman"/>
        <charset val="134"/>
      </rPr>
      <t>TLR4</t>
    </r>
    <r>
      <rPr>
        <sz val="13"/>
        <color rgb="FF000000"/>
        <rFont val="汉仪书宋二KW"/>
        <charset val="134"/>
      </rPr>
      <t>表达，抑制</t>
    </r>
    <r>
      <rPr>
        <sz val="13"/>
        <color rgb="FF000000"/>
        <rFont val="Times New Roman"/>
        <charset val="134"/>
      </rPr>
      <t>IκBα</t>
    </r>
    <r>
      <rPr>
        <sz val="13"/>
        <color rgb="FF000000"/>
        <rFont val="汉仪书宋二KW"/>
        <charset val="134"/>
      </rPr>
      <t>和</t>
    </r>
    <r>
      <rPr>
        <sz val="13"/>
        <color rgb="FF000000"/>
        <rFont val="Times New Roman"/>
        <charset val="134"/>
      </rPr>
      <t>p65</t>
    </r>
    <r>
      <rPr>
        <sz val="13"/>
        <color rgb="FF000000"/>
        <rFont val="汉仪书宋二KW"/>
        <charset val="134"/>
      </rPr>
      <t>磷酸化；</t>
    </r>
    <r>
      <rPr>
        <sz val="13"/>
        <color rgb="FF000000"/>
        <rFont val="Times New Roman"/>
        <charset val="134"/>
      </rPr>
      <t xml:space="preserve">
3. </t>
    </r>
    <r>
      <rPr>
        <sz val="13"/>
        <color rgb="FF000000"/>
        <rFont val="汉仪书宋二KW"/>
        <charset val="134"/>
      </rPr>
      <t>减少炎症因子</t>
    </r>
    <r>
      <rPr>
        <sz val="13"/>
        <color rgb="FF000000"/>
        <rFont val="Times New Roman"/>
        <charset val="134"/>
      </rPr>
      <t>TNF-α</t>
    </r>
    <r>
      <rPr>
        <sz val="13"/>
        <color rgb="FF000000"/>
        <rFont val="汉仪书宋二KW"/>
        <charset val="134"/>
      </rPr>
      <t>、</t>
    </r>
    <r>
      <rPr>
        <sz val="13"/>
        <color rgb="FF000000"/>
        <rFont val="Times New Roman"/>
        <charset val="134"/>
      </rPr>
      <t>IL-6</t>
    </r>
    <r>
      <rPr>
        <sz val="13"/>
        <color rgb="FF000000"/>
        <rFont val="汉仪书宋二KW"/>
        <charset val="134"/>
      </rPr>
      <t>、</t>
    </r>
    <r>
      <rPr>
        <sz val="13"/>
        <color rgb="FF000000"/>
        <rFont val="Times New Roman"/>
        <charset val="134"/>
      </rPr>
      <t>IL-1β</t>
    </r>
    <r>
      <rPr>
        <sz val="13"/>
        <color rgb="FF000000"/>
        <rFont val="汉仪书宋二KW"/>
        <charset val="134"/>
      </rPr>
      <t>的分泌；</t>
    </r>
    <r>
      <rPr>
        <sz val="13"/>
        <color rgb="FF000000"/>
        <rFont val="Times New Roman"/>
        <charset val="134"/>
      </rPr>
      <t xml:space="preserve">
4. </t>
    </r>
    <r>
      <rPr>
        <sz val="13"/>
        <color rgb="FF000000"/>
        <rFont val="汉仪书宋二KW"/>
        <charset val="134"/>
      </rPr>
      <t>降低</t>
    </r>
    <r>
      <rPr>
        <sz val="13"/>
        <color rgb="FF000000"/>
        <rFont val="Times New Roman"/>
        <charset val="134"/>
      </rPr>
      <t>HMGB1</t>
    </r>
    <r>
      <rPr>
        <sz val="13"/>
        <color rgb="FF000000"/>
        <rFont val="汉仪书宋二KW"/>
        <charset val="134"/>
      </rPr>
      <t>和</t>
    </r>
    <r>
      <rPr>
        <sz val="13"/>
        <color rgb="FF000000"/>
        <rFont val="Times New Roman"/>
        <charset val="134"/>
      </rPr>
      <t>ATP</t>
    </r>
    <r>
      <rPr>
        <sz val="13"/>
        <color rgb="FF000000"/>
        <rFont val="汉仪书宋二KW"/>
        <charset val="134"/>
      </rPr>
      <t>释放，减少</t>
    </r>
    <r>
      <rPr>
        <sz val="13"/>
        <color rgb="FF000000"/>
        <rFont val="Times New Roman"/>
        <charset val="134"/>
      </rPr>
      <t>DAMPs</t>
    </r>
    <r>
      <rPr>
        <sz val="13"/>
        <color rgb="FF000000"/>
        <rFont val="汉仪书宋二KW"/>
        <charset val="134"/>
      </rPr>
      <t>介导的炎症放大；</t>
    </r>
    <r>
      <rPr>
        <sz val="13"/>
        <color rgb="FF000000"/>
        <rFont val="Times New Roman"/>
        <charset val="134"/>
      </rPr>
      <t xml:space="preserve">
5. </t>
    </r>
    <r>
      <rPr>
        <sz val="13"/>
        <color rgb="FF000000"/>
        <rFont val="汉仪书宋二KW"/>
        <charset val="134"/>
      </rPr>
      <t>抑制心肌细胞凋亡（</t>
    </r>
    <r>
      <rPr>
        <sz val="13"/>
        <color rgb="FF000000"/>
        <rFont val="Times New Roman"/>
        <charset val="134"/>
      </rPr>
      <t>TUNEL</t>
    </r>
    <r>
      <rPr>
        <sz val="13"/>
        <color rgb="FF000000"/>
        <rFont val="汉仪书宋二KW"/>
        <charset val="134"/>
      </rPr>
      <t>染色阳性率显著降低）；</t>
    </r>
    <r>
      <rPr>
        <sz val="13"/>
        <color rgb="FF000000"/>
        <rFont val="Times New Roman"/>
        <charset val="134"/>
      </rPr>
      <t xml:space="preserve">
6. </t>
    </r>
    <r>
      <rPr>
        <sz val="13"/>
        <color rgb="FF000000"/>
        <rFont val="汉仪书宋二KW"/>
        <charset val="134"/>
      </rPr>
      <t>促进巨噬细胞</t>
    </r>
    <r>
      <rPr>
        <sz val="13"/>
        <color rgb="FF000000"/>
        <rFont val="Times New Roman"/>
        <charset val="134"/>
      </rPr>
      <t>M2</t>
    </r>
    <r>
      <rPr>
        <sz val="13"/>
        <color rgb="FF000000"/>
        <rFont val="汉仪书宋二KW"/>
        <charset val="134"/>
      </rPr>
      <t>极化（</t>
    </r>
    <r>
      <rPr>
        <sz val="13"/>
        <color rgb="FF000000"/>
        <rFont val="Times New Roman"/>
        <charset val="134"/>
      </rPr>
      <t>CD206⁺/CD68⁺</t>
    </r>
    <r>
      <rPr>
        <sz val="13"/>
        <color rgb="FF000000"/>
        <rFont val="汉仪书宋二KW"/>
        <charset val="134"/>
      </rPr>
      <t>比例升高），减轻炎症；</t>
    </r>
    <r>
      <rPr>
        <sz val="13"/>
        <color rgb="FF000000"/>
        <rFont val="Times New Roman"/>
        <charset val="134"/>
      </rPr>
      <t xml:space="preserve">
7. </t>
    </r>
    <r>
      <rPr>
        <sz val="13"/>
        <color rgb="FF000000"/>
        <rFont val="汉仪书宋二KW"/>
        <charset val="134"/>
      </rPr>
      <t>改善心肌</t>
    </r>
    <r>
      <rPr>
        <sz val="13"/>
        <color rgb="FF000000"/>
        <rFont val="Times New Roman"/>
        <charset val="134"/>
      </rPr>
      <t>I/R</t>
    </r>
    <r>
      <rPr>
        <sz val="13"/>
        <color rgb="FF000000"/>
        <rFont val="汉仪书宋二KW"/>
        <charset val="134"/>
      </rPr>
      <t>损伤后心脏功能（</t>
    </r>
    <r>
      <rPr>
        <sz val="13"/>
        <color rgb="FF000000"/>
        <rFont val="Times New Roman"/>
        <charset val="134"/>
      </rPr>
      <t>EF: 65.68%</t>
    </r>
    <r>
      <rPr>
        <sz val="13"/>
        <color rgb="FF000000"/>
        <rFont val="汉仪书宋二KW"/>
        <charset val="134"/>
      </rPr>
      <t>，</t>
    </r>
    <r>
      <rPr>
        <sz val="13"/>
        <color rgb="FF000000"/>
        <rFont val="Times New Roman"/>
        <charset val="134"/>
      </rPr>
      <t>FS: 35.80%</t>
    </r>
    <r>
      <rPr>
        <sz val="13"/>
        <color rgb="FF000000"/>
        <rFont val="汉仪书宋二KW"/>
        <charset val="134"/>
      </rPr>
      <t>）；</t>
    </r>
    <r>
      <rPr>
        <sz val="13"/>
        <color rgb="FF000000"/>
        <rFont val="Times New Roman"/>
        <charset val="134"/>
      </rPr>
      <t xml:space="preserve">
8. </t>
    </r>
    <r>
      <rPr>
        <sz val="13"/>
        <color rgb="FF000000"/>
        <rFont val="汉仪书宋二KW"/>
        <charset val="134"/>
      </rPr>
      <t>减少心肌梗死面积（</t>
    </r>
    <r>
      <rPr>
        <sz val="13"/>
        <color rgb="FF000000"/>
        <rFont val="Times New Roman"/>
        <charset val="134"/>
      </rPr>
      <t>8.05% vs I/R</t>
    </r>
    <r>
      <rPr>
        <sz val="13"/>
        <color rgb="FF000000"/>
        <rFont val="汉仪书宋二KW"/>
        <charset val="134"/>
      </rPr>
      <t>组</t>
    </r>
    <r>
      <rPr>
        <sz val="13"/>
        <color rgb="FF000000"/>
        <rFont val="Times New Roman"/>
        <charset val="134"/>
      </rPr>
      <t>25.86%</t>
    </r>
    <r>
      <rPr>
        <sz val="13"/>
        <color rgb="FF000000"/>
        <rFont val="汉仪书宋二KW"/>
        <charset val="134"/>
      </rPr>
      <t>）和纤维化面积</t>
    </r>
  </si>
  <si>
    <r>
      <rPr>
        <sz val="13"/>
        <color rgb="FF000000"/>
        <rFont val="Times New Roman"/>
        <charset val="134"/>
      </rPr>
      <t>1. Fmoc</t>
    </r>
    <r>
      <rPr>
        <sz val="13"/>
        <color rgb="FF000000"/>
        <rFont val="汉仪书宋二KW"/>
        <charset val="134"/>
      </rPr>
      <t>固相合成法制备</t>
    </r>
    <r>
      <rPr>
        <sz val="13"/>
        <color rgb="FF000000"/>
        <rFont val="Times New Roman"/>
        <charset val="134"/>
      </rPr>
      <t>Rh-DFPFG-ss-ERGD</t>
    </r>
    <r>
      <rPr>
        <sz val="13"/>
        <color rgb="FF000000"/>
        <rFont val="汉仪书宋二KW"/>
        <charset val="134"/>
      </rPr>
      <t>肽，</t>
    </r>
    <r>
      <rPr>
        <sz val="13"/>
        <color rgb="FF000000"/>
        <rFont val="Times New Roman"/>
        <charset val="134"/>
      </rPr>
      <t>HPLC</t>
    </r>
    <r>
      <rPr>
        <sz val="13"/>
        <color rgb="FF000000"/>
        <rFont val="汉仪书宋二KW"/>
        <charset val="134"/>
      </rPr>
      <t>纯化，质谱鉴定；</t>
    </r>
    <r>
      <rPr>
        <sz val="13"/>
        <color rgb="FF000000"/>
        <rFont val="Times New Roman"/>
        <charset val="134"/>
      </rPr>
      <t xml:space="preserve">
2. EGCG</t>
    </r>
    <r>
      <rPr>
        <sz val="13"/>
        <color rgb="FF000000"/>
        <rFont val="汉仪书宋二KW"/>
        <charset val="134"/>
      </rPr>
      <t>与</t>
    </r>
    <r>
      <rPr>
        <sz val="13"/>
        <color rgb="FF000000"/>
        <rFont val="Times New Roman"/>
        <charset val="134"/>
      </rPr>
      <t>Rh-</t>
    </r>
    <r>
      <rPr>
        <sz val="13"/>
        <color rgb="FF000000"/>
        <rFont val="汉仪书宋二KW"/>
        <charset val="134"/>
      </rPr>
      <t>肽在</t>
    </r>
    <r>
      <rPr>
        <sz val="13"/>
        <color rgb="FF000000"/>
        <rFont val="Times New Roman"/>
        <charset val="134"/>
      </rPr>
      <t>PBS</t>
    </r>
    <r>
      <rPr>
        <sz val="13"/>
        <color rgb="FF000000"/>
        <rFont val="汉仪书宋二KW"/>
        <charset val="134"/>
      </rPr>
      <t>（</t>
    </r>
    <r>
      <rPr>
        <sz val="13"/>
        <color rgb="FF000000"/>
        <rFont val="Times New Roman"/>
        <charset val="134"/>
      </rPr>
      <t>pH 7.4</t>
    </r>
    <r>
      <rPr>
        <sz val="13"/>
        <color rgb="FF000000"/>
        <rFont val="汉仪书宋二KW"/>
        <charset val="134"/>
      </rPr>
      <t>）中混合，加入</t>
    </r>
    <r>
      <rPr>
        <sz val="13"/>
        <color rgb="FF000000"/>
        <rFont val="Times New Roman"/>
        <charset val="134"/>
      </rPr>
      <t>GSH</t>
    </r>
    <r>
      <rPr>
        <sz val="13"/>
        <color rgb="FF000000"/>
        <rFont val="汉仪书宋二KW"/>
        <charset val="134"/>
      </rPr>
      <t>触发自组装形成</t>
    </r>
    <r>
      <rPr>
        <sz val="13"/>
        <color rgb="FF000000"/>
        <rFont val="Times New Roman"/>
        <charset val="134"/>
      </rPr>
      <t>EGCG@Rh-gel</t>
    </r>
    <r>
      <rPr>
        <sz val="13"/>
        <color rgb="FF000000"/>
        <rFont val="汉仪书宋二KW"/>
        <charset val="134"/>
      </rPr>
      <t>；</t>
    </r>
    <r>
      <rPr>
        <sz val="13"/>
        <color rgb="FF000000"/>
        <rFont val="Times New Roman"/>
        <charset val="134"/>
      </rPr>
      <t xml:space="preserve">
3. TEM</t>
    </r>
    <r>
      <rPr>
        <sz val="13"/>
        <color rgb="FF000000"/>
        <rFont val="汉仪书宋二KW"/>
        <charset val="134"/>
      </rPr>
      <t>观察水凝胶微观形貌；</t>
    </r>
    <r>
      <rPr>
        <sz val="13"/>
        <color rgb="FF000000"/>
        <rFont val="Times New Roman"/>
        <charset val="134"/>
      </rPr>
      <t>FTIR</t>
    </r>
    <r>
      <rPr>
        <sz val="13"/>
        <color rgb="FF000000"/>
        <rFont val="汉仪书宋二KW"/>
        <charset val="134"/>
      </rPr>
      <t>、荧光光谱、</t>
    </r>
    <r>
      <rPr>
        <sz val="13"/>
        <color rgb="FF000000"/>
        <rFont val="Times New Roman"/>
        <charset val="134"/>
      </rPr>
      <t>CD</t>
    </r>
    <r>
      <rPr>
        <sz val="13"/>
        <color rgb="FF000000"/>
        <rFont val="汉仪书宋二KW"/>
        <charset val="134"/>
      </rPr>
      <t>光谱表征组装机制；</t>
    </r>
    <r>
      <rPr>
        <sz val="13"/>
        <color rgb="FF000000"/>
        <rFont val="Times New Roman"/>
        <charset val="134"/>
      </rPr>
      <t xml:space="preserve">
4. </t>
    </r>
    <r>
      <rPr>
        <sz val="13"/>
        <color rgb="FF000000"/>
        <rFont val="汉仪书宋二KW"/>
        <charset val="134"/>
      </rPr>
      <t>流变学测试凝胶机械强度与可注射性；</t>
    </r>
    <r>
      <rPr>
        <sz val="13"/>
        <color rgb="FF000000"/>
        <rFont val="Times New Roman"/>
        <charset val="134"/>
      </rPr>
      <t xml:space="preserve">
5. DPPH</t>
    </r>
    <r>
      <rPr>
        <sz val="13"/>
        <color rgb="FF000000"/>
        <rFont val="汉仪书宋二KW"/>
        <charset val="134"/>
      </rPr>
      <t>法测定</t>
    </r>
    <r>
      <rPr>
        <sz val="13"/>
        <color rgb="FF000000"/>
        <rFont val="Times New Roman"/>
        <charset val="134"/>
      </rPr>
      <t>ROS</t>
    </r>
    <r>
      <rPr>
        <sz val="13"/>
        <color rgb="FF000000"/>
        <rFont val="汉仪书宋二KW"/>
        <charset val="134"/>
      </rPr>
      <t>清除能力；</t>
    </r>
    <r>
      <rPr>
        <sz val="13"/>
        <color rgb="FF000000"/>
        <rFont val="Times New Roman"/>
        <charset val="134"/>
      </rPr>
      <t xml:space="preserve">
6. </t>
    </r>
    <r>
      <rPr>
        <sz val="13"/>
        <color rgb="FF000000"/>
        <rFont val="汉仪书宋二KW"/>
        <charset val="134"/>
      </rPr>
      <t>体外</t>
    </r>
    <r>
      <rPr>
        <sz val="13"/>
        <color rgb="FF000000"/>
        <rFont val="Times New Roman"/>
        <charset val="134"/>
      </rPr>
      <t>H/R</t>
    </r>
    <r>
      <rPr>
        <sz val="13"/>
        <color rgb="FF000000"/>
        <rFont val="汉仪书宋二KW"/>
        <charset val="134"/>
      </rPr>
      <t>模型（</t>
    </r>
    <r>
      <rPr>
        <sz val="13"/>
        <color rgb="FF000000"/>
        <rFont val="Times New Roman"/>
        <charset val="134"/>
      </rPr>
      <t>NRCMs</t>
    </r>
    <r>
      <rPr>
        <sz val="13"/>
        <color rgb="FF000000"/>
        <rFont val="汉仪书宋二KW"/>
        <charset val="134"/>
      </rPr>
      <t>和</t>
    </r>
    <r>
      <rPr>
        <sz val="13"/>
        <color rgb="FF000000"/>
        <rFont val="Times New Roman"/>
        <charset val="134"/>
      </rPr>
      <t>H9C2</t>
    </r>
    <r>
      <rPr>
        <sz val="13"/>
        <color rgb="FF000000"/>
        <rFont val="汉仪书宋二KW"/>
        <charset val="134"/>
      </rPr>
      <t>细胞）：</t>
    </r>
    <r>
      <rPr>
        <sz val="13"/>
        <color rgb="FF000000"/>
        <rFont val="Times New Roman"/>
        <charset val="134"/>
      </rPr>
      <t>CCK-8</t>
    </r>
    <r>
      <rPr>
        <sz val="13"/>
        <color rgb="FF000000"/>
        <rFont val="汉仪书宋二KW"/>
        <charset val="134"/>
      </rPr>
      <t>、</t>
    </r>
    <r>
      <rPr>
        <sz val="13"/>
        <color rgb="FF000000"/>
        <rFont val="Times New Roman"/>
        <charset val="134"/>
      </rPr>
      <t>Calcein-AM/PI</t>
    </r>
    <r>
      <rPr>
        <sz val="13"/>
        <color rgb="FF000000"/>
        <rFont val="汉仪书宋二KW"/>
        <charset val="134"/>
      </rPr>
      <t>、</t>
    </r>
    <r>
      <rPr>
        <sz val="13"/>
        <color rgb="FF000000"/>
        <rFont val="Times New Roman"/>
        <charset val="134"/>
      </rPr>
      <t>DHE/DCFH-DA</t>
    </r>
    <r>
      <rPr>
        <sz val="13"/>
        <color rgb="FF000000"/>
        <rFont val="汉仪书宋二KW"/>
        <charset val="134"/>
      </rPr>
      <t>荧光染色、</t>
    </r>
    <r>
      <rPr>
        <sz val="13"/>
        <color rgb="FF000000"/>
        <rFont val="Times New Roman"/>
        <charset val="134"/>
      </rPr>
      <t>TUNEL</t>
    </r>
    <r>
      <rPr>
        <sz val="13"/>
        <color rgb="FF000000"/>
        <rFont val="汉仪书宋二KW"/>
        <charset val="134"/>
      </rPr>
      <t>凋亡检测；</t>
    </r>
    <r>
      <rPr>
        <sz val="13"/>
        <color rgb="FF000000"/>
        <rFont val="Times New Roman"/>
        <charset val="134"/>
      </rPr>
      <t xml:space="preserve">
7. Western blot</t>
    </r>
    <r>
      <rPr>
        <sz val="13"/>
        <color rgb="FF000000"/>
        <rFont val="汉仪书宋二KW"/>
        <charset val="134"/>
      </rPr>
      <t>检测</t>
    </r>
    <r>
      <rPr>
        <sz val="13"/>
        <color rgb="FF000000"/>
        <rFont val="Times New Roman"/>
        <charset val="134"/>
      </rPr>
      <t>TLR4/NF-κB</t>
    </r>
    <r>
      <rPr>
        <sz val="13"/>
        <color rgb="FF000000"/>
        <rFont val="汉仪书宋二KW"/>
        <charset val="134"/>
      </rPr>
      <t>通路蛋白表达；</t>
    </r>
    <r>
      <rPr>
        <sz val="13"/>
        <color rgb="FF000000"/>
        <rFont val="Times New Roman"/>
        <charset val="134"/>
      </rPr>
      <t>RT-qPCR</t>
    </r>
    <r>
      <rPr>
        <sz val="13"/>
        <color rgb="FF000000"/>
        <rFont val="汉仪书宋二KW"/>
        <charset val="134"/>
      </rPr>
      <t>和</t>
    </r>
    <r>
      <rPr>
        <sz val="13"/>
        <color rgb="FF000000"/>
        <rFont val="Times New Roman"/>
        <charset val="134"/>
      </rPr>
      <t>ELISA</t>
    </r>
    <r>
      <rPr>
        <sz val="13"/>
        <color rgb="FF000000"/>
        <rFont val="汉仪书宋二KW"/>
        <charset val="134"/>
      </rPr>
      <t>检测炎症因子；</t>
    </r>
    <r>
      <rPr>
        <sz val="13"/>
        <color rgb="FF000000"/>
        <rFont val="Times New Roman"/>
        <charset val="134"/>
      </rPr>
      <t xml:space="preserve">
8. </t>
    </r>
    <r>
      <rPr>
        <sz val="13"/>
        <color rgb="FF000000"/>
        <rFont val="汉仪书宋二KW"/>
        <charset val="134"/>
      </rPr>
      <t>小鼠心肌</t>
    </r>
    <r>
      <rPr>
        <sz val="13"/>
        <color rgb="FF000000"/>
        <rFont val="Times New Roman"/>
        <charset val="134"/>
      </rPr>
      <t>I/R</t>
    </r>
    <r>
      <rPr>
        <sz val="13"/>
        <color rgb="FF000000"/>
        <rFont val="汉仪书宋二KW"/>
        <charset val="134"/>
      </rPr>
      <t>模型：局部注射水凝胶，</t>
    </r>
    <r>
      <rPr>
        <sz val="13"/>
        <color rgb="FF000000"/>
        <rFont val="Times New Roman"/>
        <charset val="134"/>
      </rPr>
      <t>TTC</t>
    </r>
    <r>
      <rPr>
        <sz val="13"/>
        <color rgb="FF000000"/>
        <rFont val="汉仪书宋二KW"/>
        <charset val="134"/>
      </rPr>
      <t>染色评估梗死面积，超声心动图评估心功能；</t>
    </r>
    <r>
      <rPr>
        <sz val="13"/>
        <color rgb="FF000000"/>
        <rFont val="Times New Roman"/>
        <charset val="134"/>
      </rPr>
      <t xml:space="preserve">
9. Masson</t>
    </r>
    <r>
      <rPr>
        <sz val="13"/>
        <color rgb="FF000000"/>
        <rFont val="汉仪书宋二KW"/>
        <charset val="134"/>
      </rPr>
      <t>染色评估纤维化，免疫荧光检测巨噬细胞极化（</t>
    </r>
    <r>
      <rPr>
        <sz val="13"/>
        <color rgb="FF000000"/>
        <rFont val="Times New Roman"/>
        <charset val="134"/>
      </rPr>
      <t>iNOS/CD68</t>
    </r>
    <r>
      <rPr>
        <sz val="13"/>
        <color rgb="FF000000"/>
        <rFont val="汉仪书宋二KW"/>
        <charset val="134"/>
      </rPr>
      <t>、</t>
    </r>
    <r>
      <rPr>
        <sz val="13"/>
        <color rgb="FF000000"/>
        <rFont val="Times New Roman"/>
        <charset val="134"/>
      </rPr>
      <t>CD206/CD68</t>
    </r>
    <r>
      <rPr>
        <sz val="13"/>
        <color rgb="FF000000"/>
        <rFont val="汉仪书宋二KW"/>
        <charset val="134"/>
      </rPr>
      <t>）和血管生成（</t>
    </r>
    <r>
      <rPr>
        <sz val="13"/>
        <color rgb="FF000000"/>
        <rFont val="Times New Roman"/>
        <charset val="134"/>
      </rPr>
      <t>CD31</t>
    </r>
    <r>
      <rPr>
        <sz val="13"/>
        <color rgb="FF000000"/>
        <rFont val="汉仪书宋二KW"/>
        <charset val="134"/>
      </rPr>
      <t>）</t>
    </r>
  </si>
  <si>
    <r>
      <rPr>
        <sz val="13"/>
        <color rgb="FF000000"/>
        <rFont val="Times New Roman"/>
        <charset val="134"/>
      </rPr>
      <t xml:space="preserve"> </t>
    </r>
    <r>
      <rPr>
        <sz val="13"/>
        <color rgb="FF000000"/>
        <rFont val="汉仪书宋二KW"/>
        <charset val="134"/>
      </rPr>
      <t>蒽醌母核；含羧基（</t>
    </r>
    <r>
      <rPr>
        <sz val="13"/>
        <color rgb="FF000000"/>
        <rFont val="Times New Roman"/>
        <charset val="134"/>
      </rPr>
      <t>-COOH</t>
    </r>
    <r>
      <rPr>
        <sz val="13"/>
        <color rgb="FF000000"/>
        <rFont val="汉仪书宋二KW"/>
        <charset val="134"/>
      </rPr>
      <t>）和酚羟基（</t>
    </r>
    <r>
      <rPr>
        <sz val="13"/>
        <color rgb="FF000000"/>
        <rFont val="Times New Roman"/>
        <charset val="134"/>
      </rPr>
      <t>-OH</t>
    </r>
    <r>
      <rPr>
        <sz val="13"/>
        <color rgb="FF000000"/>
        <rFont val="汉仪书宋二KW"/>
        <charset val="134"/>
      </rPr>
      <t>）；平面芳香结构可发生</t>
    </r>
    <r>
      <rPr>
        <sz val="13"/>
        <color rgb="FF000000"/>
        <rFont val="Times New Roman"/>
        <charset val="134"/>
      </rPr>
      <t>π-π</t>
    </r>
    <r>
      <rPr>
        <sz val="13"/>
        <color rgb="FF000000"/>
        <rFont val="汉仪书宋二KW"/>
        <charset val="134"/>
      </rPr>
      <t>堆积；羟基可形成分子间氢键；与</t>
    </r>
    <r>
      <rPr>
        <sz val="13"/>
        <color rgb="FF000000"/>
        <rFont val="Times New Roman"/>
        <charset val="134"/>
      </rPr>
      <t>DFPFG</t>
    </r>
    <r>
      <rPr>
        <sz val="13"/>
        <color rgb="FF000000"/>
        <rFont val="汉仪书宋二KW"/>
        <charset val="134"/>
      </rPr>
      <t>二肽序列协同增强自组装能力</t>
    </r>
  </si>
  <si>
    <r>
      <rPr>
        <sz val="12"/>
        <color rgb="FF000000"/>
        <rFont val="Times New Roman"/>
        <charset val="134"/>
      </rPr>
      <t xml:space="preserve">1. </t>
    </r>
    <r>
      <rPr>
        <sz val="12"/>
        <color rgb="FF000000"/>
        <rFont val="汉仪书宋二KW"/>
        <charset val="134"/>
      </rPr>
      <t>大黄酸以肽缀合物（</t>
    </r>
    <r>
      <rPr>
        <sz val="12"/>
        <color rgb="FF000000"/>
        <rFont val="Times New Roman"/>
        <charset val="134"/>
      </rPr>
      <t>Rh-DFPFG-ss-ERGD</t>
    </r>
    <r>
      <rPr>
        <sz val="12"/>
        <color rgb="FF000000"/>
        <rFont val="汉仪书宋二KW"/>
        <charset val="134"/>
      </rPr>
      <t>）形式参与组装，而非游离大黄酸；</t>
    </r>
    <r>
      <rPr>
        <sz val="12"/>
        <color rgb="FF000000"/>
        <rFont val="Times New Roman"/>
        <charset val="134"/>
      </rPr>
      <t xml:space="preserve">
2. </t>
    </r>
    <r>
      <rPr>
        <sz val="12"/>
        <color rgb="FF000000"/>
        <rFont val="汉仪书宋二KW"/>
        <charset val="134"/>
      </rPr>
      <t>二硫键连接子赋予</t>
    </r>
    <r>
      <rPr>
        <sz val="12"/>
        <color rgb="FF000000"/>
        <rFont val="Times New Roman"/>
        <charset val="134"/>
      </rPr>
      <t>GSH</t>
    </r>
    <r>
      <rPr>
        <sz val="12"/>
        <color rgb="FF000000"/>
        <rFont val="汉仪书宋二KW"/>
        <charset val="134"/>
      </rPr>
      <t>响应性，在还原环境中触发组装；</t>
    </r>
    <r>
      <rPr>
        <sz val="12"/>
        <color rgb="FF000000"/>
        <rFont val="Times New Roman"/>
        <charset val="134"/>
      </rPr>
      <t xml:space="preserve">
3. EGCG</t>
    </r>
    <r>
      <rPr>
        <sz val="12"/>
        <color rgb="FF000000"/>
        <rFont val="汉仪书宋二KW"/>
        <charset val="134"/>
      </rPr>
      <t>作为共组装伙伴参与水凝胶构建，同时提供强</t>
    </r>
    <r>
      <rPr>
        <sz val="12"/>
        <color rgb="FF000000"/>
        <rFont val="Times New Roman"/>
        <charset val="134"/>
      </rPr>
      <t>ROS</t>
    </r>
    <r>
      <rPr>
        <sz val="12"/>
        <color rgb="FF000000"/>
        <rFont val="汉仪书宋二KW"/>
        <charset val="134"/>
      </rPr>
      <t>清除能力；</t>
    </r>
    <r>
      <rPr>
        <sz val="12"/>
        <color rgb="FF000000"/>
        <rFont val="Times New Roman"/>
        <charset val="134"/>
      </rPr>
      <t xml:space="preserve">
4. EGCG</t>
    </r>
    <r>
      <rPr>
        <sz val="12"/>
        <color rgb="FF000000"/>
        <rFont val="汉仪书宋二KW"/>
        <charset val="134"/>
      </rPr>
      <t>的加入使水凝胶机械强度（</t>
    </r>
    <r>
      <rPr>
        <sz val="12"/>
        <color rgb="FF000000"/>
        <rFont val="Times New Roman"/>
        <charset val="134"/>
      </rPr>
      <t>G'</t>
    </r>
    <r>
      <rPr>
        <sz val="12"/>
        <color rgb="FF000000"/>
        <rFont val="汉仪书宋二KW"/>
        <charset val="134"/>
      </rPr>
      <t>和</t>
    </r>
    <r>
      <rPr>
        <sz val="12"/>
        <color rgb="FF000000"/>
        <rFont val="Times New Roman"/>
        <charset val="134"/>
      </rPr>
      <t>G''</t>
    </r>
    <r>
      <rPr>
        <sz val="12"/>
        <color rgb="FF000000"/>
        <rFont val="汉仪书宋二KW"/>
        <charset val="134"/>
      </rPr>
      <t>）提升，延长体内保留时间（</t>
    </r>
    <r>
      <rPr>
        <sz val="12"/>
        <color rgb="FF000000"/>
        <rFont val="Times New Roman"/>
        <charset val="134"/>
      </rPr>
      <t>≥7</t>
    </r>
    <r>
      <rPr>
        <sz val="12"/>
        <color rgb="FF000000"/>
        <rFont val="汉仪书宋二KW"/>
        <charset val="134"/>
      </rPr>
      <t>天）；</t>
    </r>
    <r>
      <rPr>
        <sz val="12"/>
        <color rgb="FF000000"/>
        <rFont val="Times New Roman"/>
        <charset val="134"/>
      </rPr>
      <t xml:space="preserve">
5. </t>
    </r>
    <r>
      <rPr>
        <sz val="12"/>
        <color rgb="FF000000"/>
        <rFont val="汉仪书宋二KW"/>
        <charset val="134"/>
      </rPr>
      <t>水凝胶具有可注射性和自愈合性，适用于心肌局部微创注射；</t>
    </r>
    <r>
      <rPr>
        <sz val="12"/>
        <color rgb="FF000000"/>
        <rFont val="Times New Roman"/>
        <charset val="134"/>
      </rPr>
      <t xml:space="preserve">
6. ERGD</t>
    </r>
    <r>
      <rPr>
        <sz val="12"/>
        <color rgb="FF000000"/>
        <rFont val="汉仪书宋二KW"/>
        <charset val="134"/>
      </rPr>
      <t>序列赋予心肌靶向能力；</t>
    </r>
    <r>
      <rPr>
        <sz val="12"/>
        <color rgb="FF000000"/>
        <rFont val="Times New Roman"/>
        <charset val="134"/>
      </rPr>
      <t xml:space="preserve">
7. </t>
    </r>
    <r>
      <rPr>
        <sz val="12"/>
        <color rgb="FF000000"/>
        <rFont val="汉仪书宋二KW"/>
        <charset val="134"/>
      </rPr>
      <t>同时实现抗</t>
    </r>
    <r>
      <rPr>
        <sz val="12"/>
        <color rgb="FF000000"/>
        <rFont val="Times New Roman"/>
        <charset val="134"/>
      </rPr>
      <t>ROS</t>
    </r>
    <r>
      <rPr>
        <sz val="12"/>
        <color rgb="FF000000"/>
        <rFont val="汉仪书宋二KW"/>
        <charset val="134"/>
      </rPr>
      <t>（</t>
    </r>
    <r>
      <rPr>
        <sz val="12"/>
        <color rgb="FF000000"/>
        <rFont val="Times New Roman"/>
        <charset val="134"/>
      </rPr>
      <t>EGCG</t>
    </r>
    <r>
      <rPr>
        <sz val="12"/>
        <color rgb="FF000000"/>
        <rFont val="汉仪书宋二KW"/>
        <charset val="134"/>
      </rPr>
      <t>）</t>
    </r>
    <r>
      <rPr>
        <sz val="12"/>
        <color rgb="FF000000"/>
        <rFont val="Times New Roman"/>
        <charset val="134"/>
      </rPr>
      <t xml:space="preserve">+ </t>
    </r>
    <r>
      <rPr>
        <sz val="12"/>
        <color rgb="FF000000"/>
        <rFont val="汉仪书宋二KW"/>
        <charset val="134"/>
      </rPr>
      <t>抗炎（大黄酸）协同治疗，阻断</t>
    </r>
    <r>
      <rPr>
        <sz val="12"/>
        <color rgb="FF000000"/>
        <rFont val="Times New Roman"/>
        <charset val="134"/>
      </rPr>
      <t>ROS-</t>
    </r>
    <r>
      <rPr>
        <sz val="12"/>
        <color rgb="FF000000"/>
        <rFont val="汉仪书宋二KW"/>
        <charset val="134"/>
      </rPr>
      <t>炎症恶性循环</t>
    </r>
  </si>
  <si>
    <t>10.1016/j.actbio.2022.06.039</t>
  </si>
  <si>
    <r>
      <rPr>
        <sz val="13"/>
        <color rgb="FF000000"/>
        <rFont val="汉仪书宋二KW"/>
        <charset val="134"/>
      </rPr>
      <t>大黄酸</t>
    </r>
    <r>
      <rPr>
        <sz val="13"/>
        <color rgb="FF000000"/>
        <rFont val="Times New Roman"/>
        <charset val="134"/>
      </rPr>
      <t>+</t>
    </r>
    <r>
      <rPr>
        <sz val="13"/>
        <color rgb="FF000000"/>
        <rFont val="汉仪书宋二KW"/>
        <charset val="134"/>
      </rPr>
      <t>螺旋藻</t>
    </r>
  </si>
  <si>
    <r>
      <rPr>
        <sz val="13"/>
        <color rgb="FF000000"/>
        <rFont val="汉仪书宋二KW"/>
        <charset val="134"/>
      </rPr>
      <t>三维多孔纳米纤维网络</t>
    </r>
  </si>
  <si>
    <r>
      <rPr>
        <sz val="13"/>
        <color rgb="FF000000"/>
        <rFont val="汉仪书宋二KW"/>
        <charset val="134"/>
      </rPr>
      <t>凝胶为宏观三</t>
    </r>
    <r>
      <rPr>
        <sz val="13"/>
        <color rgb="FF000000"/>
        <rFont val="楷体"/>
        <charset val="134"/>
      </rPr>
      <t>维</t>
    </r>
    <r>
      <rPr>
        <sz val="13"/>
        <color rgb="FF000000"/>
        <rFont val="汉仪书宋二KW"/>
        <charset val="134"/>
      </rPr>
      <t>网络，凝胶为宏观三维网络</t>
    </r>
  </si>
  <si>
    <t>SEM</t>
  </si>
  <si>
    <r>
      <rPr>
        <sz val="13"/>
        <color rgb="FF000000"/>
        <rFont val="汉仪书宋二KW"/>
        <charset val="134"/>
      </rPr>
      <t>水</t>
    </r>
    <r>
      <rPr>
        <sz val="13"/>
        <color rgb="FF000000"/>
        <rFont val="Times New Roman"/>
        <charset val="134"/>
      </rPr>
      <t>NaHCO₃</t>
    </r>
    <r>
      <rPr>
        <sz val="13"/>
        <color rgb="FF000000"/>
        <rFont val="汉仪书宋二KW"/>
        <charset val="134"/>
      </rPr>
      <t>溶液</t>
    </r>
  </si>
  <si>
    <r>
      <rPr>
        <sz val="13"/>
        <color rgb="FF000000"/>
        <rFont val="Times New Roman"/>
        <charset val="134"/>
      </rPr>
      <t>4mg/ml</t>
    </r>
    <r>
      <rPr>
        <sz val="13"/>
        <color rgb="FF000000"/>
        <rFont val="汉仪书宋二KW"/>
        <charset val="134"/>
      </rPr>
      <t>（大黄酸）</t>
    </r>
    <r>
      <rPr>
        <sz val="13"/>
        <color rgb="FF000000"/>
        <rFont val="Times New Roman"/>
        <charset val="134"/>
      </rPr>
      <t xml:space="preserve">
2mg/ml</t>
    </r>
    <r>
      <rPr>
        <sz val="13"/>
        <color rgb="FF000000"/>
        <rFont val="汉仪书宋二KW"/>
        <charset val="134"/>
      </rPr>
      <t>（螺旋藻）</t>
    </r>
  </si>
  <si>
    <r>
      <rPr>
        <sz val="13"/>
        <color rgb="FF000000"/>
        <rFont val="汉仪书宋二KW"/>
        <charset val="134"/>
      </rPr>
      <t>质量比</t>
    </r>
    <r>
      <rPr>
        <sz val="13"/>
        <color rgb="FF000000"/>
        <rFont val="Times New Roman"/>
        <charset val="134"/>
      </rPr>
      <t xml:space="preserve"> </t>
    </r>
    <r>
      <rPr>
        <sz val="13"/>
        <color rgb="FF000000"/>
        <rFont val="汉仪书宋二KW"/>
        <charset val="134"/>
      </rPr>
      <t>螺旋藻</t>
    </r>
    <r>
      <rPr>
        <sz val="13"/>
        <color rgb="FF000000"/>
        <rFont val="Times New Roman"/>
        <charset val="134"/>
      </rPr>
      <t xml:space="preserve"> : </t>
    </r>
    <r>
      <rPr>
        <sz val="13"/>
        <color rgb="FF000000"/>
        <rFont val="汉仪书宋二KW"/>
        <charset val="134"/>
      </rPr>
      <t>大黄酸</t>
    </r>
    <r>
      <rPr>
        <sz val="13"/>
        <color rgb="FF000000"/>
        <rFont val="Times New Roman"/>
        <charset val="134"/>
      </rPr>
      <t xml:space="preserve"> = 1 : 2</t>
    </r>
  </si>
  <si>
    <r>
      <rPr>
        <sz val="13"/>
        <color rgb="FF000000"/>
        <rFont val="汉仪书宋二KW"/>
        <charset val="134"/>
      </rPr>
      <t>加热（约</t>
    </r>
    <r>
      <rPr>
        <sz val="13"/>
        <color rgb="FF000000"/>
        <rFont val="Times New Roman"/>
        <charset val="134"/>
      </rPr>
      <t xml:space="preserve">80 </t>
    </r>
    <r>
      <rPr>
        <sz val="13"/>
        <color rgb="FF000000"/>
        <rFont val="汉仪书宋二KW"/>
        <charset val="134"/>
      </rPr>
      <t>℃）溶解，然后冷却至室温（</t>
    </r>
    <r>
      <rPr>
        <sz val="13"/>
        <color rgb="FF000000"/>
        <rFont val="Times New Roman"/>
        <charset val="134"/>
      </rPr>
      <t xml:space="preserve">25 </t>
    </r>
    <r>
      <rPr>
        <sz val="13"/>
        <color rgb="FF000000"/>
        <rFont val="汉仪书宋二KW"/>
        <charset val="134"/>
      </rPr>
      <t>℃）</t>
    </r>
  </si>
  <si>
    <r>
      <rPr>
        <sz val="13"/>
        <color rgb="FF000000"/>
        <rFont val="汉仪书宋二KW"/>
        <charset val="134"/>
      </rPr>
      <t>成胶后</t>
    </r>
    <r>
      <rPr>
        <sz val="13"/>
        <color rgb="FF000000"/>
        <rFont val="Times New Roman"/>
        <charset val="134"/>
      </rPr>
      <t>pH</t>
    </r>
    <r>
      <rPr>
        <sz val="13"/>
        <color rgb="FF000000"/>
        <rFont val="汉仪书宋二KW"/>
        <charset val="134"/>
      </rPr>
      <t>未明确，但</t>
    </r>
    <r>
      <rPr>
        <sz val="13"/>
        <color rgb="FF000000"/>
        <rFont val="Times New Roman"/>
        <charset val="134"/>
      </rPr>
      <t>NaHCO₃</t>
    </r>
    <r>
      <rPr>
        <sz val="13"/>
        <color rgb="FF000000"/>
        <rFont val="汉仪书宋二KW"/>
        <charset val="134"/>
      </rPr>
      <t>提供弱碱性环境</t>
    </r>
  </si>
  <si>
    <r>
      <rPr>
        <sz val="13"/>
        <color rgb="FF000000"/>
        <rFont val="汉仪书宋二KW"/>
        <charset val="134"/>
      </rPr>
      <t>超声辅助溶解，随后静置冷却，无需持续搅拌</t>
    </r>
  </si>
  <si>
    <r>
      <rPr>
        <sz val="13"/>
        <color rgb="FF000000"/>
        <rFont val="汉仪书宋二KW"/>
        <charset val="134"/>
      </rPr>
      <t>冷却后数分钟内快速成胶（具体时间未给）</t>
    </r>
  </si>
  <si>
    <r>
      <rPr>
        <sz val="13"/>
        <color rgb="FF000000"/>
        <rFont val="Times New Roman"/>
        <charset val="134"/>
      </rPr>
      <t xml:space="preserve"> 1. </t>
    </r>
    <r>
      <rPr>
        <sz val="13"/>
        <color rgb="FF000000"/>
        <rFont val="汉仪书宋二KW"/>
        <charset val="134"/>
      </rPr>
      <t>抗肠炎：抑制</t>
    </r>
    <r>
      <rPr>
        <sz val="13"/>
        <color rgb="FF000000"/>
        <rFont val="Times New Roman"/>
        <charset val="134"/>
      </rPr>
      <t>NF-κB-caspase-1</t>
    </r>
    <r>
      <rPr>
        <sz val="13"/>
        <color rgb="FF000000"/>
        <rFont val="汉仪书宋二KW"/>
        <charset val="134"/>
      </rPr>
      <t>通路，降低</t>
    </r>
    <r>
      <rPr>
        <sz val="13"/>
        <color rgb="FF000000"/>
        <rFont val="Times New Roman"/>
        <charset val="134"/>
      </rPr>
      <t>TNF-α</t>
    </r>
    <r>
      <rPr>
        <sz val="13"/>
        <color rgb="FF000000"/>
        <rFont val="汉仪书宋二KW"/>
        <charset val="134"/>
      </rPr>
      <t>、</t>
    </r>
    <r>
      <rPr>
        <sz val="13"/>
        <color rgb="FF000000"/>
        <rFont val="Times New Roman"/>
        <charset val="134"/>
      </rPr>
      <t>IL-6</t>
    </r>
    <r>
      <rPr>
        <sz val="13"/>
        <color rgb="FF000000"/>
        <rFont val="汉仪书宋二KW"/>
        <charset val="134"/>
      </rPr>
      <t>、</t>
    </r>
    <r>
      <rPr>
        <sz val="13"/>
        <color rgb="FF000000"/>
        <rFont val="Times New Roman"/>
        <charset val="134"/>
      </rPr>
      <t>IL-1β</t>
    </r>
    <r>
      <rPr>
        <sz val="13"/>
        <color rgb="FF000000"/>
        <rFont val="汉仪书宋二KW"/>
        <charset val="134"/>
      </rPr>
      <t>；</t>
    </r>
    <r>
      <rPr>
        <sz val="13"/>
        <color rgb="FF000000"/>
        <rFont val="Times New Roman"/>
        <charset val="134"/>
      </rPr>
      <t xml:space="preserve">
2. </t>
    </r>
    <r>
      <rPr>
        <sz val="13"/>
        <color rgb="FF000000"/>
        <rFont val="汉仪书宋二KW"/>
        <charset val="134"/>
      </rPr>
      <t>修复肠屏障：上调紧密连接蛋白（</t>
    </r>
    <r>
      <rPr>
        <sz val="13"/>
        <color rgb="FF000000"/>
        <rFont val="Times New Roman"/>
        <charset val="134"/>
      </rPr>
      <t>Claudin-1</t>
    </r>
    <r>
      <rPr>
        <sz val="13"/>
        <color rgb="FF000000"/>
        <rFont val="汉仪书宋二KW"/>
        <charset val="134"/>
      </rPr>
      <t>、</t>
    </r>
    <r>
      <rPr>
        <sz val="13"/>
        <color rgb="FF000000"/>
        <rFont val="Times New Roman"/>
        <charset val="134"/>
      </rPr>
      <t>Occludin</t>
    </r>
    <r>
      <rPr>
        <sz val="13"/>
        <color rgb="FF000000"/>
        <rFont val="汉仪书宋二KW"/>
        <charset val="134"/>
      </rPr>
      <t>、</t>
    </r>
    <r>
      <rPr>
        <sz val="13"/>
        <color rgb="FF000000"/>
        <rFont val="Times New Roman"/>
        <charset val="134"/>
      </rPr>
      <t>ZO-1</t>
    </r>
    <r>
      <rPr>
        <sz val="13"/>
        <color rgb="FF000000"/>
        <rFont val="汉仪书宋二KW"/>
        <charset val="134"/>
      </rPr>
      <t>），降低肠通透性；</t>
    </r>
    <r>
      <rPr>
        <sz val="13"/>
        <color rgb="FF000000"/>
        <rFont val="Times New Roman"/>
        <charset val="134"/>
      </rPr>
      <t xml:space="preserve">
3. </t>
    </r>
    <r>
      <rPr>
        <sz val="13"/>
        <color rgb="FF000000"/>
        <rFont val="汉仪书宋二KW"/>
        <charset val="134"/>
      </rPr>
      <t>调节肠道菌群：增加有益菌（</t>
    </r>
    <r>
      <rPr>
        <sz val="13"/>
        <color rgb="FF000000"/>
        <rFont val="Times New Roman"/>
        <charset val="134"/>
      </rPr>
      <t>Ligilactobacillus</t>
    </r>
    <r>
      <rPr>
        <sz val="13"/>
        <color rgb="FF000000"/>
        <rFont val="汉仪书宋二KW"/>
        <charset val="134"/>
      </rPr>
      <t>、</t>
    </r>
    <r>
      <rPr>
        <sz val="13"/>
        <color rgb="FF000000"/>
        <rFont val="Times New Roman"/>
        <charset val="134"/>
      </rPr>
      <t>Faecalibacterium</t>
    </r>
    <r>
      <rPr>
        <sz val="13"/>
        <color rgb="FF000000"/>
        <rFont val="汉仪书宋二KW"/>
        <charset val="134"/>
      </rPr>
      <t>等），减少有害菌（</t>
    </r>
    <r>
      <rPr>
        <sz val="13"/>
        <color rgb="FF000000"/>
        <rFont val="Times New Roman"/>
        <charset val="134"/>
      </rPr>
      <t>Akkermansia</t>
    </r>
    <r>
      <rPr>
        <sz val="13"/>
        <color rgb="FF000000"/>
        <rFont val="汉仪书宋二KW"/>
        <charset val="134"/>
      </rPr>
      <t>等）；</t>
    </r>
    <r>
      <rPr>
        <sz val="13"/>
        <color rgb="FF000000"/>
        <rFont val="Times New Roman"/>
        <charset val="134"/>
      </rPr>
      <t xml:space="preserve">
4. </t>
    </r>
    <r>
      <rPr>
        <sz val="13"/>
        <color rgb="FF000000"/>
        <rFont val="汉仪书宋二KW"/>
        <charset val="134"/>
      </rPr>
      <t>调节代谢物：影响硫胺素、维生素</t>
    </r>
    <r>
      <rPr>
        <sz val="13"/>
        <color rgb="FF000000"/>
        <rFont val="Times New Roman"/>
        <charset val="134"/>
      </rPr>
      <t>B6</t>
    </r>
    <r>
      <rPr>
        <sz val="13"/>
        <color rgb="FF000000"/>
        <rFont val="汉仪书宋二KW"/>
        <charset val="134"/>
      </rPr>
      <t>、牛磺酸等代谢通路；</t>
    </r>
    <r>
      <rPr>
        <sz val="13"/>
        <color rgb="FF000000"/>
        <rFont val="Times New Roman"/>
        <charset val="134"/>
      </rPr>
      <t xml:space="preserve">
5. </t>
    </r>
    <r>
      <rPr>
        <sz val="13"/>
        <color rgb="FF000000"/>
        <rFont val="汉仪书宋二KW"/>
        <charset val="134"/>
      </rPr>
      <t>减轻神经炎症：抑制海马区小胶质细胞激活（</t>
    </r>
    <r>
      <rPr>
        <sz val="13"/>
        <color rgb="FF000000"/>
        <rFont val="Times New Roman"/>
        <charset val="134"/>
      </rPr>
      <t>Iba1</t>
    </r>
    <r>
      <rPr>
        <sz val="13"/>
        <color rgb="FF000000"/>
        <rFont val="汉仪书宋二KW"/>
        <charset val="134"/>
      </rPr>
      <t>减少），促进</t>
    </r>
    <r>
      <rPr>
        <sz val="13"/>
        <color rgb="FF000000"/>
        <rFont val="Times New Roman"/>
        <charset val="134"/>
      </rPr>
      <t>M1→M2</t>
    </r>
    <r>
      <rPr>
        <sz val="13"/>
        <color rgb="FF000000"/>
        <rFont val="汉仪书宋二KW"/>
        <charset val="134"/>
      </rPr>
      <t>极化；</t>
    </r>
    <r>
      <rPr>
        <sz val="13"/>
        <color rgb="FF000000"/>
        <rFont val="Times New Roman"/>
        <charset val="134"/>
      </rPr>
      <t xml:space="preserve">
6. </t>
    </r>
    <r>
      <rPr>
        <sz val="13"/>
        <color rgb="FF000000"/>
        <rFont val="汉仪书宋二KW"/>
        <charset val="134"/>
      </rPr>
      <t>促进神经发生：增加海马</t>
    </r>
    <r>
      <rPr>
        <sz val="13"/>
        <color rgb="FF000000"/>
        <rFont val="Times New Roman"/>
        <charset val="134"/>
      </rPr>
      <t>DG</t>
    </r>
    <r>
      <rPr>
        <sz val="13"/>
        <color rgb="FF000000"/>
        <rFont val="汉仪书宋二KW"/>
        <charset val="134"/>
      </rPr>
      <t>区</t>
    </r>
    <r>
      <rPr>
        <sz val="13"/>
        <color rgb="FF000000"/>
        <rFont val="Times New Roman"/>
        <charset val="134"/>
      </rPr>
      <t>BrdU⁺/NeuN⁺</t>
    </r>
    <r>
      <rPr>
        <sz val="13"/>
        <color rgb="FF000000"/>
        <rFont val="汉仪书宋二KW"/>
        <charset val="134"/>
      </rPr>
      <t>和</t>
    </r>
    <r>
      <rPr>
        <sz val="13"/>
        <color rgb="FF000000"/>
        <rFont val="Times New Roman"/>
        <charset val="134"/>
      </rPr>
      <t>DCX⁺</t>
    </r>
    <r>
      <rPr>
        <sz val="13"/>
        <color rgb="FF000000"/>
        <rFont val="汉仪书宋二KW"/>
        <charset val="134"/>
      </rPr>
      <t>神经元数量；</t>
    </r>
    <r>
      <rPr>
        <sz val="13"/>
        <color rgb="FF000000"/>
        <rFont val="Times New Roman"/>
        <charset val="134"/>
      </rPr>
      <t xml:space="preserve">
7. </t>
    </r>
    <r>
      <rPr>
        <sz val="13"/>
        <color rgb="FF000000"/>
        <rFont val="汉仪书宋二KW"/>
        <charset val="134"/>
      </rPr>
      <t>改善焦虑</t>
    </r>
    <r>
      <rPr>
        <sz val="13"/>
        <color rgb="FF000000"/>
        <rFont val="Times New Roman"/>
        <charset val="134"/>
      </rPr>
      <t>/</t>
    </r>
    <r>
      <rPr>
        <sz val="13"/>
        <color rgb="FF000000"/>
        <rFont val="汉仪书宋二KW"/>
        <charset val="134"/>
      </rPr>
      <t>抑郁样行为：</t>
    </r>
    <r>
      <rPr>
        <sz val="13"/>
        <color rgb="FF000000"/>
        <rFont val="Times New Roman"/>
        <charset val="134"/>
      </rPr>
      <t>OFT</t>
    </r>
    <r>
      <rPr>
        <sz val="13"/>
        <color rgb="FF000000"/>
        <rFont val="汉仪书宋二KW"/>
        <charset val="134"/>
      </rPr>
      <t>、</t>
    </r>
    <r>
      <rPr>
        <sz val="13"/>
        <color rgb="FF000000"/>
        <rFont val="Times New Roman"/>
        <charset val="134"/>
      </rPr>
      <t>EPM</t>
    </r>
    <r>
      <rPr>
        <sz val="13"/>
        <color rgb="FF000000"/>
        <rFont val="汉仪书宋二KW"/>
        <charset val="134"/>
      </rPr>
      <t>、</t>
    </r>
    <r>
      <rPr>
        <sz val="13"/>
        <color rgb="FF000000"/>
        <rFont val="Times New Roman"/>
        <charset val="134"/>
      </rPr>
      <t>FST</t>
    </r>
    <r>
      <rPr>
        <sz val="13"/>
        <color rgb="FF000000"/>
        <rFont val="汉仪书宋二KW"/>
        <charset val="134"/>
      </rPr>
      <t>、</t>
    </r>
    <r>
      <rPr>
        <sz val="13"/>
        <color rgb="FF000000"/>
        <rFont val="Times New Roman"/>
        <charset val="134"/>
      </rPr>
      <t>TST</t>
    </r>
    <r>
      <rPr>
        <sz val="13"/>
        <color rgb="FF000000"/>
        <rFont val="汉仪书宋二KW"/>
        <charset val="134"/>
      </rPr>
      <t>行为学测试均显著改善；</t>
    </r>
    <r>
      <rPr>
        <sz val="13"/>
        <color rgb="FF000000"/>
        <rFont val="Times New Roman"/>
        <charset val="134"/>
      </rPr>
      <t xml:space="preserve">
8. </t>
    </r>
    <r>
      <rPr>
        <sz val="13"/>
        <color rgb="FF000000"/>
        <rFont val="汉仪书宋二KW"/>
        <charset val="134"/>
      </rPr>
      <t>保护血脑屏障：降低血浆和海马</t>
    </r>
    <r>
      <rPr>
        <sz val="13"/>
        <color rgb="FF000000"/>
        <rFont val="Times New Roman"/>
        <charset val="134"/>
      </rPr>
      <t>LPS</t>
    </r>
    <r>
      <rPr>
        <sz val="13"/>
        <color rgb="FF000000"/>
        <rFont val="汉仪书宋二KW"/>
        <charset val="134"/>
      </rPr>
      <t>水平，减少系统性炎症向中枢的渗漏；</t>
    </r>
    <r>
      <rPr>
        <sz val="13"/>
        <color rgb="FF000000"/>
        <rFont val="Times New Roman"/>
        <charset val="134"/>
      </rPr>
      <t xml:space="preserve">
9. </t>
    </r>
    <r>
      <rPr>
        <sz val="13"/>
        <color rgb="FF000000"/>
        <rFont val="汉仪书宋二KW"/>
        <charset val="134"/>
      </rPr>
      <t>协同</t>
    </r>
    <r>
      <rPr>
        <sz val="13"/>
        <color rgb="FF000000"/>
        <rFont val="Times New Roman"/>
        <charset val="134"/>
      </rPr>
      <t>SP</t>
    </r>
    <r>
      <rPr>
        <sz val="13"/>
        <color rgb="FF000000"/>
        <rFont val="汉仪书宋二KW"/>
        <charset val="134"/>
      </rPr>
      <t>增强疗效，口服生物安全性高</t>
    </r>
  </si>
  <si>
    <r>
      <rPr>
        <sz val="13"/>
        <color rgb="FF000000"/>
        <rFont val="Times New Roman"/>
        <charset val="134"/>
      </rPr>
      <t xml:space="preserve">1. </t>
    </r>
    <r>
      <rPr>
        <sz val="13"/>
        <color rgb="FF000000"/>
        <rFont val="汉仪书宋二KW"/>
        <charset val="134"/>
      </rPr>
      <t>大黄酸溶于</t>
    </r>
    <r>
      <rPr>
        <sz val="13"/>
        <color rgb="FF000000"/>
        <rFont val="Times New Roman"/>
        <charset val="134"/>
      </rPr>
      <t>NaHCO₃</t>
    </r>
    <r>
      <rPr>
        <sz val="13"/>
        <color rgb="FF000000"/>
        <rFont val="汉仪书宋二KW"/>
        <charset val="134"/>
      </rPr>
      <t>溶液，超声加热溶解，冷却自组装形成</t>
    </r>
    <r>
      <rPr>
        <sz val="13"/>
        <color rgb="FF000000"/>
        <rFont val="Times New Roman"/>
        <charset val="134"/>
      </rPr>
      <t>Rh-gel</t>
    </r>
    <r>
      <rPr>
        <sz val="13"/>
        <color rgb="FF000000"/>
        <rFont val="汉仪书宋二KW"/>
        <charset val="134"/>
      </rPr>
      <t>（不同浓度筛选成胶浓度</t>
    </r>
    <r>
      <rPr>
        <sz val="13"/>
        <color rgb="FF000000"/>
        <rFont val="Times New Roman"/>
        <charset val="134"/>
      </rPr>
      <t>4 mg/mL</t>
    </r>
    <r>
      <rPr>
        <sz val="13"/>
        <color rgb="FF000000"/>
        <rFont val="汉仪书宋二KW"/>
        <charset val="134"/>
      </rPr>
      <t>）；</t>
    </r>
    <r>
      <rPr>
        <sz val="13"/>
        <color rgb="FF000000"/>
        <rFont val="Times New Roman"/>
        <charset val="134"/>
      </rPr>
      <t xml:space="preserve">
2. </t>
    </r>
    <r>
      <rPr>
        <sz val="13"/>
        <color rgb="FF000000"/>
        <rFont val="汉仪书宋二KW"/>
        <charset val="134"/>
      </rPr>
      <t>将螺旋藻（</t>
    </r>
    <r>
      <rPr>
        <sz val="13"/>
        <color rgb="FF000000"/>
        <rFont val="Times New Roman"/>
        <charset val="134"/>
      </rPr>
      <t>SP</t>
    </r>
    <r>
      <rPr>
        <sz val="13"/>
        <color rgb="FF000000"/>
        <rFont val="汉仪书宋二KW"/>
        <charset val="134"/>
      </rPr>
      <t>）与</t>
    </r>
    <r>
      <rPr>
        <sz val="13"/>
        <color rgb="FF000000"/>
        <rFont val="Times New Roman"/>
        <charset val="134"/>
      </rPr>
      <t>Rh-gel</t>
    </r>
    <r>
      <rPr>
        <sz val="13"/>
        <color rgb="FF000000"/>
        <rFont val="汉仪书宋二KW"/>
        <charset val="134"/>
      </rPr>
      <t>混合搅拌均匀，得</t>
    </r>
    <r>
      <rPr>
        <sz val="13"/>
        <color rgb="FF000000"/>
        <rFont val="Times New Roman"/>
        <charset val="134"/>
      </rPr>
      <t>SP@Rh-gel</t>
    </r>
    <r>
      <rPr>
        <sz val="13"/>
        <color rgb="FF000000"/>
        <rFont val="汉仪书宋二KW"/>
        <charset val="134"/>
      </rPr>
      <t>；</t>
    </r>
    <r>
      <rPr>
        <sz val="13"/>
        <color rgb="FF000000"/>
        <rFont val="Times New Roman"/>
        <charset val="134"/>
      </rPr>
      <t xml:space="preserve">
3. </t>
    </r>
    <r>
      <rPr>
        <sz val="13"/>
        <color rgb="FF000000"/>
        <rFont val="汉仪书宋二KW"/>
        <charset val="134"/>
      </rPr>
      <t>表征：</t>
    </r>
    <r>
      <rPr>
        <sz val="13"/>
        <color rgb="FF000000"/>
        <rFont val="Times New Roman"/>
        <charset val="134"/>
      </rPr>
      <t>UV-Vis</t>
    </r>
    <r>
      <rPr>
        <sz val="13"/>
        <color rgb="FF000000"/>
        <rFont val="汉仪书宋二KW"/>
        <charset val="134"/>
      </rPr>
      <t>、荧光光谱、</t>
    </r>
    <r>
      <rPr>
        <sz val="13"/>
        <color rgb="FF000000"/>
        <rFont val="Times New Roman"/>
        <charset val="134"/>
      </rPr>
      <t>Zeta</t>
    </r>
    <r>
      <rPr>
        <sz val="13"/>
        <color rgb="FF000000"/>
        <rFont val="汉仪书宋二KW"/>
        <charset val="134"/>
      </rPr>
      <t>电位、</t>
    </r>
    <r>
      <rPr>
        <sz val="13"/>
        <color rgb="FF000000"/>
        <rFont val="Times New Roman"/>
        <charset val="134"/>
      </rPr>
      <t>XRD</t>
    </r>
    <r>
      <rPr>
        <sz val="13"/>
        <color rgb="FF000000"/>
        <rFont val="汉仪书宋二KW"/>
        <charset val="134"/>
      </rPr>
      <t>、</t>
    </r>
    <r>
      <rPr>
        <sz val="13"/>
        <color rgb="FF000000"/>
        <rFont val="Times New Roman"/>
        <charset val="134"/>
      </rPr>
      <t>FTIR</t>
    </r>
    <r>
      <rPr>
        <sz val="13"/>
        <color rgb="FF000000"/>
        <rFont val="汉仪书宋二KW"/>
        <charset val="134"/>
      </rPr>
      <t>、</t>
    </r>
    <r>
      <rPr>
        <sz val="13"/>
        <color rgb="FF000000"/>
        <rFont val="Times New Roman"/>
        <charset val="134"/>
      </rPr>
      <t>SEM</t>
    </r>
    <r>
      <rPr>
        <sz val="13"/>
        <color rgb="FF000000"/>
        <rFont val="汉仪书宋二KW"/>
        <charset val="134"/>
      </rPr>
      <t>（形貌）；</t>
    </r>
    <r>
      <rPr>
        <sz val="13"/>
        <color rgb="FF000000"/>
        <rFont val="Times New Roman"/>
        <charset val="134"/>
      </rPr>
      <t xml:space="preserve">
4. </t>
    </r>
    <r>
      <rPr>
        <sz val="13"/>
        <color rgb="FF000000"/>
        <rFont val="汉仪书宋二KW"/>
        <charset val="134"/>
      </rPr>
      <t>体外药物释放（</t>
    </r>
    <r>
      <rPr>
        <sz val="13"/>
        <color rgb="FF000000"/>
        <rFont val="Times New Roman"/>
        <charset val="134"/>
      </rPr>
      <t>pH 1.8</t>
    </r>
    <r>
      <rPr>
        <sz val="13"/>
        <color rgb="FF000000"/>
        <rFont val="汉仪书宋二KW"/>
        <charset val="134"/>
      </rPr>
      <t>和</t>
    </r>
    <r>
      <rPr>
        <sz val="13"/>
        <color rgb="FF000000"/>
        <rFont val="Times New Roman"/>
        <charset val="134"/>
      </rPr>
      <t>7.4</t>
    </r>
    <r>
      <rPr>
        <sz val="13"/>
        <color rgb="FF000000"/>
        <rFont val="汉仪书宋二KW"/>
        <charset val="134"/>
      </rPr>
      <t>）；</t>
    </r>
    <r>
      <rPr>
        <sz val="13"/>
        <color rgb="FF000000"/>
        <rFont val="Times New Roman"/>
        <charset val="134"/>
      </rPr>
      <t xml:space="preserve">
5. </t>
    </r>
    <r>
      <rPr>
        <sz val="13"/>
        <color rgb="FF000000"/>
        <rFont val="汉仪书宋二KW"/>
        <charset val="134"/>
      </rPr>
      <t>体外抗炎：</t>
    </r>
    <r>
      <rPr>
        <sz val="13"/>
        <color rgb="FF000000"/>
        <rFont val="Times New Roman"/>
        <charset val="134"/>
      </rPr>
      <t>LPS</t>
    </r>
    <r>
      <rPr>
        <sz val="13"/>
        <color rgb="FF000000"/>
        <rFont val="汉仪书宋二KW"/>
        <charset val="134"/>
      </rPr>
      <t>刺激</t>
    </r>
    <r>
      <rPr>
        <sz val="13"/>
        <color rgb="FF000000"/>
        <rFont val="Times New Roman"/>
        <charset val="134"/>
      </rPr>
      <t>IEC-6</t>
    </r>
    <r>
      <rPr>
        <sz val="13"/>
        <color rgb="FF000000"/>
        <rFont val="汉仪书宋二KW"/>
        <charset val="134"/>
      </rPr>
      <t>细胞，检测</t>
    </r>
    <r>
      <rPr>
        <sz val="13"/>
        <color rgb="FF000000"/>
        <rFont val="Times New Roman"/>
        <charset val="134"/>
      </rPr>
      <t>ROS</t>
    </r>
    <r>
      <rPr>
        <sz val="13"/>
        <color rgb="FF000000"/>
        <rFont val="汉仪书宋二KW"/>
        <charset val="134"/>
      </rPr>
      <t>、</t>
    </r>
    <r>
      <rPr>
        <sz val="13"/>
        <color rgb="FF000000"/>
        <rFont val="Times New Roman"/>
        <charset val="134"/>
      </rPr>
      <t>NF-κB</t>
    </r>
    <r>
      <rPr>
        <sz val="13"/>
        <color rgb="FF000000"/>
        <rFont val="汉仪书宋二KW"/>
        <charset val="134"/>
      </rPr>
      <t>和炎症因子</t>
    </r>
    <r>
      <rPr>
        <sz val="13"/>
        <color rgb="FF000000"/>
        <rFont val="Times New Roman"/>
        <charset val="134"/>
      </rPr>
      <t>mRNA</t>
    </r>
    <r>
      <rPr>
        <sz val="13"/>
        <color rgb="FF000000"/>
        <rFont val="汉仪书宋二KW"/>
        <charset val="134"/>
      </rPr>
      <t>；</t>
    </r>
    <r>
      <rPr>
        <sz val="13"/>
        <color rgb="FF000000"/>
        <rFont val="Times New Roman"/>
        <charset val="134"/>
      </rPr>
      <t xml:space="preserve">
6. </t>
    </r>
    <r>
      <rPr>
        <sz val="13"/>
        <color rgb="FF000000"/>
        <rFont val="汉仪书宋二KW"/>
        <charset val="134"/>
      </rPr>
      <t>体内分布：荧光成像（</t>
    </r>
    <r>
      <rPr>
        <sz val="13"/>
        <color rgb="FF000000"/>
        <rFont val="Times New Roman"/>
        <charset val="134"/>
      </rPr>
      <t>FITC</t>
    </r>
    <r>
      <rPr>
        <sz val="13"/>
        <color rgb="FF000000"/>
        <rFont val="汉仪书宋二KW"/>
        <charset val="134"/>
      </rPr>
      <t>标记大黄酸，</t>
    </r>
    <r>
      <rPr>
        <sz val="13"/>
        <color rgb="FF000000"/>
        <rFont val="Times New Roman"/>
        <charset val="134"/>
      </rPr>
      <t>SP</t>
    </r>
    <r>
      <rPr>
        <sz val="13"/>
        <color rgb="FF000000"/>
        <rFont val="汉仪书宋二KW"/>
        <charset val="134"/>
      </rPr>
      <t>自带荧光）追踪口服后胃肠分布；</t>
    </r>
    <r>
      <rPr>
        <sz val="13"/>
        <color rgb="FF000000"/>
        <rFont val="Times New Roman"/>
        <charset val="134"/>
      </rPr>
      <t xml:space="preserve">
7. DSS</t>
    </r>
    <r>
      <rPr>
        <sz val="13"/>
        <color rgb="FF000000"/>
        <rFont val="汉仪书宋二KW"/>
        <charset val="134"/>
      </rPr>
      <t>诱导慢性结肠炎模型（</t>
    </r>
    <r>
      <rPr>
        <sz val="13"/>
        <color rgb="FF000000"/>
        <rFont val="Times New Roman"/>
        <charset val="134"/>
      </rPr>
      <t>3</t>
    </r>
    <r>
      <rPr>
        <sz val="13"/>
        <color rgb="FF000000"/>
        <rFont val="汉仪书宋二KW"/>
        <charset val="134"/>
      </rPr>
      <t>个周期），口服给药后行</t>
    </r>
    <r>
      <rPr>
        <sz val="13"/>
        <color rgb="FF000000"/>
        <rFont val="Times New Roman"/>
        <charset val="134"/>
      </rPr>
      <t>OFT</t>
    </r>
    <r>
      <rPr>
        <sz val="13"/>
        <color rgb="FF000000"/>
        <rFont val="汉仪书宋二KW"/>
        <charset val="134"/>
      </rPr>
      <t>、</t>
    </r>
    <r>
      <rPr>
        <sz val="13"/>
        <color rgb="FF000000"/>
        <rFont val="Times New Roman"/>
        <charset val="134"/>
      </rPr>
      <t>EPM</t>
    </r>
    <r>
      <rPr>
        <sz val="13"/>
        <color rgb="FF000000"/>
        <rFont val="汉仪书宋二KW"/>
        <charset val="134"/>
      </rPr>
      <t>、</t>
    </r>
    <r>
      <rPr>
        <sz val="13"/>
        <color rgb="FF000000"/>
        <rFont val="Times New Roman"/>
        <charset val="134"/>
      </rPr>
      <t>FST</t>
    </r>
    <r>
      <rPr>
        <sz val="13"/>
        <color rgb="FF000000"/>
        <rFont val="汉仪书宋二KW"/>
        <charset val="134"/>
      </rPr>
      <t>、</t>
    </r>
    <r>
      <rPr>
        <sz val="13"/>
        <color rgb="FF000000"/>
        <rFont val="Times New Roman"/>
        <charset val="134"/>
      </rPr>
      <t>TST</t>
    </r>
    <r>
      <rPr>
        <sz val="13"/>
        <color rgb="FF000000"/>
        <rFont val="汉仪书宋二KW"/>
        <charset val="134"/>
      </rPr>
      <t>行为学测试；</t>
    </r>
    <r>
      <rPr>
        <sz val="13"/>
        <color rgb="FF000000"/>
        <rFont val="Times New Roman"/>
        <charset val="134"/>
      </rPr>
      <t xml:space="preserve">
8. </t>
    </r>
    <r>
      <rPr>
        <sz val="13"/>
        <color rgb="FF000000"/>
        <rFont val="汉仪书宋二KW"/>
        <charset val="134"/>
      </rPr>
      <t>组织学：</t>
    </r>
    <r>
      <rPr>
        <sz val="13"/>
        <color rgb="FF000000"/>
        <rFont val="Times New Roman"/>
        <charset val="134"/>
      </rPr>
      <t>H&amp;E</t>
    </r>
    <r>
      <rPr>
        <sz val="13"/>
        <color rgb="FF000000"/>
        <rFont val="汉仪书宋二KW"/>
        <charset val="134"/>
      </rPr>
      <t>、</t>
    </r>
    <r>
      <rPr>
        <sz val="13"/>
        <color rgb="FF000000"/>
        <rFont val="Times New Roman"/>
        <charset val="134"/>
      </rPr>
      <t>Masson</t>
    </r>
    <r>
      <rPr>
        <sz val="13"/>
        <color rgb="FF000000"/>
        <rFont val="汉仪书宋二KW"/>
        <charset val="134"/>
      </rPr>
      <t>、免疫组化（</t>
    </r>
    <r>
      <rPr>
        <sz val="13"/>
        <color rgb="FF000000"/>
        <rFont val="Times New Roman"/>
        <charset val="134"/>
      </rPr>
      <t>TNF-α</t>
    </r>
    <r>
      <rPr>
        <sz val="13"/>
        <color rgb="FF000000"/>
        <rFont val="汉仪书宋二KW"/>
        <charset val="134"/>
      </rPr>
      <t>、</t>
    </r>
    <r>
      <rPr>
        <sz val="13"/>
        <color rgb="FF000000"/>
        <rFont val="Times New Roman"/>
        <charset val="134"/>
      </rPr>
      <t>IL-6</t>
    </r>
    <r>
      <rPr>
        <sz val="13"/>
        <color rgb="FF000000"/>
        <rFont val="汉仪书宋二KW"/>
        <charset val="134"/>
      </rPr>
      <t>、</t>
    </r>
    <r>
      <rPr>
        <sz val="13"/>
        <color rgb="FF000000"/>
        <rFont val="Times New Roman"/>
        <charset val="134"/>
      </rPr>
      <t>IL-1β</t>
    </r>
    <r>
      <rPr>
        <sz val="13"/>
        <color rgb="FF000000"/>
        <rFont val="汉仪书宋二KW"/>
        <charset val="134"/>
      </rPr>
      <t>）、免疫荧光（</t>
    </r>
    <r>
      <rPr>
        <sz val="13"/>
        <color rgb="FF000000"/>
        <rFont val="Times New Roman"/>
        <charset val="134"/>
      </rPr>
      <t>Claudin-1</t>
    </r>
    <r>
      <rPr>
        <sz val="13"/>
        <color rgb="FF000000"/>
        <rFont val="汉仪书宋二KW"/>
        <charset val="134"/>
      </rPr>
      <t>、</t>
    </r>
    <r>
      <rPr>
        <sz val="13"/>
        <color rgb="FF000000"/>
        <rFont val="Times New Roman"/>
        <charset val="134"/>
      </rPr>
      <t>Occludin</t>
    </r>
    <r>
      <rPr>
        <sz val="13"/>
        <color rgb="FF000000"/>
        <rFont val="汉仪书宋二KW"/>
        <charset val="134"/>
      </rPr>
      <t>、</t>
    </r>
    <r>
      <rPr>
        <sz val="13"/>
        <color rgb="FF000000"/>
        <rFont val="Times New Roman"/>
        <charset val="134"/>
      </rPr>
      <t>ZO-1</t>
    </r>
    <r>
      <rPr>
        <sz val="13"/>
        <color rgb="FF000000"/>
        <rFont val="汉仪书宋二KW"/>
        <charset val="134"/>
      </rPr>
      <t>）；</t>
    </r>
    <r>
      <rPr>
        <sz val="13"/>
        <color rgb="FF000000"/>
        <rFont val="Times New Roman"/>
        <charset val="134"/>
      </rPr>
      <t xml:space="preserve">
9. </t>
    </r>
    <r>
      <rPr>
        <sz val="13"/>
        <color rgb="FF000000"/>
        <rFont val="汉仪书宋二KW"/>
        <charset val="134"/>
      </rPr>
      <t>海马区：</t>
    </r>
    <r>
      <rPr>
        <sz val="13"/>
        <color rgb="FF000000"/>
        <rFont val="Times New Roman"/>
        <charset val="134"/>
      </rPr>
      <t>NeuN/BrdU</t>
    </r>
    <r>
      <rPr>
        <sz val="13"/>
        <color rgb="FF000000"/>
        <rFont val="汉仪书宋二KW"/>
        <charset val="134"/>
      </rPr>
      <t>、</t>
    </r>
    <r>
      <rPr>
        <sz val="13"/>
        <color rgb="FF000000"/>
        <rFont val="Times New Roman"/>
        <charset val="134"/>
      </rPr>
      <t>DCX</t>
    </r>
    <r>
      <rPr>
        <sz val="13"/>
        <color rgb="FF000000"/>
        <rFont val="汉仪书宋二KW"/>
        <charset val="134"/>
      </rPr>
      <t>、</t>
    </r>
    <r>
      <rPr>
        <sz val="13"/>
        <color rgb="FF000000"/>
        <rFont val="Times New Roman"/>
        <charset val="134"/>
      </rPr>
      <t>Iba1</t>
    </r>
    <r>
      <rPr>
        <sz val="13"/>
        <color rgb="FF000000"/>
        <rFont val="汉仪书宋二KW"/>
        <charset val="134"/>
      </rPr>
      <t>免疫荧光，</t>
    </r>
    <r>
      <rPr>
        <sz val="13"/>
        <color rgb="FF000000"/>
        <rFont val="Times New Roman"/>
        <charset val="134"/>
      </rPr>
      <t>Nissl</t>
    </r>
    <r>
      <rPr>
        <sz val="13"/>
        <color rgb="FF000000"/>
        <rFont val="汉仪书宋二KW"/>
        <charset val="134"/>
      </rPr>
      <t>染色，</t>
    </r>
    <r>
      <rPr>
        <sz val="13"/>
        <color rgb="FF000000"/>
        <rFont val="Times New Roman"/>
        <charset val="134"/>
      </rPr>
      <t>RT-qPCR</t>
    </r>
    <r>
      <rPr>
        <sz val="13"/>
        <color rgb="FF000000"/>
        <rFont val="汉仪书宋二KW"/>
        <charset val="134"/>
      </rPr>
      <t>检测炎症因子和微</t>
    </r>
    <r>
      <rPr>
        <sz val="13"/>
        <color rgb="FF000000"/>
        <rFont val="Times New Roman"/>
        <charset val="134"/>
      </rPr>
      <t>glia</t>
    </r>
    <r>
      <rPr>
        <sz val="13"/>
        <color rgb="FF000000"/>
        <rFont val="汉仪书宋二KW"/>
        <charset val="134"/>
      </rPr>
      <t>标志物，</t>
    </r>
    <r>
      <rPr>
        <sz val="13"/>
        <color rgb="FF000000"/>
        <rFont val="Times New Roman"/>
        <charset val="134"/>
      </rPr>
      <t>Western blot</t>
    </r>
    <r>
      <rPr>
        <sz val="13"/>
        <color rgb="FF000000"/>
        <rFont val="汉仪书宋二KW"/>
        <charset val="134"/>
      </rPr>
      <t>检测</t>
    </r>
    <r>
      <rPr>
        <sz val="13"/>
        <color rgb="FF000000"/>
        <rFont val="Times New Roman"/>
        <charset val="134"/>
      </rPr>
      <t>NLRP3</t>
    </r>
    <r>
      <rPr>
        <sz val="13"/>
        <color rgb="FF000000"/>
        <rFont val="汉仪书宋二KW"/>
        <charset val="134"/>
      </rPr>
      <t>、</t>
    </r>
    <r>
      <rPr>
        <sz val="13"/>
        <color rgb="FF000000"/>
        <rFont val="Times New Roman"/>
        <charset val="134"/>
      </rPr>
      <t>p-P65</t>
    </r>
    <r>
      <rPr>
        <sz val="13"/>
        <color rgb="FF000000"/>
        <rFont val="汉仪书宋二KW"/>
        <charset val="134"/>
      </rPr>
      <t>；</t>
    </r>
    <r>
      <rPr>
        <sz val="13"/>
        <color rgb="FF000000"/>
        <rFont val="Times New Roman"/>
        <charset val="134"/>
      </rPr>
      <t xml:space="preserve">
10. ELISA</t>
    </r>
    <r>
      <rPr>
        <sz val="13"/>
        <color rgb="FF000000"/>
        <rFont val="汉仪书宋二KW"/>
        <charset val="134"/>
      </rPr>
      <t>检测血浆和海马</t>
    </r>
    <r>
      <rPr>
        <sz val="13"/>
        <color rgb="FF000000"/>
        <rFont val="Times New Roman"/>
        <charset val="134"/>
      </rPr>
      <t>LPS</t>
    </r>
    <r>
      <rPr>
        <sz val="13"/>
        <color rgb="FF000000"/>
        <rFont val="汉仪书宋二KW"/>
        <charset val="134"/>
      </rPr>
      <t>、</t>
    </r>
    <r>
      <rPr>
        <sz val="13"/>
        <color rgb="FF000000"/>
        <rFont val="Times New Roman"/>
        <charset val="134"/>
      </rPr>
      <t>TNF-α</t>
    </r>
    <r>
      <rPr>
        <sz val="13"/>
        <color rgb="FF000000"/>
        <rFont val="汉仪书宋二KW"/>
        <charset val="134"/>
      </rPr>
      <t>、</t>
    </r>
    <r>
      <rPr>
        <sz val="13"/>
        <color rgb="FF000000"/>
        <rFont val="Times New Roman"/>
        <charset val="134"/>
      </rPr>
      <t>IL-6</t>
    </r>
    <r>
      <rPr>
        <sz val="13"/>
        <color rgb="FF000000"/>
        <rFont val="汉仪书宋二KW"/>
        <charset val="134"/>
      </rPr>
      <t>、</t>
    </r>
    <r>
      <rPr>
        <sz val="13"/>
        <color rgb="FF000000"/>
        <rFont val="Times New Roman"/>
        <charset val="134"/>
      </rPr>
      <t>IL-1β</t>
    </r>
    <r>
      <rPr>
        <sz val="13"/>
        <color rgb="FF000000"/>
        <rFont val="汉仪书宋二KW"/>
        <charset val="134"/>
      </rPr>
      <t>、</t>
    </r>
    <r>
      <rPr>
        <sz val="13"/>
        <color rgb="FF000000"/>
        <rFont val="Times New Roman"/>
        <charset val="134"/>
      </rPr>
      <t>S100β</t>
    </r>
    <r>
      <rPr>
        <sz val="13"/>
        <color rgb="FF000000"/>
        <rFont val="汉仪书宋二KW"/>
        <charset val="134"/>
      </rPr>
      <t>；</t>
    </r>
    <r>
      <rPr>
        <sz val="13"/>
        <color rgb="FF000000"/>
        <rFont val="Times New Roman"/>
        <charset val="134"/>
      </rPr>
      <t xml:space="preserve">
11. 16S rDNA</t>
    </r>
    <r>
      <rPr>
        <sz val="13"/>
        <color rgb="FF000000"/>
        <rFont val="汉仪书宋二KW"/>
        <charset val="134"/>
      </rPr>
      <t>测序分析肠道菌群，</t>
    </r>
    <r>
      <rPr>
        <sz val="13"/>
        <color rgb="FF000000"/>
        <rFont val="Times New Roman"/>
        <charset val="134"/>
      </rPr>
      <t>LC-MS</t>
    </r>
    <r>
      <rPr>
        <sz val="13"/>
        <color rgb="FF000000"/>
        <rFont val="汉仪书宋二KW"/>
        <charset val="134"/>
      </rPr>
      <t>代谢组学分析粪便代谢物；</t>
    </r>
    <r>
      <rPr>
        <sz val="13"/>
        <color rgb="FF000000"/>
        <rFont val="Times New Roman"/>
        <charset val="134"/>
      </rPr>
      <t xml:space="preserve">
12. </t>
    </r>
    <r>
      <rPr>
        <sz val="13"/>
        <color rgb="FF000000"/>
        <rFont val="汉仪书宋二KW"/>
        <charset val="134"/>
      </rPr>
      <t>体外神经保护：</t>
    </r>
    <r>
      <rPr>
        <sz val="13"/>
        <color rgb="FF000000"/>
        <rFont val="Times New Roman"/>
        <charset val="134"/>
      </rPr>
      <t>LPS</t>
    </r>
    <r>
      <rPr>
        <sz val="13"/>
        <color rgb="FF000000"/>
        <rFont val="汉仪书宋二KW"/>
        <charset val="134"/>
      </rPr>
      <t>激活</t>
    </r>
    <r>
      <rPr>
        <sz val="13"/>
        <color rgb="FF000000"/>
        <rFont val="Times New Roman"/>
        <charset val="134"/>
      </rPr>
      <t>BV-2</t>
    </r>
    <r>
      <rPr>
        <sz val="13"/>
        <color rgb="FF000000"/>
        <rFont val="汉仪书宋二KW"/>
        <charset val="134"/>
      </rPr>
      <t>微</t>
    </r>
    <r>
      <rPr>
        <sz val="13"/>
        <color rgb="FF000000"/>
        <rFont val="Times New Roman"/>
        <charset val="134"/>
      </rPr>
      <t>glia</t>
    </r>
    <r>
      <rPr>
        <sz val="13"/>
        <color rgb="FF000000"/>
        <rFont val="汉仪书宋二KW"/>
        <charset val="134"/>
      </rPr>
      <t>与</t>
    </r>
    <r>
      <rPr>
        <sz val="13"/>
        <color rgb="FF000000"/>
        <rFont val="Times New Roman"/>
        <charset val="134"/>
      </rPr>
      <t>PC-12</t>
    </r>
    <r>
      <rPr>
        <sz val="13"/>
        <color rgb="FF000000"/>
        <rFont val="汉仪书宋二KW"/>
        <charset val="134"/>
      </rPr>
      <t>共培养，观察神经突生长和凋亡；</t>
    </r>
    <r>
      <rPr>
        <sz val="13"/>
        <color rgb="FF000000"/>
        <rFont val="Times New Roman"/>
        <charset val="134"/>
      </rPr>
      <t xml:space="preserve">
13. </t>
    </r>
    <r>
      <rPr>
        <sz val="13"/>
        <color rgb="FF000000"/>
        <rFont val="汉仪书宋二KW"/>
        <charset val="134"/>
      </rPr>
      <t>安全性评估：血常规、血生化、主要脏器</t>
    </r>
    <r>
      <rPr>
        <sz val="13"/>
        <color rgb="FF000000"/>
        <rFont val="Times New Roman"/>
        <charset val="134"/>
      </rPr>
      <t>H&amp;E</t>
    </r>
    <r>
      <rPr>
        <sz val="13"/>
        <color rgb="FF000000"/>
        <rFont val="汉仪书宋二KW"/>
        <charset val="134"/>
      </rPr>
      <t>染色</t>
    </r>
  </si>
  <si>
    <r>
      <rPr>
        <sz val="13"/>
        <color rgb="FF000000"/>
        <rFont val="Times New Roman"/>
        <charset val="134"/>
      </rPr>
      <t xml:space="preserve"> </t>
    </r>
    <r>
      <rPr>
        <sz val="13"/>
        <color rgb="FF000000"/>
        <rFont val="汉仪书宋二KW"/>
        <charset val="134"/>
      </rPr>
      <t>蒽醌母核；含羧基（</t>
    </r>
    <r>
      <rPr>
        <sz val="13"/>
        <color rgb="FF000000"/>
        <rFont val="Times New Roman"/>
        <charset val="134"/>
      </rPr>
      <t>-COOH</t>
    </r>
    <r>
      <rPr>
        <sz val="13"/>
        <color rgb="FF000000"/>
        <rFont val="汉仪书宋二KW"/>
        <charset val="134"/>
      </rPr>
      <t>）和酚羟基（</t>
    </r>
    <r>
      <rPr>
        <sz val="13"/>
        <color rgb="FF000000"/>
        <rFont val="Times New Roman"/>
        <charset val="134"/>
      </rPr>
      <t>-OH</t>
    </r>
    <r>
      <rPr>
        <sz val="13"/>
        <color rgb="FF000000"/>
        <rFont val="汉仪书宋二KW"/>
        <charset val="134"/>
      </rPr>
      <t>）；平面芳香结构利于</t>
    </r>
    <r>
      <rPr>
        <sz val="13"/>
        <color rgb="FF000000"/>
        <rFont val="Times New Roman"/>
        <charset val="134"/>
      </rPr>
      <t>π-π</t>
    </r>
    <r>
      <rPr>
        <sz val="13"/>
        <color rgb="FF000000"/>
        <rFont val="汉仪书宋二KW"/>
        <charset val="134"/>
      </rPr>
      <t>堆积；多氢键位点（</t>
    </r>
    <r>
      <rPr>
        <sz val="13"/>
        <color rgb="FF000000"/>
        <rFont val="Times New Roman"/>
        <charset val="134"/>
      </rPr>
      <t>O-H</t>
    </r>
    <r>
      <rPr>
        <sz val="13"/>
        <color rgb="FF000000"/>
        <rFont val="汉仪书宋二KW"/>
        <charset val="134"/>
      </rPr>
      <t>、</t>
    </r>
    <r>
      <rPr>
        <sz val="13"/>
        <color rgb="FF000000"/>
        <rFont val="Times New Roman"/>
        <charset val="134"/>
      </rPr>
      <t>C=O</t>
    </r>
    <r>
      <rPr>
        <sz val="13"/>
        <color rgb="FF000000"/>
        <rFont val="汉仪书宋二KW"/>
        <charset val="134"/>
      </rPr>
      <t>）；水溶性差，但可自组装形成水凝胶</t>
    </r>
  </si>
  <si>
    <r>
      <rPr>
        <sz val="12"/>
        <color rgb="FF000000"/>
        <rFont val="Times New Roman"/>
        <charset val="134"/>
      </rPr>
      <t xml:space="preserve"> 1. </t>
    </r>
    <r>
      <rPr>
        <sz val="12"/>
        <color rgb="FF000000"/>
        <rFont val="汉仪书宋二KW"/>
        <charset val="134"/>
      </rPr>
      <t>大黄酸通过自组装形成水凝胶（</t>
    </r>
    <r>
      <rPr>
        <sz val="12"/>
        <color rgb="FF000000"/>
        <rFont val="Times New Roman"/>
        <charset val="134"/>
      </rPr>
      <t>Rh-gel</t>
    </r>
    <r>
      <rPr>
        <sz val="12"/>
        <color rgb="FF000000"/>
        <rFont val="汉仪书宋二KW"/>
        <charset val="134"/>
      </rPr>
      <t>），临界成胶浓度为</t>
    </r>
    <r>
      <rPr>
        <sz val="12"/>
        <color rgb="FF000000"/>
        <rFont val="Times New Roman"/>
        <charset val="134"/>
      </rPr>
      <t>4 mg/mL</t>
    </r>
    <r>
      <rPr>
        <sz val="12"/>
        <color rgb="FF000000"/>
        <rFont val="汉仪书宋二KW"/>
        <charset val="134"/>
      </rPr>
      <t>；</t>
    </r>
    <r>
      <rPr>
        <sz val="12"/>
        <color rgb="FF000000"/>
        <rFont val="Times New Roman"/>
        <charset val="134"/>
      </rPr>
      <t xml:space="preserve">
2. </t>
    </r>
    <r>
      <rPr>
        <sz val="12"/>
        <color rgb="FF000000"/>
        <rFont val="汉仪书宋二KW"/>
        <charset val="134"/>
      </rPr>
      <t>水凝胶呈三维纳米纤维网络，通过</t>
    </r>
    <r>
      <rPr>
        <sz val="12"/>
        <color rgb="FF000000"/>
        <rFont val="Times New Roman"/>
        <charset val="134"/>
      </rPr>
      <t>π-π</t>
    </r>
    <r>
      <rPr>
        <sz val="12"/>
        <color rgb="FF000000"/>
        <rFont val="汉仪书宋二KW"/>
        <charset val="134"/>
      </rPr>
      <t>堆积和氢键驱动；</t>
    </r>
    <r>
      <rPr>
        <sz val="12"/>
        <color rgb="FF000000"/>
        <rFont val="Times New Roman"/>
        <charset val="134"/>
      </rPr>
      <t xml:space="preserve">
3. </t>
    </r>
    <r>
      <rPr>
        <sz val="12"/>
        <color rgb="FF000000"/>
        <rFont val="汉仪书宋二KW"/>
        <charset val="134"/>
      </rPr>
      <t>螺旋藻（</t>
    </r>
    <r>
      <rPr>
        <sz val="12"/>
        <color rgb="FF000000"/>
        <rFont val="Times New Roman"/>
        <charset val="134"/>
      </rPr>
      <t>SP</t>
    </r>
    <r>
      <rPr>
        <sz val="12"/>
        <color rgb="FF000000"/>
        <rFont val="汉仪书宋二KW"/>
        <charset val="134"/>
      </rPr>
      <t>）作为功能组分被物理包埋于凝胶中，</t>
    </r>
    <r>
      <rPr>
        <sz val="12"/>
        <color rgb="FF000000"/>
        <rFont val="Times New Roman"/>
        <charset val="134"/>
      </rPr>
      <t>SP</t>
    </r>
    <r>
      <rPr>
        <sz val="12"/>
        <color rgb="FF000000"/>
        <rFont val="汉仪书宋二KW"/>
        <charset val="134"/>
      </rPr>
      <t>本身具有抗炎和调节菌群作用；</t>
    </r>
    <r>
      <rPr>
        <sz val="12"/>
        <color rgb="FF000000"/>
        <rFont val="Times New Roman"/>
        <charset val="134"/>
      </rPr>
      <t xml:space="preserve">
4. SP@Rh-gel</t>
    </r>
    <r>
      <rPr>
        <sz val="12"/>
        <color rgb="FF000000"/>
        <rFont val="汉仪书宋二KW"/>
        <charset val="134"/>
      </rPr>
      <t>显著改善大黄酸的口服生物利用度和肠道滞留时间；</t>
    </r>
    <r>
      <rPr>
        <sz val="12"/>
        <color rgb="FF000000"/>
        <rFont val="Times New Roman"/>
        <charset val="134"/>
      </rPr>
      <t xml:space="preserve">
5. </t>
    </r>
    <r>
      <rPr>
        <sz val="12"/>
        <color rgb="FF000000"/>
        <rFont val="汉仪书宋二KW"/>
        <charset val="134"/>
      </rPr>
      <t>该水凝胶系统同时靶向肠道炎症和中枢神经炎症，通过肠</t>
    </r>
    <r>
      <rPr>
        <sz val="12"/>
        <color rgb="FF000000"/>
        <rFont val="Times New Roman"/>
        <charset val="134"/>
      </rPr>
      <t>-</t>
    </r>
    <r>
      <rPr>
        <sz val="12"/>
        <color rgb="FF000000"/>
        <rFont val="汉仪书宋二KW"/>
        <charset val="134"/>
      </rPr>
      <t>脑轴改善</t>
    </r>
    <r>
      <rPr>
        <sz val="12"/>
        <color rgb="FF000000"/>
        <rFont val="Times New Roman"/>
        <charset val="134"/>
      </rPr>
      <t>IBD</t>
    </r>
    <r>
      <rPr>
        <sz val="12"/>
        <color rgb="FF000000"/>
        <rFont val="汉仪书宋二KW"/>
        <charset val="134"/>
      </rPr>
      <t>伴随的焦虑</t>
    </r>
    <r>
      <rPr>
        <sz val="12"/>
        <color rgb="FF000000"/>
        <rFont val="Times New Roman"/>
        <charset val="134"/>
      </rPr>
      <t>/</t>
    </r>
    <r>
      <rPr>
        <sz val="12"/>
        <color rgb="FF000000"/>
        <rFont val="汉仪书宋二KW"/>
        <charset val="134"/>
      </rPr>
      <t>抑郁；</t>
    </r>
    <r>
      <rPr>
        <sz val="12"/>
        <color rgb="FF000000"/>
        <rFont val="Times New Roman"/>
        <charset val="134"/>
      </rPr>
      <t xml:space="preserve">
6. </t>
    </r>
    <r>
      <rPr>
        <sz val="12"/>
        <color rgb="FF000000"/>
        <rFont val="汉仪书宋二KW"/>
        <charset val="134"/>
      </rPr>
      <t>口服给药，生物安全性高（长期口服无肝肾毒性）；</t>
    </r>
    <r>
      <rPr>
        <sz val="12"/>
        <color rgb="FF000000"/>
        <rFont val="Times New Roman"/>
        <charset val="134"/>
      </rPr>
      <t xml:space="preserve">
7. </t>
    </r>
    <r>
      <rPr>
        <sz val="12"/>
        <color rgb="FF000000"/>
        <rFont val="汉仪书宋二KW"/>
        <charset val="134"/>
      </rPr>
      <t>本研究首次将微藻与中药单体自组装水凝胶结合，用于治疗</t>
    </r>
    <r>
      <rPr>
        <sz val="12"/>
        <color rgb="FF000000"/>
        <rFont val="Times New Roman"/>
        <charset val="134"/>
      </rPr>
      <t>IBD</t>
    </r>
    <r>
      <rPr>
        <sz val="12"/>
        <color rgb="FF000000"/>
        <rFont val="汉仪书宋二KW"/>
        <charset val="134"/>
      </rPr>
      <t>及其精神共病</t>
    </r>
  </si>
  <si>
    <t xml:space="preserve"> 10.1002/adma.202312275</t>
  </si>
  <si>
    <t>纳米带</t>
  </si>
  <si>
    <r>
      <rPr>
        <sz val="13"/>
        <color rgb="FF000000"/>
        <rFont val="汉仪书宋二KW"/>
        <charset val="134"/>
      </rPr>
      <t>带状纳米结构</t>
    </r>
  </si>
  <si>
    <r>
      <rPr>
        <sz val="13"/>
        <color rgb="FF000000"/>
        <rFont val="汉仪书宋二KW"/>
        <charset val="134"/>
      </rPr>
      <t>宽度约</t>
    </r>
    <r>
      <rPr>
        <sz val="13"/>
        <color rgb="FF000000"/>
        <rFont val="Times New Roman"/>
        <charset val="134"/>
      </rPr>
      <t xml:space="preserve">50–200 
</t>
    </r>
    <r>
      <rPr>
        <sz val="13"/>
        <color rgb="FF000000"/>
        <rFont val="汉仪书宋二KW"/>
        <charset val="134"/>
      </rPr>
      <t>长度可达数微米</t>
    </r>
  </si>
  <si>
    <r>
      <rPr>
        <sz val="13"/>
        <color rgb="FF000000"/>
        <rFont val="Times New Roman"/>
        <charset val="134"/>
      </rPr>
      <t xml:space="preserve"> </t>
    </r>
    <r>
      <rPr>
        <sz val="13"/>
        <color rgb="FF000000"/>
        <rFont val="汉仪书宋二KW"/>
        <charset val="134"/>
      </rPr>
      <t>通过差速离心收集</t>
    </r>
    <r>
      <rPr>
        <sz val="13"/>
        <color rgb="FF000000"/>
        <rFont val="Times New Roman"/>
        <charset val="134"/>
      </rPr>
      <t>&lt;1 µm</t>
    </r>
    <r>
      <rPr>
        <sz val="13"/>
        <color rgb="FF000000"/>
        <rFont val="汉仪书宋二KW"/>
        <charset val="134"/>
      </rPr>
      <t>的纳米颗粒；</t>
    </r>
    <r>
      <rPr>
        <sz val="13"/>
        <color rgb="FF000000"/>
        <rFont val="Times New Roman"/>
        <charset val="134"/>
      </rPr>
      <t>30</t>
    </r>
    <r>
      <rPr>
        <sz val="13"/>
        <color rgb="FF000000"/>
        <rFont val="汉仪书宋二KW"/>
        <charset val="134"/>
      </rPr>
      <t>天室温储存稳定性良好；在</t>
    </r>
    <r>
      <rPr>
        <sz val="13"/>
        <color rgb="FF000000"/>
        <rFont val="Times New Roman"/>
        <charset val="134"/>
      </rPr>
      <t>50% FBS</t>
    </r>
    <r>
      <rPr>
        <sz val="13"/>
        <color rgb="FF000000"/>
        <rFont val="汉仪书宋二KW"/>
        <charset val="134"/>
      </rPr>
      <t>中</t>
    </r>
    <r>
      <rPr>
        <sz val="13"/>
        <color rgb="FF000000"/>
        <rFont val="Times New Roman"/>
        <charset val="134"/>
      </rPr>
      <t>6 h</t>
    </r>
    <r>
      <rPr>
        <sz val="13"/>
        <color rgb="FF000000"/>
        <rFont val="汉仪书宋二KW"/>
        <charset val="134"/>
      </rPr>
      <t>内保持胶体稳定</t>
    </r>
  </si>
  <si>
    <t>TEM/AFM</t>
  </si>
  <si>
    <r>
      <rPr>
        <sz val="13"/>
        <color rgb="FF000000"/>
        <rFont val="Times New Roman"/>
        <charset val="134"/>
      </rPr>
      <t>2.5mg/ml</t>
    </r>
    <r>
      <rPr>
        <sz val="13"/>
        <color rgb="FF000000"/>
        <rFont val="汉仪书宋二KW"/>
        <charset val="134"/>
      </rPr>
      <t>（超声前溶液浓度）</t>
    </r>
  </si>
  <si>
    <t>~7.0</t>
  </si>
  <si>
    <r>
      <rPr>
        <sz val="13"/>
        <color rgb="FF000000"/>
        <rFont val="汉仪书宋二KW"/>
        <charset val="134"/>
      </rPr>
      <t>探针超声（</t>
    </r>
    <r>
      <rPr>
        <sz val="13"/>
        <color rgb="FF000000"/>
        <rFont val="Times New Roman"/>
        <charset val="134"/>
      </rPr>
      <t>SKL-1200D</t>
    </r>
    <r>
      <rPr>
        <sz val="13"/>
        <color rgb="FF000000"/>
        <rFont val="汉仪书宋二KW"/>
        <charset val="134"/>
      </rPr>
      <t>，</t>
    </r>
    <r>
      <rPr>
        <sz val="13"/>
        <color rgb="FF000000"/>
        <rFont val="Times New Roman"/>
        <charset val="134"/>
      </rPr>
      <t>120 W</t>
    </r>
    <r>
      <rPr>
        <sz val="13"/>
        <color rgb="FF000000"/>
        <rFont val="汉仪书宋二KW"/>
        <charset val="134"/>
      </rPr>
      <t>）</t>
    </r>
    <r>
      <rPr>
        <sz val="13"/>
        <color rgb="FF000000"/>
        <rFont val="Times New Roman"/>
        <charset val="134"/>
      </rPr>
      <t>10</t>
    </r>
    <r>
      <rPr>
        <sz val="13"/>
        <color rgb="FF000000"/>
        <rFont val="汉仪书宋二KW"/>
        <charset val="134"/>
      </rPr>
      <t>分钟</t>
    </r>
  </si>
  <si>
    <r>
      <rPr>
        <sz val="13"/>
        <color rgb="FF000000"/>
        <rFont val="Times New Roman"/>
        <charset val="134"/>
      </rPr>
      <t xml:space="preserve"> 10 min</t>
    </r>
    <r>
      <rPr>
        <sz val="13"/>
        <color rgb="FF000000"/>
        <rFont val="汉仪书宋二KW"/>
        <charset val="134"/>
      </rPr>
      <t>（超声处理）</t>
    </r>
  </si>
  <si>
    <r>
      <rPr>
        <sz val="13"/>
        <color rgb="FF000000"/>
        <rFont val="Times New Roman"/>
        <charset val="134"/>
      </rPr>
      <t xml:space="preserve">1. </t>
    </r>
    <r>
      <rPr>
        <sz val="13"/>
        <color rgb="FF000000"/>
        <rFont val="汉仪书宋二KW"/>
        <charset val="134"/>
      </rPr>
      <t>抑制草酸钙（</t>
    </r>
    <r>
      <rPr>
        <sz val="13"/>
        <color rgb="FF000000"/>
        <rFont val="Times New Roman"/>
        <charset val="134"/>
      </rPr>
      <t>CaOx</t>
    </r>
    <r>
      <rPr>
        <sz val="13"/>
        <color rgb="FF000000"/>
        <rFont val="汉仪书宋二KW"/>
        <charset val="134"/>
      </rPr>
      <t>）结晶：</t>
    </r>
    <r>
      <rPr>
        <sz val="13"/>
        <color rgb="FF000000"/>
        <rFont val="Times New Roman"/>
        <charset val="134"/>
      </rPr>
      <t>SEM</t>
    </r>
    <r>
      <rPr>
        <sz val="13"/>
        <color rgb="FF000000"/>
        <rFont val="汉仪书宋二KW"/>
        <charset val="134"/>
      </rPr>
      <t>显示</t>
    </r>
    <r>
      <rPr>
        <sz val="13"/>
        <color rgb="FF000000"/>
        <rFont val="Times New Roman"/>
        <charset val="134"/>
      </rPr>
      <t>NR</t>
    </r>
    <r>
      <rPr>
        <sz val="13"/>
        <color rgb="FF000000"/>
        <rFont val="汉仪书宋二KW"/>
        <charset val="134"/>
      </rPr>
      <t>将</t>
    </r>
    <r>
      <rPr>
        <sz val="13"/>
        <color rgb="FF000000"/>
        <rFont val="Times New Roman"/>
        <charset val="134"/>
      </rPr>
      <t>CaOx</t>
    </r>
    <r>
      <rPr>
        <sz val="13"/>
        <color rgb="FF000000"/>
        <rFont val="汉仪书宋二KW"/>
        <charset val="134"/>
      </rPr>
      <t>晶体从八面体（</t>
    </r>
    <r>
      <rPr>
        <sz val="13"/>
        <color rgb="FF000000"/>
        <rFont val="Times New Roman"/>
        <charset val="134"/>
      </rPr>
      <t>COD</t>
    </r>
    <r>
      <rPr>
        <sz val="13"/>
        <color rgb="FF000000"/>
        <rFont val="汉仪书宋二KW"/>
        <charset val="134"/>
      </rPr>
      <t>）转化为针状形态，抑制晶体生长；</t>
    </r>
    <r>
      <rPr>
        <sz val="13"/>
        <color rgb="FF000000"/>
        <rFont val="Times New Roman"/>
        <charset val="134"/>
      </rPr>
      <t xml:space="preserve">
2. </t>
    </r>
    <r>
      <rPr>
        <sz val="13"/>
        <color rgb="FF000000"/>
        <rFont val="汉仪书宋二KW"/>
        <charset val="134"/>
      </rPr>
      <t>显著降低</t>
    </r>
    <r>
      <rPr>
        <sz val="13"/>
        <color rgb="FF000000"/>
        <rFont val="Times New Roman"/>
        <charset val="134"/>
      </rPr>
      <t>CaOx</t>
    </r>
    <r>
      <rPr>
        <sz val="13"/>
        <color rgb="FF000000"/>
        <rFont val="汉仪书宋二KW"/>
        <charset val="134"/>
      </rPr>
      <t>诱导的</t>
    </r>
    <r>
      <rPr>
        <sz val="13"/>
        <color rgb="FF000000"/>
        <rFont val="Times New Roman"/>
        <charset val="134"/>
      </rPr>
      <t>HEK-293</t>
    </r>
    <r>
      <rPr>
        <sz val="13"/>
        <color rgb="FF000000"/>
        <rFont val="汉仪书宋二KW"/>
        <charset val="134"/>
      </rPr>
      <t>细胞钙化（</t>
    </r>
    <r>
      <rPr>
        <sz val="13"/>
        <color rgb="FF000000"/>
        <rFont val="Times New Roman"/>
        <charset val="134"/>
      </rPr>
      <t>Alizarin Red S</t>
    </r>
    <r>
      <rPr>
        <sz val="13"/>
        <color rgb="FF000000"/>
        <rFont val="汉仪书宋二KW"/>
        <charset val="134"/>
      </rPr>
      <t>染色定量分析）；</t>
    </r>
    <r>
      <rPr>
        <sz val="13"/>
        <color rgb="FF000000"/>
        <rFont val="Times New Roman"/>
        <charset val="134"/>
      </rPr>
      <t xml:space="preserve">
3. </t>
    </r>
    <r>
      <rPr>
        <sz val="13"/>
        <color rgb="FF000000"/>
        <rFont val="汉仪书宋二KW"/>
        <charset val="134"/>
      </rPr>
      <t>细胞保护作用：</t>
    </r>
    <r>
      <rPr>
        <sz val="13"/>
        <color rgb="FF000000"/>
        <rFont val="Times New Roman"/>
        <charset val="134"/>
      </rPr>
      <t>MTT</t>
    </r>
    <r>
      <rPr>
        <sz val="13"/>
        <color rgb="FF000000"/>
        <rFont val="汉仪书宋二KW"/>
        <charset val="134"/>
      </rPr>
      <t>显示</t>
    </r>
    <r>
      <rPr>
        <sz val="13"/>
        <color rgb="FF000000"/>
        <rFont val="Times New Roman"/>
        <charset val="134"/>
      </rPr>
      <t>NR</t>
    </r>
    <r>
      <rPr>
        <sz val="13"/>
        <color rgb="FF000000"/>
        <rFont val="汉仪书宋二KW"/>
        <charset val="134"/>
      </rPr>
      <t>在</t>
    </r>
    <r>
      <rPr>
        <sz val="13"/>
        <color rgb="FF000000"/>
        <rFont val="Times New Roman"/>
        <charset val="134"/>
      </rPr>
      <t>20–200 µM</t>
    </r>
    <r>
      <rPr>
        <sz val="13"/>
        <color rgb="FF000000"/>
        <rFont val="汉仪书宋二KW"/>
        <charset val="134"/>
      </rPr>
      <t>浓度范围内对</t>
    </r>
    <r>
      <rPr>
        <sz val="13"/>
        <color rgb="FF000000"/>
        <rFont val="Times New Roman"/>
        <charset val="134"/>
      </rPr>
      <t>HEK-293</t>
    </r>
    <r>
      <rPr>
        <sz val="13"/>
        <color rgb="FF000000"/>
        <rFont val="汉仪书宋二KW"/>
        <charset val="134"/>
      </rPr>
      <t>细胞无显著细胞毒性；</t>
    </r>
    <r>
      <rPr>
        <sz val="13"/>
        <color rgb="FF000000"/>
        <rFont val="Times New Roman"/>
        <charset val="134"/>
      </rPr>
      <t xml:space="preserve">
4. </t>
    </r>
    <r>
      <rPr>
        <sz val="13"/>
        <color rgb="FF000000"/>
        <rFont val="汉仪书宋二KW"/>
        <charset val="134"/>
      </rPr>
      <t>降低</t>
    </r>
    <r>
      <rPr>
        <sz val="13"/>
        <color rgb="FF000000"/>
        <rFont val="Times New Roman"/>
        <charset val="134"/>
      </rPr>
      <t>NO</t>
    </r>
    <r>
      <rPr>
        <sz val="13"/>
        <color rgb="FF000000"/>
        <rFont val="汉仪书宋二KW"/>
        <charset val="134"/>
      </rPr>
      <t>水平：</t>
    </r>
    <r>
      <rPr>
        <sz val="13"/>
        <color rgb="FF000000"/>
        <rFont val="Times New Roman"/>
        <charset val="134"/>
      </rPr>
      <t>NR</t>
    </r>
    <r>
      <rPr>
        <sz val="13"/>
        <color rgb="FF000000"/>
        <rFont val="汉仪书宋二KW"/>
        <charset val="134"/>
      </rPr>
      <t>处理降低</t>
    </r>
    <r>
      <rPr>
        <sz val="13"/>
        <color rgb="FF000000"/>
        <rFont val="Times New Roman"/>
        <charset val="134"/>
      </rPr>
      <t>CaOx</t>
    </r>
    <r>
      <rPr>
        <sz val="13"/>
        <color rgb="FF000000"/>
        <rFont val="汉仪书宋二KW"/>
        <charset val="134"/>
      </rPr>
      <t>诱导的一氧化氮升高；</t>
    </r>
    <r>
      <rPr>
        <sz val="13"/>
        <color rgb="FF000000"/>
        <rFont val="Times New Roman"/>
        <charset val="134"/>
      </rPr>
      <t xml:space="preserve">
5. </t>
    </r>
    <r>
      <rPr>
        <sz val="13"/>
        <color rgb="FF000000"/>
        <rFont val="汉仪书宋二KW"/>
        <charset val="134"/>
      </rPr>
      <t>抗炎和抗纤维化：</t>
    </r>
    <r>
      <rPr>
        <sz val="13"/>
        <color rgb="FF000000"/>
        <rFont val="Times New Roman"/>
        <charset val="134"/>
      </rPr>
      <t>RNA-seq</t>
    </r>
    <r>
      <rPr>
        <sz val="13"/>
        <color rgb="FF000000"/>
        <rFont val="汉仪书宋二KW"/>
        <charset val="134"/>
      </rPr>
      <t>显示</t>
    </r>
    <r>
      <rPr>
        <sz val="13"/>
        <color rgb="FF000000"/>
        <rFont val="Times New Roman"/>
        <charset val="134"/>
      </rPr>
      <t>NR</t>
    </r>
    <r>
      <rPr>
        <sz val="13"/>
        <color rgb="FF000000"/>
        <rFont val="汉仪书宋二KW"/>
        <charset val="134"/>
      </rPr>
      <t>下调</t>
    </r>
    <r>
      <rPr>
        <sz val="13"/>
        <color rgb="FF000000"/>
        <rFont val="Times New Roman"/>
        <charset val="134"/>
      </rPr>
      <t>TNFRSF12A</t>
    </r>
    <r>
      <rPr>
        <sz val="13"/>
        <color rgb="FF000000"/>
        <rFont val="汉仪书宋二KW"/>
        <charset val="134"/>
      </rPr>
      <t>、</t>
    </r>
    <r>
      <rPr>
        <sz val="13"/>
        <color rgb="FF000000"/>
        <rFont val="Times New Roman"/>
        <charset val="134"/>
      </rPr>
      <t>TNFAIP3</t>
    </r>
    <r>
      <rPr>
        <sz val="13"/>
        <color rgb="FF000000"/>
        <rFont val="汉仪书宋二KW"/>
        <charset val="134"/>
      </rPr>
      <t>、</t>
    </r>
    <r>
      <rPr>
        <sz val="13"/>
        <color rgb="FF000000"/>
        <rFont val="Times New Roman"/>
        <charset val="134"/>
      </rPr>
      <t>IL6R</t>
    </r>
    <r>
      <rPr>
        <sz val="13"/>
        <color rgb="FF000000"/>
        <rFont val="汉仪书宋二KW"/>
        <charset val="134"/>
      </rPr>
      <t>、</t>
    </r>
    <r>
      <rPr>
        <sz val="13"/>
        <color rgb="FF000000"/>
        <rFont val="Times New Roman"/>
        <charset val="134"/>
      </rPr>
      <t>INHBA</t>
    </r>
    <r>
      <rPr>
        <sz val="13"/>
        <color rgb="FF000000"/>
        <rFont val="汉仪书宋二KW"/>
        <charset val="134"/>
      </rPr>
      <t>、</t>
    </r>
    <r>
      <rPr>
        <sz val="13"/>
        <color rgb="FF000000"/>
        <rFont val="Times New Roman"/>
        <charset val="134"/>
      </rPr>
      <t>FOS</t>
    </r>
    <r>
      <rPr>
        <sz val="13"/>
        <color rgb="FF000000"/>
        <rFont val="汉仪书宋二KW"/>
        <charset val="134"/>
      </rPr>
      <t>家族等炎症和纤维化相关基因；</t>
    </r>
    <r>
      <rPr>
        <sz val="13"/>
        <color rgb="FF000000"/>
        <rFont val="Times New Roman"/>
        <charset val="134"/>
      </rPr>
      <t xml:space="preserve">
6. </t>
    </r>
    <r>
      <rPr>
        <sz val="13"/>
        <color rgb="FF000000"/>
        <rFont val="汉仪书宋二KW"/>
        <charset val="134"/>
      </rPr>
      <t>调节细胞表面糖基化：代谢标记显示</t>
    </r>
    <r>
      <rPr>
        <sz val="13"/>
        <color rgb="FF000000"/>
        <rFont val="Times New Roman"/>
        <charset val="134"/>
      </rPr>
      <t>NR</t>
    </r>
    <r>
      <rPr>
        <sz val="13"/>
        <color rgb="FF000000"/>
        <rFont val="汉仪书宋二KW"/>
        <charset val="134"/>
      </rPr>
      <t>降低</t>
    </r>
    <r>
      <rPr>
        <sz val="13"/>
        <color rgb="FF000000"/>
        <rFont val="Times New Roman"/>
        <charset val="134"/>
      </rPr>
      <t>CaOx</t>
    </r>
    <r>
      <rPr>
        <sz val="13"/>
        <color rgb="FF000000"/>
        <rFont val="汉仪书宋二KW"/>
        <charset val="134"/>
      </rPr>
      <t>诱导的细胞表面聚糖上调；</t>
    </r>
    <r>
      <rPr>
        <sz val="13"/>
        <color rgb="FF000000"/>
        <rFont val="Times New Roman"/>
        <charset val="134"/>
      </rPr>
      <t xml:space="preserve">
7. </t>
    </r>
    <r>
      <rPr>
        <sz val="13"/>
        <color rgb="FF000000"/>
        <rFont val="汉仪书宋二KW"/>
        <charset val="134"/>
      </rPr>
      <t>体内：</t>
    </r>
    <r>
      <rPr>
        <sz val="13"/>
        <color rgb="FF000000"/>
        <rFont val="Times New Roman"/>
        <charset val="134"/>
      </rPr>
      <t>C57BL/6</t>
    </r>
    <r>
      <rPr>
        <sz val="13"/>
        <color rgb="FF000000"/>
        <rFont val="汉仪书宋二KW"/>
        <charset val="134"/>
      </rPr>
      <t>小鼠模型中，</t>
    </r>
    <r>
      <rPr>
        <sz val="13"/>
        <color rgb="FF000000"/>
        <rFont val="Times New Roman"/>
        <charset val="134"/>
      </rPr>
      <t>NR</t>
    </r>
    <r>
      <rPr>
        <sz val="13"/>
        <color rgb="FF000000"/>
        <rFont val="汉仪书宋二KW"/>
        <charset val="134"/>
      </rPr>
      <t>（</t>
    </r>
    <r>
      <rPr>
        <sz val="13"/>
        <color rgb="FF000000"/>
        <rFont val="Times New Roman"/>
        <charset val="134"/>
      </rPr>
      <t>20 mg/kg</t>
    </r>
    <r>
      <rPr>
        <sz val="13"/>
        <color rgb="FF000000"/>
        <rFont val="汉仪书宋二KW"/>
        <charset val="134"/>
      </rPr>
      <t>，</t>
    </r>
    <r>
      <rPr>
        <sz val="13"/>
        <color rgb="FF000000"/>
        <rFont val="Times New Roman"/>
        <charset val="134"/>
      </rPr>
      <t>i.p.</t>
    </r>
    <r>
      <rPr>
        <sz val="13"/>
        <color rgb="FF000000"/>
        <rFont val="汉仪书宋二KW"/>
        <charset val="134"/>
      </rPr>
      <t>）显著减少肾</t>
    </r>
    <r>
      <rPr>
        <sz val="13"/>
        <color rgb="FF000000"/>
        <rFont val="Times New Roman"/>
        <charset val="134"/>
      </rPr>
      <t>CaOx</t>
    </r>
    <r>
      <rPr>
        <sz val="13"/>
        <color rgb="FF000000"/>
        <rFont val="汉仪书宋二KW"/>
        <charset val="134"/>
      </rPr>
      <t>晶体沉积（</t>
    </r>
    <r>
      <rPr>
        <sz val="13"/>
        <color rgb="FF000000"/>
        <rFont val="Times New Roman"/>
        <charset val="134"/>
      </rPr>
      <t>Pizzolato</t>
    </r>
    <r>
      <rPr>
        <sz val="13"/>
        <color rgb="FF000000"/>
        <rFont val="汉仪书宋二KW"/>
        <charset val="134"/>
      </rPr>
      <t>染色），降低肾小管损伤评分（</t>
    </r>
    <r>
      <rPr>
        <sz val="13"/>
        <color rgb="FF000000"/>
        <rFont val="Times New Roman"/>
        <charset val="134"/>
      </rPr>
      <t>PAS</t>
    </r>
    <r>
      <rPr>
        <sz val="13"/>
        <color rgb="FF000000"/>
        <rFont val="汉仪书宋二KW"/>
        <charset val="134"/>
      </rPr>
      <t>染色），降低血浆</t>
    </r>
    <r>
      <rPr>
        <sz val="13"/>
        <color rgb="FF000000"/>
        <rFont val="Times New Roman"/>
        <charset val="134"/>
      </rPr>
      <t>BUN</t>
    </r>
    <r>
      <rPr>
        <sz val="13"/>
        <color rgb="FF000000"/>
        <rFont val="汉仪书宋二KW"/>
        <charset val="134"/>
      </rPr>
      <t>和肌酐水平，效果优于游离大黄酸和柠檬酸盐；</t>
    </r>
    <r>
      <rPr>
        <sz val="13"/>
        <color rgb="FF000000"/>
        <rFont val="Times New Roman"/>
        <charset val="134"/>
      </rPr>
      <t xml:space="preserve">
8. </t>
    </r>
    <r>
      <rPr>
        <sz val="13"/>
        <color rgb="FF000000"/>
        <rFont val="汉仪书宋二KW"/>
        <charset val="134"/>
      </rPr>
      <t>高生物相容性：体内无显著毒性，无体重变化</t>
    </r>
  </si>
  <si>
    <r>
      <rPr>
        <sz val="13"/>
        <color rgb="FF000000"/>
        <rFont val="Times New Roman"/>
        <charset val="134"/>
      </rPr>
      <t xml:space="preserve">1. </t>
    </r>
    <r>
      <rPr>
        <sz val="13"/>
        <color rgb="FF000000"/>
        <rFont val="汉仪书宋二KW"/>
        <charset val="134"/>
      </rPr>
      <t>从决明子（</t>
    </r>
    <r>
      <rPr>
        <sz val="13"/>
        <color rgb="FF000000"/>
        <rFont val="Times New Roman"/>
        <charset val="134"/>
      </rPr>
      <t>Cassia fistula</t>
    </r>
    <r>
      <rPr>
        <sz val="13"/>
        <color rgb="FF000000"/>
        <rFont val="汉仪书宋二KW"/>
        <charset val="134"/>
      </rPr>
      <t>）花和种子中乙醇提取、分离纯化大黄酸（</t>
    </r>
    <r>
      <rPr>
        <sz val="13"/>
        <color rgb="FF000000"/>
        <rFont val="Times New Roman"/>
        <charset val="134"/>
      </rPr>
      <t>HPLC</t>
    </r>
    <r>
      <rPr>
        <sz val="13"/>
        <color rgb="FF000000"/>
        <rFont val="汉仪书宋二KW"/>
        <charset val="134"/>
      </rPr>
      <t>、</t>
    </r>
    <r>
      <rPr>
        <sz val="13"/>
        <color rgb="FF000000"/>
        <rFont val="Times New Roman"/>
        <charset val="134"/>
      </rPr>
      <t>NMR</t>
    </r>
    <r>
      <rPr>
        <sz val="13"/>
        <color rgb="FF000000"/>
        <rFont val="汉仪书宋二KW"/>
        <charset val="134"/>
      </rPr>
      <t>、</t>
    </r>
    <r>
      <rPr>
        <sz val="13"/>
        <color rgb="FF000000"/>
        <rFont val="Times New Roman"/>
        <charset val="134"/>
      </rPr>
      <t>MS</t>
    </r>
    <r>
      <rPr>
        <sz val="13"/>
        <color rgb="FF000000"/>
        <rFont val="汉仪书宋二KW"/>
        <charset val="134"/>
      </rPr>
      <t>表征）；</t>
    </r>
    <r>
      <rPr>
        <sz val="13"/>
        <color rgb="FF000000"/>
        <rFont val="Times New Roman"/>
        <charset val="134"/>
      </rPr>
      <t xml:space="preserve">
2. </t>
    </r>
    <r>
      <rPr>
        <sz val="13"/>
        <color rgb="FF000000"/>
        <rFont val="汉仪书宋二KW"/>
        <charset val="134"/>
      </rPr>
      <t>超声辅助自组装法制备纳米大黄酸：</t>
    </r>
    <r>
      <rPr>
        <sz val="13"/>
        <color rgb="FF000000"/>
        <rFont val="Times New Roman"/>
        <charset val="134"/>
      </rPr>
      <t>2.5 mg/mL</t>
    </r>
    <r>
      <rPr>
        <sz val="13"/>
        <color rgb="FF000000"/>
        <rFont val="汉仪书宋二KW"/>
        <charset val="134"/>
      </rPr>
      <t>大黄酸水溶液探针超声</t>
    </r>
    <r>
      <rPr>
        <sz val="13"/>
        <color rgb="FF000000"/>
        <rFont val="Times New Roman"/>
        <charset val="134"/>
      </rPr>
      <t>10 min</t>
    </r>
    <r>
      <rPr>
        <sz val="13"/>
        <color rgb="FF000000"/>
        <rFont val="汉仪书宋二KW"/>
        <charset val="134"/>
      </rPr>
      <t>，差速离心收集</t>
    </r>
    <r>
      <rPr>
        <sz val="13"/>
        <color rgb="FF000000"/>
        <rFont val="Times New Roman"/>
        <charset val="134"/>
      </rPr>
      <t>&lt;1 µm NR</t>
    </r>
    <r>
      <rPr>
        <sz val="13"/>
        <color rgb="FF000000"/>
        <rFont val="汉仪书宋二KW"/>
        <charset val="134"/>
      </rPr>
      <t>（</t>
    </r>
    <r>
      <rPr>
        <sz val="13"/>
        <color rgb="FF000000"/>
        <rFont val="Times New Roman"/>
        <charset val="134"/>
      </rPr>
      <t>UV-Vis</t>
    </r>
    <r>
      <rPr>
        <sz val="13"/>
        <color rgb="FF000000"/>
        <rFont val="汉仪书宋二KW"/>
        <charset val="134"/>
      </rPr>
      <t>、</t>
    </r>
    <r>
      <rPr>
        <sz val="13"/>
        <color rgb="FF000000"/>
        <rFont val="Times New Roman"/>
        <charset val="134"/>
      </rPr>
      <t>FTIR</t>
    </r>
    <r>
      <rPr>
        <sz val="13"/>
        <color rgb="FF000000"/>
        <rFont val="汉仪书宋二KW"/>
        <charset val="134"/>
      </rPr>
      <t>、</t>
    </r>
    <r>
      <rPr>
        <sz val="13"/>
        <color rgb="FF000000"/>
        <rFont val="Times New Roman"/>
        <charset val="134"/>
      </rPr>
      <t>XRD</t>
    </r>
    <r>
      <rPr>
        <sz val="13"/>
        <color rgb="FF000000"/>
        <rFont val="汉仪书宋二KW"/>
        <charset val="134"/>
      </rPr>
      <t>、</t>
    </r>
    <r>
      <rPr>
        <sz val="13"/>
        <color rgb="FF000000"/>
        <rFont val="Times New Roman"/>
        <charset val="134"/>
      </rPr>
      <t>TEM</t>
    </r>
    <r>
      <rPr>
        <sz val="13"/>
        <color rgb="FF000000"/>
        <rFont val="汉仪书宋二KW"/>
        <charset val="134"/>
      </rPr>
      <t>、</t>
    </r>
    <r>
      <rPr>
        <sz val="13"/>
        <color rgb="FF000000"/>
        <rFont val="Times New Roman"/>
        <charset val="134"/>
      </rPr>
      <t>SEM</t>
    </r>
    <r>
      <rPr>
        <sz val="13"/>
        <color rgb="FF000000"/>
        <rFont val="汉仪书宋二KW"/>
        <charset val="134"/>
      </rPr>
      <t>、</t>
    </r>
    <r>
      <rPr>
        <sz val="13"/>
        <color rgb="FF000000"/>
        <rFont val="Times New Roman"/>
        <charset val="134"/>
      </rPr>
      <t>AFM</t>
    </r>
    <r>
      <rPr>
        <sz val="13"/>
        <color rgb="FF000000"/>
        <rFont val="汉仪书宋二KW"/>
        <charset val="134"/>
      </rPr>
      <t>表征）；</t>
    </r>
    <r>
      <rPr>
        <sz val="13"/>
        <color rgb="FF000000"/>
        <rFont val="Times New Roman"/>
        <charset val="134"/>
      </rPr>
      <t xml:space="preserve">
3. DFT</t>
    </r>
    <r>
      <rPr>
        <sz val="13"/>
        <color rgb="FF000000"/>
        <rFont val="汉仪书宋二KW"/>
        <charset val="134"/>
      </rPr>
      <t>计算（</t>
    </r>
    <r>
      <rPr>
        <sz val="13"/>
        <color rgb="FF000000"/>
        <rFont val="Times New Roman"/>
        <charset val="134"/>
      </rPr>
      <t>M06-2x/6-311+G(d,p)</t>
    </r>
    <r>
      <rPr>
        <sz val="13"/>
        <color rgb="FF000000"/>
        <rFont val="汉仪书宋二KW"/>
        <charset val="134"/>
      </rPr>
      <t>）分析二聚体结构和</t>
    </r>
    <r>
      <rPr>
        <sz val="13"/>
        <color rgb="FF000000"/>
        <rFont val="Times New Roman"/>
        <charset val="134"/>
      </rPr>
      <t>π-π</t>
    </r>
    <r>
      <rPr>
        <sz val="13"/>
        <color rgb="FF000000"/>
        <rFont val="汉仪书宋二KW"/>
        <charset val="134"/>
      </rPr>
      <t>堆积驱动力；</t>
    </r>
    <r>
      <rPr>
        <sz val="13"/>
        <color rgb="FF000000"/>
        <rFont val="Times New Roman"/>
        <charset val="134"/>
      </rPr>
      <t xml:space="preserve">
4. </t>
    </r>
    <r>
      <rPr>
        <sz val="13"/>
        <color rgb="FF000000"/>
        <rFont val="汉仪书宋二KW"/>
        <charset val="134"/>
      </rPr>
      <t>体外</t>
    </r>
    <r>
      <rPr>
        <sz val="13"/>
        <color rgb="FF000000"/>
        <rFont val="Times New Roman"/>
        <charset val="134"/>
      </rPr>
      <t>CaOx</t>
    </r>
    <r>
      <rPr>
        <sz val="13"/>
        <color rgb="FF000000"/>
        <rFont val="汉仪书宋二KW"/>
        <charset val="134"/>
      </rPr>
      <t>结晶抑制实验：</t>
    </r>
    <r>
      <rPr>
        <sz val="13"/>
        <color rgb="FF000000"/>
        <rFont val="Times New Roman"/>
        <charset val="134"/>
      </rPr>
      <t>Bis-Tris</t>
    </r>
    <r>
      <rPr>
        <sz val="13"/>
        <color rgb="FF000000"/>
        <rFont val="汉仪书宋二KW"/>
        <charset val="134"/>
      </rPr>
      <t>缓冲液中</t>
    </r>
    <r>
      <rPr>
        <sz val="13"/>
        <color rgb="FF000000"/>
        <rFont val="Times New Roman"/>
        <charset val="134"/>
      </rPr>
      <t>CaCl₂</t>
    </r>
    <r>
      <rPr>
        <sz val="13"/>
        <color rgb="FF000000"/>
        <rFont val="汉仪书宋二KW"/>
        <charset val="134"/>
      </rPr>
      <t>和</t>
    </r>
    <r>
      <rPr>
        <sz val="13"/>
        <color rgb="FF000000"/>
        <rFont val="Times New Roman"/>
        <charset val="134"/>
      </rPr>
      <t>NaOx</t>
    </r>
    <r>
      <rPr>
        <sz val="13"/>
        <color rgb="FF000000"/>
        <rFont val="汉仪书宋二KW"/>
        <charset val="134"/>
      </rPr>
      <t>共结晶，</t>
    </r>
    <r>
      <rPr>
        <sz val="13"/>
        <color rgb="FF000000"/>
        <rFont val="Times New Roman"/>
        <charset val="134"/>
      </rPr>
      <t>SEM</t>
    </r>
    <r>
      <rPr>
        <sz val="13"/>
        <color rgb="FF000000"/>
        <rFont val="汉仪书宋二KW"/>
        <charset val="134"/>
      </rPr>
      <t>观察晶体形貌；</t>
    </r>
    <r>
      <rPr>
        <sz val="13"/>
        <color rgb="FF000000"/>
        <rFont val="Times New Roman"/>
        <charset val="134"/>
      </rPr>
      <t xml:space="preserve">
5. ARS</t>
    </r>
    <r>
      <rPr>
        <sz val="13"/>
        <color rgb="FF000000"/>
        <rFont val="汉仪书宋二KW"/>
        <charset val="134"/>
      </rPr>
      <t>染色定量钙化（</t>
    </r>
    <r>
      <rPr>
        <sz val="13"/>
        <color rgb="FF000000"/>
        <rFont val="Times New Roman"/>
        <charset val="134"/>
      </rPr>
      <t>HEK-293</t>
    </r>
    <r>
      <rPr>
        <sz val="13"/>
        <color rgb="FF000000"/>
        <rFont val="汉仪书宋二KW"/>
        <charset val="134"/>
      </rPr>
      <t>细胞，</t>
    </r>
    <r>
      <rPr>
        <sz val="13"/>
        <color rgb="FF000000"/>
        <rFont val="Times New Roman"/>
        <charset val="134"/>
      </rPr>
      <t>CaOx 500 µM</t>
    </r>
    <r>
      <rPr>
        <sz val="13"/>
        <color rgb="FF000000"/>
        <rFont val="汉仪书宋二KW"/>
        <charset val="134"/>
      </rPr>
      <t>，</t>
    </r>
    <r>
      <rPr>
        <sz val="13"/>
        <color rgb="FF000000"/>
        <rFont val="Times New Roman"/>
        <charset val="134"/>
      </rPr>
      <t>NR 20–50 µM</t>
    </r>
    <r>
      <rPr>
        <sz val="13"/>
        <color rgb="FF000000"/>
        <rFont val="汉仪书宋二KW"/>
        <charset val="134"/>
      </rPr>
      <t>）；</t>
    </r>
    <r>
      <rPr>
        <sz val="13"/>
        <color rgb="FF000000"/>
        <rFont val="Times New Roman"/>
        <charset val="134"/>
      </rPr>
      <t xml:space="preserve">
6. SERS-based ARS assay</t>
    </r>
    <r>
      <rPr>
        <sz val="13"/>
        <color rgb="FF000000"/>
        <rFont val="汉仪书宋二KW"/>
        <charset val="134"/>
      </rPr>
      <t>：</t>
    </r>
    <r>
      <rPr>
        <sz val="13"/>
        <color rgb="FF000000"/>
        <rFont val="Times New Roman"/>
        <charset val="134"/>
      </rPr>
      <t>AuNPs</t>
    </r>
    <r>
      <rPr>
        <sz val="13"/>
        <color rgb="FF000000"/>
        <rFont val="汉仪书宋二KW"/>
        <charset val="134"/>
      </rPr>
      <t>增强拉曼，构建钙化检测平台；</t>
    </r>
    <r>
      <rPr>
        <sz val="13"/>
        <color rgb="FF000000"/>
        <rFont val="Times New Roman"/>
        <charset val="134"/>
      </rPr>
      <t xml:space="preserve">
7. </t>
    </r>
    <r>
      <rPr>
        <sz val="13"/>
        <color rgb="FF000000"/>
        <rFont val="汉仪书宋二KW"/>
        <charset val="134"/>
      </rPr>
      <t>代谢标记细胞表面聚糖（</t>
    </r>
    <r>
      <rPr>
        <sz val="13"/>
        <color rgb="FF000000"/>
        <rFont val="Times New Roman"/>
        <charset val="134"/>
      </rPr>
      <t>GlcNPhAlk</t>
    </r>
    <r>
      <rPr>
        <sz val="13"/>
        <color rgb="FF000000"/>
        <rFont val="汉仪书宋二KW"/>
        <charset val="134"/>
      </rPr>
      <t>）结合</t>
    </r>
    <r>
      <rPr>
        <sz val="13"/>
        <color rgb="FF000000"/>
        <rFont val="Times New Roman"/>
        <charset val="134"/>
      </rPr>
      <t>SERS</t>
    </r>
    <r>
      <rPr>
        <sz val="13"/>
        <color rgb="FF000000"/>
        <rFont val="汉仪书宋二KW"/>
        <charset val="134"/>
      </rPr>
      <t>监测糖基化变化；</t>
    </r>
    <r>
      <rPr>
        <sz val="13"/>
        <color rgb="FF000000"/>
        <rFont val="Times New Roman"/>
        <charset val="134"/>
      </rPr>
      <t xml:space="preserve">
8. CLSM</t>
    </r>
    <r>
      <rPr>
        <sz val="13"/>
        <color rgb="FF000000"/>
        <rFont val="汉仪书宋二KW"/>
        <charset val="134"/>
      </rPr>
      <t>观察细胞摄取和线粒体共定位（</t>
    </r>
    <r>
      <rPr>
        <sz val="13"/>
        <color rgb="FF000000"/>
        <rFont val="Times New Roman"/>
        <charset val="134"/>
      </rPr>
      <t>MitoTracker Green</t>
    </r>
    <r>
      <rPr>
        <sz val="13"/>
        <color rgb="FF000000"/>
        <rFont val="汉仪书宋二KW"/>
        <charset val="134"/>
      </rPr>
      <t>）；</t>
    </r>
    <r>
      <rPr>
        <sz val="13"/>
        <color rgb="FF000000"/>
        <rFont val="Times New Roman"/>
        <charset val="134"/>
      </rPr>
      <t xml:space="preserve">
9. RNA-seq</t>
    </r>
    <r>
      <rPr>
        <sz val="13"/>
        <color rgb="FF000000"/>
        <rFont val="汉仪书宋二KW"/>
        <charset val="134"/>
      </rPr>
      <t>转录组分析（</t>
    </r>
    <r>
      <rPr>
        <sz val="13"/>
        <color rgb="FF000000"/>
        <rFont val="Times New Roman"/>
        <charset val="134"/>
      </rPr>
      <t>Illumina NovaSeq 6000</t>
    </r>
    <r>
      <rPr>
        <sz val="13"/>
        <color rgb="FF000000"/>
        <rFont val="汉仪书宋二KW"/>
        <charset val="134"/>
      </rPr>
      <t>，</t>
    </r>
    <r>
      <rPr>
        <sz val="13"/>
        <color rgb="FF000000"/>
        <rFont val="Times New Roman"/>
        <charset val="134"/>
      </rPr>
      <t>Reactome</t>
    </r>
    <r>
      <rPr>
        <sz val="13"/>
        <color rgb="FF000000"/>
        <rFont val="汉仪书宋二KW"/>
        <charset val="134"/>
      </rPr>
      <t>通路分析）；</t>
    </r>
    <r>
      <rPr>
        <sz val="13"/>
        <color rgb="FF000000"/>
        <rFont val="Times New Roman"/>
        <charset val="134"/>
      </rPr>
      <t xml:space="preserve">
10. C57BL/6</t>
    </r>
    <r>
      <rPr>
        <sz val="13"/>
        <color rgb="FF000000"/>
        <rFont val="汉仪书宋二KW"/>
        <charset val="134"/>
      </rPr>
      <t>小鼠模型：</t>
    </r>
    <r>
      <rPr>
        <sz val="13"/>
        <color rgb="FF000000"/>
        <rFont val="Times New Roman"/>
        <charset val="134"/>
      </rPr>
      <t>ip</t>
    </r>
    <r>
      <rPr>
        <sz val="13"/>
        <color rgb="FF000000"/>
        <rFont val="汉仪书宋二KW"/>
        <charset val="134"/>
      </rPr>
      <t>注射</t>
    </r>
    <r>
      <rPr>
        <sz val="13"/>
        <color rgb="FF000000"/>
        <rFont val="Times New Roman"/>
        <charset val="134"/>
      </rPr>
      <t>Gly</t>
    </r>
    <r>
      <rPr>
        <sz val="13"/>
        <color rgb="FF000000"/>
        <rFont val="汉仪书宋二KW"/>
        <charset val="134"/>
      </rPr>
      <t>（</t>
    </r>
    <r>
      <rPr>
        <sz val="13"/>
        <color rgb="FF000000"/>
        <rFont val="Times New Roman"/>
        <charset val="134"/>
      </rPr>
      <t>75 mg/kg</t>
    </r>
    <r>
      <rPr>
        <sz val="13"/>
        <color rgb="FF000000"/>
        <rFont val="汉仪书宋二KW"/>
        <charset val="134"/>
      </rPr>
      <t>）诱导肾</t>
    </r>
    <r>
      <rPr>
        <sz val="13"/>
        <color rgb="FF000000"/>
        <rFont val="Times New Roman"/>
        <charset val="134"/>
      </rPr>
      <t>CaOx</t>
    </r>
    <r>
      <rPr>
        <sz val="13"/>
        <color rgb="FF000000"/>
        <rFont val="汉仪书宋二KW"/>
        <charset val="134"/>
      </rPr>
      <t>结晶，同时</t>
    </r>
    <r>
      <rPr>
        <sz val="13"/>
        <color rgb="FF000000"/>
        <rFont val="Times New Roman"/>
        <charset val="134"/>
      </rPr>
      <t>ip</t>
    </r>
    <r>
      <rPr>
        <sz val="13"/>
        <color rgb="FF000000"/>
        <rFont val="汉仪书宋二KW"/>
        <charset val="134"/>
      </rPr>
      <t>给予</t>
    </r>
    <r>
      <rPr>
        <sz val="13"/>
        <color rgb="FF000000"/>
        <rFont val="Times New Roman"/>
        <charset val="134"/>
      </rPr>
      <t>NR</t>
    </r>
    <r>
      <rPr>
        <sz val="13"/>
        <color rgb="FF000000"/>
        <rFont val="汉仪书宋二KW"/>
        <charset val="134"/>
      </rPr>
      <t>（</t>
    </r>
    <r>
      <rPr>
        <sz val="13"/>
        <color rgb="FF000000"/>
        <rFont val="Times New Roman"/>
        <charset val="134"/>
      </rPr>
      <t>10/20 mg/kg</t>
    </r>
    <r>
      <rPr>
        <sz val="13"/>
        <color rgb="FF000000"/>
        <rFont val="汉仪书宋二KW"/>
        <charset val="134"/>
      </rPr>
      <t>）、</t>
    </r>
    <r>
      <rPr>
        <sz val="13"/>
        <color rgb="FF000000"/>
        <rFont val="Times New Roman"/>
        <charset val="134"/>
      </rPr>
      <t>R</t>
    </r>
    <r>
      <rPr>
        <sz val="13"/>
        <color rgb="FF000000"/>
        <rFont val="汉仪书宋二KW"/>
        <charset val="134"/>
      </rPr>
      <t>（</t>
    </r>
    <r>
      <rPr>
        <sz val="13"/>
        <color rgb="FF000000"/>
        <rFont val="Times New Roman"/>
        <charset val="134"/>
      </rPr>
      <t>20 mg/kg</t>
    </r>
    <r>
      <rPr>
        <sz val="13"/>
        <color rgb="FF000000"/>
        <rFont val="汉仪书宋二KW"/>
        <charset val="134"/>
      </rPr>
      <t>）或柠檬酸盐（</t>
    </r>
    <r>
      <rPr>
        <sz val="13"/>
        <color rgb="FF000000"/>
        <rFont val="Times New Roman"/>
        <charset val="134"/>
      </rPr>
      <t>100 mg/kg</t>
    </r>
    <r>
      <rPr>
        <sz val="13"/>
        <color rgb="FF000000"/>
        <rFont val="汉仪书宋二KW"/>
        <charset val="134"/>
      </rPr>
      <t>），共</t>
    </r>
    <r>
      <rPr>
        <sz val="13"/>
        <color rgb="FF000000"/>
        <rFont val="Times New Roman"/>
        <charset val="134"/>
      </rPr>
      <t>7</t>
    </r>
    <r>
      <rPr>
        <sz val="13"/>
        <color rgb="FF000000"/>
        <rFont val="汉仪书宋二KW"/>
        <charset val="134"/>
      </rPr>
      <t>天；</t>
    </r>
    <r>
      <rPr>
        <sz val="13"/>
        <color rgb="FF000000"/>
        <rFont val="Times New Roman"/>
        <charset val="134"/>
      </rPr>
      <t xml:space="preserve">
11. </t>
    </r>
    <r>
      <rPr>
        <sz val="13"/>
        <color rgb="FF000000"/>
        <rFont val="汉仪书宋二KW"/>
        <charset val="134"/>
      </rPr>
      <t>组织学分析：</t>
    </r>
    <r>
      <rPr>
        <sz val="13"/>
        <color rgb="FF000000"/>
        <rFont val="Times New Roman"/>
        <charset val="134"/>
      </rPr>
      <t>H&amp;E</t>
    </r>
    <r>
      <rPr>
        <sz val="13"/>
        <color rgb="FF000000"/>
        <rFont val="汉仪书宋二KW"/>
        <charset val="134"/>
      </rPr>
      <t>、</t>
    </r>
    <r>
      <rPr>
        <sz val="13"/>
        <color rgb="FF000000"/>
        <rFont val="Times New Roman"/>
        <charset val="134"/>
      </rPr>
      <t>PAS</t>
    </r>
    <r>
      <rPr>
        <sz val="13"/>
        <color rgb="FF000000"/>
        <rFont val="汉仪书宋二KW"/>
        <charset val="134"/>
      </rPr>
      <t>（肾小管损伤评分）、</t>
    </r>
    <r>
      <rPr>
        <sz val="13"/>
        <color rgb="FF000000"/>
        <rFont val="Times New Roman"/>
        <charset val="134"/>
      </rPr>
      <t>Pizzolato</t>
    </r>
    <r>
      <rPr>
        <sz val="13"/>
        <color rgb="FF000000"/>
        <rFont val="汉仪书宋二KW"/>
        <charset val="134"/>
      </rPr>
      <t>染色（</t>
    </r>
    <r>
      <rPr>
        <sz val="13"/>
        <color rgb="FF000000"/>
        <rFont val="Times New Roman"/>
        <charset val="134"/>
      </rPr>
      <t>CaOx</t>
    </r>
    <r>
      <rPr>
        <sz val="13"/>
        <color rgb="FF000000"/>
        <rFont val="汉仪书宋二KW"/>
        <charset val="134"/>
      </rPr>
      <t>沉积）；</t>
    </r>
    <r>
      <rPr>
        <sz val="13"/>
        <color rgb="FF000000"/>
        <rFont val="Times New Roman"/>
        <charset val="134"/>
      </rPr>
      <t xml:space="preserve">
12. </t>
    </r>
    <r>
      <rPr>
        <sz val="13"/>
        <color rgb="FF000000"/>
        <rFont val="汉仪书宋二KW"/>
        <charset val="134"/>
      </rPr>
      <t>血浆</t>
    </r>
    <r>
      <rPr>
        <sz val="13"/>
        <color rgb="FF000000"/>
        <rFont val="Times New Roman"/>
        <charset val="134"/>
      </rPr>
      <t>BUN</t>
    </r>
    <r>
      <rPr>
        <sz val="13"/>
        <color rgb="FF000000"/>
        <rFont val="汉仪书宋二KW"/>
        <charset val="134"/>
      </rPr>
      <t>和肌酐检测评估肾功能</t>
    </r>
  </si>
  <si>
    <r>
      <rPr>
        <sz val="13"/>
        <color rgb="FF000000"/>
        <rFont val="汉仪书宋二KW"/>
        <charset val="134"/>
      </rPr>
      <t>蒽醌母核（共轭大</t>
    </r>
    <r>
      <rPr>
        <sz val="13"/>
        <color rgb="FF000000"/>
        <rFont val="Times New Roman"/>
        <charset val="134"/>
      </rPr>
      <t>π</t>
    </r>
    <r>
      <rPr>
        <sz val="13"/>
        <color rgb="FF000000"/>
        <rFont val="汉仪书宋二KW"/>
        <charset val="134"/>
      </rPr>
      <t>键）；含羧基（</t>
    </r>
    <r>
      <rPr>
        <sz val="13"/>
        <color rgb="FF000000"/>
        <rFont val="Times New Roman"/>
        <charset val="134"/>
      </rPr>
      <t>-COOH</t>
    </r>
    <r>
      <rPr>
        <sz val="13"/>
        <color rgb="FF000000"/>
        <rFont val="汉仪书宋二KW"/>
        <charset val="134"/>
      </rPr>
      <t>）和酚羟基（</t>
    </r>
    <r>
      <rPr>
        <sz val="13"/>
        <color rgb="FF000000"/>
        <rFont val="Times New Roman"/>
        <charset val="134"/>
      </rPr>
      <t>-OH</t>
    </r>
    <r>
      <rPr>
        <sz val="13"/>
        <color rgb="FF000000"/>
        <rFont val="汉仪书宋二KW"/>
        <charset val="134"/>
      </rPr>
      <t>）；</t>
    </r>
    <r>
      <rPr>
        <sz val="13"/>
        <color rgb="FF000000"/>
        <rFont val="Times New Roman"/>
        <charset val="134"/>
      </rPr>
      <t>DFT</t>
    </r>
    <r>
      <rPr>
        <sz val="13"/>
        <color rgb="FF000000"/>
        <rFont val="汉仪书宋二KW"/>
        <charset val="134"/>
      </rPr>
      <t>证实二聚体为最稳定聚集单元（堆积间距</t>
    </r>
    <r>
      <rPr>
        <sz val="13"/>
        <color rgb="FF000000"/>
        <rFont val="Times New Roman"/>
        <charset val="134"/>
      </rPr>
      <t>3.18–3.23 Å</t>
    </r>
    <r>
      <rPr>
        <sz val="13"/>
        <color rgb="FF000000"/>
        <rFont val="汉仪书宋二KW"/>
        <charset val="134"/>
      </rPr>
      <t>，二聚化稳定能</t>
    </r>
    <r>
      <rPr>
        <sz val="13"/>
        <color rgb="FF000000"/>
        <rFont val="Times New Roman"/>
        <charset val="134"/>
      </rPr>
      <t>-23.48 kcal/mol</t>
    </r>
    <r>
      <rPr>
        <sz val="13"/>
        <color rgb="FF000000"/>
        <rFont val="汉仪书宋二KW"/>
        <charset val="134"/>
      </rPr>
      <t>）；羧基可与</t>
    </r>
    <r>
      <rPr>
        <sz val="13"/>
        <color rgb="FF000000"/>
        <rFont val="Times New Roman"/>
        <charset val="134"/>
      </rPr>
      <t>Ca²⁺</t>
    </r>
    <r>
      <rPr>
        <sz val="13"/>
        <color rgb="FF000000"/>
        <rFont val="汉仪书宋二KW"/>
        <charset val="134"/>
      </rPr>
      <t>配位（钙盐形成能</t>
    </r>
    <r>
      <rPr>
        <sz val="13"/>
        <color rgb="FF000000"/>
        <rFont val="Times New Roman"/>
        <charset val="134"/>
      </rPr>
      <t>-440.29 kcal/mol</t>
    </r>
    <r>
      <rPr>
        <sz val="13"/>
        <color rgb="FF000000"/>
        <rFont val="汉仪书宋二KW"/>
        <charset val="134"/>
      </rPr>
      <t>）；可与</t>
    </r>
    <r>
      <rPr>
        <sz val="13"/>
        <color rgb="FF000000"/>
        <rFont val="Times New Roman"/>
        <charset val="134"/>
      </rPr>
      <t>CaOx</t>
    </r>
    <r>
      <rPr>
        <sz val="13"/>
        <color rgb="FF000000"/>
        <rFont val="汉仪书宋二KW"/>
        <charset val="134"/>
      </rPr>
      <t>晶体特定晶面选择性结合</t>
    </r>
  </si>
  <si>
    <r>
      <rPr>
        <sz val="12"/>
        <color rgb="FF000000"/>
        <rFont val="Times New Roman"/>
        <charset val="134"/>
      </rPr>
      <t xml:space="preserve"> 1. </t>
    </r>
    <r>
      <rPr>
        <sz val="12"/>
        <color rgb="FF000000"/>
        <rFont val="汉仪书宋二KW"/>
        <charset val="134"/>
      </rPr>
      <t>大黄酸从决明子（</t>
    </r>
    <r>
      <rPr>
        <sz val="12"/>
        <color rgb="FF000000"/>
        <rFont val="Times New Roman"/>
        <charset val="134"/>
      </rPr>
      <t>Cassia fistula</t>
    </r>
    <r>
      <rPr>
        <sz val="12"/>
        <color rgb="FF000000"/>
        <rFont val="汉仪书宋二KW"/>
        <charset val="134"/>
      </rPr>
      <t>）中分离，首次报道其抗草酸钙结晶活性及其纳米制剂的增强效果；</t>
    </r>
    <r>
      <rPr>
        <sz val="12"/>
        <color rgb="FF000000"/>
        <rFont val="Times New Roman"/>
        <charset val="134"/>
      </rPr>
      <t xml:space="preserve">
2. </t>
    </r>
    <r>
      <rPr>
        <sz val="12"/>
        <color rgb="FF000000"/>
        <rFont val="汉仪书宋二KW"/>
        <charset val="134"/>
      </rPr>
      <t>大黄酸自组装为纳米大黄酸（</t>
    </r>
    <r>
      <rPr>
        <sz val="12"/>
        <color rgb="FF000000"/>
        <rFont val="Times New Roman"/>
        <charset val="134"/>
      </rPr>
      <t>NR</t>
    </r>
    <r>
      <rPr>
        <sz val="12"/>
        <color rgb="FF000000"/>
        <rFont val="汉仪书宋二KW"/>
        <charset val="134"/>
      </rPr>
      <t>）无需任何表面活性剂、载体或辅料，纯药物自组装；</t>
    </r>
    <r>
      <rPr>
        <sz val="12"/>
        <color rgb="FF000000"/>
        <rFont val="Times New Roman"/>
        <charset val="134"/>
      </rPr>
      <t xml:space="preserve">
3. </t>
    </r>
    <r>
      <rPr>
        <sz val="12"/>
        <color rgb="FF000000"/>
        <rFont val="汉仪书宋二KW"/>
        <charset val="134"/>
      </rPr>
      <t>超声辅助自组装触发从</t>
    </r>
    <r>
      <rPr>
        <sz val="12"/>
        <color rgb="FF000000"/>
        <rFont val="Times New Roman"/>
        <charset val="134"/>
      </rPr>
      <t>H-</t>
    </r>
    <r>
      <rPr>
        <sz val="12"/>
        <color rgb="FF000000"/>
        <rFont val="汉仪书宋二KW"/>
        <charset val="134"/>
      </rPr>
      <t>聚集到</t>
    </r>
    <r>
      <rPr>
        <sz val="12"/>
        <color rgb="FF000000"/>
        <rFont val="Times New Roman"/>
        <charset val="134"/>
      </rPr>
      <t>J-</t>
    </r>
    <r>
      <rPr>
        <sz val="12"/>
        <color rgb="FF000000"/>
        <rFont val="汉仪书宋二KW"/>
        <charset val="134"/>
      </rPr>
      <t>聚集的转变（</t>
    </r>
    <r>
      <rPr>
        <sz val="12"/>
        <color rgb="FF000000"/>
        <rFont val="Times New Roman"/>
        <charset val="134"/>
      </rPr>
      <t>UV-Vis</t>
    </r>
    <r>
      <rPr>
        <sz val="12"/>
        <color rgb="FF000000"/>
        <rFont val="汉仪书宋二KW"/>
        <charset val="134"/>
      </rPr>
      <t>红移</t>
    </r>
    <r>
      <rPr>
        <sz val="12"/>
        <color rgb="FF000000"/>
        <rFont val="Times New Roman"/>
        <charset val="134"/>
      </rPr>
      <t>47 nm</t>
    </r>
    <r>
      <rPr>
        <sz val="12"/>
        <color rgb="FF000000"/>
        <rFont val="汉仪书宋二KW"/>
        <charset val="134"/>
      </rPr>
      <t>）；</t>
    </r>
    <r>
      <rPr>
        <sz val="12"/>
        <color rgb="FF000000"/>
        <rFont val="Times New Roman"/>
        <charset val="134"/>
      </rPr>
      <t xml:space="preserve">
4. DFT</t>
    </r>
    <r>
      <rPr>
        <sz val="12"/>
        <color rgb="FF000000"/>
        <rFont val="汉仪书宋二KW"/>
        <charset val="134"/>
      </rPr>
      <t>计算表明二聚体是自组装的基本单元，通过</t>
    </r>
    <r>
      <rPr>
        <sz val="12"/>
        <color rgb="FF000000"/>
        <rFont val="Times New Roman"/>
        <charset val="134"/>
      </rPr>
      <t>π-π</t>
    </r>
    <r>
      <rPr>
        <sz val="12"/>
        <color rgb="FF000000"/>
        <rFont val="汉仪书宋二KW"/>
        <charset val="134"/>
      </rPr>
      <t>堆积和氢键驱动进一步形成高阶寡聚体；</t>
    </r>
    <r>
      <rPr>
        <sz val="12"/>
        <color rgb="FF000000"/>
        <rFont val="Times New Roman"/>
        <charset val="134"/>
      </rPr>
      <t xml:space="preserve">
5. NR</t>
    </r>
    <r>
      <rPr>
        <sz val="12"/>
        <color rgb="FF000000"/>
        <rFont val="汉仪书宋二KW"/>
        <charset val="134"/>
      </rPr>
      <t>在含</t>
    </r>
    <r>
      <rPr>
        <sz val="12"/>
        <color rgb="FF000000"/>
        <rFont val="Times New Roman"/>
        <charset val="134"/>
      </rPr>
      <t>50% FBS</t>
    </r>
    <r>
      <rPr>
        <sz val="12"/>
        <color rgb="FF000000"/>
        <rFont val="汉仪书宋二KW"/>
        <charset val="134"/>
      </rPr>
      <t>的培养基中</t>
    </r>
    <r>
      <rPr>
        <sz val="12"/>
        <color rgb="FF000000"/>
        <rFont val="Times New Roman"/>
        <charset val="134"/>
      </rPr>
      <t>6 h</t>
    </r>
    <r>
      <rPr>
        <sz val="12"/>
        <color rgb="FF000000"/>
        <rFont val="汉仪书宋二KW"/>
        <charset val="134"/>
      </rPr>
      <t>内保持胶体稳定，室温下</t>
    </r>
    <r>
      <rPr>
        <sz val="12"/>
        <color rgb="FF000000"/>
        <rFont val="Times New Roman"/>
        <charset val="134"/>
      </rPr>
      <t>30</t>
    </r>
    <r>
      <rPr>
        <sz val="12"/>
        <color rgb="FF000000"/>
        <rFont val="汉仪书宋二KW"/>
        <charset val="134"/>
      </rPr>
      <t>天保持形貌稳定；</t>
    </r>
    <r>
      <rPr>
        <sz val="12"/>
        <color rgb="FF000000"/>
        <rFont val="Times New Roman"/>
        <charset val="134"/>
      </rPr>
      <t xml:space="preserve">
6. NR</t>
    </r>
    <r>
      <rPr>
        <sz val="12"/>
        <color rgb="FF000000"/>
        <rFont val="汉仪书宋二KW"/>
        <charset val="134"/>
      </rPr>
      <t>的细胞毒性显著低于游离大黄酸（</t>
    </r>
    <r>
      <rPr>
        <sz val="12"/>
        <color rgb="FF000000"/>
        <rFont val="Times New Roman"/>
        <charset val="134"/>
      </rPr>
      <t>MTT</t>
    </r>
    <r>
      <rPr>
        <sz val="12"/>
        <color rgb="FF000000"/>
        <rFont val="汉仪书宋二KW"/>
        <charset val="134"/>
      </rPr>
      <t>：</t>
    </r>
    <r>
      <rPr>
        <sz val="12"/>
        <color rgb="FF000000"/>
        <rFont val="Times New Roman"/>
        <charset val="134"/>
      </rPr>
      <t>NR</t>
    </r>
    <r>
      <rPr>
        <sz val="12"/>
        <color rgb="FF000000"/>
        <rFont val="汉仪书宋二KW"/>
        <charset val="134"/>
      </rPr>
      <t>在</t>
    </r>
    <r>
      <rPr>
        <sz val="12"/>
        <color rgb="FF000000"/>
        <rFont val="Times New Roman"/>
        <charset val="134"/>
      </rPr>
      <t>200 µM</t>
    </r>
    <r>
      <rPr>
        <sz val="12"/>
        <color rgb="FF000000"/>
        <rFont val="汉仪书宋二KW"/>
        <charset val="134"/>
      </rPr>
      <t>仍安全，</t>
    </r>
    <r>
      <rPr>
        <sz val="12"/>
        <color rgb="FF000000"/>
        <rFont val="Times New Roman"/>
        <charset val="134"/>
      </rPr>
      <t>R</t>
    </r>
    <r>
      <rPr>
        <sz val="12"/>
        <color rgb="FF000000"/>
        <rFont val="汉仪书宋二KW"/>
        <charset val="134"/>
      </rPr>
      <t>在</t>
    </r>
    <r>
      <rPr>
        <sz val="12"/>
        <color rgb="FF000000"/>
        <rFont val="Times New Roman"/>
        <charset val="134"/>
      </rPr>
      <t>75 µM</t>
    </r>
    <r>
      <rPr>
        <sz val="12"/>
        <color rgb="FF000000"/>
        <rFont val="汉仪书宋二KW"/>
        <charset val="134"/>
      </rPr>
      <t>即显著降低细胞活力）；</t>
    </r>
    <r>
      <rPr>
        <sz val="12"/>
        <color rgb="FF000000"/>
        <rFont val="Times New Roman"/>
        <charset val="134"/>
      </rPr>
      <t xml:space="preserve">
7. NR</t>
    </r>
    <r>
      <rPr>
        <sz val="12"/>
        <color rgb="FF000000"/>
        <rFont val="汉仪书宋二KW"/>
        <charset val="134"/>
      </rPr>
      <t>与</t>
    </r>
    <r>
      <rPr>
        <sz val="12"/>
        <color rgb="FF000000"/>
        <rFont val="Times New Roman"/>
        <charset val="134"/>
      </rPr>
      <t>CaOx</t>
    </r>
    <r>
      <rPr>
        <sz val="12"/>
        <color rgb="FF000000"/>
        <rFont val="汉仪书宋二KW"/>
        <charset val="134"/>
      </rPr>
      <t>晶体优先结合于细胞外部，而游离大黄酸主要被细胞内化（</t>
    </r>
    <r>
      <rPr>
        <sz val="12"/>
        <color rgb="FF000000"/>
        <rFont val="Times New Roman"/>
        <charset val="134"/>
      </rPr>
      <t>CLSM</t>
    </r>
    <r>
      <rPr>
        <sz val="12"/>
        <color rgb="FF000000"/>
        <rFont val="汉仪书宋二KW"/>
        <charset val="134"/>
      </rPr>
      <t>示踪）；</t>
    </r>
    <r>
      <rPr>
        <sz val="12"/>
        <color rgb="FF000000"/>
        <rFont val="Times New Roman"/>
        <charset val="134"/>
      </rPr>
      <t xml:space="preserve">
8. </t>
    </r>
    <r>
      <rPr>
        <sz val="12"/>
        <color rgb="FF000000"/>
        <rFont val="汉仪书宋二KW"/>
        <charset val="134"/>
      </rPr>
      <t>首次建立</t>
    </r>
    <r>
      <rPr>
        <sz val="12"/>
        <color rgb="FF000000"/>
        <rFont val="Times New Roman"/>
        <charset val="134"/>
      </rPr>
      <t>SERS-based ARS</t>
    </r>
    <r>
      <rPr>
        <sz val="12"/>
        <color rgb="FF000000"/>
        <rFont val="汉仪书宋二KW"/>
        <charset val="134"/>
      </rPr>
      <t>钙化检测平台，灵敏度可达</t>
    </r>
    <r>
      <rPr>
        <sz val="12"/>
        <color rgb="FF000000"/>
        <rFont val="Times New Roman"/>
        <charset val="134"/>
      </rPr>
      <t>10 µM CaOx</t>
    </r>
    <r>
      <rPr>
        <sz val="12"/>
        <color rgb="FF000000"/>
        <rFont val="汉仪书宋二KW"/>
        <charset val="134"/>
      </rPr>
      <t>；</t>
    </r>
    <r>
      <rPr>
        <sz val="12"/>
        <color rgb="FF000000"/>
        <rFont val="Times New Roman"/>
        <charset val="134"/>
      </rPr>
      <t xml:space="preserve">
9. </t>
    </r>
    <r>
      <rPr>
        <sz val="12"/>
        <color rgb="FF000000"/>
        <rFont val="汉仪书宋二KW"/>
        <charset val="134"/>
      </rPr>
      <t>体内效果优于游离大黄酸和临床标准药物柠檬酸盐；</t>
    </r>
    <r>
      <rPr>
        <sz val="12"/>
        <color rgb="FF000000"/>
        <rFont val="Times New Roman"/>
        <charset val="134"/>
      </rPr>
      <t xml:space="preserve">
10. </t>
    </r>
    <r>
      <rPr>
        <sz val="12"/>
        <color rgb="FF000000"/>
        <rFont val="汉仪书宋二KW"/>
        <charset val="134"/>
      </rPr>
      <t>同时实现抗结晶、抗炎、抗纤维化多重机制</t>
    </r>
  </si>
  <si>
    <t xml:space="preserve"> 10.1002/adhm.202504133</t>
  </si>
  <si>
    <t>醌类</t>
  </si>
  <si>
    <r>
      <rPr>
        <sz val="13"/>
        <color theme="1"/>
        <rFont val="汉仪书宋二KW"/>
        <charset val="134"/>
      </rPr>
      <t>水溶性差；肝脏葡萄糖醛酸化代谢导致生物利用度低</t>
    </r>
  </si>
  <si>
    <r>
      <rPr>
        <sz val="11"/>
        <color theme="1"/>
        <rFont val="宋体"/>
        <charset val="134"/>
      </rPr>
      <t>大黄</t>
    </r>
  </si>
  <si>
    <r>
      <rPr>
        <sz val="13"/>
        <color theme="1"/>
        <rFont val="Times New Roman"/>
        <charset val="134"/>
      </rPr>
      <t>"1.</t>
    </r>
    <r>
      <rPr>
        <sz val="13"/>
        <color theme="1"/>
        <rFont val="汉仪书宋二KW"/>
        <charset val="134"/>
      </rPr>
      <t>大黄酸单体未收录，含大黄酸的大黄提取物为《已使用化妆品原料目录（</t>
    </r>
    <r>
      <rPr>
        <sz val="13"/>
        <color theme="1"/>
        <rFont val="Times New Roman"/>
        <charset val="134"/>
      </rPr>
      <t xml:space="preserve">2021 </t>
    </r>
    <r>
      <rPr>
        <sz val="13"/>
        <color theme="1"/>
        <rFont val="汉仪书宋二KW"/>
        <charset val="134"/>
      </rPr>
      <t>年版）》收录原料，仅限淋洗类产品</t>
    </r>
    <r>
      <rPr>
        <sz val="13"/>
        <color theme="1"/>
        <rFont val="Times New Roman"/>
        <charset val="134"/>
      </rPr>
      <t xml:space="preserve">
2.</t>
    </r>
    <r>
      <rPr>
        <sz val="13"/>
        <color theme="1"/>
        <rFont val="汉仪书宋二KW"/>
        <charset val="134"/>
      </rPr>
      <t>大黄提取物最大使用浓度</t>
    </r>
    <r>
      <rPr>
        <sz val="13"/>
        <color theme="1"/>
        <rFont val="Times New Roman"/>
        <charset val="134"/>
      </rPr>
      <t xml:space="preserve"> 0.5%</t>
    </r>
    <r>
      <rPr>
        <sz val="13"/>
        <color theme="1"/>
        <rFont val="汉仪书宋二KW"/>
        <charset val="134"/>
      </rPr>
      <t>，具有抗炎、抗氧化、祛痘功效</t>
    </r>
    <r>
      <rPr>
        <sz val="13"/>
        <color theme="1"/>
        <rFont val="Times New Roman"/>
        <charset val="134"/>
      </rPr>
      <t>"</t>
    </r>
  </si>
  <si>
    <r>
      <rPr>
        <sz val="13"/>
        <color theme="1"/>
        <rFont val="汉仪书宋二KW"/>
        <charset val="134"/>
      </rPr>
      <t>中国药典收载的中药大黄的指标成分，具有抗炎、神经保护作用</t>
    </r>
  </si>
  <si>
    <r>
      <rPr>
        <sz val="13"/>
        <color theme="1"/>
        <rFont val="汉仪书宋二KW"/>
        <charset val="134"/>
      </rPr>
      <t>温度响应、剪切响应、</t>
    </r>
    <r>
      <rPr>
        <sz val="13"/>
        <color theme="1"/>
        <rFont val="Times New Roman"/>
        <charset val="134"/>
      </rPr>
      <t>pH</t>
    </r>
    <r>
      <rPr>
        <sz val="13"/>
        <color theme="1"/>
        <rFont val="汉仪书宋二KW"/>
        <charset val="134"/>
      </rPr>
      <t>响应</t>
    </r>
  </si>
  <si>
    <r>
      <rPr>
        <sz val="13"/>
        <color theme="1"/>
        <rFont val="汉仪书宋二KW"/>
        <charset val="134"/>
      </rPr>
      <t>无</t>
    </r>
  </si>
  <si>
    <r>
      <rPr>
        <sz val="13"/>
        <color theme="1"/>
        <rFont val="Times New Roman"/>
        <charset val="134"/>
      </rPr>
      <t>π-π</t>
    </r>
    <r>
      <rPr>
        <sz val="13"/>
        <color theme="1"/>
        <rFont val="汉仪书宋二KW"/>
        <charset val="134"/>
      </rPr>
      <t>堆积；氢键；静电相互作用</t>
    </r>
  </si>
  <si>
    <r>
      <rPr>
        <sz val="13"/>
        <color theme="1"/>
        <rFont val="汉仪书宋二KW"/>
        <charset val="134"/>
      </rPr>
      <t>纳米纤维网络</t>
    </r>
  </si>
  <si>
    <r>
      <rPr>
        <sz val="13"/>
        <color theme="1"/>
        <rFont val="汉仪书宋二KW"/>
        <charset val="134"/>
      </rPr>
      <t>纳米纤维长度数微米</t>
    </r>
  </si>
  <si>
    <r>
      <rPr>
        <sz val="13"/>
        <color theme="1"/>
        <rFont val="Times New Roman"/>
        <charset val="134"/>
      </rPr>
      <t>4 mg/mL</t>
    </r>
    <r>
      <rPr>
        <sz val="13"/>
        <color theme="1"/>
        <rFont val="汉仪书宋二KW"/>
        <charset val="134"/>
      </rPr>
      <t>（最低凝胶浓度</t>
    </r>
    <r>
      <rPr>
        <sz val="13"/>
        <color theme="1"/>
        <rFont val="Times New Roman"/>
        <charset val="134"/>
      </rPr>
      <t>14.1 mM</t>
    </r>
    <r>
      <rPr>
        <sz val="13"/>
        <color theme="1"/>
        <rFont val="汉仪书宋二KW"/>
        <charset val="134"/>
      </rPr>
      <t>）</t>
    </r>
  </si>
  <si>
    <r>
      <rPr>
        <sz val="13"/>
        <color theme="1"/>
        <rFont val="汉仪书宋二KW"/>
        <charset val="134"/>
      </rPr>
      <t>室温</t>
    </r>
  </si>
  <si>
    <r>
      <rPr>
        <sz val="13"/>
        <color theme="1"/>
        <rFont val="汉仪书宋二KW"/>
        <charset val="134"/>
      </rPr>
      <t>加热溶解后冷却至室温</t>
    </r>
  </si>
  <si>
    <r>
      <rPr>
        <sz val="13"/>
        <color theme="1"/>
        <rFont val="汉仪书宋二KW"/>
        <charset val="134"/>
      </rPr>
      <t>低于</t>
    </r>
    <r>
      <rPr>
        <sz val="13"/>
        <color theme="1"/>
        <rFont val="Times New Roman"/>
        <charset val="134"/>
      </rPr>
      <t>6.8</t>
    </r>
    <r>
      <rPr>
        <sz val="13"/>
        <color theme="1"/>
        <rFont val="汉仪书宋二KW"/>
        <charset val="134"/>
      </rPr>
      <t>产生沉淀，高于</t>
    </r>
    <r>
      <rPr>
        <sz val="13"/>
        <color theme="1"/>
        <rFont val="Times New Roman"/>
        <charset val="134"/>
      </rPr>
      <t>9.4</t>
    </r>
    <r>
      <rPr>
        <sz val="13"/>
        <color theme="1"/>
        <rFont val="汉仪书宋二KW"/>
        <charset val="134"/>
      </rPr>
      <t>凝胶坍塌</t>
    </r>
  </si>
  <si>
    <r>
      <rPr>
        <sz val="13"/>
        <color theme="1"/>
        <rFont val="汉仪书宋二KW"/>
        <charset val="134"/>
      </rPr>
      <t>超声处理</t>
    </r>
  </si>
  <si>
    <r>
      <rPr>
        <sz val="13"/>
        <color theme="1"/>
        <rFont val="汉仪书宋二KW"/>
        <charset val="134"/>
      </rPr>
      <t>加热溶解后冷却至室温，数小时内完成溶胶</t>
    </r>
    <r>
      <rPr>
        <sz val="13"/>
        <color theme="1"/>
        <rFont val="Times New Roman"/>
        <charset val="134"/>
      </rPr>
      <t>-</t>
    </r>
    <r>
      <rPr>
        <sz val="13"/>
        <color theme="1"/>
        <rFont val="汉仪书宋二KW"/>
        <charset val="134"/>
      </rPr>
      <t>凝胶转变</t>
    </r>
  </si>
  <si>
    <r>
      <rPr>
        <sz val="13"/>
        <color theme="1"/>
        <rFont val="Times New Roman"/>
        <charset val="134"/>
      </rPr>
      <t xml:space="preserve">1. </t>
    </r>
    <r>
      <rPr>
        <sz val="13"/>
        <color theme="1"/>
        <rFont val="汉仪书宋二KW"/>
        <charset val="134"/>
      </rPr>
      <t>良好生物相容性，低细胞毒性；</t>
    </r>
    <r>
      <rPr>
        <sz val="13"/>
        <color theme="1"/>
        <rFont val="Times New Roman"/>
        <charset val="134"/>
      </rPr>
      <t xml:space="preserve">2. </t>
    </r>
    <r>
      <rPr>
        <sz val="13"/>
        <color theme="1"/>
        <rFont val="汉仪书宋二KW"/>
        <charset val="134"/>
      </rPr>
      <t>抗炎（抑制</t>
    </r>
    <r>
      <rPr>
        <sz val="13"/>
        <color theme="1"/>
        <rFont val="Times New Roman"/>
        <charset val="134"/>
      </rPr>
      <t>TLR4/NFκB</t>
    </r>
    <r>
      <rPr>
        <sz val="13"/>
        <color theme="1"/>
        <rFont val="汉仪书宋二KW"/>
        <charset val="134"/>
      </rPr>
      <t>信号通路，降低</t>
    </r>
    <r>
      <rPr>
        <sz val="13"/>
        <color theme="1"/>
        <rFont val="Times New Roman"/>
        <charset val="134"/>
      </rPr>
      <t>TNF-α</t>
    </r>
    <r>
      <rPr>
        <sz val="13"/>
        <color theme="1"/>
        <rFont val="汉仪书宋二KW"/>
        <charset val="134"/>
      </rPr>
      <t>、</t>
    </r>
    <r>
      <rPr>
        <sz val="13"/>
        <color theme="1"/>
        <rFont val="Times New Roman"/>
        <charset val="134"/>
      </rPr>
      <t>IL-1β</t>
    </r>
    <r>
      <rPr>
        <sz val="13"/>
        <color theme="1"/>
        <rFont val="汉仪书宋二KW"/>
        <charset val="134"/>
      </rPr>
      <t>、</t>
    </r>
    <r>
      <rPr>
        <sz val="13"/>
        <color theme="1"/>
        <rFont val="Times New Roman"/>
        <charset val="134"/>
      </rPr>
      <t>IL-6</t>
    </r>
    <r>
      <rPr>
        <sz val="13"/>
        <color theme="1"/>
        <rFont val="汉仪书宋二KW"/>
        <charset val="134"/>
      </rPr>
      <t>等促炎因子）；</t>
    </r>
    <r>
      <rPr>
        <sz val="13"/>
        <color theme="1"/>
        <rFont val="Times New Roman"/>
        <charset val="134"/>
      </rPr>
      <t xml:space="preserve">3. </t>
    </r>
    <r>
      <rPr>
        <sz val="13"/>
        <color theme="1"/>
        <rFont val="汉仪书宋二KW"/>
        <charset val="134"/>
      </rPr>
      <t>神经保护作用，缓解神经炎症；</t>
    </r>
    <r>
      <rPr>
        <sz val="13"/>
        <color theme="1"/>
        <rFont val="Times New Roman"/>
        <charset val="134"/>
      </rPr>
      <t xml:space="preserve">4. </t>
    </r>
    <r>
      <rPr>
        <sz val="13"/>
        <color theme="1"/>
        <rFont val="汉仪书宋二KW"/>
        <charset val="134"/>
      </rPr>
      <t>长效缓释</t>
    </r>
  </si>
  <si>
    <r>
      <rPr>
        <sz val="13"/>
        <color theme="1"/>
        <rFont val="Times New Roman"/>
        <charset val="134"/>
      </rPr>
      <t xml:space="preserve">1. </t>
    </r>
    <r>
      <rPr>
        <sz val="13"/>
        <color theme="1"/>
        <rFont val="汉仪书宋二KW"/>
        <charset val="134"/>
      </rPr>
      <t>大黄酸粉末溶于</t>
    </r>
    <r>
      <rPr>
        <sz val="13"/>
        <color theme="1"/>
        <rFont val="Times New Roman"/>
        <charset val="134"/>
      </rPr>
      <t>PBS</t>
    </r>
    <r>
      <rPr>
        <sz val="13"/>
        <color theme="1"/>
        <rFont val="汉仪书宋二KW"/>
        <charset val="134"/>
      </rPr>
      <t>缓冲液，加热至均质溶液；</t>
    </r>
    <r>
      <rPr>
        <sz val="13"/>
        <color theme="1"/>
        <rFont val="Times New Roman"/>
        <charset val="134"/>
      </rPr>
      <t xml:space="preserve">2. </t>
    </r>
    <r>
      <rPr>
        <sz val="13"/>
        <color theme="1"/>
        <rFont val="汉仪书宋二KW"/>
        <charset val="134"/>
      </rPr>
      <t>超声处理后冷却至室温，自组装形成水凝胶；</t>
    </r>
    <r>
      <rPr>
        <sz val="13"/>
        <color theme="1"/>
        <rFont val="Times New Roman"/>
        <charset val="134"/>
      </rPr>
      <t xml:space="preserve">3. </t>
    </r>
    <r>
      <rPr>
        <sz val="13"/>
        <color theme="1"/>
        <rFont val="汉仪书宋二KW"/>
        <charset val="134"/>
      </rPr>
      <t>体外细胞实验（</t>
    </r>
    <r>
      <rPr>
        <sz val="13"/>
        <color theme="1"/>
        <rFont val="Times New Roman"/>
        <charset val="134"/>
      </rPr>
      <t>LPS</t>
    </r>
    <r>
      <rPr>
        <sz val="13"/>
        <color theme="1"/>
        <rFont val="汉仪书宋二KW"/>
        <charset val="134"/>
      </rPr>
      <t>诱导</t>
    </r>
    <r>
      <rPr>
        <sz val="13"/>
        <color theme="1"/>
        <rFont val="Times New Roman"/>
        <charset val="134"/>
      </rPr>
      <t>BV2</t>
    </r>
    <r>
      <rPr>
        <sz val="13"/>
        <color theme="1"/>
        <rFont val="汉仪书宋二KW"/>
        <charset val="134"/>
      </rPr>
      <t>小胶质细胞）验证抗炎活性；</t>
    </r>
    <r>
      <rPr>
        <sz val="13"/>
        <color theme="1"/>
        <rFont val="Times New Roman"/>
        <charset val="134"/>
      </rPr>
      <t xml:space="preserve">4. </t>
    </r>
    <r>
      <rPr>
        <sz val="13"/>
        <color theme="1"/>
        <rFont val="汉仪书宋二KW"/>
        <charset val="134"/>
      </rPr>
      <t>光谱学、质谱、电镜等表征自组装结构与形貌</t>
    </r>
  </si>
  <si>
    <r>
      <rPr>
        <sz val="13"/>
        <color theme="1"/>
        <rFont val="汉仪书宋二KW"/>
        <charset val="134"/>
      </rPr>
      <t>蒽醌母核结构；含羧基与多个酚羟基，可形成氢键与</t>
    </r>
    <r>
      <rPr>
        <sz val="13"/>
        <color theme="1"/>
        <rFont val="Times New Roman"/>
        <charset val="134"/>
      </rPr>
      <t>π-π</t>
    </r>
    <r>
      <rPr>
        <sz val="13"/>
        <color theme="1"/>
        <rFont val="汉仪书宋二KW"/>
        <charset val="134"/>
      </rPr>
      <t>堆积；</t>
    </r>
    <r>
      <rPr>
        <sz val="13"/>
        <color theme="1"/>
        <rFont val="Times New Roman"/>
        <charset val="134"/>
      </rPr>
      <t>pH</t>
    </r>
    <r>
      <rPr>
        <sz val="13"/>
        <color theme="1"/>
        <rFont val="汉仪书宋二KW"/>
        <charset val="134"/>
      </rPr>
      <t>响应性羧基</t>
    </r>
  </si>
  <si>
    <r>
      <rPr>
        <sz val="12"/>
        <color theme="1"/>
        <rFont val="Times New Roman"/>
        <charset val="134"/>
      </rPr>
      <t xml:space="preserve">1. </t>
    </r>
    <r>
      <rPr>
        <sz val="12"/>
        <color theme="1"/>
        <rFont val="汉仪书宋二KW"/>
        <charset val="134"/>
      </rPr>
      <t>无需结构修饰与载体，直接自组装形成水凝胶；</t>
    </r>
    <r>
      <rPr>
        <sz val="12"/>
        <color theme="1"/>
        <rFont val="Times New Roman"/>
        <charset val="134"/>
      </rPr>
      <t xml:space="preserve">2. </t>
    </r>
    <r>
      <rPr>
        <sz val="12"/>
        <color theme="1"/>
        <rFont val="汉仪书宋二KW"/>
        <charset val="134"/>
      </rPr>
      <t>具有温度、剪切、</t>
    </r>
    <r>
      <rPr>
        <sz val="12"/>
        <color theme="1"/>
        <rFont val="Times New Roman"/>
        <charset val="134"/>
      </rPr>
      <t>pH</t>
    </r>
    <r>
      <rPr>
        <sz val="12"/>
        <color theme="1"/>
        <rFont val="汉仪书宋二KW"/>
        <charset val="134"/>
      </rPr>
      <t>多重响应性；</t>
    </r>
    <r>
      <rPr>
        <sz val="12"/>
        <color theme="1"/>
        <rFont val="Times New Roman"/>
        <charset val="134"/>
      </rPr>
      <t xml:space="preserve">3. </t>
    </r>
    <r>
      <rPr>
        <sz val="12"/>
        <color theme="1"/>
        <rFont val="汉仪书宋二KW"/>
        <charset val="134"/>
      </rPr>
      <t>相比游离药物，细胞摄取率更高，体内稳定性更好，抗炎效果更持久，细胞毒性更低</t>
    </r>
  </si>
  <si>
    <t>多酚</t>
  </si>
  <si>
    <r>
      <rPr>
        <sz val="13"/>
        <color theme="1"/>
        <rFont val="汉仪书宋二KW"/>
        <charset val="134"/>
      </rPr>
      <t>槲皮素</t>
    </r>
  </si>
  <si>
    <t>C1=CC(=C(C=C1C2=C(C(=O)C3=C(C=C(C=C3O2)O)O)O)O)O</t>
  </si>
  <si>
    <r>
      <rPr>
        <sz val="13"/>
        <color theme="1"/>
        <rFont val="汉仪书宋二KW"/>
        <charset val="134"/>
      </rPr>
      <t>水溶性极差、口服生物利用度低、体内易代谢酶解、稳定性差</t>
    </r>
  </si>
  <si>
    <r>
      <rPr>
        <sz val="11"/>
        <color theme="1"/>
        <rFont val="宋体"/>
        <charset val="134"/>
      </rPr>
      <t>槐米；洋葱；苹果皮；多种果蔬</t>
    </r>
  </si>
  <si>
    <r>
      <rPr>
        <sz val="13"/>
        <color theme="1"/>
        <rFont val="汉仪书宋二KW"/>
        <charset val="134"/>
      </rPr>
      <t>《已使用化妆品原料目录（</t>
    </r>
    <r>
      <rPr>
        <sz val="13"/>
        <color theme="1"/>
        <rFont val="Times New Roman"/>
        <charset val="134"/>
      </rPr>
      <t>2021</t>
    </r>
    <r>
      <rPr>
        <sz val="13"/>
        <color theme="1"/>
        <rFont val="汉仪书宋二KW"/>
        <charset val="134"/>
      </rPr>
      <t>版）》序号</t>
    </r>
    <r>
      <rPr>
        <sz val="13"/>
        <color theme="1"/>
        <rFont val="Times New Roman"/>
        <charset val="134"/>
      </rPr>
      <t>00796</t>
    </r>
  </si>
  <si>
    <r>
      <rPr>
        <sz val="13"/>
        <color theme="1"/>
        <rFont val="汉仪书宋二KW"/>
        <charset val="134"/>
      </rPr>
      <t>《中国药典</t>
    </r>
    <r>
      <rPr>
        <sz val="13"/>
        <color theme="1"/>
        <rFont val="Times New Roman"/>
        <charset val="134"/>
      </rPr>
      <t>2020</t>
    </r>
    <r>
      <rPr>
        <sz val="13"/>
        <color theme="1"/>
        <rFont val="汉仪书宋二KW"/>
        <charset val="134"/>
      </rPr>
      <t>版》槐米、银杏叶指标成分</t>
    </r>
  </si>
  <si>
    <r>
      <rPr>
        <sz val="13"/>
        <color theme="1"/>
        <rFont val="汉仪书宋二KW"/>
        <charset val="134"/>
      </rPr>
      <t>食品原料为二氢槲皮素</t>
    </r>
  </si>
  <si>
    <r>
      <rPr>
        <sz val="13"/>
        <color theme="1"/>
        <rFont val="汉仪书宋二KW"/>
        <charset val="134"/>
      </rPr>
      <t>饮料、发酵乳、风味发酵乳、可可制品、巧克力和巧克力制品</t>
    </r>
  </si>
  <si>
    <r>
      <rPr>
        <sz val="13"/>
        <color theme="1"/>
        <rFont val="汉仪书宋二KW"/>
        <charset val="134"/>
      </rPr>
      <t>饮料</t>
    </r>
    <r>
      <rPr>
        <sz val="13"/>
        <color theme="1"/>
        <rFont val="Times New Roman"/>
        <charset val="134"/>
      </rPr>
      <t>20 mg/L</t>
    </r>
    <r>
      <rPr>
        <sz val="13"/>
        <color theme="1"/>
        <rFont val="汉仪书宋二KW"/>
        <charset val="134"/>
      </rPr>
      <t>，发酵乳和风味发酵乳</t>
    </r>
    <r>
      <rPr>
        <sz val="13"/>
        <color theme="1"/>
        <rFont val="Times New Roman"/>
        <charset val="134"/>
      </rPr>
      <t>20 mg/kg</t>
    </r>
    <r>
      <rPr>
        <sz val="13"/>
        <color theme="1"/>
        <rFont val="汉仪书宋二KW"/>
        <charset val="134"/>
      </rPr>
      <t>，可可制品、巧克力和巧克力制品</t>
    </r>
    <r>
      <rPr>
        <sz val="13"/>
        <color theme="1"/>
        <rFont val="Times New Roman"/>
        <charset val="134"/>
      </rPr>
      <t>70 mg/kg</t>
    </r>
    <r>
      <rPr>
        <sz val="13"/>
        <color theme="1"/>
        <rFont val="汉仪书宋二KW"/>
        <charset val="134"/>
      </rPr>
      <t>；每日</t>
    </r>
    <r>
      <rPr>
        <sz val="13"/>
        <color theme="1"/>
        <rFont val="Times New Roman"/>
        <charset val="134"/>
      </rPr>
      <t>≤100</t>
    </r>
    <r>
      <rPr>
        <sz val="13"/>
        <color theme="1"/>
        <rFont val="汉仪书宋二KW"/>
        <charset val="134"/>
      </rPr>
      <t>毫克</t>
    </r>
    <r>
      <rPr>
        <sz val="13"/>
        <color theme="1"/>
        <rFont val="Times New Roman"/>
        <charset val="134"/>
      </rPr>
      <t>/</t>
    </r>
    <r>
      <rPr>
        <sz val="13"/>
        <color theme="1"/>
        <rFont val="汉仪书宋二KW"/>
        <charset val="134"/>
      </rPr>
      <t>天</t>
    </r>
  </si>
  <si>
    <r>
      <rPr>
        <sz val="13"/>
        <color theme="1"/>
        <rFont val="Times New Roman"/>
        <charset val="134"/>
      </rPr>
      <t>GB 2760‑2024</t>
    </r>
    <r>
      <rPr>
        <sz val="13"/>
        <color theme="1"/>
        <rFont val="汉仪书宋二KW"/>
        <charset val="134"/>
      </rPr>
      <t>；中国药典</t>
    </r>
    <r>
      <rPr>
        <sz val="13"/>
        <color theme="1"/>
        <rFont val="Times New Roman"/>
        <charset val="134"/>
      </rPr>
      <t>2020</t>
    </r>
    <r>
      <rPr>
        <sz val="13"/>
        <color theme="1"/>
        <rFont val="汉仪书宋二KW"/>
        <charset val="134"/>
      </rPr>
      <t>年版（已使用化妆品原料目录</t>
    </r>
    <r>
      <rPr>
        <sz val="13"/>
        <color theme="1"/>
        <rFont val="Times New Roman"/>
        <charset val="134"/>
      </rPr>
      <t>2021</t>
    </r>
    <r>
      <rPr>
        <sz val="13"/>
        <color theme="1"/>
        <rFont val="汉仪书宋二KW"/>
        <charset val="134"/>
      </rPr>
      <t>版）</t>
    </r>
  </si>
  <si>
    <r>
      <rPr>
        <sz val="13"/>
        <color theme="1"/>
        <rFont val="汉仪书宋二KW"/>
        <charset val="134"/>
      </rPr>
      <t>透明质酸</t>
    </r>
    <r>
      <rPr>
        <sz val="13"/>
        <color theme="1"/>
        <rFont val="Times New Roman"/>
        <charset val="134"/>
      </rPr>
      <t xml:space="preserve">(HA) + </t>
    </r>
    <r>
      <rPr>
        <sz val="13"/>
        <color theme="1"/>
        <rFont val="汉仪书宋二KW"/>
        <charset val="134"/>
      </rPr>
      <t>二氯化铜</t>
    </r>
    <r>
      <rPr>
        <sz val="13"/>
        <color theme="1"/>
        <rFont val="Times New Roman"/>
        <charset val="134"/>
      </rPr>
      <t xml:space="preserve">CuCl₂ + </t>
    </r>
    <r>
      <rPr>
        <sz val="13"/>
        <color theme="1"/>
        <rFont val="汉仪书宋二KW"/>
        <charset val="134"/>
      </rPr>
      <t>槲皮素</t>
    </r>
    <r>
      <rPr>
        <sz val="13"/>
        <color theme="1"/>
        <rFont val="Times New Roman"/>
        <charset val="134"/>
      </rPr>
      <t>(Qu)</t>
    </r>
  </si>
  <si>
    <t>金属配位自组装</t>
  </si>
  <si>
    <r>
      <rPr>
        <sz val="13"/>
        <color theme="1"/>
        <rFont val="汉仪书宋二KW"/>
        <charset val="134"/>
      </rPr>
      <t>肿瘤微环境</t>
    </r>
    <r>
      <rPr>
        <sz val="13"/>
        <color theme="1"/>
        <rFont val="Times New Roman"/>
        <charset val="134"/>
      </rPr>
      <t>H₂O₂/GSH</t>
    </r>
    <r>
      <rPr>
        <sz val="13"/>
        <color theme="1"/>
        <rFont val="汉仪书宋二KW"/>
        <charset val="134"/>
      </rPr>
      <t>双响应</t>
    </r>
  </si>
  <si>
    <r>
      <rPr>
        <sz val="13"/>
        <color theme="1"/>
        <rFont val="Times New Roman"/>
        <charset val="134"/>
      </rPr>
      <t>HA</t>
    </r>
    <r>
      <rPr>
        <sz val="13"/>
        <color theme="1"/>
        <rFont val="汉仪书宋二KW"/>
        <charset val="134"/>
      </rPr>
      <t>天然靶向修饰（靶向</t>
    </r>
    <r>
      <rPr>
        <sz val="13"/>
        <color theme="1"/>
        <rFont val="Times New Roman"/>
        <charset val="134"/>
      </rPr>
      <t>CD44</t>
    </r>
    <r>
      <rPr>
        <sz val="13"/>
        <color theme="1"/>
        <rFont val="汉仪书宋二KW"/>
        <charset val="134"/>
      </rPr>
      <t>高表达肿瘤细胞）</t>
    </r>
  </si>
  <si>
    <t>静电相互作用；氢键；配位键</t>
  </si>
  <si>
    <r>
      <rPr>
        <sz val="13"/>
        <color theme="1"/>
        <rFont val="汉仪书宋二KW"/>
        <charset val="134"/>
      </rPr>
      <t>均一球形纳米颗粒</t>
    </r>
  </si>
  <si>
    <t>55.36 ± 0.27</t>
  </si>
  <si>
    <r>
      <rPr>
        <sz val="13"/>
        <color theme="1"/>
        <rFont val="Times New Roman"/>
        <charset val="134"/>
      </rPr>
      <t>EPR</t>
    </r>
    <r>
      <rPr>
        <sz val="13"/>
        <color theme="1"/>
        <rFont val="汉仪书宋二KW"/>
        <charset val="134"/>
      </rPr>
      <t>效应适配实体瘤富集</t>
    </r>
  </si>
  <si>
    <t>水；HCL溶液</t>
  </si>
  <si>
    <r>
      <rPr>
        <sz val="13"/>
        <color theme="1"/>
        <rFont val="Times New Roman"/>
        <charset val="134"/>
      </rPr>
      <t>DMSO</t>
    </r>
    <r>
      <rPr>
        <sz val="13"/>
        <color theme="1"/>
        <rFont val="汉仪书宋二KW"/>
        <charset val="134"/>
      </rPr>
      <t>（溶解槲皮素）</t>
    </r>
  </si>
  <si>
    <r>
      <rPr>
        <sz val="13"/>
        <color theme="1"/>
        <rFont val="Times New Roman"/>
        <charset val="134"/>
      </rPr>
      <t>HA</t>
    </r>
    <r>
      <rPr>
        <sz val="13"/>
        <color theme="1"/>
        <rFont val="汉仪书宋二KW"/>
        <charset val="134"/>
      </rPr>
      <t>、</t>
    </r>
    <r>
      <rPr>
        <sz val="13"/>
        <color theme="1"/>
        <rFont val="Times New Roman"/>
        <charset val="134"/>
      </rPr>
      <t>CuCl₂</t>
    </r>
    <r>
      <rPr>
        <sz val="13"/>
        <color theme="1"/>
        <rFont val="汉仪书宋二KW"/>
        <charset val="134"/>
      </rPr>
      <t>、槲皮素</t>
    </r>
  </si>
  <si>
    <r>
      <rPr>
        <sz val="13"/>
        <color theme="1"/>
        <rFont val="Times New Roman"/>
        <charset val="134"/>
      </rPr>
      <t>HA</t>
    </r>
    <r>
      <rPr>
        <sz val="13"/>
        <color theme="1"/>
        <rFont val="汉仪书宋二KW"/>
        <charset val="134"/>
      </rPr>
      <t>：</t>
    </r>
    <r>
      <rPr>
        <sz val="13"/>
        <color theme="1"/>
        <rFont val="Times New Roman"/>
        <charset val="134"/>
      </rPr>
      <t>10 mg/mL</t>
    </r>
    <r>
      <rPr>
        <sz val="13"/>
        <color theme="1"/>
        <rFont val="汉仪书宋二KW"/>
        <charset val="134"/>
      </rPr>
      <t>；</t>
    </r>
    <r>
      <rPr>
        <sz val="13"/>
        <color theme="1"/>
        <rFont val="Times New Roman"/>
        <charset val="134"/>
      </rPr>
      <t>CuCl₂</t>
    </r>
    <r>
      <rPr>
        <sz val="13"/>
        <color theme="1"/>
        <rFont val="汉仪书宋二KW"/>
        <charset val="134"/>
      </rPr>
      <t>：</t>
    </r>
    <r>
      <rPr>
        <sz val="13"/>
        <color theme="1"/>
        <rFont val="Times New Roman"/>
        <charset val="134"/>
      </rPr>
      <t>5 mg/mL</t>
    </r>
    <r>
      <rPr>
        <sz val="13"/>
        <color theme="1"/>
        <rFont val="汉仪书宋二KW"/>
        <charset val="134"/>
      </rPr>
      <t>；</t>
    </r>
    <r>
      <rPr>
        <sz val="13"/>
        <color theme="1"/>
        <rFont val="Times New Roman"/>
        <charset val="134"/>
      </rPr>
      <t>Qu</t>
    </r>
    <r>
      <rPr>
        <sz val="13"/>
        <color theme="1"/>
        <rFont val="汉仪书宋二KW"/>
        <charset val="134"/>
      </rPr>
      <t>：</t>
    </r>
    <r>
      <rPr>
        <sz val="13"/>
        <color theme="1"/>
        <rFont val="Times New Roman"/>
        <charset val="134"/>
      </rPr>
      <t>20 mg/mL</t>
    </r>
  </si>
  <si>
    <r>
      <rPr>
        <sz val="13"/>
        <color theme="1"/>
        <rFont val="汉仪书宋二KW"/>
        <charset val="134"/>
      </rPr>
      <t>槲皮素</t>
    </r>
    <r>
      <rPr>
        <sz val="13"/>
        <color theme="1"/>
        <rFont val="Times New Roman"/>
        <charset val="134"/>
      </rPr>
      <t xml:space="preserve"> : Cu²+ = 1 : 2</t>
    </r>
    <r>
      <rPr>
        <sz val="13"/>
        <color theme="1"/>
        <rFont val="汉仪书宋二KW"/>
        <charset val="134"/>
      </rPr>
      <t>（摩尔比）</t>
    </r>
  </si>
  <si>
    <r>
      <rPr>
        <sz val="13"/>
        <color theme="1"/>
        <rFont val="汉仪书宋二KW"/>
        <charset val="134"/>
      </rPr>
      <t>室温</t>
    </r>
    <r>
      <rPr>
        <sz val="13"/>
        <color theme="1"/>
        <rFont val="Times New Roman"/>
        <charset val="134"/>
      </rPr>
      <t>25</t>
    </r>
    <r>
      <rPr>
        <sz val="13"/>
        <color theme="1"/>
        <rFont val="汉仪书宋二KW"/>
        <charset val="134"/>
      </rPr>
      <t>℃；</t>
    </r>
    <r>
      <rPr>
        <sz val="13"/>
        <color theme="1"/>
        <rFont val="Times New Roman"/>
        <charset val="134"/>
      </rPr>
      <t xml:space="preserve">4 </t>
    </r>
    <r>
      <rPr>
        <sz val="13"/>
        <color theme="1"/>
        <rFont val="汉仪书宋二KW"/>
        <charset val="134"/>
      </rPr>
      <t>℃低温纳米粒絮凝失稳；</t>
    </r>
    <r>
      <rPr>
        <sz val="13"/>
        <color theme="1"/>
        <rFont val="Times New Roman"/>
        <charset val="134"/>
      </rPr>
      <t xml:space="preserve">50 </t>
    </r>
    <r>
      <rPr>
        <sz val="13"/>
        <color theme="1"/>
        <rFont val="汉仪书宋二KW"/>
        <charset val="134"/>
      </rPr>
      <t>℃稳定</t>
    </r>
  </si>
  <si>
    <r>
      <rPr>
        <sz val="13"/>
        <color theme="1"/>
        <rFont val="汉仪书宋二KW"/>
        <charset val="134"/>
      </rPr>
      <t>酸性环境</t>
    </r>
    <r>
      <rPr>
        <sz val="13"/>
        <color theme="1"/>
        <rFont val="Times New Roman"/>
        <charset val="134"/>
      </rPr>
      <t>Zeta</t>
    </r>
    <r>
      <rPr>
        <sz val="13"/>
        <color theme="1"/>
        <rFont val="汉仪书宋二KW"/>
        <charset val="134"/>
      </rPr>
      <t>电位绝对值降低，稳定性下降</t>
    </r>
  </si>
  <si>
    <r>
      <rPr>
        <sz val="13"/>
        <color theme="1"/>
        <rFont val="汉仪书宋二KW"/>
        <charset val="134"/>
      </rPr>
      <t>全程磁力搅拌，无超声；先混合</t>
    </r>
    <r>
      <rPr>
        <sz val="13"/>
        <color theme="1"/>
        <rFont val="Times New Roman"/>
        <charset val="134"/>
      </rPr>
      <t>HA</t>
    </r>
    <r>
      <rPr>
        <sz val="13"/>
        <color theme="1"/>
        <rFont val="汉仪书宋二KW"/>
        <charset val="134"/>
      </rPr>
      <t>与铜离子搅拌</t>
    </r>
    <r>
      <rPr>
        <sz val="13"/>
        <color theme="1"/>
        <rFont val="Times New Roman"/>
        <charset val="134"/>
      </rPr>
      <t>4 min</t>
    </r>
    <r>
      <rPr>
        <sz val="13"/>
        <color theme="1"/>
        <rFont val="汉仪书宋二KW"/>
        <charset val="134"/>
      </rPr>
      <t>，逐滴加槲皮素</t>
    </r>
  </si>
  <si>
    <r>
      <rPr>
        <sz val="13"/>
        <color theme="1"/>
        <rFont val="汉仪书宋二KW"/>
        <charset val="134"/>
      </rPr>
      <t>室温持续搅拌</t>
    </r>
    <r>
      <rPr>
        <sz val="13"/>
        <color theme="1"/>
        <rFont val="Times New Roman"/>
        <charset val="134"/>
      </rPr>
      <t>4 h</t>
    </r>
    <r>
      <rPr>
        <sz val="13"/>
        <color theme="1"/>
        <rFont val="汉仪书宋二KW"/>
        <charset val="134"/>
      </rPr>
      <t>；</t>
    </r>
    <r>
      <rPr>
        <sz val="13"/>
        <color theme="1"/>
        <rFont val="Times New Roman"/>
        <charset val="134"/>
      </rPr>
      <t>MWCO 10 kDa</t>
    </r>
    <r>
      <rPr>
        <sz val="13"/>
        <color theme="1"/>
        <rFont val="汉仪书宋二KW"/>
        <charset val="134"/>
      </rPr>
      <t>透析过夜纯化</t>
    </r>
  </si>
  <si>
    <r>
      <rPr>
        <sz val="13"/>
        <color theme="1"/>
        <rFont val="Times New Roman"/>
        <charset val="134"/>
      </rPr>
      <t xml:space="preserve">"1. </t>
    </r>
    <r>
      <rPr>
        <sz val="13"/>
        <color theme="1"/>
        <rFont val="汉仪书宋二KW"/>
        <charset val="134"/>
      </rPr>
      <t>协同抗肿瘤：槲皮素化疗</t>
    </r>
    <r>
      <rPr>
        <sz val="13"/>
        <color theme="1"/>
        <rFont val="Times New Roman"/>
        <charset val="134"/>
      </rPr>
      <t xml:space="preserve"> + Cu²+</t>
    </r>
    <r>
      <rPr>
        <sz val="13"/>
        <color theme="1"/>
        <rFont val="汉仪书宋二KW"/>
        <charset val="134"/>
      </rPr>
      <t>介导类芬顿化学动力学治疗（</t>
    </r>
    <r>
      <rPr>
        <sz val="13"/>
        <color theme="1"/>
        <rFont val="Times New Roman"/>
        <charset val="134"/>
      </rPr>
      <t>CDT</t>
    </r>
    <r>
      <rPr>
        <sz val="13"/>
        <color theme="1"/>
        <rFont val="汉仪书宋二KW"/>
        <charset val="134"/>
      </rPr>
      <t>）</t>
    </r>
    <r>
      <rPr>
        <sz val="13"/>
        <color theme="1"/>
        <rFont val="Times New Roman"/>
        <charset val="134"/>
      </rPr>
      <t xml:space="preserve">
2. </t>
    </r>
    <r>
      <rPr>
        <sz val="13"/>
        <color theme="1"/>
        <rFont val="汉仪书宋二KW"/>
        <charset val="134"/>
      </rPr>
      <t>肿瘤微环境催化：消耗内源性</t>
    </r>
    <r>
      <rPr>
        <sz val="13"/>
        <color theme="1"/>
        <rFont val="Times New Roman"/>
        <charset val="134"/>
      </rPr>
      <t>H₂O₂</t>
    </r>
    <r>
      <rPr>
        <sz val="13"/>
        <color theme="1"/>
        <rFont val="汉仪书宋二KW"/>
        <charset val="134"/>
      </rPr>
      <t>生成剧毒羟基自由基</t>
    </r>
    <r>
      <rPr>
        <sz val="13"/>
        <color theme="1"/>
        <rFont val="Times New Roman"/>
        <charset val="134"/>
      </rPr>
      <t>(•OH)</t>
    </r>
    <r>
      <rPr>
        <sz val="13"/>
        <color theme="1"/>
        <rFont val="汉仪书宋二KW"/>
        <charset val="134"/>
      </rPr>
      <t>，破坏肿瘤</t>
    </r>
    <r>
      <rPr>
        <sz val="13"/>
        <color theme="1"/>
        <rFont val="Times New Roman"/>
        <charset val="134"/>
      </rPr>
      <t xml:space="preserve">DNA
3. </t>
    </r>
    <r>
      <rPr>
        <sz val="13"/>
        <color theme="1"/>
        <rFont val="汉仪书宋二KW"/>
        <charset val="134"/>
      </rPr>
      <t>靶向富集：</t>
    </r>
    <r>
      <rPr>
        <sz val="13"/>
        <color theme="1"/>
        <rFont val="Times New Roman"/>
        <charset val="134"/>
      </rPr>
      <t>HA</t>
    </r>
    <r>
      <rPr>
        <sz val="13"/>
        <color theme="1"/>
        <rFont val="汉仪书宋二KW"/>
        <charset val="134"/>
      </rPr>
      <t>识别肿瘤</t>
    </r>
    <r>
      <rPr>
        <sz val="13"/>
        <color theme="1"/>
        <rFont val="Times New Roman"/>
        <charset val="134"/>
      </rPr>
      <t>CD44</t>
    </r>
    <r>
      <rPr>
        <sz val="13"/>
        <color theme="1"/>
        <rFont val="汉仪书宋二KW"/>
        <charset val="134"/>
      </rPr>
      <t>受体，</t>
    </r>
    <r>
      <rPr>
        <sz val="13"/>
        <color theme="1"/>
        <rFont val="Times New Roman"/>
        <charset val="134"/>
      </rPr>
      <t>0.5 h</t>
    </r>
    <r>
      <rPr>
        <sz val="13"/>
        <color theme="1"/>
        <rFont val="汉仪书宋二KW"/>
        <charset val="134"/>
      </rPr>
      <t>即可在</t>
    </r>
    <r>
      <rPr>
        <sz val="13"/>
        <color theme="1"/>
        <rFont val="Times New Roman"/>
        <charset val="134"/>
      </rPr>
      <t>MDA-MB-231</t>
    </r>
    <r>
      <rPr>
        <sz val="13"/>
        <color theme="1"/>
        <rFont val="汉仪书宋二KW"/>
        <charset val="134"/>
      </rPr>
      <t>三阴性乳腺癌细胞达最大摄取</t>
    </r>
    <r>
      <rPr>
        <sz val="13"/>
        <color theme="1"/>
        <rFont val="Times New Roman"/>
        <charset val="134"/>
      </rPr>
      <t xml:space="preserve">
4. </t>
    </r>
    <r>
      <rPr>
        <sz val="13"/>
        <color theme="1"/>
        <rFont val="汉仪书宋二KW"/>
        <charset val="134"/>
      </rPr>
      <t>高生物相容性：对正常肝细胞</t>
    </r>
    <r>
      <rPr>
        <sz val="13"/>
        <color theme="1"/>
        <rFont val="Times New Roman"/>
        <charset val="134"/>
      </rPr>
      <t>LO2</t>
    </r>
    <r>
      <rPr>
        <sz val="13"/>
        <color theme="1"/>
        <rFont val="汉仪书宋二KW"/>
        <charset val="134"/>
      </rPr>
      <t>几乎无细胞毒性</t>
    </r>
    <r>
      <rPr>
        <sz val="13"/>
        <color theme="1"/>
        <rFont val="Times New Roman"/>
        <charset val="134"/>
      </rPr>
      <t xml:space="preserve">
5. </t>
    </r>
    <r>
      <rPr>
        <sz val="13"/>
        <color theme="1"/>
        <rFont val="汉仪书宋二KW"/>
        <charset val="134"/>
      </rPr>
      <t>促肿瘤凋亡：上调促凋亡蛋白</t>
    </r>
    <r>
      <rPr>
        <sz val="13"/>
        <color theme="1"/>
        <rFont val="Times New Roman"/>
        <charset val="134"/>
      </rPr>
      <t>Bax</t>
    </r>
    <r>
      <rPr>
        <sz val="13"/>
        <color theme="1"/>
        <rFont val="汉仪书宋二KW"/>
        <charset val="134"/>
      </rPr>
      <t>、</t>
    </r>
    <r>
      <rPr>
        <sz val="13"/>
        <color theme="1"/>
        <rFont val="Times New Roman"/>
        <charset val="134"/>
      </rPr>
      <t>Pten</t>
    </r>
    <r>
      <rPr>
        <sz val="13"/>
        <color theme="1"/>
        <rFont val="汉仪书宋二KW"/>
        <charset val="134"/>
      </rPr>
      <t>，下调抑凋亡</t>
    </r>
    <r>
      <rPr>
        <sz val="13"/>
        <color theme="1"/>
        <rFont val="Times New Roman"/>
        <charset val="134"/>
      </rPr>
      <t>Bcl-2</t>
    </r>
    <r>
      <rPr>
        <sz val="13"/>
        <color theme="1"/>
        <rFont val="汉仪书宋二KW"/>
        <charset val="134"/>
      </rPr>
      <t>，诱导肿瘤氧化损伤凋亡</t>
    </r>
    <r>
      <rPr>
        <sz val="13"/>
        <color theme="1"/>
        <rFont val="Times New Roman"/>
        <charset val="134"/>
      </rPr>
      <t xml:space="preserve">
6. </t>
    </r>
    <r>
      <rPr>
        <sz val="13"/>
        <color theme="1"/>
        <rFont val="汉仪书宋二KW"/>
        <charset val="134"/>
      </rPr>
      <t>耗竭胞内</t>
    </r>
    <r>
      <rPr>
        <sz val="13"/>
        <color theme="1"/>
        <rFont val="Times New Roman"/>
        <charset val="134"/>
      </rPr>
      <t>GSH</t>
    </r>
    <r>
      <rPr>
        <sz val="13"/>
        <color theme="1"/>
        <rFont val="汉仪书宋二KW"/>
        <charset val="134"/>
      </rPr>
      <t>，放大氧化应激杀伤肿瘤</t>
    </r>
    <r>
      <rPr>
        <sz val="13"/>
        <color theme="1"/>
        <rFont val="Times New Roman"/>
        <charset val="134"/>
      </rPr>
      <t>"</t>
    </r>
  </si>
  <si>
    <r>
      <rPr>
        <sz val="13"/>
        <color theme="1"/>
        <rFont val="Times New Roman"/>
        <charset val="134"/>
      </rPr>
      <t xml:space="preserve">"1. </t>
    </r>
    <r>
      <rPr>
        <sz val="13"/>
        <color theme="1"/>
        <rFont val="汉仪书宋二KW"/>
        <charset val="134"/>
      </rPr>
      <t>配位诱导自组装法制备</t>
    </r>
    <r>
      <rPr>
        <sz val="13"/>
        <color theme="1"/>
        <rFont val="Times New Roman"/>
        <charset val="134"/>
      </rPr>
      <t xml:space="preserve">HCQ NPs
2. </t>
    </r>
    <r>
      <rPr>
        <sz val="13"/>
        <color theme="1"/>
        <rFont val="汉仪书宋二KW"/>
        <charset val="134"/>
      </rPr>
      <t>形貌</t>
    </r>
    <r>
      <rPr>
        <sz val="13"/>
        <color theme="1"/>
        <rFont val="Times New Roman"/>
        <charset val="134"/>
      </rPr>
      <t>/</t>
    </r>
    <r>
      <rPr>
        <sz val="13"/>
        <color theme="1"/>
        <rFont val="汉仪书宋二KW"/>
        <charset val="134"/>
      </rPr>
      <t>粒径表征：</t>
    </r>
    <r>
      <rPr>
        <sz val="13"/>
        <color theme="1"/>
        <rFont val="Times New Roman"/>
        <charset val="134"/>
      </rPr>
      <t>TEM</t>
    </r>
    <r>
      <rPr>
        <sz val="13"/>
        <color theme="1"/>
        <rFont val="汉仪书宋二KW"/>
        <charset val="134"/>
      </rPr>
      <t>、马尔文</t>
    </r>
    <r>
      <rPr>
        <sz val="13"/>
        <color theme="1"/>
        <rFont val="Times New Roman"/>
        <charset val="134"/>
      </rPr>
      <t xml:space="preserve">Zetasizer
3. </t>
    </r>
    <r>
      <rPr>
        <sz val="13"/>
        <color theme="1"/>
        <rFont val="汉仪书宋二KW"/>
        <charset val="134"/>
      </rPr>
      <t>化学结构验证：</t>
    </r>
    <r>
      <rPr>
        <sz val="13"/>
        <color theme="1"/>
        <rFont val="Times New Roman"/>
        <charset val="134"/>
      </rPr>
      <t>XPS</t>
    </r>
    <r>
      <rPr>
        <sz val="13"/>
        <color theme="1"/>
        <rFont val="汉仪书宋二KW"/>
        <charset val="134"/>
      </rPr>
      <t>、</t>
    </r>
    <r>
      <rPr>
        <sz val="13"/>
        <color theme="1"/>
        <rFont val="Times New Roman"/>
        <charset val="134"/>
      </rPr>
      <t>UV-vis</t>
    </r>
    <r>
      <rPr>
        <sz val="13"/>
        <color theme="1"/>
        <rFont val="汉仪书宋二KW"/>
        <charset val="134"/>
      </rPr>
      <t>、</t>
    </r>
    <r>
      <rPr>
        <sz val="13"/>
        <color theme="1"/>
        <rFont val="Times New Roman"/>
        <charset val="134"/>
      </rPr>
      <t>FTIR</t>
    </r>
    <r>
      <rPr>
        <sz val="13"/>
        <color theme="1"/>
        <rFont val="汉仪书宋二KW"/>
        <charset val="134"/>
      </rPr>
      <t>、</t>
    </r>
    <r>
      <rPr>
        <sz val="13"/>
        <color theme="1"/>
        <rFont val="Times New Roman"/>
        <charset val="134"/>
      </rPr>
      <t xml:space="preserve">ICP-MS
4. </t>
    </r>
    <r>
      <rPr>
        <sz val="13"/>
        <color theme="1"/>
        <rFont val="汉仪书宋二KW"/>
        <charset val="134"/>
      </rPr>
      <t>体外</t>
    </r>
    <r>
      <rPr>
        <sz val="13"/>
        <color theme="1"/>
        <rFont val="Times New Roman"/>
        <charset val="134"/>
      </rPr>
      <t>CDT</t>
    </r>
    <r>
      <rPr>
        <sz val="13"/>
        <color theme="1"/>
        <rFont val="汉仪书宋二KW"/>
        <charset val="134"/>
      </rPr>
      <t>能力：亚甲基蓝降解实验（检测</t>
    </r>
    <r>
      <rPr>
        <sz val="13"/>
        <color theme="1"/>
        <rFont val="Times New Roman"/>
        <charset val="134"/>
      </rPr>
      <t>•OH</t>
    </r>
    <r>
      <rPr>
        <sz val="13"/>
        <color theme="1"/>
        <rFont val="汉仪书宋二KW"/>
        <charset val="134"/>
      </rPr>
      <t>）</t>
    </r>
    <r>
      <rPr>
        <sz val="13"/>
        <color theme="1"/>
        <rFont val="Times New Roman"/>
        <charset val="134"/>
      </rPr>
      <t xml:space="preserve">
5. </t>
    </r>
    <r>
      <rPr>
        <sz val="13"/>
        <color theme="1"/>
        <rFont val="汉仪书宋二KW"/>
        <charset val="134"/>
      </rPr>
      <t>胞内</t>
    </r>
    <r>
      <rPr>
        <sz val="13"/>
        <color theme="1"/>
        <rFont val="Times New Roman"/>
        <charset val="134"/>
      </rPr>
      <t>ROS</t>
    </r>
    <r>
      <rPr>
        <sz val="13"/>
        <color theme="1"/>
        <rFont val="汉仪书宋二KW"/>
        <charset val="134"/>
      </rPr>
      <t>检测：</t>
    </r>
    <r>
      <rPr>
        <sz val="13"/>
        <color theme="1"/>
        <rFont val="Times New Roman"/>
        <charset val="134"/>
      </rPr>
      <t>DCFH-DA</t>
    </r>
    <r>
      <rPr>
        <sz val="13"/>
        <color theme="1"/>
        <rFont val="汉仪书宋二KW"/>
        <charset val="134"/>
      </rPr>
      <t>荧光探针</t>
    </r>
    <r>
      <rPr>
        <sz val="13"/>
        <color theme="1"/>
        <rFont val="Times New Roman"/>
        <charset val="134"/>
      </rPr>
      <t xml:space="preserve">
6. </t>
    </r>
    <r>
      <rPr>
        <sz val="13"/>
        <color theme="1"/>
        <rFont val="汉仪书宋二KW"/>
        <charset val="134"/>
      </rPr>
      <t>细胞摄取：</t>
    </r>
    <r>
      <rPr>
        <sz val="13"/>
        <color theme="1"/>
        <rFont val="Times New Roman"/>
        <charset val="134"/>
      </rPr>
      <t>Cy5</t>
    </r>
    <r>
      <rPr>
        <sz val="13"/>
        <color theme="1"/>
        <rFont val="汉仪书宋二KW"/>
        <charset val="134"/>
      </rPr>
      <t>荧光标记</t>
    </r>
    <r>
      <rPr>
        <sz val="13"/>
        <color theme="1"/>
        <rFont val="Times New Roman"/>
        <charset val="134"/>
      </rPr>
      <t>+</t>
    </r>
    <r>
      <rPr>
        <sz val="13"/>
        <color theme="1"/>
        <rFont val="汉仪书宋二KW"/>
        <charset val="134"/>
      </rPr>
      <t>流式细胞术</t>
    </r>
    <r>
      <rPr>
        <sz val="13"/>
        <color theme="1"/>
        <rFont val="Times New Roman"/>
        <charset val="134"/>
      </rPr>
      <t xml:space="preserve">
7. </t>
    </r>
    <r>
      <rPr>
        <sz val="13"/>
        <color theme="1"/>
        <rFont val="汉仪书宋二KW"/>
        <charset val="134"/>
      </rPr>
      <t>细胞毒性：</t>
    </r>
    <r>
      <rPr>
        <sz val="13"/>
        <color theme="1"/>
        <rFont val="Times New Roman"/>
        <charset val="134"/>
      </rPr>
      <t xml:space="preserve">CCK-8
8. </t>
    </r>
    <r>
      <rPr>
        <sz val="13"/>
        <color theme="1"/>
        <rFont val="汉仪书宋二KW"/>
        <charset val="134"/>
      </rPr>
      <t>活死细胞染色：</t>
    </r>
    <r>
      <rPr>
        <sz val="13"/>
        <color theme="1"/>
        <rFont val="Times New Roman"/>
        <charset val="134"/>
      </rPr>
      <t>Calcein AM/PI</t>
    </r>
    <r>
      <rPr>
        <sz val="13"/>
        <color theme="1"/>
        <rFont val="汉仪书宋二KW"/>
        <charset val="134"/>
      </rPr>
      <t>双染</t>
    </r>
    <r>
      <rPr>
        <sz val="13"/>
        <color theme="1"/>
        <rFont val="Times New Roman"/>
        <charset val="134"/>
      </rPr>
      <t xml:space="preserve">
9. </t>
    </r>
    <r>
      <rPr>
        <sz val="13"/>
        <color theme="1"/>
        <rFont val="汉仪书宋二KW"/>
        <charset val="134"/>
      </rPr>
      <t>生物安全性：</t>
    </r>
    <r>
      <rPr>
        <sz val="13"/>
        <color theme="1"/>
        <rFont val="Times New Roman"/>
        <charset val="134"/>
      </rPr>
      <t>LO2</t>
    </r>
    <r>
      <rPr>
        <sz val="13"/>
        <color theme="1"/>
        <rFont val="汉仪书宋二KW"/>
        <charset val="134"/>
      </rPr>
      <t>正常细胞相容性评价</t>
    </r>
    <r>
      <rPr>
        <sz val="13"/>
        <color theme="1"/>
        <rFont val="Times New Roman"/>
        <charset val="134"/>
      </rPr>
      <t>"</t>
    </r>
  </si>
  <si>
    <r>
      <rPr>
        <sz val="13"/>
        <color theme="1"/>
        <rFont val="Times New Roman"/>
        <charset val="134"/>
      </rPr>
      <t xml:space="preserve">"1. </t>
    </r>
    <r>
      <rPr>
        <sz val="13"/>
        <color theme="1"/>
        <rFont val="汉仪书宋二KW"/>
        <charset val="134"/>
      </rPr>
      <t>槲皮素多邻酚羟基、</t>
    </r>
    <r>
      <rPr>
        <sz val="13"/>
        <color theme="1"/>
        <rFont val="Times New Roman"/>
        <charset val="134"/>
      </rPr>
      <t>4</t>
    </r>
    <r>
      <rPr>
        <sz val="13"/>
        <color theme="1"/>
        <rFont val="汉仪书宋二KW"/>
        <charset val="134"/>
      </rPr>
      <t>位羰基，强金属螯合能力</t>
    </r>
    <r>
      <rPr>
        <sz val="13"/>
        <color theme="1"/>
        <rFont val="Times New Roman"/>
        <charset val="134"/>
      </rPr>
      <t xml:space="preserve">
2. HA</t>
    </r>
    <r>
      <rPr>
        <sz val="13"/>
        <color theme="1"/>
        <rFont val="汉仪书宋二KW"/>
        <charset val="134"/>
      </rPr>
      <t>线性多糖，大量羧基带负电，特异性结合肿瘤</t>
    </r>
    <r>
      <rPr>
        <sz val="13"/>
        <color theme="1"/>
        <rFont val="Times New Roman"/>
        <charset val="134"/>
      </rPr>
      <t>CD44
3. Cu²+</t>
    </r>
    <r>
      <rPr>
        <sz val="13"/>
        <color theme="1"/>
        <rFont val="汉仪书宋二KW"/>
        <charset val="134"/>
      </rPr>
      <t>配位后可被胞内</t>
    </r>
    <r>
      <rPr>
        <sz val="13"/>
        <color theme="1"/>
        <rFont val="Times New Roman"/>
        <charset val="134"/>
      </rPr>
      <t>GSH</t>
    </r>
    <r>
      <rPr>
        <sz val="13"/>
        <color theme="1"/>
        <rFont val="汉仪书宋二KW"/>
        <charset val="134"/>
      </rPr>
      <t>还原为</t>
    </r>
    <r>
      <rPr>
        <sz val="13"/>
        <color theme="1"/>
        <rFont val="Times New Roman"/>
        <charset val="134"/>
      </rPr>
      <t>Cu+</t>
    </r>
    <r>
      <rPr>
        <sz val="13"/>
        <color theme="1"/>
        <rFont val="汉仪书宋二KW"/>
        <charset val="134"/>
      </rPr>
      <t>，启动类芬顿反应</t>
    </r>
    <r>
      <rPr>
        <sz val="13"/>
        <color theme="1"/>
        <rFont val="Times New Roman"/>
        <charset val="134"/>
      </rPr>
      <t xml:space="preserve">
4. </t>
    </r>
    <r>
      <rPr>
        <sz val="13"/>
        <color theme="1"/>
        <rFont val="汉仪书宋二KW"/>
        <charset val="134"/>
      </rPr>
      <t>总载药量（</t>
    </r>
    <r>
      <rPr>
        <sz val="13"/>
        <color theme="1"/>
        <rFont val="Times New Roman"/>
        <charset val="134"/>
      </rPr>
      <t>Qu+Cu</t>
    </r>
    <r>
      <rPr>
        <sz val="13"/>
        <color theme="1"/>
        <rFont val="汉仪书宋二KW"/>
        <charset val="134"/>
      </rPr>
      <t>）</t>
    </r>
    <r>
      <rPr>
        <sz val="13"/>
        <color theme="1"/>
        <rFont val="Times New Roman"/>
        <charset val="134"/>
      </rPr>
      <t>9%</t>
    </r>
    <r>
      <rPr>
        <sz val="13"/>
        <color theme="1"/>
        <rFont val="汉仪书宋二KW"/>
        <charset val="134"/>
      </rPr>
      <t>，与主流纳米载药体系水平接近</t>
    </r>
    <r>
      <rPr>
        <sz val="13"/>
        <color theme="1"/>
        <rFont val="Times New Roman"/>
        <charset val="134"/>
      </rPr>
      <t xml:space="preserve">
5. </t>
    </r>
    <r>
      <rPr>
        <sz val="13"/>
        <color theme="1"/>
        <rFont val="汉仪书宋二KW"/>
        <charset val="134"/>
      </rPr>
      <t>胶体稳定性：室温可稳定存放</t>
    </r>
    <r>
      <rPr>
        <sz val="13"/>
        <color theme="1"/>
        <rFont val="Times New Roman"/>
        <charset val="134"/>
      </rPr>
      <t>7</t>
    </r>
    <r>
      <rPr>
        <sz val="13"/>
        <color theme="1"/>
        <rFont val="汉仪书宋二KW"/>
        <charset val="134"/>
      </rPr>
      <t>天</t>
    </r>
    <r>
      <rPr>
        <sz val="13"/>
        <color theme="1"/>
        <rFont val="Times New Roman"/>
        <charset val="134"/>
      </rPr>
      <t>"</t>
    </r>
  </si>
  <si>
    <t>10.7717/peerj.15942</t>
  </si>
  <si>
    <r>
      <rPr>
        <sz val="13"/>
        <color theme="1"/>
        <rFont val="汉仪书宋二KW"/>
        <charset val="134"/>
      </rPr>
      <t>生物碱</t>
    </r>
  </si>
  <si>
    <r>
      <rPr>
        <sz val="13"/>
        <color theme="1"/>
        <rFont val="汉仪书宋二KW"/>
        <charset val="134"/>
      </rPr>
      <t>小檗碱</t>
    </r>
  </si>
  <si>
    <t>C₂₀H₁₈NO₄⁺</t>
  </si>
  <si>
    <t>CN1C2=CC3=C(C=C2C[N+]1CC4=CC5=C(C=C4)N(C)C6=CC=CC=C6O5)O C7=CC=CC=C7O3</t>
  </si>
  <si>
    <r>
      <rPr>
        <sz val="13"/>
        <color theme="1"/>
        <rFont val="汉仪书宋二KW"/>
        <charset val="134"/>
      </rPr>
      <t>口服生物利用度低，水溶性差，稳定性差</t>
    </r>
  </si>
  <si>
    <r>
      <rPr>
        <sz val="11"/>
        <color theme="1"/>
        <rFont val="宋体"/>
        <charset val="134"/>
      </rPr>
      <t>黄连；黄柏</t>
    </r>
  </si>
  <si>
    <t>《化妆品注册备案管理办法》（国家药监局2021年第35号令）高纯度盐酸小檗碱（单一生物碱）：未收录于已使用目录，属于化妆品新原料，需提交毒理、刺激性、透皮安全报告完成备案。</t>
  </si>
  <si>
    <t>盐酸小檗碱（俗称黄连素）被《中国药典》二部收载，归类为抗菌化学原料药；制成盐酸小檗碱片、胶囊属于甲类非处方药（OTC）、医保甲类药品，适应症明确为治疗肠道细菌感染（胃肠炎、细菌性痢疾）。</t>
  </si>
  <si>
    <t xml:space="preserve"> 无</t>
  </si>
  <si>
    <t>保健品</t>
  </si>
  <si>
    <r>
      <rPr>
        <sz val="13"/>
        <color theme="1"/>
        <rFont val="汉仪书宋二KW"/>
        <charset val="134"/>
      </rPr>
      <t>中国药典</t>
    </r>
    <r>
      <rPr>
        <sz val="13"/>
        <color theme="1"/>
        <rFont val="Times New Roman"/>
        <charset val="134"/>
      </rPr>
      <t>2025</t>
    </r>
    <r>
      <rPr>
        <sz val="13"/>
        <color theme="1"/>
        <rFont val="汉仪书宋二KW"/>
        <charset val="134"/>
      </rPr>
      <t>年版；已使用化妆品原料目录（</t>
    </r>
    <r>
      <rPr>
        <sz val="13"/>
        <color theme="1"/>
        <rFont val="Times New Roman"/>
        <charset val="134"/>
      </rPr>
      <t>2021</t>
    </r>
    <r>
      <rPr>
        <sz val="13"/>
        <color theme="1"/>
        <rFont val="汉仪书宋二KW"/>
        <charset val="134"/>
      </rPr>
      <t>年版）</t>
    </r>
  </si>
  <si>
    <r>
      <rPr>
        <sz val="13"/>
        <color theme="1"/>
        <rFont val="汉仪书宋二KW"/>
        <charset val="134"/>
      </rPr>
      <t>小檗碱</t>
    </r>
    <r>
      <rPr>
        <sz val="13"/>
        <color theme="1"/>
        <rFont val="Times New Roman"/>
        <charset val="134"/>
      </rPr>
      <t>+</t>
    </r>
    <r>
      <rPr>
        <sz val="13"/>
        <color theme="1"/>
        <rFont val="汉仪书宋二KW"/>
        <charset val="134"/>
      </rPr>
      <t>厚朴酚</t>
    </r>
  </si>
  <si>
    <r>
      <rPr>
        <sz val="13"/>
        <color theme="1"/>
        <rFont val="汉仪书宋二KW"/>
        <charset val="134"/>
      </rPr>
      <t>电荷相互作用；</t>
    </r>
    <r>
      <rPr>
        <sz val="13"/>
        <color theme="1"/>
        <rFont val="Times New Roman"/>
        <charset val="134"/>
      </rPr>
      <t>π-π</t>
    </r>
    <r>
      <rPr>
        <sz val="13"/>
        <color theme="1"/>
        <rFont val="汉仪书宋二KW"/>
        <charset val="134"/>
      </rPr>
      <t>堆积；氢键；疏水相互作用</t>
    </r>
  </si>
  <si>
    <r>
      <rPr>
        <sz val="13"/>
        <color theme="1"/>
        <rFont val="汉仪书宋二KW"/>
        <charset val="134"/>
      </rPr>
      <t>球形纳米粒</t>
    </r>
  </si>
  <si>
    <t>159.87±15.75</t>
  </si>
  <si>
    <r>
      <rPr>
        <sz val="13"/>
        <color theme="1"/>
        <rFont val="汉仪书宋二KW"/>
        <charset val="134"/>
      </rPr>
      <t>水</t>
    </r>
  </si>
  <si>
    <r>
      <rPr>
        <sz val="13"/>
        <color theme="1"/>
        <rFont val="汉仪书宋二KW"/>
        <charset val="134"/>
      </rPr>
      <t>甲醇</t>
    </r>
  </si>
  <si>
    <r>
      <rPr>
        <sz val="13"/>
        <color theme="1"/>
        <rFont val="Times New Roman"/>
        <charset val="134"/>
      </rPr>
      <t>10 mmol/mL</t>
    </r>
    <r>
      <rPr>
        <sz val="13"/>
        <color theme="1"/>
        <rFont val="汉仪书宋二KW"/>
        <charset val="134"/>
      </rPr>
      <t>（储备液）</t>
    </r>
  </si>
  <si>
    <r>
      <rPr>
        <sz val="13"/>
        <color theme="1"/>
        <rFont val="Times New Roman"/>
        <charset val="134"/>
      </rPr>
      <t>1:1</t>
    </r>
    <r>
      <rPr>
        <sz val="13"/>
        <color theme="1"/>
        <rFont val="汉仪书宋二KW"/>
        <charset val="134"/>
      </rPr>
      <t>（小檗碱</t>
    </r>
    <r>
      <rPr>
        <sz val="13"/>
        <color theme="1"/>
        <rFont val="Times New Roman"/>
        <charset val="134"/>
      </rPr>
      <t>:</t>
    </r>
    <r>
      <rPr>
        <sz val="13"/>
        <color theme="1"/>
        <rFont val="汉仪书宋二KW"/>
        <charset val="134"/>
      </rPr>
      <t>厚朴酚）</t>
    </r>
  </si>
  <si>
    <r>
      <rPr>
        <sz val="13"/>
        <color theme="1"/>
        <rFont val="Times New Roman"/>
        <charset val="134"/>
      </rPr>
      <t>70</t>
    </r>
    <r>
      <rPr>
        <sz val="13"/>
        <color theme="1"/>
        <rFont val="汉仪书宋二KW"/>
        <charset val="134"/>
      </rPr>
      <t>℃加热搅拌蒸发甲醇</t>
    </r>
  </si>
  <si>
    <r>
      <rPr>
        <sz val="13"/>
        <color theme="1"/>
        <rFont val="汉仪书宋二KW"/>
        <charset val="134"/>
      </rPr>
      <t>超声辅助溶解，磁力搅拌</t>
    </r>
  </si>
  <si>
    <r>
      <rPr>
        <sz val="13"/>
        <color theme="1"/>
        <rFont val="汉仪书宋二KW"/>
        <charset val="134"/>
      </rPr>
      <t>加热搅拌</t>
    </r>
    <r>
      <rPr>
        <sz val="13"/>
        <color theme="1"/>
        <rFont val="Times New Roman"/>
        <charset val="134"/>
      </rPr>
      <t>30min</t>
    </r>
    <r>
      <rPr>
        <sz val="13"/>
        <color theme="1"/>
        <rFont val="汉仪书宋二KW"/>
        <charset val="134"/>
      </rPr>
      <t>，透析后完成组装</t>
    </r>
  </si>
  <si>
    <r>
      <rPr>
        <sz val="13"/>
        <color theme="1"/>
        <rFont val="Times New Roman"/>
        <charset val="134"/>
      </rPr>
      <t xml:space="preserve">"1. </t>
    </r>
    <r>
      <rPr>
        <sz val="13"/>
        <color theme="1"/>
        <rFont val="汉仪书宋二KW"/>
        <charset val="134"/>
      </rPr>
      <t>抗炎、抗菌，对溃疡性结肠炎有显著治疗效果</t>
    </r>
    <r>
      <rPr>
        <sz val="13"/>
        <color theme="1"/>
        <rFont val="Times New Roman"/>
        <charset val="134"/>
      </rPr>
      <t xml:space="preserve">
2. </t>
    </r>
    <r>
      <rPr>
        <sz val="13"/>
        <color theme="1"/>
        <rFont val="汉仪书宋二KW"/>
        <charset val="134"/>
      </rPr>
      <t>保护肠道屏障，促进紧密连接蛋白表达</t>
    </r>
    <r>
      <rPr>
        <sz val="13"/>
        <color theme="1"/>
        <rFont val="Times New Roman"/>
        <charset val="134"/>
      </rPr>
      <t xml:space="preserve">
3. </t>
    </r>
    <r>
      <rPr>
        <sz val="13"/>
        <color theme="1"/>
        <rFont val="汉仪书宋二KW"/>
        <charset val="134"/>
      </rPr>
      <t>调节肠道菌群，增加有益菌，减少致病菌</t>
    </r>
    <r>
      <rPr>
        <sz val="13"/>
        <color theme="1"/>
        <rFont val="Times New Roman"/>
        <charset val="134"/>
      </rPr>
      <t xml:space="preserve">
4. </t>
    </r>
    <r>
      <rPr>
        <sz val="13"/>
        <color theme="1"/>
        <rFont val="汉仪书宋二KW"/>
        <charset val="134"/>
      </rPr>
      <t>抑制肿瘤坏死因子</t>
    </r>
    <r>
      <rPr>
        <sz val="13"/>
        <color theme="1"/>
        <rFont val="Times New Roman"/>
        <charset val="134"/>
      </rPr>
      <t>-α</t>
    </r>
    <r>
      <rPr>
        <sz val="13"/>
        <color theme="1"/>
        <rFont val="汉仪书宋二KW"/>
        <charset val="134"/>
      </rPr>
      <t>（</t>
    </r>
    <r>
      <rPr>
        <sz val="13"/>
        <color theme="1"/>
        <rFont val="Times New Roman"/>
        <charset val="134"/>
      </rPr>
      <t>TNF-α</t>
    </r>
    <r>
      <rPr>
        <sz val="13"/>
        <color theme="1"/>
        <rFont val="汉仪书宋二KW"/>
        <charset val="134"/>
      </rPr>
      <t>）、白细胞介素</t>
    </r>
    <r>
      <rPr>
        <sz val="13"/>
        <color theme="1"/>
        <rFont val="Times New Roman"/>
        <charset val="134"/>
      </rPr>
      <t>-6</t>
    </r>
    <r>
      <rPr>
        <sz val="13"/>
        <color theme="1"/>
        <rFont val="汉仪书宋二KW"/>
        <charset val="134"/>
      </rPr>
      <t>（</t>
    </r>
    <r>
      <rPr>
        <sz val="13"/>
        <color theme="1"/>
        <rFont val="Times New Roman"/>
        <charset val="134"/>
      </rPr>
      <t>IL-6</t>
    </r>
    <r>
      <rPr>
        <sz val="13"/>
        <color theme="1"/>
        <rFont val="汉仪书宋二KW"/>
        <charset val="134"/>
      </rPr>
      <t>）等炎症因子表达</t>
    </r>
    <r>
      <rPr>
        <sz val="13"/>
        <color theme="1"/>
        <rFont val="Times New Roman"/>
        <charset val="134"/>
      </rPr>
      <t>"</t>
    </r>
  </si>
  <si>
    <r>
      <rPr>
        <sz val="13"/>
        <color theme="1"/>
        <rFont val="Times New Roman"/>
        <charset val="134"/>
      </rPr>
      <t xml:space="preserve">"1. </t>
    </r>
    <r>
      <rPr>
        <sz val="13"/>
        <color theme="1"/>
        <rFont val="汉仪书宋二KW"/>
        <charset val="134"/>
      </rPr>
      <t>小檗碱与厚朴酚按</t>
    </r>
    <r>
      <rPr>
        <sz val="13"/>
        <color theme="1"/>
        <rFont val="Times New Roman"/>
        <charset val="134"/>
      </rPr>
      <t>1:1</t>
    </r>
    <r>
      <rPr>
        <sz val="13"/>
        <color theme="1"/>
        <rFont val="汉仪书宋二KW"/>
        <charset val="134"/>
      </rPr>
      <t>摩尔比溶于甲醇，配成</t>
    </r>
    <r>
      <rPr>
        <sz val="13"/>
        <color theme="1"/>
        <rFont val="Times New Roman"/>
        <charset val="134"/>
      </rPr>
      <t>10 mmol/mL</t>
    </r>
    <r>
      <rPr>
        <sz val="13"/>
        <color theme="1"/>
        <rFont val="汉仪书宋二KW"/>
        <charset val="134"/>
      </rPr>
      <t>储备液</t>
    </r>
    <r>
      <rPr>
        <sz val="13"/>
        <color theme="1"/>
        <rFont val="Times New Roman"/>
        <charset val="134"/>
      </rPr>
      <t xml:space="preserve">
2. </t>
    </r>
    <r>
      <rPr>
        <sz val="13"/>
        <color theme="1"/>
        <rFont val="汉仪书宋二KW"/>
        <charset val="134"/>
      </rPr>
      <t>取</t>
    </r>
    <r>
      <rPr>
        <sz val="13"/>
        <color theme="1"/>
        <rFont val="Times New Roman"/>
        <charset val="134"/>
      </rPr>
      <t>100μL</t>
    </r>
    <r>
      <rPr>
        <sz val="13"/>
        <color theme="1"/>
        <rFont val="汉仪书宋二KW"/>
        <charset val="134"/>
      </rPr>
      <t>储备液滴入</t>
    </r>
    <r>
      <rPr>
        <sz val="13"/>
        <color theme="1"/>
        <rFont val="Times New Roman"/>
        <charset val="134"/>
      </rPr>
      <t>1mL</t>
    </r>
    <r>
      <rPr>
        <sz val="13"/>
        <color theme="1"/>
        <rFont val="汉仪书宋二KW"/>
        <charset val="134"/>
      </rPr>
      <t>水中，搅拌条件下加热至</t>
    </r>
    <r>
      <rPr>
        <sz val="13"/>
        <color theme="1"/>
        <rFont val="Times New Roman"/>
        <charset val="134"/>
      </rPr>
      <t>70</t>
    </r>
    <r>
      <rPr>
        <sz val="13"/>
        <color theme="1"/>
        <rFont val="汉仪书宋二KW"/>
        <charset val="134"/>
      </rPr>
      <t>℃，搅拌</t>
    </r>
    <r>
      <rPr>
        <sz val="13"/>
        <color theme="1"/>
        <rFont val="Times New Roman"/>
        <charset val="134"/>
      </rPr>
      <t>30min</t>
    </r>
    <r>
      <rPr>
        <sz val="13"/>
        <color theme="1"/>
        <rFont val="汉仪书宋二KW"/>
        <charset val="134"/>
      </rPr>
      <t>蒸发甲醇</t>
    </r>
    <r>
      <rPr>
        <sz val="13"/>
        <color theme="1"/>
        <rFont val="Times New Roman"/>
        <charset val="134"/>
      </rPr>
      <t xml:space="preserve">
3. </t>
    </r>
    <r>
      <rPr>
        <sz val="13"/>
        <color theme="1"/>
        <rFont val="汉仪书宋二KW"/>
        <charset val="134"/>
      </rPr>
      <t>透析去除游离的小檗碱和厚朴酚，得到自组装纳米粒</t>
    </r>
    <r>
      <rPr>
        <sz val="13"/>
        <color theme="1"/>
        <rFont val="Times New Roman"/>
        <charset val="134"/>
      </rPr>
      <t>BM"</t>
    </r>
  </si>
  <si>
    <r>
      <rPr>
        <sz val="13"/>
        <color theme="1"/>
        <rFont val="汉仪书宋二KW"/>
        <charset val="134"/>
      </rPr>
      <t>异喹啉类生物碱，带正电荷，含多个芳香环，具有丰富的氢键供体</t>
    </r>
    <r>
      <rPr>
        <sz val="13"/>
        <color theme="1"/>
        <rFont val="Times New Roman"/>
        <charset val="134"/>
      </rPr>
      <t>/</t>
    </r>
    <r>
      <rPr>
        <sz val="13"/>
        <color theme="1"/>
        <rFont val="汉仪书宋二KW"/>
        <charset val="134"/>
      </rPr>
      <t>受体位点，易形成</t>
    </r>
    <r>
      <rPr>
        <sz val="13"/>
        <color theme="1"/>
        <rFont val="Times New Roman"/>
        <charset val="134"/>
      </rPr>
      <t>π-π</t>
    </r>
    <r>
      <rPr>
        <sz val="13"/>
        <color theme="1"/>
        <rFont val="汉仪书宋二KW"/>
        <charset val="134"/>
      </rPr>
      <t>堆积、静电相互作用和疏水相互作用</t>
    </r>
  </si>
  <si>
    <t>与厚朴酚共组装形成无载体纳米结构，显著提升小檗碱的口服生物利用度和结肠靶向分布，协同增强抗溃疡性结肠炎效果</t>
  </si>
  <si>
    <t>10.1186/s12951-024-02538-9</t>
  </si>
  <si>
    <r>
      <rPr>
        <sz val="13"/>
        <color theme="1"/>
        <rFont val="汉仪书宋二KW"/>
        <charset val="134"/>
      </rPr>
      <t>多酚</t>
    </r>
  </si>
  <si>
    <r>
      <rPr>
        <sz val="13"/>
        <color theme="1"/>
        <rFont val="汉仪书宋二KW"/>
        <charset val="134"/>
      </rPr>
      <t>厚朴酚</t>
    </r>
  </si>
  <si>
    <t>Magnolol</t>
  </si>
  <si>
    <t>C₁₈H₁₈O₂</t>
  </si>
  <si>
    <t>CC1=CC2=C(C=C1C)C(C3=CC=CC=C3O)=C2O</t>
  </si>
  <si>
    <t>528-43-8</t>
  </si>
  <si>
    <r>
      <rPr>
        <sz val="11"/>
        <color theme="1"/>
        <rFont val="宋体"/>
        <charset val="134"/>
      </rPr>
      <t>厚朴</t>
    </r>
  </si>
  <si>
    <t>已正式收录于《已使用化妆品原料目录（2021/2024版）》，属于已使用合规化妆品原料，无需走新原料备案流程，可直接用于护肤品配方。</t>
  </si>
  <si>
    <t>厚朴酚不是直接获批的成品药品，而是中药厚朴的主要活性成分，可以作为药品研发的先导化合物，也可被制成药用制剂（如外用抗炎药膏、口服中成药的组分之一）。中药厚朴（含厚朴酚、和厚朴酚）被《中国药典》收录，属于法定中药材，可用于生产中成药、中药饮片，这类产品属于药品，受《药品管理法》监管。</t>
  </si>
  <si>
    <r>
      <rPr>
        <sz val="13"/>
        <color theme="1"/>
        <rFont val="Times New Roman"/>
        <charset val="134"/>
      </rPr>
      <t xml:space="preserve">"1. </t>
    </r>
    <r>
      <rPr>
        <sz val="13"/>
        <color theme="1"/>
        <rFont val="汉仪书宋二KW"/>
        <charset val="134"/>
      </rPr>
      <t>抗炎、抗菌，对溃疡性结肠炎有显著治疗效果</t>
    </r>
    <r>
      <rPr>
        <sz val="13"/>
        <color theme="1"/>
        <rFont val="Times New Roman"/>
        <charset val="134"/>
      </rPr>
      <t xml:space="preserve">
2. </t>
    </r>
    <r>
      <rPr>
        <sz val="13"/>
        <color theme="1"/>
        <rFont val="汉仪书宋二KW"/>
        <charset val="134"/>
      </rPr>
      <t>保护肠道屏障，减少细胞凋亡</t>
    </r>
    <r>
      <rPr>
        <sz val="13"/>
        <color theme="1"/>
        <rFont val="Times New Roman"/>
        <charset val="134"/>
      </rPr>
      <t xml:space="preserve">
3. </t>
    </r>
    <r>
      <rPr>
        <sz val="13"/>
        <color theme="1"/>
        <rFont val="汉仪书宋二KW"/>
        <charset val="134"/>
      </rPr>
      <t>调节肠道菌群，改善肠道微生态失衡</t>
    </r>
    <r>
      <rPr>
        <sz val="13"/>
        <color theme="1"/>
        <rFont val="Times New Roman"/>
        <charset val="134"/>
      </rPr>
      <t xml:space="preserve">
4. </t>
    </r>
    <r>
      <rPr>
        <sz val="13"/>
        <color theme="1"/>
        <rFont val="汉仪书宋二KW"/>
        <charset val="134"/>
      </rPr>
      <t>抑制炎症因子表达，减轻肠道炎症损伤</t>
    </r>
    <r>
      <rPr>
        <sz val="13"/>
        <color theme="1"/>
        <rFont val="Times New Roman"/>
        <charset val="134"/>
      </rPr>
      <t>"</t>
    </r>
  </si>
  <si>
    <r>
      <rPr>
        <sz val="13"/>
        <color theme="1"/>
        <rFont val="Times New Roman"/>
        <charset val="134"/>
      </rPr>
      <t xml:space="preserve">"1. </t>
    </r>
    <r>
      <rPr>
        <sz val="13"/>
        <color theme="1"/>
        <rFont val="汉仪书宋二KW"/>
        <charset val="134"/>
      </rPr>
      <t>厚朴酚与小檗碱按</t>
    </r>
    <r>
      <rPr>
        <sz val="13"/>
        <color theme="1"/>
        <rFont val="Times New Roman"/>
        <charset val="134"/>
      </rPr>
      <t>1:1</t>
    </r>
    <r>
      <rPr>
        <sz val="13"/>
        <color theme="1"/>
        <rFont val="汉仪书宋二KW"/>
        <charset val="134"/>
      </rPr>
      <t>摩尔比溶于甲醇，配成</t>
    </r>
    <r>
      <rPr>
        <sz val="13"/>
        <color theme="1"/>
        <rFont val="Times New Roman"/>
        <charset val="134"/>
      </rPr>
      <t>10 mmol/mL</t>
    </r>
    <r>
      <rPr>
        <sz val="13"/>
        <color theme="1"/>
        <rFont val="汉仪书宋二KW"/>
        <charset val="134"/>
      </rPr>
      <t>储备液</t>
    </r>
    <r>
      <rPr>
        <sz val="13"/>
        <color theme="1"/>
        <rFont val="Times New Roman"/>
        <charset val="134"/>
      </rPr>
      <t xml:space="preserve">
2. </t>
    </r>
    <r>
      <rPr>
        <sz val="13"/>
        <color theme="1"/>
        <rFont val="汉仪书宋二KW"/>
        <charset val="134"/>
      </rPr>
      <t>取</t>
    </r>
    <r>
      <rPr>
        <sz val="13"/>
        <color theme="1"/>
        <rFont val="Times New Roman"/>
        <charset val="134"/>
      </rPr>
      <t>100μL</t>
    </r>
    <r>
      <rPr>
        <sz val="13"/>
        <color theme="1"/>
        <rFont val="汉仪书宋二KW"/>
        <charset val="134"/>
      </rPr>
      <t>储备液滴入</t>
    </r>
    <r>
      <rPr>
        <sz val="13"/>
        <color theme="1"/>
        <rFont val="Times New Roman"/>
        <charset val="134"/>
      </rPr>
      <t>1mL</t>
    </r>
    <r>
      <rPr>
        <sz val="13"/>
        <color theme="1"/>
        <rFont val="汉仪书宋二KW"/>
        <charset val="134"/>
      </rPr>
      <t>水中，搅拌条件下加热至</t>
    </r>
    <r>
      <rPr>
        <sz val="13"/>
        <color theme="1"/>
        <rFont val="Times New Roman"/>
        <charset val="134"/>
      </rPr>
      <t>70</t>
    </r>
    <r>
      <rPr>
        <sz val="13"/>
        <color theme="1"/>
        <rFont val="汉仪书宋二KW"/>
        <charset val="134"/>
      </rPr>
      <t>℃，搅拌</t>
    </r>
    <r>
      <rPr>
        <sz val="13"/>
        <color theme="1"/>
        <rFont val="Times New Roman"/>
        <charset val="134"/>
      </rPr>
      <t>30min</t>
    </r>
    <r>
      <rPr>
        <sz val="13"/>
        <color theme="1"/>
        <rFont val="汉仪书宋二KW"/>
        <charset val="134"/>
      </rPr>
      <t>蒸发甲醇</t>
    </r>
    <r>
      <rPr>
        <sz val="13"/>
        <color theme="1"/>
        <rFont val="Times New Roman"/>
        <charset val="134"/>
      </rPr>
      <t xml:space="preserve">
3. </t>
    </r>
    <r>
      <rPr>
        <sz val="13"/>
        <color theme="1"/>
        <rFont val="汉仪书宋二KW"/>
        <charset val="134"/>
      </rPr>
      <t>透析去除游离的厚朴酚和小檗碱，得到自组装纳米粒</t>
    </r>
    <r>
      <rPr>
        <sz val="13"/>
        <color theme="1"/>
        <rFont val="Times New Roman"/>
        <charset val="134"/>
      </rPr>
      <t>BM"</t>
    </r>
  </si>
  <si>
    <r>
      <rPr>
        <sz val="13"/>
        <color theme="1"/>
        <rFont val="汉仪书宋二KW"/>
        <charset val="134"/>
      </rPr>
      <t>联苯型木脂素，含酚羟基和疏水芳环结构，具有丰富的氢键供体</t>
    </r>
    <r>
      <rPr>
        <sz val="13"/>
        <color theme="1"/>
        <rFont val="Times New Roman"/>
        <charset val="134"/>
      </rPr>
      <t>/</t>
    </r>
    <r>
      <rPr>
        <sz val="13"/>
        <color theme="1"/>
        <rFont val="汉仪书宋二KW"/>
        <charset val="134"/>
      </rPr>
      <t>受体位点，易形成氢键、</t>
    </r>
    <r>
      <rPr>
        <sz val="13"/>
        <color theme="1"/>
        <rFont val="Times New Roman"/>
        <charset val="134"/>
      </rPr>
      <t>π-π</t>
    </r>
    <r>
      <rPr>
        <sz val="13"/>
        <color theme="1"/>
        <rFont val="汉仪书宋二KW"/>
        <charset val="134"/>
      </rPr>
      <t>堆积和疏水相互作用</t>
    </r>
  </si>
  <si>
    <t>与小檗碱共组装形成无载体纳米结构，协同增强抗溃疡性结肠炎效果，提升小檗碱的体内吸收和结肠滞留时间</t>
  </si>
  <si>
    <r>
      <rPr>
        <sz val="13"/>
        <color theme="1"/>
        <rFont val="汉仪书宋二KW"/>
        <charset val="134"/>
      </rPr>
      <t>鞣花酸</t>
    </r>
  </si>
  <si>
    <t>Ellagic acid</t>
  </si>
  <si>
    <r>
      <rPr>
        <sz val="13"/>
        <color theme="1"/>
        <rFont val="Times New Roman"/>
        <charset val="134"/>
      </rPr>
      <t>C</t>
    </r>
    <r>
      <rPr>
        <sz val="11"/>
        <color rgb="FF000000"/>
        <rFont val="Times New Roman"/>
        <charset val="0"/>
      </rPr>
      <t>₁₄H</t>
    </r>
    <r>
      <rPr>
        <sz val="11"/>
        <color rgb="FF000000"/>
        <rFont val="宋体"/>
        <charset val="0"/>
      </rPr>
      <t>₆</t>
    </r>
    <r>
      <rPr>
        <sz val="11"/>
        <color rgb="FF000000"/>
        <rFont val="Times New Roman"/>
        <charset val="0"/>
      </rPr>
      <t>O</t>
    </r>
    <r>
      <rPr>
        <sz val="11"/>
        <color rgb="FF000000"/>
        <rFont val="宋体"/>
        <charset val="0"/>
      </rPr>
      <t>₈</t>
    </r>
  </si>
  <si>
    <t>O=C1C2=C(O)C(=O)C3=C(C(=O)C2=C(O1)O)OC4=C3C(=O)C(=O)C5=C4O</t>
  </si>
  <si>
    <t>476-66-4</t>
  </si>
  <si>
    <r>
      <rPr>
        <sz val="13"/>
        <color theme="1"/>
        <rFont val="汉仪书宋二KW"/>
        <charset val="134"/>
      </rPr>
      <t>水溶性差</t>
    </r>
    <r>
      <rPr>
        <sz val="11"/>
        <color rgb="FF000000"/>
        <rFont val="Times New Roman"/>
        <charset val="0"/>
      </rPr>
      <t>;</t>
    </r>
    <r>
      <rPr>
        <sz val="11"/>
        <color rgb="FF000000"/>
        <rFont val="等线"/>
        <charset val="134"/>
      </rPr>
      <t>生物利用度低</t>
    </r>
  </si>
  <si>
    <r>
      <rPr>
        <sz val="11"/>
        <color theme="1"/>
        <rFont val="宋体"/>
        <charset val="134"/>
      </rPr>
      <t>石榴；草莓；核桃；山核桃</t>
    </r>
  </si>
  <si>
    <r>
      <rPr>
        <sz val="13"/>
        <color rgb="FF000000"/>
        <rFont val="汉仪书宋二KW"/>
        <charset val="134"/>
      </rPr>
      <t>《已使用化妆品原料目录（</t>
    </r>
    <r>
      <rPr>
        <sz val="13"/>
        <color rgb="FF000000"/>
        <rFont val="Times New Roman"/>
        <charset val="134"/>
      </rPr>
      <t>2021</t>
    </r>
    <r>
      <rPr>
        <sz val="13"/>
        <color rgb="FF000000"/>
        <rFont val="汉仪书宋二KW"/>
        <charset val="134"/>
      </rPr>
      <t>版）》序号</t>
    </r>
    <r>
      <rPr>
        <sz val="13"/>
        <color rgb="FF000000"/>
        <rFont val="Times New Roman"/>
        <charset val="134"/>
      </rPr>
      <t>05567</t>
    </r>
  </si>
  <si>
    <r>
      <rPr>
        <sz val="11"/>
        <color rgb="FF000000"/>
        <rFont val="宋体"/>
        <charset val="0"/>
      </rPr>
      <t>否</t>
    </r>
  </si>
  <si>
    <r>
      <rPr>
        <sz val="11"/>
        <color rgb="FF000000"/>
        <rFont val="宋体"/>
        <charset val="0"/>
      </rPr>
      <t>无</t>
    </r>
  </si>
  <si>
    <r>
      <rPr>
        <sz val="11"/>
        <color rgb="FF000000"/>
        <rFont val="宋体"/>
        <charset val="0"/>
      </rPr>
      <t>鞣花酸是《已使用化妆品原料目录（</t>
    </r>
    <r>
      <rPr>
        <sz val="11"/>
        <color rgb="FF000000"/>
        <rFont val="Times New Roman"/>
        <charset val="0"/>
      </rPr>
      <t xml:space="preserve">2021 </t>
    </r>
    <r>
      <rPr>
        <sz val="11"/>
        <color rgb="FF000000"/>
        <rFont val="宋体"/>
        <charset val="134"/>
      </rPr>
      <t>版）》收录原料，属于合法化妆品原料</t>
    </r>
  </si>
  <si>
    <r>
      <rPr>
        <sz val="11"/>
        <color rgb="FF000000"/>
        <rFont val="Times New Roman"/>
        <charset val="0"/>
      </rPr>
      <t>EA</t>
    </r>
    <r>
      <rPr>
        <sz val="11"/>
        <color rgb="FF000000"/>
        <rFont val="宋体"/>
        <charset val="134"/>
      </rPr>
      <t>＋</t>
    </r>
    <r>
      <rPr>
        <sz val="11"/>
        <color rgb="FF000000"/>
        <rFont val="Times New Roman"/>
        <charset val="0"/>
      </rPr>
      <t>CAS</t>
    </r>
  </si>
  <si>
    <r>
      <rPr>
        <sz val="11"/>
        <color rgb="FF000000"/>
        <rFont val="Times New Roman"/>
        <charset val="0"/>
      </rPr>
      <t>pH</t>
    </r>
    <r>
      <rPr>
        <sz val="11"/>
        <color rgb="FF000000"/>
        <rFont val="宋体"/>
        <charset val="134"/>
      </rPr>
      <t>响应</t>
    </r>
  </si>
  <si>
    <r>
      <rPr>
        <sz val="13"/>
        <color theme="1"/>
        <rFont val="汉仪书宋二KW"/>
        <charset val="134"/>
      </rPr>
      <t>疏水相互作用；氢键</t>
    </r>
  </si>
  <si>
    <r>
      <rPr>
        <sz val="11"/>
        <color rgb="FF000000"/>
        <rFont val="宋体"/>
        <charset val="0"/>
      </rPr>
      <t>盘状</t>
    </r>
    <r>
      <rPr>
        <sz val="11"/>
        <color rgb="FF000000"/>
        <rFont val="Times New Roman"/>
        <charset val="0"/>
      </rPr>
      <t>/</t>
    </r>
    <r>
      <rPr>
        <sz val="11"/>
        <color rgb="FF000000"/>
        <rFont val="宋体"/>
        <charset val="134"/>
      </rPr>
      <t>纳米片</t>
    </r>
  </si>
  <si>
    <r>
      <rPr>
        <sz val="13"/>
        <color theme="1"/>
        <rFont val="汉仪书宋二KW"/>
        <charset val="134"/>
      </rPr>
      <t>直径为</t>
    </r>
    <r>
      <rPr>
        <sz val="13"/>
        <color theme="1"/>
        <rFont val="Times New Roman"/>
        <charset val="134"/>
      </rPr>
      <t>100–400 nm</t>
    </r>
    <r>
      <rPr>
        <sz val="13"/>
        <color theme="1"/>
        <rFont val="汉仪书宋二KW"/>
        <charset val="134"/>
      </rPr>
      <t>、厚度</t>
    </r>
    <r>
      <rPr>
        <sz val="13"/>
        <color theme="1"/>
        <rFont val="Times New Roman"/>
        <charset val="134"/>
      </rPr>
      <t>&lt;10 nm</t>
    </r>
  </si>
  <si>
    <r>
      <rPr>
        <sz val="11"/>
        <color rgb="FF000000"/>
        <rFont val="Times New Roman"/>
        <charset val="0"/>
      </rPr>
      <t>0.1M NaOH</t>
    </r>
    <r>
      <rPr>
        <sz val="11"/>
        <color rgb="FF000000"/>
        <rFont val="宋体"/>
        <charset val="134"/>
      </rPr>
      <t>溶液</t>
    </r>
  </si>
  <si>
    <r>
      <rPr>
        <sz val="11"/>
        <color rgb="FF000000"/>
        <rFont val="Times New Roman"/>
        <charset val="0"/>
      </rPr>
      <t>1.0</t>
    </r>
    <r>
      <rPr>
        <sz val="11"/>
        <color rgb="FF000000"/>
        <rFont val="宋体"/>
        <charset val="134"/>
      </rPr>
      <t>、</t>
    </r>
    <r>
      <rPr>
        <sz val="11"/>
        <color rgb="FF000000"/>
        <rFont val="Times New Roman"/>
        <charset val="0"/>
      </rPr>
      <t>2.5</t>
    </r>
    <r>
      <rPr>
        <sz val="11"/>
        <color rgb="FF000000"/>
        <rFont val="宋体"/>
        <charset val="134"/>
      </rPr>
      <t>、</t>
    </r>
    <r>
      <rPr>
        <sz val="11"/>
        <color rgb="FF000000"/>
        <rFont val="Times New Roman"/>
        <charset val="0"/>
      </rPr>
      <t>5.0</t>
    </r>
    <r>
      <rPr>
        <sz val="11"/>
        <color rgb="FF000000"/>
        <rFont val="宋体"/>
        <charset val="134"/>
      </rPr>
      <t>、</t>
    </r>
    <r>
      <rPr>
        <sz val="11"/>
        <color rgb="FF000000"/>
        <rFont val="Times New Roman"/>
        <charset val="0"/>
      </rPr>
      <t>7.5</t>
    </r>
    <r>
      <rPr>
        <sz val="11"/>
        <color rgb="FF000000"/>
        <rFont val="宋体"/>
        <charset val="134"/>
      </rPr>
      <t>、</t>
    </r>
    <r>
      <rPr>
        <sz val="11"/>
        <color rgb="FF000000"/>
        <rFont val="Times New Roman"/>
        <charset val="0"/>
      </rPr>
      <t>10.0 mg/mL</t>
    </r>
    <r>
      <rPr>
        <sz val="11"/>
        <color rgb="FF000000"/>
        <rFont val="宋体"/>
        <charset val="134"/>
      </rPr>
      <t>（鞣花酸）</t>
    </r>
  </si>
  <si>
    <r>
      <rPr>
        <sz val="11"/>
        <color rgb="FF000000"/>
        <rFont val="Times New Roman"/>
        <charset val="0"/>
      </rPr>
      <t>CAS:EA</t>
    </r>
    <r>
      <rPr>
        <sz val="11"/>
        <color rgb="FF000000"/>
        <rFont val="宋体"/>
        <charset val="134"/>
      </rPr>
      <t>质量比变量：</t>
    </r>
    <r>
      <rPr>
        <sz val="11"/>
        <color rgb="FF000000"/>
        <rFont val="Times New Roman"/>
        <charset val="0"/>
      </rPr>
      <t>3:5</t>
    </r>
    <r>
      <rPr>
        <sz val="11"/>
        <color rgb="FF000000"/>
        <rFont val="宋体"/>
        <charset val="134"/>
      </rPr>
      <t>、</t>
    </r>
    <r>
      <rPr>
        <sz val="11"/>
        <color rgb="FF000000"/>
        <rFont val="Times New Roman"/>
        <charset val="0"/>
      </rPr>
      <t>5:5</t>
    </r>
    <r>
      <rPr>
        <sz val="11"/>
        <color rgb="FF000000"/>
        <rFont val="宋体"/>
        <charset val="134"/>
      </rPr>
      <t>、</t>
    </r>
    <r>
      <rPr>
        <sz val="11"/>
        <color rgb="FF000000"/>
        <rFont val="Times New Roman"/>
        <charset val="0"/>
      </rPr>
      <t>7:5</t>
    </r>
    <r>
      <rPr>
        <sz val="11"/>
        <color rgb="FF000000"/>
        <rFont val="宋体"/>
        <charset val="134"/>
      </rPr>
      <t>、</t>
    </r>
    <r>
      <rPr>
        <sz val="11"/>
        <color rgb="FF000000"/>
        <rFont val="Times New Roman"/>
        <charset val="0"/>
      </rPr>
      <t>9:5</t>
    </r>
    <r>
      <rPr>
        <sz val="11"/>
        <color rgb="FF000000"/>
        <rFont val="宋体"/>
        <charset val="134"/>
      </rPr>
      <t>、</t>
    </r>
    <r>
      <rPr>
        <sz val="11"/>
        <color rgb="FF000000"/>
        <rFont val="Times New Roman"/>
        <charset val="0"/>
      </rPr>
      <t>11:5</t>
    </r>
  </si>
  <si>
    <r>
      <rPr>
        <sz val="11"/>
        <color rgb="FF000000"/>
        <rFont val="宋体"/>
        <charset val="0"/>
      </rPr>
      <t>搅拌与酸滴定过程在</t>
    </r>
    <r>
      <rPr>
        <sz val="11"/>
        <color rgb="FF000000"/>
        <rFont val="Times New Roman"/>
        <charset val="0"/>
      </rPr>
      <t>25</t>
    </r>
    <r>
      <rPr>
        <sz val="11"/>
        <color rgb="FF000000"/>
        <rFont val="宋体"/>
        <charset val="134"/>
      </rPr>
      <t>℃进行</t>
    </r>
  </si>
  <si>
    <r>
      <rPr>
        <sz val="11"/>
        <color rgb="FF000000"/>
        <rFont val="Times New Roman"/>
        <charset val="0"/>
      </rPr>
      <t>100 rpm</t>
    </r>
    <r>
      <rPr>
        <sz val="11"/>
        <color rgb="FF000000"/>
        <rFont val="宋体"/>
        <charset val="134"/>
      </rPr>
      <t>搅拌</t>
    </r>
  </si>
  <si>
    <r>
      <rPr>
        <sz val="13"/>
        <color theme="1"/>
        <rFont val="汉仪书宋二KW"/>
        <charset val="134"/>
      </rPr>
      <t>快速形成</t>
    </r>
  </si>
  <si>
    <r>
      <rPr>
        <sz val="13"/>
        <color theme="1"/>
        <rFont val="Times New Roman"/>
        <charset val="134"/>
      </rPr>
      <t>1.</t>
    </r>
    <r>
      <rPr>
        <sz val="13"/>
        <color theme="1"/>
        <rFont val="汉仪书宋二KW"/>
        <charset val="134"/>
      </rPr>
      <t>抗炎活性</t>
    </r>
  </si>
  <si>
    <r>
      <rPr>
        <sz val="11"/>
        <color rgb="FF000000"/>
        <rFont val="Times New Roman"/>
        <charset val="0"/>
      </rPr>
      <t>1.EA</t>
    </r>
    <r>
      <rPr>
        <sz val="11"/>
        <color rgb="FF000000"/>
        <rFont val="宋体"/>
        <charset val="134"/>
      </rPr>
      <t>与</t>
    </r>
    <r>
      <rPr>
        <sz val="11"/>
        <color rgb="FF000000"/>
        <rFont val="Times New Roman"/>
        <charset val="0"/>
      </rPr>
      <t>CAS</t>
    </r>
    <r>
      <rPr>
        <sz val="11"/>
        <color rgb="FF000000"/>
        <rFont val="宋体"/>
        <charset val="134"/>
      </rPr>
      <t>分别溶于</t>
    </r>
    <r>
      <rPr>
        <sz val="11"/>
        <color rgb="FF000000"/>
        <rFont val="Times New Roman"/>
        <charset val="0"/>
      </rPr>
      <t>0.1 M NaOH
2.</t>
    </r>
    <r>
      <rPr>
        <sz val="11"/>
        <color rgb="FF000000"/>
        <rFont val="宋体"/>
        <charset val="134"/>
      </rPr>
      <t>混合并用</t>
    </r>
    <r>
      <rPr>
        <sz val="11"/>
        <color rgb="FF000000"/>
        <rFont val="Times New Roman"/>
        <charset val="0"/>
      </rPr>
      <t>HCl</t>
    </r>
    <r>
      <rPr>
        <sz val="11"/>
        <color rgb="FF000000"/>
        <rFont val="宋体"/>
        <charset val="134"/>
      </rPr>
      <t>滴定至</t>
    </r>
    <r>
      <rPr>
        <sz val="11"/>
        <color rgb="FF000000"/>
        <rFont val="Times New Roman"/>
        <charset val="0"/>
      </rPr>
      <t>pH 7.0
3.14,000 rpm</t>
    </r>
    <r>
      <rPr>
        <sz val="11"/>
        <color rgb="FF000000"/>
        <rFont val="宋体"/>
        <charset val="134"/>
      </rPr>
      <t>离心</t>
    </r>
    <r>
      <rPr>
        <sz val="11"/>
        <color rgb="FF000000"/>
        <rFont val="Times New Roman"/>
        <charset val="0"/>
      </rPr>
      <t>15 min
4.</t>
    </r>
    <r>
      <rPr>
        <sz val="11"/>
        <color rgb="FF000000"/>
        <rFont val="宋体"/>
        <charset val="134"/>
      </rPr>
      <t>沉淀分散于去离子水</t>
    </r>
    <r>
      <rPr>
        <sz val="11"/>
        <color rgb="FF000000"/>
        <rFont val="Times New Roman"/>
        <charset val="134"/>
      </rPr>
      <t xml:space="preserve">
</t>
    </r>
    <r>
      <rPr>
        <sz val="11"/>
        <color rgb="FF000000"/>
        <rFont val="Times New Roman"/>
        <charset val="0"/>
      </rPr>
      <t>5.</t>
    </r>
    <r>
      <rPr>
        <sz val="11"/>
        <color rgb="FF000000"/>
        <rFont val="宋体"/>
        <charset val="134"/>
      </rPr>
      <t>冻干（</t>
    </r>
    <r>
      <rPr>
        <sz val="11"/>
        <color rgb="FF000000"/>
        <rFont val="Times New Roman"/>
        <charset val="0"/>
      </rPr>
      <t>-20</t>
    </r>
    <r>
      <rPr>
        <sz val="11"/>
        <color rgb="FF000000"/>
        <rFont val="宋体"/>
        <charset val="134"/>
      </rPr>
      <t>℃过夜；</t>
    </r>
    <r>
      <rPr>
        <sz val="11"/>
        <color rgb="FF000000"/>
        <rFont val="Times New Roman"/>
        <charset val="0"/>
      </rPr>
      <t>-50</t>
    </r>
    <r>
      <rPr>
        <sz val="11"/>
        <color rgb="FF000000"/>
        <rFont val="宋体"/>
        <charset val="134"/>
      </rPr>
      <t>℃冻干</t>
    </r>
    <r>
      <rPr>
        <sz val="11"/>
        <color rgb="FF000000"/>
        <rFont val="Times New Roman"/>
        <charset val="0"/>
      </rPr>
      <t>24 h</t>
    </r>
    <r>
      <rPr>
        <sz val="11"/>
        <color rgb="FF000000"/>
        <rFont val="宋体"/>
        <charset val="134"/>
      </rPr>
      <t>；</t>
    </r>
    <r>
      <rPr>
        <sz val="11"/>
        <color rgb="FF000000"/>
        <rFont val="Times New Roman"/>
        <charset val="0"/>
      </rPr>
      <t>20</t>
    </r>
    <r>
      <rPr>
        <sz val="11"/>
        <color rgb="FF000000"/>
        <rFont val="宋体"/>
        <charset val="134"/>
      </rPr>
      <t>℃二次干燥</t>
    </r>
    <r>
      <rPr>
        <sz val="11"/>
        <color rgb="FF000000"/>
        <rFont val="Times New Roman"/>
        <charset val="0"/>
      </rPr>
      <t>12 h</t>
    </r>
    <r>
      <rPr>
        <sz val="11"/>
        <color rgb="FF000000"/>
        <rFont val="宋体"/>
        <charset val="134"/>
      </rPr>
      <t>）</t>
    </r>
  </si>
  <si>
    <r>
      <rPr>
        <sz val="11"/>
        <color rgb="FF000000"/>
        <rFont val="宋体"/>
        <charset val="0"/>
      </rPr>
      <t>骨架由四个苯环构成稠合芳香体系，并带有多个酚羟基（</t>
    </r>
    <r>
      <rPr>
        <sz val="11"/>
        <color rgb="FF000000"/>
        <rFont val="Times New Roman"/>
        <charset val="0"/>
      </rPr>
      <t>—OH</t>
    </r>
    <r>
      <rPr>
        <sz val="11"/>
        <color rgb="FF000000"/>
        <rFont val="宋体"/>
        <charset val="134"/>
      </rPr>
      <t>）与内酯</t>
    </r>
    <r>
      <rPr>
        <sz val="11"/>
        <color rgb="FF000000"/>
        <rFont val="Times New Roman"/>
        <charset val="0"/>
      </rPr>
      <t>/</t>
    </r>
    <r>
      <rPr>
        <sz val="11"/>
        <color rgb="FF000000"/>
        <rFont val="宋体"/>
        <charset val="134"/>
      </rPr>
      <t>羰基（</t>
    </r>
    <r>
      <rPr>
        <sz val="11"/>
        <color rgb="FF000000"/>
        <rFont val="Times New Roman"/>
        <charset val="0"/>
      </rPr>
      <t>C=O</t>
    </r>
    <r>
      <rPr>
        <sz val="11"/>
        <color rgb="FF000000"/>
        <rFont val="宋体"/>
        <charset val="134"/>
      </rPr>
      <t>）官能团</t>
    </r>
  </si>
  <si>
    <r>
      <rPr>
        <sz val="12"/>
        <color rgb="FF000000"/>
        <rFont val="Times New Roman"/>
        <charset val="0"/>
      </rPr>
      <t>1.</t>
    </r>
    <r>
      <rPr>
        <sz val="12"/>
        <color rgb="FF000000"/>
        <rFont val="宋体"/>
        <charset val="134"/>
      </rPr>
      <t>制备过程中，</t>
    </r>
    <r>
      <rPr>
        <sz val="12"/>
        <color rgb="FF000000"/>
        <rFont val="Times New Roman"/>
        <charset val="0"/>
      </rPr>
      <t>pH</t>
    </r>
    <r>
      <rPr>
        <sz val="12"/>
        <color rgb="FF000000"/>
        <rFont val="宋体"/>
        <charset val="134"/>
      </rPr>
      <t>、</t>
    </r>
    <r>
      <rPr>
        <sz val="12"/>
        <color rgb="FF000000"/>
        <rFont val="Times New Roman"/>
        <charset val="0"/>
      </rPr>
      <t>EA</t>
    </r>
    <r>
      <rPr>
        <sz val="12"/>
        <color rgb="FF000000"/>
        <rFont val="宋体"/>
        <charset val="134"/>
      </rPr>
      <t>浓度、</t>
    </r>
    <r>
      <rPr>
        <sz val="12"/>
        <color rgb="FF000000"/>
        <rFont val="Times New Roman"/>
        <charset val="0"/>
      </rPr>
      <t>CAS:EA</t>
    </r>
    <r>
      <rPr>
        <sz val="12"/>
        <color rgb="FF000000"/>
        <rFont val="宋体"/>
        <charset val="134"/>
      </rPr>
      <t>质量比显著影响粒径与短期稳定性；</t>
    </r>
    <r>
      <rPr>
        <sz val="12"/>
        <color rgb="FF000000"/>
        <rFont val="Times New Roman"/>
        <charset val="0"/>
      </rPr>
      <t>pH</t>
    </r>
    <r>
      <rPr>
        <sz val="12"/>
        <color rgb="FF000000"/>
        <rFont val="宋体"/>
        <charset val="134"/>
      </rPr>
      <t>过低或</t>
    </r>
    <r>
      <rPr>
        <sz val="12"/>
        <color rgb="FF000000"/>
        <rFont val="Times New Roman"/>
        <charset val="0"/>
      </rPr>
      <t>CAS:EA</t>
    </r>
    <r>
      <rPr>
        <sz val="12"/>
        <color rgb="FF000000"/>
        <rFont val="宋体"/>
        <charset val="134"/>
      </rPr>
      <t>比例过高会导致粒径增大；</t>
    </r>
    <r>
      <rPr>
        <sz val="12"/>
        <color rgb="FF000000"/>
        <rFont val="Times New Roman"/>
        <charset val="0"/>
      </rPr>
      <t>EA</t>
    </r>
    <r>
      <rPr>
        <sz val="12"/>
        <color rgb="FF000000"/>
        <rFont val="宋体"/>
        <charset val="134"/>
      </rPr>
      <t>浓度过低或过高会影响</t>
    </r>
    <r>
      <rPr>
        <sz val="12"/>
        <color rgb="FF000000"/>
        <rFont val="Times New Roman"/>
        <charset val="0"/>
      </rPr>
      <t>8 h</t>
    </r>
    <r>
      <rPr>
        <sz val="12"/>
        <color rgb="FF000000"/>
        <rFont val="宋体"/>
        <charset val="134"/>
      </rPr>
      <t>稳定性</t>
    </r>
    <r>
      <rPr>
        <sz val="12"/>
        <color rgb="FF000000"/>
        <rFont val="Times New Roman"/>
        <charset val="134"/>
      </rPr>
      <t xml:space="preserve">
</t>
    </r>
    <r>
      <rPr>
        <sz val="12"/>
        <color rgb="FF000000"/>
        <rFont val="Times New Roman"/>
        <charset val="0"/>
      </rPr>
      <t>2.</t>
    </r>
    <r>
      <rPr>
        <sz val="12"/>
        <color rgb="FF000000"/>
        <rFont val="宋体"/>
        <charset val="134"/>
      </rPr>
      <t>冻干后粒径会因聚集而增大；</t>
    </r>
    <r>
      <rPr>
        <sz val="12"/>
        <color rgb="FF000000"/>
        <rFont val="Times New Roman"/>
        <charset val="0"/>
      </rPr>
      <t>24</t>
    </r>
    <r>
      <rPr>
        <sz val="12"/>
        <color rgb="FF000000"/>
        <rFont val="宋体"/>
        <charset val="134"/>
      </rPr>
      <t>个月储存后粒径与</t>
    </r>
    <r>
      <rPr>
        <sz val="12"/>
        <color rgb="FF000000"/>
        <rFont val="Times New Roman"/>
        <charset val="0"/>
      </rPr>
      <t>Zeta</t>
    </r>
    <r>
      <rPr>
        <sz val="12"/>
        <color rgb="FF000000"/>
        <rFont val="宋体"/>
        <charset val="134"/>
      </rPr>
      <t>电位变化较小</t>
    </r>
  </si>
  <si>
    <t>10.1016/j.ijpharm.2020.120131</t>
  </si>
  <si>
    <r>
      <rPr>
        <sz val="13"/>
        <color theme="1"/>
        <rFont val="汉仪书宋二KW"/>
        <charset val="134"/>
      </rPr>
      <t>对香豆酸</t>
    </r>
  </si>
  <si>
    <t>p-Coumaric acid</t>
  </si>
  <si>
    <t>C₉H₈O₃</t>
  </si>
  <si>
    <t>OC1=CC=C(C=C1)/C=C/C(=O)O</t>
  </si>
  <si>
    <t>501‑98‑4</t>
  </si>
  <si>
    <r>
      <rPr>
        <sz val="11"/>
        <color theme="1"/>
        <rFont val="宋体"/>
        <charset val="134"/>
      </rPr>
      <t>苹果；葡萄；橙子；番茄</t>
    </r>
  </si>
  <si>
    <r>
      <rPr>
        <sz val="11"/>
        <color rgb="FF000000"/>
        <rFont val="宋体"/>
        <charset val="0"/>
      </rPr>
      <t>对香豆酸（</t>
    </r>
    <r>
      <rPr>
        <sz val="11"/>
        <color rgb="FF000000"/>
        <rFont val="Times New Roman"/>
        <charset val="0"/>
      </rPr>
      <t>p</t>
    </r>
    <r>
      <rPr>
        <sz val="11"/>
        <color rgb="FF000000"/>
        <rFont val="宋体"/>
        <charset val="0"/>
      </rPr>
      <t>‑</t>
    </r>
    <r>
      <rPr>
        <sz val="11"/>
        <color rgb="FF000000"/>
        <rFont val="Times New Roman"/>
        <charset val="0"/>
      </rPr>
      <t>CA</t>
    </r>
    <r>
      <rPr>
        <sz val="11"/>
        <color rgb="FF000000"/>
        <rFont val="宋体"/>
        <charset val="134"/>
      </rPr>
      <t>）</t>
    </r>
    <r>
      <rPr>
        <sz val="11"/>
        <color rgb="FF000000"/>
        <rFont val="Times New Roman"/>
        <charset val="0"/>
      </rPr>
      <t xml:space="preserve">+ </t>
    </r>
    <r>
      <rPr>
        <sz val="11"/>
        <color rgb="FF000000"/>
        <rFont val="宋体"/>
        <charset val="134"/>
      </rPr>
      <t>苹果果胶（</t>
    </r>
    <r>
      <rPr>
        <sz val="11"/>
        <color rgb="FF000000"/>
        <rFont val="Times New Roman"/>
        <charset val="0"/>
      </rPr>
      <t>AP</t>
    </r>
    <r>
      <rPr>
        <sz val="11"/>
        <color rgb="FF000000"/>
        <rFont val="宋体"/>
        <charset val="134"/>
      </rPr>
      <t>，低甲氧基，</t>
    </r>
    <r>
      <rPr>
        <sz val="11"/>
        <color rgb="FF000000"/>
        <rFont val="Times New Roman"/>
        <charset val="0"/>
      </rPr>
      <t>DM 30%–40%</t>
    </r>
    <r>
      <rPr>
        <sz val="11"/>
        <color rgb="FF000000"/>
        <rFont val="宋体"/>
        <charset val="134"/>
      </rPr>
      <t>）</t>
    </r>
  </si>
  <si>
    <r>
      <rPr>
        <sz val="13"/>
        <color theme="1"/>
        <rFont val="汉仪书宋二KW"/>
        <charset val="134"/>
      </rPr>
      <t>氢键；静电相互作用</t>
    </r>
  </si>
  <si>
    <r>
      <rPr>
        <sz val="13"/>
        <color theme="1"/>
        <rFont val="汉仪书宋二KW"/>
        <charset val="134"/>
      </rPr>
      <t>三维多孔网络</t>
    </r>
  </si>
  <si>
    <r>
      <rPr>
        <sz val="11"/>
        <color rgb="FF000000"/>
        <rFont val="宋体"/>
        <charset val="0"/>
      </rPr>
      <t>在蔗糖、钙离子、加热均不存在条件下形成稳定弹性主导水凝胶；</t>
    </r>
    <r>
      <rPr>
        <sz val="11"/>
        <color rgb="FF000000"/>
        <rFont val="Times New Roman"/>
        <charset val="0"/>
      </rPr>
      <t>p</t>
    </r>
    <r>
      <rPr>
        <sz val="11"/>
        <color rgb="FF000000"/>
        <rFont val="宋体"/>
        <charset val="0"/>
      </rPr>
      <t>‑</t>
    </r>
    <r>
      <rPr>
        <sz val="11"/>
        <color rgb="FF000000"/>
        <rFont val="Times New Roman"/>
        <charset val="0"/>
      </rPr>
      <t>CA</t>
    </r>
    <r>
      <rPr>
        <sz val="11"/>
        <color rgb="FF000000"/>
        <rFont val="宋体"/>
        <charset val="134"/>
      </rPr>
      <t>浓度</t>
    </r>
    <r>
      <rPr>
        <sz val="11"/>
        <color rgb="FF000000"/>
        <rFont val="Times New Roman"/>
        <charset val="0"/>
      </rPr>
      <t>4–9 mg/mL</t>
    </r>
    <r>
      <rPr>
        <sz val="11"/>
        <color rgb="FF000000"/>
        <rFont val="宋体"/>
        <charset val="134"/>
      </rPr>
      <t>可成胶，临界凝胶浓度</t>
    </r>
    <r>
      <rPr>
        <sz val="11"/>
        <color rgb="FF000000"/>
        <rFont val="Times New Roman"/>
        <charset val="0"/>
      </rPr>
      <t>4.0 mg/mL</t>
    </r>
  </si>
  <si>
    <r>
      <rPr>
        <sz val="11"/>
        <color rgb="FF000000"/>
        <rFont val="Times New Roman"/>
        <charset val="0"/>
      </rPr>
      <t>p</t>
    </r>
    <r>
      <rPr>
        <sz val="11"/>
        <color rgb="FF000000"/>
        <rFont val="宋体"/>
        <charset val="0"/>
      </rPr>
      <t>‑</t>
    </r>
    <r>
      <rPr>
        <sz val="11"/>
        <color rgb="FF000000"/>
        <rFont val="Times New Roman"/>
        <charset val="0"/>
      </rPr>
      <t>CA</t>
    </r>
    <r>
      <rPr>
        <sz val="11"/>
        <color rgb="FF000000"/>
        <rFont val="宋体"/>
        <charset val="134"/>
      </rPr>
      <t>＋</t>
    </r>
    <r>
      <rPr>
        <sz val="11"/>
        <color rgb="FF000000"/>
        <rFont val="Times New Roman"/>
        <charset val="0"/>
      </rPr>
      <t>AP</t>
    </r>
  </si>
  <si>
    <r>
      <rPr>
        <sz val="11"/>
        <color rgb="FF000000"/>
        <rFont val="Times New Roman"/>
        <charset val="0"/>
      </rPr>
      <t>4–9 mg/mL</t>
    </r>
    <r>
      <rPr>
        <sz val="11"/>
        <color rgb="FF000000"/>
        <rFont val="宋体"/>
        <charset val="134"/>
      </rPr>
      <t>（</t>
    </r>
    <r>
      <rPr>
        <sz val="11"/>
        <color rgb="FF000000"/>
        <rFont val="Times New Roman"/>
        <charset val="0"/>
      </rPr>
      <t>p</t>
    </r>
    <r>
      <rPr>
        <sz val="11"/>
        <color rgb="FF000000"/>
        <rFont val="宋体"/>
        <charset val="0"/>
      </rPr>
      <t>‑</t>
    </r>
    <r>
      <rPr>
        <sz val="11"/>
        <color rgb="FF000000"/>
        <rFont val="Times New Roman"/>
        <charset val="0"/>
      </rPr>
      <t>CA</t>
    </r>
    <r>
      <rPr>
        <sz val="11"/>
        <color rgb="FF000000"/>
        <rFont val="宋体"/>
        <charset val="134"/>
      </rPr>
      <t>）</t>
    </r>
  </si>
  <si>
    <r>
      <rPr>
        <sz val="13"/>
        <color theme="1"/>
        <rFont val="汉仪书宋二KW"/>
        <charset val="134"/>
      </rPr>
      <t>文献仅说自发凝胶</t>
    </r>
  </si>
  <si>
    <r>
      <rPr>
        <sz val="11"/>
        <color rgb="FF000000"/>
        <rFont val="Times New Roman"/>
        <charset val="0"/>
      </rPr>
      <t>1.</t>
    </r>
    <r>
      <rPr>
        <sz val="11"/>
        <color rgb="FF000000"/>
        <rFont val="宋体"/>
        <charset val="0"/>
      </rPr>
      <t>抗氧化（</t>
    </r>
    <r>
      <rPr>
        <sz val="11"/>
        <color rgb="FF000000"/>
        <rFont val="Times New Roman"/>
        <charset val="0"/>
      </rPr>
      <t>DPPH</t>
    </r>
    <r>
      <rPr>
        <sz val="11"/>
        <color rgb="FF000000"/>
        <rFont val="宋体"/>
        <charset val="134"/>
      </rPr>
      <t>约</t>
    </r>
    <r>
      <rPr>
        <sz val="11"/>
        <color rgb="FF000000"/>
        <rFont val="Times New Roman"/>
        <charset val="0"/>
      </rPr>
      <t>90%</t>
    </r>
    <r>
      <rPr>
        <sz val="11"/>
        <color rgb="FF000000"/>
        <rFont val="宋体"/>
        <charset val="134"/>
      </rPr>
      <t>，</t>
    </r>
    <r>
      <rPr>
        <sz val="11"/>
        <color rgb="FF000000"/>
        <rFont val="Times New Roman"/>
        <charset val="0"/>
      </rPr>
      <t>ABTS&gt;95%</t>
    </r>
    <r>
      <rPr>
        <sz val="11"/>
        <color rgb="FF000000"/>
        <rFont val="宋体"/>
        <charset val="134"/>
      </rPr>
      <t>）</t>
    </r>
    <r>
      <rPr>
        <sz val="11"/>
        <color rgb="FF000000"/>
        <rFont val="Times New Roman"/>
        <charset val="134"/>
      </rPr>
      <t xml:space="preserve">
2.</t>
    </r>
    <r>
      <rPr>
        <sz val="11"/>
        <color rgb="FF000000"/>
        <rFont val="宋体"/>
        <charset val="134"/>
      </rPr>
      <t>广谱抗菌</t>
    </r>
    <r>
      <rPr>
        <sz val="11"/>
        <color rgb="FF000000"/>
        <rFont val="Times New Roman"/>
        <charset val="134"/>
      </rPr>
      <t xml:space="preserve">
3.</t>
    </r>
    <r>
      <rPr>
        <sz val="11"/>
        <color rgb="FF000000"/>
        <rFont val="宋体"/>
        <charset val="134"/>
      </rPr>
      <t>与植物乳杆菌具有良好相容性</t>
    </r>
  </si>
  <si>
    <r>
      <rPr>
        <sz val="11"/>
        <color rgb="FF000000"/>
        <rFont val="Times New Roman"/>
        <charset val="0"/>
      </rPr>
      <t>1.</t>
    </r>
    <r>
      <rPr>
        <sz val="11"/>
        <color rgb="FF000000"/>
        <rFont val="宋体"/>
        <charset val="134"/>
      </rPr>
      <t>将</t>
    </r>
    <r>
      <rPr>
        <sz val="11"/>
        <color rgb="FF000000"/>
        <rFont val="Times New Roman"/>
        <charset val="0"/>
      </rPr>
      <t>p</t>
    </r>
    <r>
      <rPr>
        <sz val="11"/>
        <color rgb="FF000000"/>
        <rFont val="宋体"/>
        <charset val="0"/>
      </rPr>
      <t>‑</t>
    </r>
    <r>
      <rPr>
        <sz val="11"/>
        <color rgb="FF000000"/>
        <rFont val="Times New Roman"/>
        <charset val="0"/>
      </rPr>
      <t>CA</t>
    </r>
    <r>
      <rPr>
        <sz val="11"/>
        <color rgb="FF000000"/>
        <rFont val="宋体"/>
        <charset val="134"/>
      </rPr>
      <t>加入低甲氧基苹果果胶分散液，</t>
    </r>
    <r>
      <rPr>
        <sz val="11"/>
        <color rgb="FF000000"/>
        <rFont val="Times New Roman"/>
        <charset val="134"/>
      </rPr>
      <t xml:space="preserve">
</t>
    </r>
    <r>
      <rPr>
        <sz val="11"/>
        <color rgb="FF000000"/>
        <rFont val="Times New Roman"/>
        <charset val="0"/>
      </rPr>
      <t>2.</t>
    </r>
    <r>
      <rPr>
        <sz val="11"/>
        <color rgb="FF000000"/>
        <rFont val="宋体"/>
        <charset val="134"/>
      </rPr>
      <t>调节</t>
    </r>
    <r>
      <rPr>
        <sz val="11"/>
        <color rgb="FF000000"/>
        <rFont val="Times New Roman"/>
        <charset val="0"/>
      </rPr>
      <t>pH</t>
    </r>
    <r>
      <rPr>
        <sz val="11"/>
        <color rgb="FF000000"/>
        <rFont val="宋体"/>
        <charset val="134"/>
      </rPr>
      <t>为</t>
    </r>
    <r>
      <rPr>
        <sz val="11"/>
        <color rgb="FF000000"/>
        <rFont val="Times New Roman"/>
        <charset val="0"/>
      </rPr>
      <t>3.0</t>
    </r>
    <r>
      <rPr>
        <sz val="11"/>
        <color rgb="FF000000"/>
        <rFont val="宋体"/>
        <charset val="134"/>
      </rPr>
      <t>、无蔗糖</t>
    </r>
    <r>
      <rPr>
        <sz val="11"/>
        <color rgb="FF000000"/>
        <rFont val="Times New Roman"/>
        <charset val="0"/>
      </rPr>
      <t>/</t>
    </r>
    <r>
      <rPr>
        <sz val="11"/>
        <color rgb="FF000000"/>
        <rFont val="宋体"/>
        <charset val="134"/>
      </rPr>
      <t>无钙</t>
    </r>
    <r>
      <rPr>
        <sz val="11"/>
        <color rgb="FF000000"/>
        <rFont val="Times New Roman"/>
        <charset val="0"/>
      </rPr>
      <t>/</t>
    </r>
    <r>
      <rPr>
        <sz val="11"/>
        <color rgb="FF000000"/>
        <rFont val="宋体"/>
        <charset val="134"/>
      </rPr>
      <t>无加热条件下自发形成复合水凝胶</t>
    </r>
  </si>
  <si>
    <r>
      <rPr>
        <sz val="13"/>
        <color theme="1"/>
        <rFont val="汉仪书宋二KW"/>
        <charset val="134"/>
      </rPr>
      <t>在该体系中作为凝胶诱导剂参与氢键网络构建，未发生化学键合</t>
    </r>
  </si>
  <si>
    <r>
      <rPr>
        <sz val="12"/>
        <color rgb="FF000000"/>
        <rFont val="Times New Roman"/>
        <charset val="0"/>
      </rPr>
      <t>1.</t>
    </r>
    <r>
      <rPr>
        <sz val="12"/>
        <color rgb="FF000000"/>
        <rFont val="宋体"/>
        <charset val="134"/>
      </rPr>
      <t>复合水凝胶表现出较强的抗氧化活性（</t>
    </r>
    <r>
      <rPr>
        <sz val="12"/>
        <color rgb="FF000000"/>
        <rFont val="Times New Roman"/>
        <charset val="0"/>
      </rPr>
      <t>DPPH</t>
    </r>
    <r>
      <rPr>
        <sz val="12"/>
        <color rgb="FF000000"/>
        <rFont val="宋体"/>
        <charset val="134"/>
      </rPr>
      <t>约</t>
    </r>
    <r>
      <rPr>
        <sz val="12"/>
        <color rgb="FF000000"/>
        <rFont val="Times New Roman"/>
        <charset val="0"/>
      </rPr>
      <t>90%</t>
    </r>
    <r>
      <rPr>
        <sz val="12"/>
        <color rgb="FF000000"/>
        <rFont val="宋体"/>
        <charset val="134"/>
      </rPr>
      <t>，</t>
    </r>
    <r>
      <rPr>
        <sz val="12"/>
        <color rgb="FF000000"/>
        <rFont val="Times New Roman"/>
        <charset val="0"/>
      </rPr>
      <t>ABTS&gt;95%</t>
    </r>
    <r>
      <rPr>
        <sz val="12"/>
        <color rgb="FF000000"/>
        <rFont val="宋体"/>
        <charset val="134"/>
      </rPr>
      <t>），并对革兰氏阳性菌和阴性菌均具有广谱抗菌效果；此外，即使在最高测试浓度（</t>
    </r>
    <r>
      <rPr>
        <sz val="12"/>
        <color rgb="FF000000"/>
        <rFont val="Times New Roman"/>
        <charset val="0"/>
      </rPr>
      <t>9 mg/mL</t>
    </r>
    <r>
      <rPr>
        <sz val="12"/>
        <color rgb="FF000000"/>
        <rFont val="宋体"/>
        <charset val="134"/>
      </rPr>
      <t>）下，仍与植物乳杆菌具有良好生长相容性</t>
    </r>
    <r>
      <rPr>
        <sz val="12"/>
        <color rgb="FF000000"/>
        <rFont val="Times New Roman"/>
        <charset val="134"/>
      </rPr>
      <t xml:space="preserve">
</t>
    </r>
    <r>
      <rPr>
        <sz val="12"/>
        <color rgb="FF000000"/>
        <rFont val="Times New Roman"/>
        <charset val="0"/>
      </rPr>
      <t>2.</t>
    </r>
    <r>
      <rPr>
        <sz val="12"/>
        <color rgb="FF000000"/>
        <rFont val="宋体"/>
        <charset val="134"/>
      </rPr>
      <t>复合水凝胶具有可控的持水性与冻融稳定性；</t>
    </r>
    <r>
      <rPr>
        <sz val="12"/>
        <color rgb="FF000000"/>
        <rFont val="Times New Roman"/>
        <charset val="0"/>
      </rPr>
      <t>p</t>
    </r>
    <r>
      <rPr>
        <sz val="12"/>
        <color rgb="FF000000"/>
        <rFont val="宋体"/>
        <charset val="0"/>
      </rPr>
      <t>‑</t>
    </r>
    <r>
      <rPr>
        <sz val="12"/>
        <color rgb="FF000000"/>
        <rFont val="Times New Roman"/>
        <charset val="0"/>
      </rPr>
      <t>CA</t>
    </r>
    <r>
      <rPr>
        <sz val="12"/>
        <color rgb="FF000000"/>
        <rFont val="宋体"/>
        <charset val="134"/>
      </rPr>
      <t>的引入可显著限制网络中的水分迁移</t>
    </r>
  </si>
  <si>
    <t>10.1016/j.crfs.2026.101443</t>
  </si>
  <si>
    <r>
      <rPr>
        <sz val="13"/>
        <color theme="1"/>
        <rFont val="汉仪书宋二KW"/>
        <charset val="134"/>
      </rPr>
      <t>阿魏酸</t>
    </r>
  </si>
  <si>
    <t>Ferulic acid</t>
  </si>
  <si>
    <t>C₁₀H₁₀O₄</t>
  </si>
  <si>
    <t>COC1=C(C=CC(=C1)C=CC(=O)O)O</t>
  </si>
  <si>
    <t>1135-24-6</t>
  </si>
  <si>
    <r>
      <rPr>
        <sz val="11"/>
        <color theme="1"/>
        <rFont val="宋体"/>
        <charset val="134"/>
      </rPr>
      <t>米糠；小麦麸；燕麦；玉米</t>
    </r>
  </si>
  <si>
    <r>
      <rPr>
        <sz val="13"/>
        <color rgb="FF000000"/>
        <rFont val="汉仪书宋二KW"/>
        <charset val="134"/>
      </rPr>
      <t>《已使用化妆品原料目录（</t>
    </r>
    <r>
      <rPr>
        <sz val="13"/>
        <color rgb="FF000000"/>
        <rFont val="Times New Roman"/>
        <charset val="134"/>
      </rPr>
      <t>2021</t>
    </r>
    <r>
      <rPr>
        <sz val="13"/>
        <color rgb="FF000000"/>
        <rFont val="汉仪书宋二KW"/>
        <charset val="134"/>
      </rPr>
      <t>版）》序号</t>
    </r>
    <r>
      <rPr>
        <sz val="13"/>
        <color rgb="FF000000"/>
        <rFont val="Times New Roman"/>
        <charset val="134"/>
      </rPr>
      <t>01020</t>
    </r>
  </si>
  <si>
    <r>
      <rPr>
        <sz val="13"/>
        <color rgb="FF000000"/>
        <rFont val="汉仪书宋二KW"/>
        <charset val="134"/>
      </rPr>
      <t>其衍生物是法定药品</t>
    </r>
  </si>
  <si>
    <r>
      <rPr>
        <sz val="11"/>
        <color rgb="FF000000"/>
        <rFont val="宋体"/>
        <charset val="0"/>
      </rPr>
      <t>阿魏酸是《已使用化妆品原料目录（</t>
    </r>
    <r>
      <rPr>
        <sz val="11"/>
        <color rgb="FF000000"/>
        <rFont val="Times New Roman"/>
        <charset val="0"/>
      </rPr>
      <t xml:space="preserve">2021 </t>
    </r>
    <r>
      <rPr>
        <sz val="11"/>
        <color rgb="FF000000"/>
        <rFont val="宋体"/>
        <charset val="134"/>
      </rPr>
      <t>版）》收录原料，属于合法化妆品原料</t>
    </r>
  </si>
  <si>
    <r>
      <rPr>
        <sz val="11"/>
        <color rgb="FF000000"/>
        <rFont val="宋体"/>
        <charset val="0"/>
      </rPr>
      <t>阿魏酸</t>
    </r>
    <r>
      <rPr>
        <sz val="11"/>
        <color rgb="FF000000"/>
        <rFont val="Times New Roman"/>
        <charset val="0"/>
      </rPr>
      <t>+</t>
    </r>
    <r>
      <rPr>
        <sz val="11"/>
        <color rgb="FF000000"/>
        <rFont val="宋体"/>
        <charset val="134"/>
      </rPr>
      <t>牛磺酸脱氧胆酸钠</t>
    </r>
  </si>
  <si>
    <r>
      <rPr>
        <sz val="13"/>
        <color theme="1"/>
        <rFont val="汉仪书宋二KW"/>
        <charset val="134"/>
      </rPr>
      <t>纳米纤维</t>
    </r>
  </si>
  <si>
    <r>
      <rPr>
        <sz val="11"/>
        <color rgb="FF000000"/>
        <rFont val="Times New Roman"/>
        <charset val="0"/>
      </rPr>
      <t>FA</t>
    </r>
    <r>
      <rPr>
        <sz val="11"/>
        <color rgb="FF000000"/>
        <rFont val="宋体"/>
        <charset val="134"/>
      </rPr>
      <t>浓度</t>
    </r>
    <r>
      <rPr>
        <sz val="11"/>
        <color rgb="FF000000"/>
        <rFont val="Times New Roman"/>
        <charset val="0"/>
      </rPr>
      <t>20–80 mM</t>
    </r>
    <r>
      <rPr>
        <sz val="11"/>
        <color rgb="FF000000"/>
        <rFont val="宋体"/>
        <charset val="134"/>
      </rPr>
      <t>均可形成水凝胶；</t>
    </r>
    <r>
      <rPr>
        <sz val="11"/>
        <color rgb="FF000000"/>
        <rFont val="Times New Roman"/>
        <charset val="0"/>
      </rPr>
      <t>30 mM</t>
    </r>
    <r>
      <rPr>
        <sz val="11"/>
        <color rgb="FF000000"/>
        <rFont val="宋体"/>
        <charset val="134"/>
      </rPr>
      <t>时网络最均匀、透明度更高、熔点与黏弹性增强</t>
    </r>
  </si>
  <si>
    <r>
      <rPr>
        <sz val="11"/>
        <color rgb="FF000000"/>
        <rFont val="Times New Roman"/>
        <charset val="0"/>
      </rPr>
      <t>FA</t>
    </r>
    <r>
      <rPr>
        <sz val="11"/>
        <color rgb="FF000000"/>
        <rFont val="宋体"/>
        <charset val="134"/>
      </rPr>
      <t>＋</t>
    </r>
    <r>
      <rPr>
        <sz val="11"/>
        <color rgb="FF000000"/>
        <rFont val="Times New Roman"/>
        <charset val="0"/>
      </rPr>
      <t>NaDC</t>
    </r>
  </si>
  <si>
    <r>
      <rPr>
        <sz val="11"/>
        <color rgb="FF000000"/>
        <rFont val="Times New Roman"/>
        <charset val="0"/>
      </rPr>
      <t>3.88 ~ 15.53 mg/mL</t>
    </r>
    <r>
      <rPr>
        <sz val="11"/>
        <color rgb="FF000000"/>
        <rFont val="宋体"/>
        <charset val="134"/>
      </rPr>
      <t>（</t>
    </r>
    <r>
      <rPr>
        <sz val="11"/>
        <color rgb="FF000000"/>
        <rFont val="Times New Roman"/>
        <charset val="0"/>
      </rPr>
      <t>FA</t>
    </r>
    <r>
      <rPr>
        <sz val="11"/>
        <color rgb="FF000000"/>
        <rFont val="宋体"/>
        <charset val="134"/>
      </rPr>
      <t>）</t>
    </r>
  </si>
  <si>
    <r>
      <rPr>
        <sz val="11"/>
        <color rgb="FF000000"/>
        <rFont val="Times New Roman"/>
        <charset val="0"/>
      </rPr>
      <t>22.83 mg/mLNaDC</t>
    </r>
    <r>
      <rPr>
        <sz val="11"/>
        <color rgb="FF000000"/>
        <rFont val="宋体"/>
        <charset val="134"/>
      </rPr>
      <t>，</t>
    </r>
    <r>
      <rPr>
        <sz val="11"/>
        <color rgb="FF000000"/>
        <rFont val="Times New Roman"/>
        <charset val="0"/>
      </rPr>
      <t>FA</t>
    </r>
    <r>
      <rPr>
        <sz val="11"/>
        <color rgb="FF000000"/>
        <rFont val="宋体"/>
        <charset val="134"/>
      </rPr>
      <t>浓度（</t>
    </r>
    <r>
      <rPr>
        <sz val="11"/>
        <color rgb="FF000000"/>
        <rFont val="Times New Roman"/>
        <charset val="0"/>
      </rPr>
      <t>3.88 ~ 15.53 mg/mL</t>
    </r>
    <r>
      <rPr>
        <sz val="11"/>
        <color rgb="FF000000"/>
        <rFont val="宋体"/>
        <charset val="134"/>
      </rPr>
      <t>）</t>
    </r>
  </si>
  <si>
    <r>
      <rPr>
        <sz val="11"/>
        <color rgb="FF000000"/>
        <rFont val="Times New Roman"/>
        <charset val="0"/>
      </rPr>
      <t>1.</t>
    </r>
    <r>
      <rPr>
        <sz val="11"/>
        <color rgb="FF000000"/>
        <rFont val="宋体"/>
        <charset val="0"/>
      </rPr>
      <t>透皮渗透显著增强（</t>
    </r>
    <r>
      <rPr>
        <sz val="11"/>
        <color rgb="FF000000"/>
        <rFont val="Times New Roman"/>
        <charset val="0"/>
      </rPr>
      <t>50 mM FA</t>
    </r>
    <r>
      <rPr>
        <sz val="11"/>
        <color rgb="FF000000"/>
        <rFont val="宋体"/>
        <charset val="134"/>
      </rPr>
      <t>组累积渗透量为饱和</t>
    </r>
    <r>
      <rPr>
        <sz val="11"/>
        <color rgb="FF000000"/>
        <rFont val="Times New Roman"/>
        <charset val="0"/>
      </rPr>
      <t>FA</t>
    </r>
    <r>
      <rPr>
        <sz val="11"/>
        <color rgb="FF000000"/>
        <rFont val="宋体"/>
        <charset val="134"/>
      </rPr>
      <t>溶液的</t>
    </r>
    <r>
      <rPr>
        <sz val="11"/>
        <color rgb="FF000000"/>
        <rFont val="Times New Roman"/>
        <charset val="0"/>
      </rPr>
      <t>7.1</t>
    </r>
    <r>
      <rPr>
        <sz val="11"/>
        <color rgb="FF000000"/>
        <rFont val="宋体"/>
        <charset val="134"/>
      </rPr>
      <t>倍）</t>
    </r>
    <r>
      <rPr>
        <sz val="11"/>
        <color rgb="FF000000"/>
        <rFont val="Times New Roman"/>
        <charset val="134"/>
      </rPr>
      <t xml:space="preserve">
2.</t>
    </r>
    <r>
      <rPr>
        <sz val="11"/>
        <color rgb="FF000000"/>
        <rFont val="宋体"/>
        <charset val="134"/>
      </rPr>
      <t>自由基清除活性持久（受限于纤维网络微环境）</t>
    </r>
  </si>
  <si>
    <r>
      <rPr>
        <sz val="11"/>
        <color rgb="FF000000"/>
        <rFont val="Times New Roman"/>
        <charset val="0"/>
      </rPr>
      <t>1.</t>
    </r>
    <r>
      <rPr>
        <sz val="11"/>
        <color rgb="FF000000"/>
        <rFont val="宋体"/>
        <charset val="134"/>
      </rPr>
      <t>将牛磺酸脱氧胆酸钠（</t>
    </r>
    <r>
      <rPr>
        <sz val="11"/>
        <color rgb="FF000000"/>
        <rFont val="Times New Roman"/>
        <charset val="0"/>
      </rPr>
      <t>NaDC</t>
    </r>
    <r>
      <rPr>
        <sz val="11"/>
        <color rgb="FF000000"/>
        <rFont val="宋体"/>
        <charset val="134"/>
      </rPr>
      <t>）溶解于水中配制成恒定浓度（如</t>
    </r>
    <r>
      <rPr>
        <sz val="11"/>
        <color rgb="FF000000"/>
        <rFont val="Times New Roman"/>
        <charset val="0"/>
      </rPr>
      <t xml:space="preserve"> 100 mM</t>
    </r>
    <r>
      <rPr>
        <sz val="11"/>
        <color rgb="FF000000"/>
        <rFont val="宋体"/>
        <charset val="134"/>
      </rPr>
      <t>）的水溶液，作为基础溶剂；同时称取不同摩尔量（</t>
    </r>
    <r>
      <rPr>
        <sz val="11"/>
        <color rgb="FF000000"/>
        <rFont val="Times New Roman"/>
        <charset val="0"/>
      </rPr>
      <t>20–80 mM</t>
    </r>
    <r>
      <rPr>
        <sz val="11"/>
        <color rgb="FF000000"/>
        <rFont val="宋体"/>
        <charset val="134"/>
      </rPr>
      <t>）的阿魏酸（</t>
    </r>
    <r>
      <rPr>
        <sz val="11"/>
        <color rgb="FF000000"/>
        <rFont val="Times New Roman"/>
        <charset val="0"/>
      </rPr>
      <t>FA</t>
    </r>
    <r>
      <rPr>
        <sz val="11"/>
        <color rgb="FF000000"/>
        <rFont val="宋体"/>
        <charset val="134"/>
      </rPr>
      <t>）粉末备用。</t>
    </r>
    <r>
      <rPr>
        <sz val="11"/>
        <color rgb="FF000000"/>
        <rFont val="Times New Roman"/>
        <charset val="134"/>
      </rPr>
      <t xml:space="preserve">
</t>
    </r>
    <r>
      <rPr>
        <sz val="11"/>
        <color rgb="FF000000"/>
        <rFont val="Times New Roman"/>
        <charset val="0"/>
      </rPr>
      <t>2.</t>
    </r>
    <r>
      <rPr>
        <sz val="11"/>
        <color rgb="FF000000"/>
        <rFont val="宋体"/>
        <charset val="134"/>
      </rPr>
      <t>在室温条件下，将阿魏酸粉末直接加入</t>
    </r>
    <r>
      <rPr>
        <sz val="11"/>
        <color rgb="FF000000"/>
        <rFont val="Times New Roman"/>
        <charset val="0"/>
      </rPr>
      <t xml:space="preserve"> NaDC </t>
    </r>
    <r>
      <rPr>
        <sz val="11"/>
        <color rgb="FF000000"/>
        <rFont val="宋体"/>
        <charset val="134"/>
      </rPr>
      <t>水溶液中</t>
    </r>
    <r>
      <rPr>
        <sz val="11"/>
        <color rgb="FF000000"/>
        <rFont val="Times New Roman"/>
        <charset val="134"/>
      </rPr>
      <t xml:space="preserve">
</t>
    </r>
    <r>
      <rPr>
        <sz val="11"/>
        <color rgb="FF000000"/>
        <rFont val="Times New Roman"/>
        <charset val="0"/>
      </rPr>
      <t>3.</t>
    </r>
    <r>
      <rPr>
        <sz val="11"/>
        <color rgb="FF000000"/>
        <rFont val="宋体"/>
        <charset val="134"/>
      </rPr>
      <t>静置形成水凝胶</t>
    </r>
  </si>
  <si>
    <r>
      <rPr>
        <sz val="11"/>
        <color rgb="FF000000"/>
        <rFont val="宋体"/>
        <charset val="0"/>
      </rPr>
      <t>苯环上带有羟基、甲氧基及侧链羧基，具有共轭结构；</t>
    </r>
    <r>
      <rPr>
        <sz val="11"/>
        <color rgb="FF000000"/>
        <rFont val="Times New Roman"/>
        <charset val="0"/>
      </rPr>
      <t>FA</t>
    </r>
    <r>
      <rPr>
        <sz val="11"/>
        <color rgb="FF000000"/>
        <rFont val="宋体"/>
        <charset val="134"/>
      </rPr>
      <t>作为内在结构凝胶因子参与组装，主要通过其羧基与酚羟基与</t>
    </r>
    <r>
      <rPr>
        <sz val="11"/>
        <color rgb="FF000000"/>
        <rFont val="Times New Roman"/>
        <charset val="0"/>
      </rPr>
      <t>NaDC</t>
    </r>
    <r>
      <rPr>
        <sz val="11"/>
        <color rgb="FF000000"/>
        <rFont val="宋体"/>
        <charset val="134"/>
      </rPr>
      <t>形成多点氢键，并借助芳香环与</t>
    </r>
    <r>
      <rPr>
        <sz val="11"/>
        <color rgb="FF000000"/>
        <rFont val="Times New Roman"/>
        <charset val="0"/>
      </rPr>
      <t>NaDC</t>
    </r>
    <r>
      <rPr>
        <sz val="11"/>
        <color rgb="FF000000"/>
        <rFont val="宋体"/>
        <charset val="134"/>
      </rPr>
      <t>甾体平面发生疏水堆叠，从而驱动自组装形成三维网络结构</t>
    </r>
  </si>
  <si>
    <r>
      <rPr>
        <sz val="12"/>
        <color rgb="FF000000"/>
        <rFont val="Times New Roman"/>
        <charset val="0"/>
      </rPr>
      <t xml:space="preserve">FA </t>
    </r>
    <r>
      <rPr>
        <sz val="12"/>
        <color rgb="FF000000"/>
        <rFont val="宋体"/>
        <charset val="134"/>
      </rPr>
      <t>浓度需达到一定阈值（</t>
    </r>
    <r>
      <rPr>
        <sz val="12"/>
        <color rgb="FF000000"/>
        <rFont val="Times New Roman"/>
        <charset val="0"/>
      </rPr>
      <t>&gt;4 mM</t>
    </r>
    <r>
      <rPr>
        <sz val="12"/>
        <color rgb="FF000000"/>
        <rFont val="宋体"/>
        <charset val="134"/>
      </rPr>
      <t>）才能触发凝胶化，但过高浓度可能导致沉淀而非均匀凝胶，需严格控制在</t>
    </r>
    <r>
      <rPr>
        <sz val="12"/>
        <color rgb="FF000000"/>
        <rFont val="Times New Roman"/>
        <charset val="0"/>
      </rPr>
      <t xml:space="preserve"> 20–80 mM </t>
    </r>
    <r>
      <rPr>
        <sz val="12"/>
        <color rgb="FF000000"/>
        <rFont val="宋体"/>
        <charset val="134"/>
      </rPr>
      <t>范围内优化</t>
    </r>
  </si>
  <si>
    <t>10.1016/j.jcis.2026.140626</t>
  </si>
  <si>
    <r>
      <rPr>
        <sz val="13"/>
        <color theme="1"/>
        <rFont val="汉仪书宋二KW"/>
        <charset val="134"/>
      </rPr>
      <t>迷迭香酸</t>
    </r>
  </si>
  <si>
    <t>Rosmarinic acid</t>
  </si>
  <si>
    <t>C₁₈H₁₆O₈</t>
  </si>
  <si>
    <t>OC(=O)\C=C\C1=CC=C(O)C=C1OC(C(=O)O)C1=CC=C(O)C=C1O</t>
  </si>
  <si>
    <t>20283‑92‑5</t>
  </si>
  <si>
    <r>
      <rPr>
        <sz val="11"/>
        <color theme="1"/>
        <rFont val="宋体"/>
        <charset val="134"/>
      </rPr>
      <t>迷迭香；薄荷；罗勒</t>
    </r>
  </si>
  <si>
    <r>
      <rPr>
        <sz val="13"/>
        <color rgb="FF000000"/>
        <rFont val="汉仪书宋二KW"/>
        <charset val="134"/>
      </rPr>
      <t>《已使用化妆品原料目录（</t>
    </r>
    <r>
      <rPr>
        <sz val="13"/>
        <color rgb="FF000000"/>
        <rFont val="Times New Roman"/>
        <charset val="134"/>
      </rPr>
      <t>2021</t>
    </r>
    <r>
      <rPr>
        <sz val="13"/>
        <color rgb="FF000000"/>
        <rFont val="汉仪书宋二KW"/>
        <charset val="134"/>
      </rPr>
      <t>版）》序号</t>
    </r>
    <r>
      <rPr>
        <sz val="13"/>
        <color rgb="FF000000"/>
        <rFont val="Times New Roman"/>
        <charset val="134"/>
      </rPr>
      <t>04690</t>
    </r>
  </si>
  <si>
    <r>
      <rPr>
        <sz val="11"/>
        <color rgb="FF000000"/>
        <rFont val="宋体"/>
        <charset val="0"/>
      </rPr>
      <t>迷迭香酸是《已使用化妆品原料目录（</t>
    </r>
    <r>
      <rPr>
        <sz val="11"/>
        <color rgb="FF000000"/>
        <rFont val="Times New Roman"/>
        <charset val="0"/>
      </rPr>
      <t xml:space="preserve">2021 </t>
    </r>
    <r>
      <rPr>
        <sz val="11"/>
        <color rgb="FF000000"/>
        <rFont val="宋体"/>
        <charset val="134"/>
      </rPr>
      <t>版）》收录原料，属于合法化妆品原料</t>
    </r>
  </si>
  <si>
    <r>
      <rPr>
        <sz val="13"/>
        <color theme="1"/>
        <rFont val="汉仪书宋二KW"/>
        <charset val="134"/>
      </rPr>
      <t>超分子聚集体</t>
    </r>
  </si>
  <si>
    <r>
      <rPr>
        <sz val="13"/>
        <color theme="1"/>
        <rFont val="汉仪书宋二KW"/>
        <charset val="134"/>
      </rPr>
      <t>氢键</t>
    </r>
  </si>
  <si>
    <r>
      <rPr>
        <sz val="13"/>
        <color theme="1"/>
        <rFont val="汉仪书宋二KW"/>
        <charset val="134"/>
      </rPr>
      <t>乙腈</t>
    </r>
  </si>
  <si>
    <r>
      <rPr>
        <sz val="13"/>
        <color theme="1"/>
        <rFont val="汉仪书宋二KW"/>
        <charset val="134"/>
      </rPr>
      <t>温度升高会削弱分子间相互作用，破坏有序组装</t>
    </r>
  </si>
  <si>
    <t>12h</t>
  </si>
  <si>
    <r>
      <rPr>
        <sz val="11"/>
        <color rgb="FF000000"/>
        <rFont val="Times New Roman"/>
        <charset val="134"/>
      </rPr>
      <t>1.</t>
    </r>
    <r>
      <rPr>
        <sz val="11"/>
        <color rgb="FF000000"/>
        <rFont val="宋体"/>
        <charset val="134"/>
      </rPr>
      <t>抗氧化</t>
    </r>
    <r>
      <rPr>
        <sz val="11"/>
        <color rgb="FF000000"/>
        <rFont val="Times New Roman"/>
        <charset val="134"/>
      </rPr>
      <t xml:space="preserve">
2.</t>
    </r>
    <r>
      <rPr>
        <sz val="11"/>
        <color rgb="FF000000"/>
        <rFont val="宋体"/>
        <charset val="134"/>
      </rPr>
      <t>抗炎</t>
    </r>
    <r>
      <rPr>
        <sz val="11"/>
        <color rgb="FF000000"/>
        <rFont val="Times New Roman"/>
        <charset val="134"/>
      </rPr>
      <t xml:space="preserve">
3.</t>
    </r>
    <r>
      <rPr>
        <sz val="11"/>
        <color rgb="FF000000"/>
        <rFont val="宋体"/>
        <charset val="134"/>
      </rPr>
      <t>调节肠道菌群</t>
    </r>
  </si>
  <si>
    <r>
      <rPr>
        <sz val="11"/>
        <color rgb="FF000000"/>
        <rFont val="Times New Roman"/>
        <charset val="0"/>
      </rPr>
      <t>1.</t>
    </r>
    <r>
      <rPr>
        <sz val="11"/>
        <color rgb="FF000000"/>
        <rFont val="宋体"/>
        <charset val="134"/>
      </rPr>
      <t>将</t>
    </r>
    <r>
      <rPr>
        <sz val="11"/>
        <color rgb="FF000000"/>
        <rFont val="Times New Roman"/>
        <charset val="0"/>
      </rPr>
      <t>RA</t>
    </r>
    <r>
      <rPr>
        <sz val="11"/>
        <color rgb="FF000000"/>
        <rFont val="宋体"/>
        <charset val="134"/>
      </rPr>
      <t>溶于水</t>
    </r>
    <r>
      <rPr>
        <sz val="11"/>
        <color rgb="FF000000"/>
        <rFont val="宋体"/>
        <charset val="0"/>
      </rPr>
      <t>‑</t>
    </r>
    <r>
      <rPr>
        <sz val="11"/>
        <color rgb="FF000000"/>
        <rFont val="宋体"/>
        <charset val="134"/>
      </rPr>
      <t>乙腈混合溶剂</t>
    </r>
    <r>
      <rPr>
        <sz val="11"/>
        <color rgb="FF000000"/>
        <rFont val="Times New Roman"/>
        <charset val="134"/>
      </rPr>
      <t xml:space="preserve">
</t>
    </r>
    <r>
      <rPr>
        <sz val="11"/>
        <color rgb="FF000000"/>
        <rFont val="Times New Roman"/>
        <charset val="0"/>
      </rPr>
      <t>2.</t>
    </r>
    <r>
      <rPr>
        <sz val="11"/>
        <color rgb="FF000000"/>
        <rFont val="宋体"/>
        <charset val="134"/>
      </rPr>
      <t>缓慢加入</t>
    </r>
    <r>
      <rPr>
        <sz val="11"/>
        <color rgb="FF000000"/>
        <rFont val="Times New Roman"/>
        <charset val="0"/>
      </rPr>
      <t>NaIO₄</t>
    </r>
    <r>
      <rPr>
        <sz val="11"/>
        <color rgb="FF000000"/>
        <rFont val="宋体"/>
        <charset val="134"/>
      </rPr>
      <t>氧化</t>
    </r>
    <r>
      <rPr>
        <sz val="11"/>
        <color rgb="FF000000"/>
        <rFont val="Times New Roman"/>
        <charset val="134"/>
      </rPr>
      <t xml:space="preserve">
</t>
    </r>
    <r>
      <rPr>
        <sz val="11"/>
        <color rgb="FF000000"/>
        <rFont val="Times New Roman"/>
        <charset val="0"/>
      </rPr>
      <t>3.</t>
    </r>
    <r>
      <rPr>
        <sz val="11"/>
        <color rgb="FF000000"/>
        <rFont val="宋体"/>
        <charset val="134"/>
      </rPr>
      <t>反应</t>
    </r>
    <r>
      <rPr>
        <sz val="11"/>
        <color rgb="FF000000"/>
        <rFont val="Times New Roman"/>
        <charset val="0"/>
      </rPr>
      <t>12 h</t>
    </r>
    <r>
      <rPr>
        <sz val="11"/>
        <color rgb="FF000000"/>
        <rFont val="宋体"/>
        <charset val="134"/>
      </rPr>
      <t>后离心分离纯化得到</t>
    </r>
    <r>
      <rPr>
        <sz val="11"/>
        <color rgb="FF000000"/>
        <rFont val="Times New Roman"/>
        <charset val="0"/>
      </rPr>
      <t>MP</t>
    </r>
    <r>
      <rPr>
        <sz val="11"/>
        <color rgb="FF000000"/>
        <rFont val="宋体"/>
        <charset val="0"/>
      </rPr>
      <t>‑</t>
    </r>
    <r>
      <rPr>
        <sz val="11"/>
        <color rgb="FF000000"/>
        <rFont val="Times New Roman"/>
        <charset val="0"/>
      </rPr>
      <t>RA</t>
    </r>
  </si>
  <si>
    <r>
      <rPr>
        <sz val="13"/>
        <color theme="1"/>
        <rFont val="汉仪书宋二KW"/>
        <charset val="134"/>
      </rPr>
      <t>天然多酚小分子，含多个酚羟基和羧基</t>
    </r>
  </si>
  <si>
    <r>
      <rPr>
        <sz val="12"/>
        <color rgb="FF000000"/>
        <rFont val="Times New Roman"/>
        <charset val="0"/>
      </rPr>
      <t>MP</t>
    </r>
    <r>
      <rPr>
        <sz val="12"/>
        <color rgb="FF000000"/>
        <rFont val="宋体"/>
        <charset val="0"/>
      </rPr>
      <t>‑</t>
    </r>
    <r>
      <rPr>
        <sz val="12"/>
        <color rgb="FF000000"/>
        <rFont val="Times New Roman"/>
        <charset val="0"/>
      </rPr>
      <t>RA</t>
    </r>
    <r>
      <rPr>
        <sz val="12"/>
        <color rgb="FF000000"/>
        <rFont val="宋体"/>
        <charset val="134"/>
      </rPr>
      <t>孔壁由</t>
    </r>
    <r>
      <rPr>
        <sz val="12"/>
        <color rgb="FF000000"/>
        <rFont val="Times New Roman"/>
        <charset val="0"/>
      </rPr>
      <t>RA</t>
    </r>
    <r>
      <rPr>
        <sz val="12"/>
        <color rgb="FF000000"/>
        <rFont val="宋体"/>
        <charset val="134"/>
      </rPr>
      <t>前体通过氢键交联网络形成，后续自由</t>
    </r>
    <r>
      <rPr>
        <sz val="12"/>
        <color rgb="FF000000"/>
        <rFont val="Times New Roman"/>
        <charset val="0"/>
      </rPr>
      <t>RA</t>
    </r>
    <r>
      <rPr>
        <sz val="12"/>
        <color rgb="FF000000"/>
        <rFont val="宋体"/>
        <charset val="134"/>
      </rPr>
      <t>分子在模板表面重排固化完成介孔结构构建</t>
    </r>
  </si>
  <si>
    <t>10.1016/j.jconrel.2025.114124</t>
  </si>
  <si>
    <r>
      <rPr>
        <sz val="13"/>
        <color theme="1"/>
        <rFont val="汉仪书宋二KW"/>
        <charset val="134"/>
      </rPr>
      <t>菊苣酸</t>
    </r>
  </si>
  <si>
    <t>Cichoric acid</t>
  </si>
  <si>
    <t>C₂₂H₁₈O₁₂</t>
  </si>
  <si>
    <t>OC(=O)CHC1=CC=C(O)C=C1</t>
  </si>
  <si>
    <t>6537‑80‑0</t>
  </si>
  <si>
    <r>
      <rPr>
        <sz val="13"/>
        <color theme="1"/>
        <rFont val="汉仪书宋二KW"/>
        <charset val="134"/>
      </rPr>
      <t>可溶</t>
    </r>
  </si>
  <si>
    <r>
      <rPr>
        <sz val="13"/>
        <color theme="1"/>
        <rFont val="Times New Roman"/>
        <charset val="134"/>
      </rPr>
      <t>iLOGP 1.17</t>
    </r>
    <r>
      <rPr>
        <sz val="11"/>
        <color rgb="FF000000"/>
        <rFont val="宋体"/>
        <charset val="134"/>
      </rPr>
      <t>；</t>
    </r>
    <r>
      <rPr>
        <sz val="11"/>
        <color rgb="FF000000"/>
        <rFont val="Times New Roman"/>
        <charset val="0"/>
      </rPr>
      <t>XLOGP3 2.36</t>
    </r>
  </si>
  <si>
    <r>
      <rPr>
        <sz val="11"/>
        <color theme="1"/>
        <rFont val="宋体"/>
        <charset val="134"/>
      </rPr>
      <t>紫锥花；蒲公英；菊苣</t>
    </r>
  </si>
  <si>
    <r>
      <rPr>
        <sz val="11"/>
        <color rgb="FF000000"/>
        <rFont val="宋体"/>
        <charset val="0"/>
      </rPr>
      <t>菊苣酸</t>
    </r>
    <r>
      <rPr>
        <sz val="11"/>
        <color rgb="FF000000"/>
        <rFont val="Times New Roman"/>
        <charset val="0"/>
      </rPr>
      <t>+</t>
    </r>
    <r>
      <rPr>
        <sz val="11"/>
        <color rgb="FF000000"/>
        <rFont val="宋体"/>
        <charset val="134"/>
      </rPr>
      <t>二氢咖啡酸接枝壳聚糖</t>
    </r>
  </si>
  <si>
    <r>
      <rPr>
        <sz val="13"/>
        <color theme="1"/>
        <rFont val="汉仪书宋二KW"/>
        <charset val="134"/>
      </rPr>
      <t>纳米胶束</t>
    </r>
  </si>
  <si>
    <r>
      <rPr>
        <sz val="13"/>
        <color theme="1"/>
        <rFont val="汉仪书宋二KW"/>
        <charset val="134"/>
      </rPr>
      <t>疏水相互作用</t>
    </r>
  </si>
  <si>
    <r>
      <rPr>
        <sz val="11"/>
        <color rgb="FF000000"/>
        <rFont val="Times New Roman"/>
        <charset val="0"/>
      </rPr>
      <t>DA-g-CS</t>
    </r>
    <r>
      <rPr>
        <sz val="11"/>
        <color rgb="FF000000"/>
        <rFont val="宋体"/>
        <charset val="134"/>
      </rPr>
      <t>＋</t>
    </r>
    <r>
      <rPr>
        <sz val="11"/>
        <color rgb="FF000000"/>
        <rFont val="Times New Roman"/>
        <charset val="0"/>
      </rPr>
      <t>CA</t>
    </r>
  </si>
  <si>
    <r>
      <rPr>
        <sz val="11"/>
        <color rgb="FF000000"/>
        <rFont val="Times New Roman"/>
        <charset val="134"/>
      </rPr>
      <t>1.</t>
    </r>
    <r>
      <rPr>
        <sz val="11"/>
        <color rgb="FF000000"/>
        <rFont val="宋体"/>
        <charset val="134"/>
      </rPr>
      <t>抗氧化</t>
    </r>
    <r>
      <rPr>
        <sz val="11"/>
        <color rgb="FF000000"/>
        <rFont val="Times New Roman"/>
        <charset val="134"/>
      </rPr>
      <t xml:space="preserve">
2.</t>
    </r>
    <r>
      <rPr>
        <sz val="11"/>
        <color rgb="FF000000"/>
        <rFont val="宋体"/>
        <charset val="134"/>
      </rPr>
      <t>提高细胞摄取</t>
    </r>
  </si>
  <si>
    <r>
      <rPr>
        <sz val="11"/>
        <color rgb="FF000000"/>
        <rFont val="Times New Roman"/>
        <charset val="0"/>
      </rPr>
      <t>1.</t>
    </r>
    <r>
      <rPr>
        <sz val="11"/>
        <color rgb="FF000000"/>
        <rFont val="宋体"/>
        <charset val="134"/>
      </rPr>
      <t>将两亲性聚合物</t>
    </r>
    <r>
      <rPr>
        <sz val="11"/>
        <color rgb="FF000000"/>
        <rFont val="Times New Roman"/>
        <charset val="0"/>
      </rPr>
      <t xml:space="preserve"> DA-g-CS </t>
    </r>
    <r>
      <rPr>
        <sz val="11"/>
        <color rgb="FF000000"/>
        <rFont val="宋体"/>
        <charset val="134"/>
      </rPr>
      <t>溶于去离子水中，搅拌至完全溶解形成澄清溶液；按预设比例加入菊苣酸（</t>
    </r>
    <r>
      <rPr>
        <sz val="11"/>
        <color rgb="FF000000"/>
        <rFont val="Times New Roman"/>
        <charset val="0"/>
      </rPr>
      <t>CA</t>
    </r>
    <r>
      <rPr>
        <sz val="11"/>
        <color rgb="FF000000"/>
        <rFont val="宋体"/>
        <charset val="134"/>
      </rPr>
      <t>），初步混合均匀。</t>
    </r>
    <r>
      <rPr>
        <sz val="11"/>
        <color rgb="FF000000"/>
        <rFont val="Times New Roman"/>
        <charset val="134"/>
      </rPr>
      <t xml:space="preserve">
</t>
    </r>
    <r>
      <rPr>
        <sz val="11"/>
        <color rgb="FF000000"/>
        <rFont val="Times New Roman"/>
        <charset val="0"/>
      </rPr>
      <t>2.</t>
    </r>
    <r>
      <rPr>
        <sz val="11"/>
        <color rgb="FF000000"/>
        <rFont val="宋体"/>
        <charset val="134"/>
      </rPr>
      <t>在室温或特定温度下持续搅拌混合液，利用</t>
    </r>
    <r>
      <rPr>
        <sz val="11"/>
        <color rgb="FF000000"/>
        <rFont val="Times New Roman"/>
        <charset val="0"/>
      </rPr>
      <t xml:space="preserve"> DA-g-CS </t>
    </r>
    <r>
      <rPr>
        <sz val="11"/>
        <color rgb="FF000000"/>
        <rFont val="宋体"/>
        <charset val="134"/>
      </rPr>
      <t>疏水片段与</t>
    </r>
    <r>
      <rPr>
        <sz val="11"/>
        <color rgb="FF000000"/>
        <rFont val="Times New Roman"/>
        <charset val="0"/>
      </rPr>
      <t xml:space="preserve"> CA </t>
    </r>
    <r>
      <rPr>
        <sz val="11"/>
        <color rgb="FF000000"/>
        <rFont val="宋体"/>
        <charset val="134"/>
      </rPr>
      <t>的相互作用及亲水片段的水合作用，驱动体系自发形成纳米胶束；必要时可采用超声处理辅助分散均一化。</t>
    </r>
    <r>
      <rPr>
        <sz val="11"/>
        <color rgb="FF000000"/>
        <rFont val="Times New Roman"/>
        <charset val="134"/>
      </rPr>
      <t xml:space="preserve">
</t>
    </r>
    <r>
      <rPr>
        <sz val="11"/>
        <color rgb="FF000000"/>
        <rFont val="Times New Roman"/>
        <charset val="0"/>
      </rPr>
      <t>3.</t>
    </r>
    <r>
      <rPr>
        <sz val="11"/>
        <color rgb="FF000000"/>
        <rFont val="宋体"/>
        <charset val="134"/>
      </rPr>
      <t>通过离心或透析去除未包载的游离</t>
    </r>
    <r>
      <rPr>
        <sz val="11"/>
        <color rgb="FF000000"/>
        <rFont val="Times New Roman"/>
        <charset val="0"/>
      </rPr>
      <t xml:space="preserve"> CA</t>
    </r>
    <r>
      <rPr>
        <sz val="11"/>
        <color rgb="FF000000"/>
        <rFont val="宋体"/>
        <charset val="134"/>
      </rPr>
      <t>，收集上清液或透析袋内液</t>
    </r>
  </si>
  <si>
    <r>
      <rPr>
        <sz val="11"/>
        <color rgb="FF000000"/>
        <rFont val="Times New Roman"/>
        <charset val="0"/>
      </rPr>
      <t>CA</t>
    </r>
    <r>
      <rPr>
        <sz val="11"/>
        <color rgb="FF000000"/>
        <rFont val="宋体"/>
        <charset val="134"/>
      </rPr>
      <t>具多酚结构；</t>
    </r>
    <r>
      <rPr>
        <sz val="11"/>
        <color rgb="FF000000"/>
        <rFont val="Times New Roman"/>
        <charset val="0"/>
      </rPr>
      <t>DA-g-CS</t>
    </r>
    <r>
      <rPr>
        <sz val="11"/>
        <color rgb="FF000000"/>
        <rFont val="宋体"/>
        <charset val="134"/>
      </rPr>
      <t>为水溶性两亲性接枝共聚物</t>
    </r>
  </si>
  <si>
    <r>
      <rPr>
        <sz val="12"/>
        <color rgb="FF000000"/>
        <rFont val="宋体"/>
        <charset val="0"/>
      </rPr>
      <t>药代动力学方面，口服生物利用度约为游离</t>
    </r>
    <r>
      <rPr>
        <sz val="12"/>
        <color rgb="FF000000"/>
        <rFont val="Times New Roman"/>
        <charset val="0"/>
      </rPr>
      <t>CA</t>
    </r>
    <r>
      <rPr>
        <sz val="12"/>
        <color rgb="FF000000"/>
        <rFont val="宋体"/>
        <charset val="134"/>
      </rPr>
      <t>的</t>
    </r>
    <r>
      <rPr>
        <sz val="12"/>
        <color rgb="FF000000"/>
        <rFont val="Times New Roman"/>
        <charset val="0"/>
      </rPr>
      <t>2.24</t>
    </r>
    <r>
      <rPr>
        <sz val="12"/>
        <color rgb="FF000000"/>
        <rFont val="宋体"/>
        <charset val="134"/>
      </rPr>
      <t>倍；体外抗氧化评估显示，</t>
    </r>
    <r>
      <rPr>
        <sz val="12"/>
        <color rgb="FF000000"/>
        <rFont val="Times New Roman"/>
        <charset val="0"/>
      </rPr>
      <t>DA-g-CS/CA</t>
    </r>
    <r>
      <rPr>
        <sz val="12"/>
        <color rgb="FF000000"/>
        <rFont val="宋体"/>
        <charset val="134"/>
      </rPr>
      <t>较</t>
    </r>
    <r>
      <rPr>
        <sz val="12"/>
        <color rgb="FF000000"/>
        <rFont val="Times New Roman"/>
        <charset val="0"/>
      </rPr>
      <t>CA</t>
    </r>
    <r>
      <rPr>
        <sz val="12"/>
        <color rgb="FF000000"/>
        <rFont val="宋体"/>
        <charset val="134"/>
      </rPr>
      <t>表现出更强的抗氧化能力，并在</t>
    </r>
    <r>
      <rPr>
        <sz val="12"/>
        <color rgb="FF000000"/>
        <rFont val="Times New Roman"/>
        <charset val="0"/>
      </rPr>
      <t>H₂O₂</t>
    </r>
    <r>
      <rPr>
        <sz val="12"/>
        <color rgb="FF000000"/>
        <rFont val="宋体"/>
        <charset val="134"/>
      </rPr>
      <t>诱导的氧化损伤模型中显示出更显著的保护效应</t>
    </r>
  </si>
  <si>
    <t>10.1016/j.foodchem.2023.136707</t>
  </si>
  <si>
    <r>
      <rPr>
        <sz val="13"/>
        <color theme="1"/>
        <rFont val="汉仪书宋二KW"/>
        <charset val="134"/>
      </rPr>
      <t>紫檀芪</t>
    </r>
  </si>
  <si>
    <t>Pterostilbene</t>
  </si>
  <si>
    <t>C₁₆H₁₆O₃</t>
  </si>
  <si>
    <t>COC1=CC(=CC(=C1)C=CC2=CC=C(C=C2)O)OC</t>
  </si>
  <si>
    <t>537‑42‑8</t>
  </si>
  <si>
    <r>
      <rPr>
        <sz val="13"/>
        <color theme="1"/>
        <rFont val="汉仪书宋二KW"/>
        <charset val="134"/>
      </rPr>
      <t>水溶性差</t>
    </r>
  </si>
  <si>
    <r>
      <rPr>
        <sz val="11"/>
        <color theme="1"/>
        <rFont val="宋体"/>
        <charset val="134"/>
      </rPr>
      <t>蓝莓；葡萄；花生</t>
    </r>
  </si>
  <si>
    <r>
      <rPr>
        <sz val="11"/>
        <color rgb="FF000000"/>
        <rFont val="宋体"/>
        <charset val="0"/>
      </rPr>
      <t>紫檀芪＋紫杉醇＋</t>
    </r>
    <r>
      <rPr>
        <sz val="11"/>
        <color rgb="FF000000"/>
        <rFont val="Times New Roman"/>
        <charset val="0"/>
      </rPr>
      <t>PVP-K30</t>
    </r>
  </si>
  <si>
    <r>
      <rPr>
        <sz val="11"/>
        <color rgb="FF000000"/>
        <rFont val="宋体"/>
        <charset val="0"/>
      </rPr>
      <t>氢键；</t>
    </r>
    <r>
      <rPr>
        <sz val="11"/>
        <color rgb="FF000000"/>
        <rFont val="Times New Roman"/>
        <charset val="0"/>
      </rPr>
      <t>π-π</t>
    </r>
    <r>
      <rPr>
        <sz val="11"/>
        <color rgb="FF000000"/>
        <rFont val="宋体"/>
        <charset val="134"/>
      </rPr>
      <t>堆积；疏水相互作用</t>
    </r>
  </si>
  <si>
    <r>
      <rPr>
        <sz val="13"/>
        <color theme="1"/>
        <rFont val="汉仪书宋二KW"/>
        <charset val="134"/>
      </rPr>
      <t>球形纳米粒；近球形纳米粒</t>
    </r>
  </si>
  <si>
    <t xml:space="preserve">72.5±0.9 </t>
  </si>
  <si>
    <r>
      <rPr>
        <sz val="13"/>
        <color theme="1"/>
        <rFont val="汉仪书宋二KW"/>
        <charset val="134"/>
      </rPr>
      <t>乙醇</t>
    </r>
  </si>
  <si>
    <t>PTX 15 mg/mL
PTE 13.45 mg/mL</t>
  </si>
  <si>
    <r>
      <rPr>
        <sz val="11"/>
        <color rgb="FF000000"/>
        <rFont val="Times New Roman"/>
        <charset val="0"/>
      </rPr>
      <t>PTX:PTE</t>
    </r>
    <r>
      <rPr>
        <sz val="11"/>
        <color rgb="FF000000"/>
        <rFont val="宋体"/>
        <charset val="134"/>
      </rPr>
      <t>摩尔比优化为</t>
    </r>
    <r>
      <rPr>
        <sz val="11"/>
        <color rgb="FF000000"/>
        <rFont val="Times New Roman"/>
        <charset val="0"/>
      </rPr>
      <t>1:3</t>
    </r>
  </si>
  <si>
    <r>
      <rPr>
        <sz val="11"/>
        <color rgb="FF000000"/>
        <rFont val="Times New Roman"/>
        <charset val="0"/>
      </rPr>
      <t>30</t>
    </r>
    <r>
      <rPr>
        <sz val="11"/>
        <color rgb="FF000000"/>
        <rFont val="宋体"/>
        <charset val="134"/>
      </rPr>
      <t>℃不能形成纳米颗粒而出现块状沉淀；</t>
    </r>
    <r>
      <rPr>
        <sz val="11"/>
        <color rgb="FF000000"/>
        <rFont val="Times New Roman"/>
        <charset val="0"/>
      </rPr>
      <t>35–40</t>
    </r>
    <r>
      <rPr>
        <sz val="11"/>
        <color rgb="FF000000"/>
        <rFont val="宋体"/>
        <charset val="134"/>
      </rPr>
      <t>℃可获得均匀纳米颗粒，最终选择</t>
    </r>
    <r>
      <rPr>
        <sz val="11"/>
        <color rgb="FF000000"/>
        <rFont val="Times New Roman"/>
        <charset val="0"/>
      </rPr>
      <t>35</t>
    </r>
    <r>
      <rPr>
        <sz val="11"/>
        <color rgb="FF000000"/>
        <rFont val="宋体"/>
        <charset val="134"/>
      </rPr>
      <t>℃</t>
    </r>
  </si>
  <si>
    <r>
      <rPr>
        <sz val="11"/>
        <color rgb="FF000000"/>
        <rFont val="宋体"/>
        <charset val="0"/>
      </rPr>
      <t>磁力搅拌；有机相滴加至水相后继续搅拌</t>
    </r>
    <r>
      <rPr>
        <sz val="11"/>
        <color rgb="FF000000"/>
        <rFont val="Times New Roman"/>
        <charset val="0"/>
      </rPr>
      <t>5 min</t>
    </r>
  </si>
  <si>
    <r>
      <rPr>
        <sz val="11"/>
        <color rgb="FF000000"/>
        <rFont val="宋体"/>
        <charset val="0"/>
      </rPr>
      <t>滴加完成后继续搅拌</t>
    </r>
    <r>
      <rPr>
        <sz val="11"/>
        <color rgb="FF000000"/>
        <rFont val="Times New Roman"/>
        <charset val="0"/>
      </rPr>
      <t>5 min</t>
    </r>
    <r>
      <rPr>
        <sz val="11"/>
        <color rgb="FF000000"/>
        <rFont val="宋体"/>
        <charset val="134"/>
      </rPr>
      <t>即得白色悬浮液，随后透析</t>
    </r>
    <r>
      <rPr>
        <sz val="11"/>
        <color rgb="FF000000"/>
        <rFont val="Times New Roman"/>
        <charset val="0"/>
      </rPr>
      <t>5 h</t>
    </r>
    <r>
      <rPr>
        <sz val="11"/>
        <color rgb="FF000000"/>
        <rFont val="宋体"/>
        <charset val="134"/>
      </rPr>
      <t>完成制备</t>
    </r>
  </si>
  <si>
    <r>
      <rPr>
        <sz val="11"/>
        <color rgb="FF000000"/>
        <rFont val="Times New Roman"/>
        <charset val="0"/>
      </rPr>
      <t>1.</t>
    </r>
    <r>
      <rPr>
        <sz val="11"/>
        <color rgb="FF000000"/>
        <rFont val="宋体"/>
        <charset val="0"/>
      </rPr>
      <t>体外对</t>
    </r>
    <r>
      <rPr>
        <sz val="11"/>
        <color rgb="FF000000"/>
        <rFont val="Times New Roman"/>
        <charset val="0"/>
      </rPr>
      <t>A549</t>
    </r>
    <r>
      <rPr>
        <sz val="11"/>
        <color rgb="FF000000"/>
        <rFont val="宋体"/>
        <charset val="134"/>
      </rPr>
      <t>及其耐药株</t>
    </r>
    <r>
      <rPr>
        <sz val="11"/>
        <color rgb="FF000000"/>
        <rFont val="Times New Roman"/>
        <charset val="0"/>
      </rPr>
      <t>A549/T</t>
    </r>
    <r>
      <rPr>
        <sz val="11"/>
        <color rgb="FF000000"/>
        <rFont val="宋体"/>
        <charset val="134"/>
      </rPr>
      <t>抑制作用增强</t>
    </r>
  </si>
  <si>
    <r>
      <rPr>
        <sz val="11"/>
        <color rgb="FF000000"/>
        <rFont val="Times New Roman"/>
        <charset val="0"/>
      </rPr>
      <t>1.</t>
    </r>
    <r>
      <rPr>
        <sz val="11"/>
        <color rgb="FF000000"/>
        <rFont val="宋体"/>
        <charset val="134"/>
      </rPr>
      <t>配制有机相溶液。将</t>
    </r>
    <r>
      <rPr>
        <sz val="11"/>
        <color rgb="FF000000"/>
        <rFont val="Times New Roman"/>
        <charset val="0"/>
      </rPr>
      <t>2 mg T4PP</t>
    </r>
    <r>
      <rPr>
        <sz val="11"/>
        <color rgb="FF000000"/>
        <rFont val="宋体"/>
        <charset val="134"/>
      </rPr>
      <t>、</t>
    </r>
    <r>
      <rPr>
        <sz val="11"/>
        <color rgb="FF000000"/>
        <rFont val="Times New Roman"/>
        <charset val="0"/>
      </rPr>
      <t>1 mg RES</t>
    </r>
    <r>
      <rPr>
        <sz val="11"/>
        <color rgb="FF000000"/>
        <rFont val="宋体"/>
        <charset val="134"/>
      </rPr>
      <t>和</t>
    </r>
    <r>
      <rPr>
        <sz val="11"/>
        <color rgb="FF000000"/>
        <rFont val="Times New Roman"/>
        <charset val="0"/>
      </rPr>
      <t>6 mg DSPE</t>
    </r>
    <r>
      <rPr>
        <sz val="11"/>
        <color rgb="FF000000"/>
        <rFont val="宋体"/>
        <charset val="0"/>
      </rPr>
      <t>‑</t>
    </r>
    <r>
      <rPr>
        <sz val="11"/>
        <color rgb="FF000000"/>
        <rFont val="Times New Roman"/>
        <charset val="0"/>
      </rPr>
      <t>PEG2000</t>
    </r>
    <r>
      <rPr>
        <sz val="11"/>
        <color rgb="FF000000"/>
        <rFont val="宋体"/>
        <charset val="134"/>
      </rPr>
      <t>加入</t>
    </r>
    <r>
      <rPr>
        <sz val="11"/>
        <color rgb="FF000000"/>
        <rFont val="Times New Roman"/>
        <charset val="0"/>
      </rPr>
      <t>2 mL</t>
    </r>
    <r>
      <rPr>
        <sz val="11"/>
        <color rgb="FF000000"/>
        <rFont val="宋体"/>
        <charset val="134"/>
      </rPr>
      <t>无水</t>
    </r>
    <r>
      <rPr>
        <sz val="11"/>
        <color rgb="FF000000"/>
        <rFont val="Times New Roman"/>
        <charset val="0"/>
      </rPr>
      <t>THF</t>
    </r>
    <r>
      <rPr>
        <sz val="11"/>
        <color rgb="FF000000"/>
        <rFont val="宋体"/>
        <charset val="134"/>
      </rPr>
      <t>中，超声溶解得到均一胶体溶液</t>
    </r>
    <r>
      <rPr>
        <sz val="11"/>
        <color rgb="FF000000"/>
        <rFont val="Times New Roman"/>
        <charset val="134"/>
      </rPr>
      <t xml:space="preserve">
</t>
    </r>
    <r>
      <rPr>
        <sz val="11"/>
        <color rgb="FF000000"/>
        <rFont val="Times New Roman"/>
        <charset val="0"/>
      </rPr>
      <t>2.</t>
    </r>
    <r>
      <rPr>
        <sz val="11"/>
        <color rgb="FF000000"/>
        <rFont val="宋体"/>
        <charset val="134"/>
      </rPr>
      <t>反溶剂沉淀并后处理。在室温、持续磁力搅拌下，将上述有机溶液缓慢注入</t>
    </r>
    <r>
      <rPr>
        <sz val="11"/>
        <color rgb="FF000000"/>
        <rFont val="Times New Roman"/>
        <charset val="0"/>
      </rPr>
      <t>10 mL</t>
    </r>
    <r>
      <rPr>
        <sz val="11"/>
        <color rgb="FF000000"/>
        <rFont val="宋体"/>
        <charset val="134"/>
      </rPr>
      <t>去离子水中；随后继续搅拌</t>
    </r>
    <r>
      <rPr>
        <sz val="11"/>
        <color rgb="FF000000"/>
        <rFont val="Times New Roman"/>
        <charset val="0"/>
      </rPr>
      <t>12 h</t>
    </r>
    <r>
      <rPr>
        <sz val="11"/>
        <color rgb="FF000000"/>
        <rFont val="宋体"/>
        <charset val="134"/>
      </rPr>
      <t>以保证</t>
    </r>
    <r>
      <rPr>
        <sz val="11"/>
        <color rgb="FF000000"/>
        <rFont val="Times New Roman"/>
        <charset val="0"/>
      </rPr>
      <t>THF</t>
    </r>
    <r>
      <rPr>
        <sz val="11"/>
        <color rgb="FF000000"/>
        <rFont val="宋体"/>
        <charset val="134"/>
      </rPr>
      <t>完全挥发，得到绿色胶体分散液；再用截留分子量</t>
    </r>
    <r>
      <rPr>
        <sz val="11"/>
        <color rgb="FF000000"/>
        <rFont val="Times New Roman"/>
        <charset val="0"/>
      </rPr>
      <t>3.5 kDa</t>
    </r>
    <r>
      <rPr>
        <sz val="11"/>
        <color rgb="FF000000"/>
        <rFont val="宋体"/>
        <charset val="134"/>
      </rPr>
      <t>的透析袋对去离子水透析</t>
    </r>
    <r>
      <rPr>
        <sz val="11"/>
        <color rgb="FF000000"/>
        <rFont val="Times New Roman"/>
        <charset val="0"/>
      </rPr>
      <t>24 h</t>
    </r>
    <r>
      <rPr>
        <sz val="11"/>
        <color rgb="FF000000"/>
        <rFont val="宋体"/>
        <charset val="134"/>
      </rPr>
      <t>以去除残留</t>
    </r>
    <r>
      <rPr>
        <sz val="11"/>
        <color rgb="FF000000"/>
        <rFont val="Times New Roman"/>
        <charset val="0"/>
      </rPr>
      <t>THF</t>
    </r>
    <r>
      <rPr>
        <sz val="11"/>
        <color rgb="FF000000"/>
        <rFont val="宋体"/>
        <charset val="134"/>
      </rPr>
      <t>和小分子杂质；最后以</t>
    </r>
    <r>
      <rPr>
        <sz val="11"/>
        <color rgb="FF000000"/>
        <rFont val="Times New Roman"/>
        <charset val="0"/>
      </rPr>
      <t>3000 rpm</t>
    </r>
    <r>
      <rPr>
        <sz val="11"/>
        <color rgb="FF000000"/>
        <rFont val="宋体"/>
        <charset val="134"/>
      </rPr>
      <t>离心</t>
    </r>
    <r>
      <rPr>
        <sz val="11"/>
        <color rgb="FF000000"/>
        <rFont val="Times New Roman"/>
        <charset val="0"/>
      </rPr>
      <t>5 min</t>
    </r>
    <r>
      <rPr>
        <sz val="11"/>
        <color rgb="FF000000"/>
        <rFont val="宋体"/>
        <charset val="134"/>
      </rPr>
      <t>去除未包封分子，获得纯化的</t>
    </r>
    <r>
      <rPr>
        <sz val="11"/>
        <color rgb="FF000000"/>
        <rFont val="Times New Roman"/>
        <charset val="0"/>
      </rPr>
      <t>T4RES NPs</t>
    </r>
  </si>
  <si>
    <r>
      <rPr>
        <sz val="11"/>
        <color rgb="FF000000"/>
        <rFont val="Times New Roman"/>
        <charset val="0"/>
      </rPr>
      <t>PTE</t>
    </r>
    <r>
      <rPr>
        <sz val="11"/>
        <color rgb="FF000000"/>
        <rFont val="宋体"/>
        <charset val="134"/>
      </rPr>
      <t>酚羟基参与与</t>
    </r>
    <r>
      <rPr>
        <sz val="11"/>
        <color rgb="FF000000"/>
        <rFont val="Times New Roman"/>
        <charset val="0"/>
      </rPr>
      <t>PTX</t>
    </r>
    <r>
      <rPr>
        <sz val="11"/>
        <color rgb="FF000000"/>
        <rFont val="宋体"/>
        <charset val="134"/>
      </rPr>
      <t>羰基的氢键相互作用，促进共无定形化与自组装</t>
    </r>
  </si>
  <si>
    <r>
      <rPr>
        <sz val="12"/>
        <color rgb="FF000000"/>
        <rFont val="宋体"/>
        <charset val="0"/>
      </rPr>
      <t>该体系强调通过分子间相互作用实现双药共载与增溶，从而改善难溶性药物</t>
    </r>
    <r>
      <rPr>
        <sz val="12"/>
        <color rgb="FF000000"/>
        <rFont val="Times New Roman"/>
        <charset val="0"/>
      </rPr>
      <t>PTX</t>
    </r>
    <r>
      <rPr>
        <sz val="12"/>
        <color rgb="FF000000"/>
        <rFont val="宋体"/>
        <charset val="134"/>
      </rPr>
      <t>的性能</t>
    </r>
  </si>
  <si>
    <t>10.3390/ph18121828</t>
  </si>
  <si>
    <t>生物碱</t>
  </si>
  <si>
    <t>否</t>
  </si>
  <si>
    <t>四组分</t>
  </si>
  <si>
    <t>薏苡仁油 + 白及多糖 + 甘草酸 + 青藤碱</t>
  </si>
  <si>
    <t>多组分共组装</t>
  </si>
  <si>
    <t>纳米乳</t>
  </si>
  <si>
    <t>白及多糖分子链上的羟基、羧基通过氢键与青藤碱分子相互作用，在纳米乳界面形成空间位阻层抑制粒子聚集；甘草酸降低油-水界面张力稳定粒径</t>
  </si>
  <si>
    <t>圆球形纳米乳滴</t>
  </si>
  <si>
    <t>145±2.35</t>
  </si>
  <si>
    <t>粒径分布均一</t>
  </si>
  <si>
    <t>DLS;TEM</t>
  </si>
  <si>
    <t>水</t>
  </si>
  <si>
    <t>青藤碱：6.25mg/批
 薏苡仁油: 3%（v/v）
合表面活性剂: 0.5%（w/v）</t>
  </si>
  <si>
    <t>白及多糖 : 甘草酸 = 1 : 9（质量比）
青藤碱投药量6.25 mg/批</t>
  </si>
  <si>
    <t>无明确温度</t>
  </si>
  <si>
    <t xml:space="preserve">加热溶解（水相）
</t>
  </si>
  <si>
    <t>3.990±0.033</t>
  </si>
  <si>
    <t>因甘草酸酸性，纳米乳pH值偏低，复合皮肤给药制剂弱酸性要求</t>
  </si>
  <si>
    <t>磁力搅拌器搅拌均匀后，细胞粉碎仪超声（325 W，10 min）</t>
  </si>
  <si>
    <t>超声10 min；磁力搅拌混合</t>
  </si>
  <si>
    <t>1. 抑制LPS诱导的RAW264.7巨噬细胞NO释放（NO水平从36.36 μmol/mL降至9.65 μmol/mL）；
2. 降低炎症因子IL-6水平（从58.84 pg/mL降至28.61 pg/mL）；
3. 降低炎症因子TNF-α水平（从2170.00 pg/mL降至362.46 pg/mL）；
4. 抗炎效果显著优于游离青藤碱和空白纳米乳（NE），体现多组分协同增效；
5. 缓释特性：72 h累积释放率约80%，显著缓于游离青藤碱的快速释放；
6. 良好的细胞相容性：20 μg/mL浓度下RAW264.7细胞存活率&gt;80%</t>
  </si>
  <si>
    <t xml:space="preserve"> 1. 制备：超声乳化法——白及多糖和甘草酸溶于去离子水（水相），青藤碱分散于薏苡仁油（油相），水相倒入油相磁力搅拌，细胞粉碎仪超声10 min得Sin-NE；
2. 含量测定：UV-Vis分光光度法（295 nm）；
3. 单因素实验和正交试验优化处方（油相用量、表面活性剂用量、BSP/GA比例、超声时间、超声功率、投药量）；
4. 表征：DLS（粒径、PDI、ζ电位）、TEM（形貌）、pH计、旋转粘度计、浊度测定；
5. 稳定性考察：稀释稳定性、储存稳定性（30 d）、离心稳定性（1000–10000 r/min）、热稳定性（60 °C，10 d）；
6. 包封率和载药量测定：乙醇破乳-离心-UV测定法；
7. 体外释放：透析袋法（MWCO 10000），pH 7.4 PBS + 0.3%聚山梨酯80，37 °C，100 r/min，72 h；
8. 抗炎活性：LPS诱导RAW264.7炎症模型，MTT法测细胞毒性，Griess法测NO，ELISA检测IL-6和TNF-α</t>
  </si>
  <si>
    <t xml:space="preserve"> 含季铵氮（弱碱性）、甲氧基（-OCH₃）、酚羟基（-OH）、羰基（C=O），具氢键供体/受体位点；可与白及多糖形成氢键相互作用；logP=2.03，脂溶性较强</t>
  </si>
  <si>
    <r>
      <rPr>
        <sz val="12"/>
        <color rgb="FF000000"/>
        <rFont val="Times New Roman"/>
        <charset val="134"/>
      </rPr>
      <t xml:space="preserve">1. </t>
    </r>
    <r>
      <rPr>
        <sz val="12"/>
        <color rgb="FF000000"/>
        <rFont val="汉仪书宋二KW"/>
        <charset val="134"/>
      </rPr>
      <t>青藤碱本身不直接自组装，而是通过纳米乳体系被包载，纳米乳由薏苡仁油（油相）、白及多糖和甘草酸（天然表面活性剂）共同构建；</t>
    </r>
    <r>
      <rPr>
        <sz val="12"/>
        <color rgb="FF000000"/>
        <rFont val="Times New Roman"/>
        <charset val="134"/>
      </rPr>
      <t xml:space="preserve">
2. </t>
    </r>
    <r>
      <rPr>
        <sz val="12"/>
        <color rgb="FF000000"/>
        <rFont val="汉仪书宋二KW"/>
        <charset val="134"/>
      </rPr>
      <t>白及多糖与甘草酸的共稳定策略为首次报道，显著优于单一表面活性剂体系；</t>
    </r>
    <r>
      <rPr>
        <sz val="12"/>
        <color rgb="FF000000"/>
        <rFont val="Times New Roman"/>
        <charset val="134"/>
      </rPr>
      <t xml:space="preserve">
3. </t>
    </r>
    <r>
      <rPr>
        <sz val="12"/>
        <color rgb="FF000000"/>
        <rFont val="汉仪书宋二KW"/>
        <charset val="134"/>
      </rPr>
      <t>该纳米乳具有</t>
    </r>
    <r>
      <rPr>
        <sz val="12"/>
        <color rgb="FF000000"/>
        <rFont val="Times New Roman"/>
        <charset val="134"/>
      </rPr>
      <t>“</t>
    </r>
    <r>
      <rPr>
        <sz val="12"/>
        <color rgb="FF000000"/>
        <rFont val="汉仪书宋二KW"/>
        <charset val="134"/>
      </rPr>
      <t>药辅合一，协同增效</t>
    </r>
    <r>
      <rPr>
        <sz val="12"/>
        <color rgb="FF000000"/>
        <rFont val="Times New Roman"/>
        <charset val="134"/>
      </rPr>
      <t>”</t>
    </r>
    <r>
      <rPr>
        <sz val="12"/>
        <color rgb="FF000000"/>
        <rFont val="汉仪书宋二KW"/>
        <charset val="134"/>
      </rPr>
      <t>潜力</t>
    </r>
    <r>
      <rPr>
        <sz val="12"/>
        <color rgb="FF000000"/>
        <rFont val="Times New Roman"/>
        <charset val="134"/>
      </rPr>
      <t>——</t>
    </r>
    <r>
      <rPr>
        <sz val="12"/>
        <color rgb="FF000000"/>
        <rFont val="汉仪书宋二KW"/>
        <charset val="134"/>
      </rPr>
      <t>白及多糖、甘草酸、薏苡仁油均具有抗炎活性，与青藤碱协同发挥抗炎作用；</t>
    </r>
    <r>
      <rPr>
        <sz val="12"/>
        <color rgb="FF000000"/>
        <rFont val="Times New Roman"/>
        <charset val="134"/>
      </rPr>
      <t xml:space="preserve">
4. </t>
    </r>
    <r>
      <rPr>
        <sz val="12"/>
        <color rgb="FF000000"/>
        <rFont val="汉仪书宋二KW"/>
        <charset val="134"/>
      </rPr>
      <t>甘草酸为《中国药典》收录成分，同时是食品添加剂（</t>
    </r>
    <r>
      <rPr>
        <sz val="12"/>
        <color rgb="FF000000"/>
        <rFont val="Times New Roman"/>
        <charset val="134"/>
      </rPr>
      <t>GB 2760‑2024</t>
    </r>
    <r>
      <rPr>
        <sz val="12"/>
        <color rgb="FF000000"/>
        <rFont val="汉仪书宋二KW"/>
        <charset val="134"/>
      </rPr>
      <t>）；</t>
    </r>
    <r>
      <rPr>
        <sz val="12"/>
        <color rgb="FF000000"/>
        <rFont val="Times New Roman"/>
        <charset val="134"/>
      </rPr>
      <t xml:space="preserve">
5. </t>
    </r>
    <r>
      <rPr>
        <sz val="12"/>
        <color rgb="FF000000"/>
        <rFont val="汉仪书宋二KW"/>
        <charset val="134"/>
      </rPr>
      <t>白及多糖为中药白及的主要功能性成分，具有良好的生物相容性和胶凝特性；</t>
    </r>
    <r>
      <rPr>
        <sz val="12"/>
        <color rgb="FF000000"/>
        <rFont val="Times New Roman"/>
        <charset val="134"/>
      </rPr>
      <t xml:space="preserve">
6. </t>
    </r>
    <r>
      <rPr>
        <sz val="12"/>
        <color rgb="FF000000"/>
        <rFont val="汉仪书宋二KW"/>
        <charset val="134"/>
      </rPr>
      <t>释放行为拟合：零级动力学（</t>
    </r>
    <r>
      <rPr>
        <sz val="12"/>
        <color rgb="FF000000"/>
        <rFont val="Times New Roman"/>
        <charset val="134"/>
      </rPr>
      <t>R²=0.793</t>
    </r>
    <r>
      <rPr>
        <sz val="12"/>
        <color rgb="FF000000"/>
        <rFont val="汉仪书宋二KW"/>
        <charset val="134"/>
      </rPr>
      <t>）、</t>
    </r>
    <r>
      <rPr>
        <sz val="12"/>
        <color rgb="FF000000"/>
        <rFont val="Times New Roman"/>
        <charset val="134"/>
      </rPr>
      <t>Higuchi</t>
    </r>
    <r>
      <rPr>
        <sz val="12"/>
        <color rgb="FF000000"/>
        <rFont val="汉仪书宋二KW"/>
        <charset val="134"/>
      </rPr>
      <t>方程（</t>
    </r>
    <r>
      <rPr>
        <sz val="12"/>
        <color rgb="FF000000"/>
        <rFont val="Times New Roman"/>
        <charset val="134"/>
      </rPr>
      <t>R²=0.921</t>
    </r>
    <r>
      <rPr>
        <sz val="12"/>
        <color rgb="FF000000"/>
        <rFont val="汉仪书宋二KW"/>
        <charset val="134"/>
      </rPr>
      <t>）、</t>
    </r>
    <r>
      <rPr>
        <sz val="12"/>
        <color rgb="FF000000"/>
        <rFont val="Times New Roman"/>
        <charset val="134"/>
      </rPr>
      <t>Ritger-Peppas</t>
    </r>
    <r>
      <rPr>
        <sz val="12"/>
        <color rgb="FF000000"/>
        <rFont val="汉仪书宋二KW"/>
        <charset val="134"/>
      </rPr>
      <t>（</t>
    </r>
    <r>
      <rPr>
        <sz val="12"/>
        <color rgb="FF000000"/>
        <rFont val="Times New Roman"/>
        <charset val="134"/>
      </rPr>
      <t>R²=0.973</t>
    </r>
    <r>
      <rPr>
        <sz val="12"/>
        <color rgb="FF000000"/>
        <rFont val="汉仪书宋二KW"/>
        <charset val="134"/>
      </rPr>
      <t>）和</t>
    </r>
    <r>
      <rPr>
        <sz val="12"/>
        <color rgb="FF000000"/>
        <rFont val="Times New Roman"/>
        <charset val="134"/>
      </rPr>
      <t>Weibull</t>
    </r>
    <r>
      <rPr>
        <sz val="12"/>
        <color rgb="FF000000"/>
        <rFont val="汉仪书宋二KW"/>
        <charset val="134"/>
      </rPr>
      <t>模型（</t>
    </r>
    <r>
      <rPr>
        <sz val="12"/>
        <color rgb="FF000000"/>
        <rFont val="Times New Roman"/>
        <charset val="134"/>
      </rPr>
      <t>R²=0.998</t>
    </r>
    <r>
      <rPr>
        <sz val="12"/>
        <color rgb="FF000000"/>
        <rFont val="汉仪书宋二KW"/>
        <charset val="134"/>
      </rPr>
      <t>）均有较好拟合度，提示扩散控制释放机制；</t>
    </r>
    <r>
      <rPr>
        <sz val="12"/>
        <color rgb="FF000000"/>
        <rFont val="Times New Roman"/>
        <charset val="134"/>
      </rPr>
      <t xml:space="preserve">
7. </t>
    </r>
    <r>
      <rPr>
        <sz val="12"/>
        <color rgb="FF000000"/>
        <rFont val="汉仪书宋二KW"/>
        <charset val="134"/>
      </rPr>
      <t>青藤碱为化妆品禁用</t>
    </r>
    <r>
      <rPr>
        <sz val="12"/>
        <color rgb="FF000000"/>
        <rFont val="Times New Roman"/>
        <charset val="134"/>
      </rPr>
      <t>/</t>
    </r>
    <r>
      <rPr>
        <sz val="12"/>
        <color rgb="FF000000"/>
        <rFont val="汉仪书宋二KW"/>
        <charset val="134"/>
      </rPr>
      <t>未收录原料，不可用于化妆品；不属于食品原料</t>
    </r>
  </si>
  <si>
    <t xml:space="preserve">10.7501/j.issn.0253-2670.2026.01.011
</t>
  </si>
  <si>
    <t>双组分</t>
  </si>
  <si>
    <t>小檗碱+甘草次酸</t>
  </si>
  <si>
    <t>纳米粒</t>
  </si>
  <si>
    <t>离子间相互作用（BB⁺与GA⁻静电吸引）；π-π堆积（BB芳香环与GA五环三萜骨架）；疏水相互作用</t>
  </si>
  <si>
    <t>片状纳米粒</t>
  </si>
  <si>
    <t>PDI为0.124，分布均一，具有明显的丁达尔效应</t>
  </si>
  <si>
    <t>0.2%tTween -80水溶液</t>
  </si>
  <si>
    <t>小檗碱-甘草次酸盐</t>
  </si>
  <si>
    <t>5mg/ml（BB-GA的DMSO溶液）</t>
  </si>
  <si>
    <t>小檗碱 : 甘草次酸 = 1 : 1（摩尔比）</t>
  </si>
  <si>
    <t>0-4℃</t>
  </si>
  <si>
    <t>冰浴超声，防止过热</t>
  </si>
  <si>
    <t>未明确</t>
  </si>
  <si>
    <t>体系为中性</t>
  </si>
  <si>
    <t>探针式超声仪，270 W，冰浴超声10 min</t>
  </si>
  <si>
    <t>超声10 min；纳米沉淀瞬间形成</t>
  </si>
  <si>
    <t>1. 肝癌细胞选择性细胞毒性：Huh7细胞IC₅₀=32.10 μM，正常肝细胞L02 IC₅₀=119.00 μM（选择性约4倍）；
2. 抑制Huh7和H22细胞增殖（EdU实验和克隆形成实验证实）；
3. 诱导细胞周期G0/G1期阻滞（上调P21，下调CDK2、Cyclin E、Skp2）；
4. 诱导细胞凋亡（下调Bcl2，上调细胞色素c）；
5. 体内抑制H22荷瘤小鼠肿瘤生长（TGI%：低剂量57.08%，高剂量64.64%）；
6. AIE活性荧光成像（荧光强度为BB单体的约10倍）；
7. 显著降低小檗碱静脉注射毒性（BB组7/8死亡，BB-GA NDs组全部存活）；
8. 良好的血液相容性（200 μg/mL浓度下无溶血）；
9. 肝靶向性（GA介导，肿瘤部位荧光信号持续至72 h）</t>
  </si>
  <si>
    <t xml:space="preserve"> 1. 合成：BB与Ag₂O反应生成[BB]OH，再与等摩尔GA反应生成BB-GA沉淀，冻干得BB-GA盐；
2. 自组装：BB-GA溶于DMSO（5 mg/mL），滴入0.2% Tween-80水溶液，冰浴超声10 min得BB-GA NDs；
3. 表征：¹H NMR、FT-IR、UV-vis、DSC确证BB-GA结构；SEM和DLS表征形貌与粒径；
4. AIE性质：不同THF分数下水/THF混合溶剂中测荧光；
5. 溶血实验：不同浓度BB-GA NDs与红细胞共孵育3 h；
6. 细胞实验：CCK-8测细胞毒性；CLSM观察细胞摄取；EdU和克隆形成实验测增殖；
7. 体内分布：H22荷瘤小鼠尾静脉注射，IVIS成像追踪72 h；
8. 体内药效：H22荷瘤小鼠尾静脉注射BB-GA NDs（10/15 mg/kg），测量肿瘤体积、体重、器官指数；
9. 安全性评价：血清生化指标（ALT、AST、BUN、CREA）、HE染色、急性毒性实验；
10. 机制研究：网络药理学预测靶点，Western blot检测蛋白表达，流式细胞术检测细胞周期和凋亡</t>
  </si>
  <si>
    <t>小檗碱：异喹啉生物碱，含季铵阳离子（N⁺）、甲氧基（-OCH₃）、亚甲二氧基（-OCH₂O-），平面芳香共轭结构，可发生π-π堆积；甘草次酸：五环三萜骨架，含羧基（-COOH），具肝靶向性</t>
  </si>
  <si>
    <t>1. 本体系为小檗碱与甘草次酸的离子盐自组装，通过疏水成盐策略将亲水性小檗碱转化为亲脂性盐，提升膜通透性和靶向性；
2. 小檗碱本身不直接自组装，而是与甘草次酸形成离子盐后获得自组装能力；
3. 甘草次酸既作为靶向配体（肝靶向），又作为组装单元参与纳米粒构建；
4. BB-GA NDs具有AIE活性，荧光强度为BB的10倍，可实现实时示踪；
5. 显著降低小檗碱静脉注射毒性（BB组7/8死亡，BB-GA NDs组全部存活），解决了小檗碱静脉注射被禁用的关键问题；
6. 小檗碱未被列入《已使用化妆品原料目录（2021年版）》，亦未列入《化妆品禁用原料目录》，但生物碱类成分在化妆品中使用需进行安全评估；
7. 小檗碱为《中国药典》2020年版收载品种，可作为保健食品原料使用；
8. 该纳米药物100%载药量，无载体材料，避免了载体相关毒性和免疫原性</t>
  </si>
  <si>
    <t>10.1021/acsami.4c15320</t>
  </si>
  <si>
    <t>多糖类</t>
  </si>
  <si>
    <t>肝素</t>
  </si>
  <si>
    <t>Heparin</t>
  </si>
  <si>
    <t>平均15kDa</t>
  </si>
  <si>
    <t>9005-49-6</t>
  </si>
  <si>
    <t>易溶</t>
  </si>
  <si>
    <t>需注射给药，口服不吸收，生物利用度极低</t>
  </si>
  <si>
    <t>猪肠黏膜；牛肺等哺乳动物组织</t>
  </si>
  <si>
    <t>是</t>
  </si>
  <si>
    <t>抗凝血药，纳入《中国药典》</t>
  </si>
  <si>
    <t>《中国药典》已纳入药用辅料目录</t>
  </si>
  <si>
    <t>肝素+层粘连蛋白</t>
  </si>
  <si>
    <t>超分子聚集体</t>
  </si>
  <si>
    <t>静电相互作用；氢键；特异性蛋白-糖胺聚糖结合</t>
  </si>
  <si>
    <t>无定形聚合物</t>
  </si>
  <si>
    <t>TBS；Tris-HCL</t>
  </si>
  <si>
    <t>25-50 μg/mL（肝素）、0.15-5.5 mg/mL（层粘连蛋白）</t>
  </si>
  <si>
    <t>7.4-7.8</t>
  </si>
  <si>
    <t>无特殊搅拌 / 超声</t>
  </si>
  <si>
    <t>1-24h</t>
  </si>
  <si>
    <t>1. 抗凝血活性；2. 调控层粘连蛋白聚合，促进基底膜形成；3. 与层粘连蛋白E3结构域特异性结合</t>
  </si>
  <si>
    <t>1. 浊度法检测聚合速率；2. 沉降法定量聚合蛋白；3. 亲和层析；4. 凝胶过滤色谱；5. 超速离心分析</t>
  </si>
  <si>
    <t>强负电糖胺聚糖，含大量硫酸基团，可与层粘连蛋白特异性结合，具有抗凝血、调控蛋白聚合的生物活性</t>
  </si>
  <si>
    <t>10.1016/S0021-9258(19)39691-7</t>
  </si>
  <si>
    <t>壳聚糖</t>
  </si>
  <si>
    <t>Chitosan</t>
  </si>
  <si>
    <t xml:space="preserve">
(C₆H₁₁NO₄)n</t>
  </si>
  <si>
    <t>100000-1000000</t>
  </si>
  <si>
    <t>9012-76-4</t>
  </si>
  <si>
    <t>不溶</t>
  </si>
  <si>
    <t>生物利用度低，生物相容性好</t>
  </si>
  <si>
    <t>甲壳类动物外壳</t>
  </si>
  <si>
    <t>壳聚糖列入已使用原料目录，可外用</t>
  </si>
  <si>
    <t>可作为抗菌药物的递送载体，提升药物疗效</t>
  </si>
  <si>
    <t>《食品添加剂新品种管理办法》2013第11号、2025第4号</t>
  </si>
  <si>
    <t>《中华人民共和国食品安全法》第三十四条</t>
  </si>
  <si>
    <t>壳聚糖+油酸</t>
  </si>
  <si>
    <t>脂质辅助组装</t>
  </si>
  <si>
    <t>纳米胶束</t>
  </si>
  <si>
    <t>疏水相互作用；氢键</t>
  </si>
  <si>
    <t>球形胶束</t>
  </si>
  <si>
    <t>610-100nm</t>
  </si>
  <si>
    <t>壳聚糖接脂油酸</t>
  </si>
  <si>
    <t>临界胶束浓度4-30nm</t>
  </si>
  <si>
    <t>超声处理</t>
  </si>
  <si>
    <t>超声后快速组装</t>
  </si>
  <si>
    <t>1. 增强抗生素（莫西沙星、利福平）抗菌效果，克服细菌耐药；2. 延长药物体内活性时间；3. 改善药代动力学，体内药效提升1.7倍，血药峰浓度提升2倍</t>
  </si>
  <si>
    <t>1. 合成壳聚糖/环糊精接枝油酸两亲性聚合物；2. 超声自组装形成聚合物胶束；3. 负载抗菌药物；4. 体外抗菌实验、体内药代动力学实验验证疗效</t>
  </si>
  <si>
    <t>接枝度15–30%，临界胶束浓度CMC 4~30 nM</t>
  </si>
  <si>
    <t>可作为疏水抗菌药物的高效递送载体，解决细菌耐药性问题</t>
  </si>
  <si>
    <t>10.3390/life13020446</t>
  </si>
  <si>
    <t>暂无</t>
  </si>
  <si>
    <t>10-100万</t>
  </si>
  <si>
    <t>C([C@@H]1[C@H]([C@@H]([C@H]([C@@H](O1)O)N)O)O)O</t>
  </si>
  <si>
    <t>难溶</t>
  </si>
  <si>
    <t>可生物降解，生物相容性好，无明显生物利用度障碍</t>
  </si>
  <si>
    <t>壳聚糖：虾蟹壳；大豆分离蛋白：大豆</t>
  </si>
  <si>
    <t>壳聚糖-大豆分离蛋白复合物</t>
  </si>
  <si>
    <t>壳聚糖+大豆分离蛋白</t>
  </si>
  <si>
    <t>pH响应</t>
  </si>
  <si>
    <t>氢键；静电相互作用；疏水相互作用</t>
  </si>
  <si>
    <t>球形纳米颗粒</t>
  </si>
  <si>
    <t>100-300nm</t>
  </si>
  <si>
    <t>0.1%-1%醋酸</t>
  </si>
  <si>
    <t>2mg/mL(壳聚糖）；3mg/mL(SPI)</t>
  </si>
  <si>
    <t>壳聚糖：SPI质量比1：2</t>
  </si>
  <si>
    <t>水浴加热1h，促进蛋白变性暴露疏水基团</t>
  </si>
  <si>
    <t>该PH下二者电荷完全相反</t>
  </si>
  <si>
    <t>恒温持续磁力搅拌</t>
  </si>
  <si>
    <t>加热1h，冷却即时成型</t>
  </si>
  <si>
    <t>1.抗氧化 2.广谱抗菌 3.保鲜防腐 4.乳化稳定 5.活性分子包封缓释</t>
  </si>
  <si>
    <t>静电复合-热诱导共组装：SPI水溶液搅拌下滴加壳聚糖醋酸溶液，80℃水浴加热1h，冷却得纳米颗粒；制备Pickering高内相乳液表征界面稳定能力</t>
  </si>
  <si>
    <t>壳聚糖唯一天然阳离子多糖，大量氨基、羟基；大豆蛋白加热解折叠暴露疏水氨基酸残基，正负电荷匹配易静电结合</t>
  </si>
  <si>
    <t>4℃储存20天粒径无明显变化，乳液抗聚结能力强</t>
  </si>
  <si>
    <t>10.1007/s10068-023-01397-9</t>
  </si>
  <si>
    <t>果胶</t>
  </si>
  <si>
    <t>Pectin</t>
  </si>
  <si>
    <t>5-15万</t>
  </si>
  <si>
    <t>C[C@H]1[C@@H]([C@H]([C@@H]([C@H](O1)O)O)O)O)O</t>
  </si>
  <si>
    <t>9000-69-5</t>
  </si>
  <si>
    <t>强亲水性，负值</t>
  </si>
  <si>
    <t>生物相容性好，可生物降解，无明显障碍</t>
  </si>
  <si>
    <t>果胶：柑橘、苹果等果蔬；卵清蛋白：鸡蛋</t>
  </si>
  <si>
    <t>果胶-卵清蛋白复合物</t>
  </si>
  <si>
    <t>《化妆品监督管理条例》（国务院令第727号，2021实施）第四条：果胶属于已使用化妆品原料，无需新原料注册/备案，生产企业仅需原料进货查验；</t>
  </si>
  <si>
    <t>《中国药典》四部（2020/2025版）正式收载果胶，法定类别：药用辅料，增稠剂、凝胶剂、缓释阻滞剂；</t>
  </si>
  <si>
    <t>《保健食品备案产品可用辅料（2021版）》收录，可作凝胶、缓释载体，合规用于保健食品配方。</t>
  </si>
  <si>
    <t>饮料，果冻，糖果，乳制品，保健品</t>
  </si>
  <si>
    <t>《中国药典》四部（2020/2025版）《中华人民共和国食品安全法》《化妆品注册备案管理办法》（市监总局35号令）</t>
  </si>
  <si>
    <t>果胶+卵清蛋白</t>
  </si>
  <si>
    <t>50-200nm</t>
  </si>
  <si>
    <t>低甲氧基果胶/高甲氧基果胶均可；蛋白/多糖比例1:1</t>
  </si>
  <si>
    <t>持续搅拌，加热处理</t>
  </si>
  <si>
    <t>30min-1h</t>
  </si>
  <si>
    <t>乳化活性、抗氧化、抑菌</t>
  </si>
  <si>
    <t>热诱导法、pH循环法、Maillard反应法</t>
  </si>
  <si>
    <t>1. 主链：α-1,4-D-半乳糖醛酸线性多糖，含HG光滑区、RG分支毛区；重复单元C_6H_{10}O_7，分子量50–300 kDa，logP=-2.74，阴离子聚电解质pKa≈3.5；
2. 关键结构指标：甲酯化度DE（HMP＞50%/LMP＜50%）、乙酰化度DA；细长棒状螺旋构象，回转半径20–25 nm
3. 作用位点：大量羟基、羧基（氢键/静电/金属配位）、甲酯疏水基团；
4. 分子作用力：氢键、静电吸引、二价金属配位、弱疏水相互作用；
5. 组装响应：pH、Ca²⁺离子双响应；LMP可形成蛋盒配位网络，HMP依靠氢键疏水成胶。</t>
  </si>
  <si>
    <t>枸杞多糖</t>
  </si>
  <si>
    <t>Lycium barbarum Polysaccharide (LBP)</t>
  </si>
  <si>
    <t>1-10万</t>
  </si>
  <si>
    <t>LBP：枸杞果实；蛋白：动植物蛋白</t>
  </si>
  <si>
    <t>枸杞多糖-蛋白复合物</t>
  </si>
  <si>
    <t>《化妆品注册备案管理办法》（市监总局35号令）明确《已使用化妆品原料目录》为合法原料白名单，仅粗枸杞提取物合规；纯枸杞多糖不在目录内，属于新原料。</t>
  </si>
  <si>
    <t>非原料药，为枸杞子标志性质控成分、药用制剂辅料</t>
  </si>
  <si>
    <t>《食品安全法》、食药物质目录、GB/T 44739-2024、保健食品备案管理办法</t>
  </si>
  <si>
    <t>保健品；</t>
  </si>
  <si>
    <t>保健食品每日枸杞多糖≤3g，婴幼儿禁用</t>
  </si>
  <si>
    <t>《食品安全法》《中国药典》</t>
  </si>
  <si>
    <t>枸杞多糖+蛋白质</t>
  </si>
  <si>
    <t>80-250nm</t>
  </si>
  <si>
    <t>LBP糖醛酸含量≥10%；蛋白/多糖比例1:1-3:1</t>
  </si>
  <si>
    <t>持续搅拌，可辅助超声</t>
  </si>
  <si>
    <t>1-2h</t>
  </si>
  <si>
    <t>免疫调节、抗肿瘤、抗疲劳、护眼活性、抗氧化</t>
  </si>
  <si>
    <t>静电复合法、热诱导法、酶交联法</t>
  </si>
  <si>
    <t>1. 杂多糖，RG-I阿拉伯半乳聚糖为主，主链β-(1→6)-D-半乳糖，高阿拉伯糖侧链；分子量7.35~115 kDa，logP=-3.1，弱阴离子，pKa≈3.8；
2. 单糖组成为阿拉伯糖、半乳糖、葡萄糖、少量糖醛酸；含α/β双糖苷键；高分子量组分呈三螺旋刚性构象，低分子量为无规柔性链；
3. 分子位点：大量羟基（氢键）、微量羧基（静电/金属配位），无疏水共轭结构；
4. 分子作用力：氢键为主，辅以弱静电、金属配位、范德华力；无π-π、强疏水作用；
5. 组装特性：单组分难自组装，需蛋白/金属离子共组装；pH、金属离子双重弱响应，复合后形成80–250 nm球形纳米粒、多孔水凝胶。</t>
  </si>
  <si>
    <t>海藻多糖</t>
  </si>
  <si>
    <t>Seaweed Polysaccharide</t>
  </si>
  <si>
    <t>5-50万</t>
  </si>
  <si>
    <t>极易溶</t>
  </si>
  <si>
    <t>海藻多糖：海带、紫菜等海藻；蛋白：动植物蛋白</t>
  </si>
  <si>
    <t>海藻多糖-蛋白复合物</t>
  </si>
  <si>
    <t>海藻粗提取物（含天然海藻多糖）：收录《已使用化妆品原料目录2021版》，INCI：ALGAE EXTRACT，无需新原料备案，可直接用于面膜、精华、洗护；允许宣称保湿、舒缓、修护。</t>
  </si>
  <si>
    <t>海藻酸钠收录《中国药典》四部，属于药用辅料；卡拉胶、岩藻多糖可用于外用制剂、医用敷料、微球载体；不可作为原料药（无治疗主治功效）。</t>
  </si>
  <si>
    <t xml:space="preserve">《食品安全法》、GB 2760-2024、GB 1886.243（海藻酸钠食品国标）、QB/T 8208-2026海藻多糖行业标准。
</t>
  </si>
  <si>
    <t>果冻，饮料，乳制品，肉制品</t>
  </si>
  <si>
    <t>无强制每日限量，婴幼儿食品严控重金属、微生物指标。</t>
  </si>
  <si>
    <t>《食品安全法》《化妆品监督管理条例》《药品管理法》</t>
  </si>
  <si>
    <t>海藻多糖+蛋白质</t>
  </si>
  <si>
    <t>100-400nm</t>
  </si>
  <si>
    <t>多糖硫酸化程度≥20%；蛋白/多糖质量比1:2-1:1</t>
  </si>
  <si>
    <t>高压均质处理，持续搅拌</t>
  </si>
  <si>
    <t>抗氧化、抗凝、抗肿瘤、抗炎、抗菌、免疫调节</t>
  </si>
  <si>
    <t>高压均质法、静电复合法、超声辅助法</t>
  </si>
  <si>
    <t>1. 褐藻/红藻来源混合阴离子多糖，分海藻酸钠、卡拉胶、岩藻多糖；分子量50–1200 kDa，强负电、logP＜-3，富含糖醛酸/硫酸基团；海藻酸钠主链为M、G嵌段β-1,4糖苷键，卡拉胶具双螺旋规整链。
2. 单糖含甘露糖醛酸、古洛糖醛酸、岩藻糖、半乳糖；大量硫酸酯、羧基阴离子官能团，链分线性/螺旋两种构象。
3. 分子位点：羧基、硫酸根、多羟基，可金属配位、静电结合，无芳香疏水结构。
4. 分子作用力：金属配位（蛋盒模型）、强静电、氢键、范德华力，无π-π作用。
5. 组装特性：单组分可离子诱导自组装，Ca²⁺等二价金属触发成型；形成微米多孔水凝胶、100–400 nm纳米粒，具备离子/pH双响应。</t>
  </si>
  <si>
    <t>乳酸菌胞外多糖</t>
  </si>
  <si>
    <t>Lactobacillus Exopolysaccharide (EPS)</t>
  </si>
  <si>
    <t>1-20万</t>
  </si>
  <si>
    <t>EPS：乳酸菌发酵分泌；蛋白：动植物蛋白</t>
  </si>
  <si>
    <t>乳酸菌胞外多糖-蛋白复合物</t>
  </si>
  <si>
    <t>《已使用化妆品原料目录（2021版）》无乳酸菌胞外多糖收录条目，不存在免备案使用路径。</t>
  </si>
  <si>
    <t>现行《中国药典》四部未收载乳酸菌胞外多糖，无官方质量标准，不能直接作为上市药品法定辅料投料。</t>
  </si>
  <si>
    <t>酸奶、发酵乳、奶酪等乳酸菌发酵制品自然产生胞外多糖，属于食品天然组分，可改善稠度、口感，完全合规。</t>
  </si>
  <si>
    <t>乳制品，烘焙，植物发酵饮料</t>
  </si>
  <si>
    <t>《食品安全法》《化妆品监督管理条例》《中国药典》</t>
  </si>
  <si>
    <t>乳酸菌胞外多糖+蛋白质</t>
  </si>
  <si>
    <t>50-300nm</t>
  </si>
  <si>
    <t>EPS发酵产率≥1g/L；蛋白/多糖质量比1:1-2:1</t>
  </si>
  <si>
    <t>免疫调节、抗肿瘤、抗溃疡、益生元活性、抗氧化</t>
  </si>
  <si>
    <t>静电复合法、酶交联法、发酵合成法</t>
  </si>
  <si>
    <t>1. 微生物中性/弱阴离子杂多糖，分子量10–2000 kDa，logP负值，水溶性好；主链葡萄糖、半乳糖，侧连鼠李糖等，糖苷键多样，多无规卷曲柔性链。
2. 官能团：大量羟基，部分带少量羧基/磷酸基团，电荷弱。
3. 分子作用力：氢键为主，微弱静电、范德华力，无π-π、强疏水作用。
4. 组装特点：单组分难自组装，与蛋白静电共组装，形成50–300 nm纳米粒，pH弱响应，具备乳化、凝胶能力。</t>
  </si>
  <si>
    <t>小檗碱+绿原酸</t>
  </si>
  <si>
    <t>π-π 堆积、氢键、静电相互作用</t>
  </si>
  <si>
    <t>球形纳米粒</t>
  </si>
  <si>
    <t>335±3</t>
  </si>
  <si>
    <t>PBS缓冲液（pH7.4）</t>
  </si>
  <si>
    <t>甲醇</t>
  </si>
  <si>
    <t>3.36mg/ml（小檗碱）
3.54mg/ml（绿原酸）</t>
  </si>
  <si>
    <t>小檗碱 + 绿原酸，摩尔比 1:1</t>
  </si>
  <si>
    <t>20-25℃</t>
  </si>
  <si>
    <t>用 NaOH 溶液调节 pH 至 7.0-7.5</t>
  </si>
  <si>
    <t>磁力搅拌，密闭室温搅拌</t>
  </si>
  <si>
    <t>搅拌后快速组装，后续透析纯化</t>
  </si>
  <si>
    <t>1. 抗菌：对 MRSA 的 MIC 为 1.5μM，2.5μM 浓度下对 MRSA 的抑制率达 99.06%，可协同氨苄西林恢复抗菌活性
2. 抗炎：抑制促炎因子释放，加速炎症消退
3. 促伤口愈合：促进 MRSA 感染小鼠皮肤伤口愈合，7 天愈合率达 40%
4. 抗氧化：清除 ROS，抑制氧化应激
5. 与绿原酸共组装后，水溶性、稳定性、生物利用度显著提升，实现协同抗菌增效</t>
  </si>
  <si>
    <t>1. 制备：将 35mg 绿原酸和 34mg 小檗碱溶于甲醇，用 NaOH 调节 pH 至 7.0-7.5，缓慢加入 10mL 预热的 PBS 中，室温密闭搅拌，透析纯化得到 BBR/CGA 纳米粒
2. 表征：TEM、DLS、UV-vis、荧光光谱、FTIR、ESI-HRMS 表征组装体
3. 验证实验：体外抗菌实验（MIC、杀菌曲线、生物膜抑制）、体外细胞实验（细胞毒性、溶血实验）、体内 MRSA 感染小鼠伤口模型实验、分子动力学模拟</t>
  </si>
  <si>
    <t>异喹啉类生物碱，具有季铵阳离子结构（带正电的 N 原子），可与绿原酸的羧基形成静电相互作用；平面芳环结构，易形成 π-π 堆积；多个羟基和羰基，可形成丰富的氢键；强疏水母核结构，可形成疏水相互作用</t>
  </si>
  <si>
    <t>10.1016/j.jhazmat.2024.134680</t>
  </si>
  <si>
    <t>小檗碱</t>
  </si>
  <si>
    <t>口服生物利用度低，水溶性差，稳定性差</t>
  </si>
  <si>
    <t>黄连；黄柏</t>
  </si>
  <si>
    <t>中国药典2025年版；已使用化妆品原料目录（2021年版）</t>
  </si>
  <si>
    <t>小檗碱+芒果苷</t>
  </si>
  <si>
    <t>水凝胶</t>
  </si>
  <si>
    <t>温度响应、剪切响应、自修复</t>
  </si>
  <si>
    <t>纳米级颗粒组成的互穿网络结构，脱水后为层状褶皱片状形貌</t>
  </si>
  <si>
    <t xml:space="preserve"> 10-20</t>
  </si>
  <si>
    <t>Cryo-TEM</t>
  </si>
  <si>
    <t xml:space="preserve"> PBS 缓冲液（pH7.4-11）</t>
  </si>
  <si>
    <t>未说明具体浓度</t>
  </si>
  <si>
    <t>小檗碱 + 芒果苷，摩尔比 1:2</t>
  </si>
  <si>
    <t>加热溶解后冷却；加热至形成均一溶液，随后冷却至室温完成自组装</t>
  </si>
  <si>
    <t>7.4-11</t>
  </si>
  <si>
    <t>酸性条件（pH≤5）会产生沉淀，中性至弱碱性条件下可形成稳定凝胶</t>
  </si>
  <si>
    <t>无特殊搅拌 / 超声，加热溶解后自然冷却组装</t>
  </si>
  <si>
    <t>冷却后快速自组装成凝胶</t>
  </si>
  <si>
    <t>1. 抗炎：抑制 IL-17、NF-κB、STAT3 信号通路，减少促炎因子释放
2. 抑制 NETosis：直接抑制中性粒细胞胞外陷阱形成，阻断中性粒细胞 - 角质形成细胞病理串扰
3. 抗银屑病：改善咪喹莫特诱导的小鼠银屑病模型的皮肤增厚、鳞屑、红斑等症状，效果优于单独用药；4. 抗氧化：清除 ROS，抑制氧化应激
5. 协同增效：与芒果苷共组装后，水溶性、稳定性、皮肤滞留性显著提升，实现协同治疗</t>
  </si>
  <si>
    <t>1. 制备：将小檗碱和芒果苷溶于 PBS 缓冲液，加热至形成均一溶液，冷却至室温自组装形成 BBR-MF 水凝胶
2. 表征：Cryo-TEM、SAXS、SEM、DLS、zeta 电位、流变仪、UV-vis、荧光光谱、XRD、NMR、质谱表征组装体结构与性能
3. 验证实验：体外 HaCaT 细胞实验、体外中性粒细胞 NETosis 实验、体内咪喹莫特诱导小鼠银屑病模型实验、转录组学分析、分子动力学模拟</t>
  </si>
  <si>
    <t>异喹啉类生物碱，具有季铵阳离子结构（带正电的 N 原子），可与芒果苷的酚羟基、羰基形成静电相互作用和氢键；平面芳环结构，易形成 π-π 堆积；多个羟基和羰基，可形成丰富的氢键；强疏水母核结构，可形成疏水相互作用</t>
  </si>
  <si>
    <t>10.1002/adhm.202600012</t>
  </si>
  <si>
    <t>小檗碱+肉桂酸</t>
  </si>
  <si>
    <t>氢键、π-π 堆积相互作用</t>
  </si>
  <si>
    <t xml:space="preserve"> 65.99±0.43</t>
  </si>
  <si>
    <t>PBS 缓冲液（pH7.4）</t>
  </si>
  <si>
    <t>甲醇、二甲基亚砜（DMSO）</t>
  </si>
  <si>
    <t>1.8mg/ml（肉桂酸）
3.8mg/ml（小檗碱）</t>
  </si>
  <si>
    <t>小檗碱 + 肉桂酸，摩尔比 1:1</t>
  </si>
  <si>
    <t>60℃</t>
  </si>
  <si>
    <t>将混合溶液缓慢加入预热至 60℃的 PBS 中，恒温搅拌</t>
  </si>
  <si>
    <t xml:space="preserve"> 7.0-7.5</t>
  </si>
  <si>
    <t>用碳酸氢钠溶液调节 pH 至 7.0-7.5</t>
  </si>
  <si>
    <t>室温搅拌，恒温搅拌 15min，无超声步骤</t>
  </si>
  <si>
    <t>搅拌 15min，后续透析纯化 12h（每 3h 换水一次）</t>
  </si>
  <si>
    <t>1. 抗菌：对 MRSA 的 MIC/MBC 均为 0.075μmol/mL，抑菌活性优于诺氟沙星、阿莫西林、四环素等一线抗生素，0.075μmol/mL 浓度下抑菌率达 95.03±1.26%
2. 抗生物膜：0.1μmol/mL 浓度下对成熟 MRSA 生物膜的清除率达 64.22±3.0%，效果优于游离小檗碱
3. 生物相容性：无溶血作用，对 MDCK 细胞无明显毒性，斑马鱼体内毒性低
4. 机制：可自发粘附于细菌表面，渗透进入细胞，通过多路径协同杀伤 MRSA，影响细菌微环境相关基因表达</t>
  </si>
  <si>
    <t>1. 制备：将肉桂酸溶于 DMSO、小檗碱溶于甲醇，按 1:1 摩尔比混合，用碳酸氢钠调节 pH 至 7.0-7.5，缓慢加入预热至 60℃的 PBS 中，恒温搅拌 15min，透析纯化得到 CA-BBR NPs
2. 表征：FESEM、TEM、DLS、UV-vis、FT-IR、¹H NMR、单晶 X 射线衍射、XRD 表征组装体结构与性能
3. 验证实验：体外抗菌实验（MIC、MBC、生长曲线）、生物膜清除实验（XTT、SEM、活死染色）、生物相容性评价（溶血实验、细胞毒性、斑马鱼毒性实验）、转录组学分析、分子对接</t>
  </si>
  <si>
    <t>异喹啉类生物碱，具有季铵阳离子结构（带正电的 N 原子），可与肉桂酸的羧基形成氢键；平面芳环结构，易形成 π-π 堆积；多个羟基和羰基，可形成丰富的氢键；强疏水母核结构，可形成疏水相互作用；可与肉桂酸通过氢键和 π-π 堆积自组装为蝴蝶状一维单元，进一步形成三维纳米粒</t>
  </si>
  <si>
    <r>
      <rPr>
        <sz val="12"/>
        <color rgb="FF000000"/>
        <rFont val="汉仪书宋二KW"/>
        <charset val="134"/>
      </rPr>
      <t>文献中组装体为无载体、无辅料的纯药物自组装纳米粒，具有良好的生物相容性和持续释放特性，可作为抗</t>
    </r>
    <r>
      <rPr>
        <sz val="12"/>
        <color rgb="FF000000"/>
        <rFont val="Times New Roman"/>
        <charset val="134"/>
      </rPr>
      <t xml:space="preserve"> MRSA </t>
    </r>
    <r>
      <rPr>
        <sz val="12"/>
        <color rgb="FF000000"/>
        <rFont val="汉仪书宋二KW"/>
        <charset val="134"/>
      </rPr>
      <t>感染的潜在纳米药物</t>
    </r>
  </si>
  <si>
    <t>10.1021/acsami.9b17722</t>
  </si>
  <si>
    <t>小檗碱+Fmoc-酪氨酸</t>
  </si>
  <si>
    <t>光响应（光动力抗菌）</t>
  </si>
  <si>
    <t>π-π 堆积、分子间氢键、静电相互作用</t>
  </si>
  <si>
    <t>螺旋纳米纤维</t>
  </si>
  <si>
    <t>无明确纳米级粒径数据</t>
  </si>
  <si>
    <t>螺旋纳米结构</t>
  </si>
  <si>
    <t>PBS缓冲液（pH8.0)/水</t>
  </si>
  <si>
    <t>28mg/ml（Fmoc-Y）
1mg/ml（小檗碱）</t>
  </si>
  <si>
    <t>摩尔比 29:1</t>
  </si>
  <si>
    <t>85℃</t>
  </si>
  <si>
    <t>85℃加热值分层，后室温静置</t>
  </si>
  <si>
    <t>NaOH 溶液调节 PBS pH 至 8.0</t>
  </si>
  <si>
    <t>室温超声 10min</t>
  </si>
  <si>
    <t>室温静置 2h</t>
  </si>
  <si>
    <t>1. 光动力抗菌：对大肠杆菌和金黄色葡萄球菌具有优异的光动力抗菌活性，Fmoc-L-Y/BBR 组装体在白光照射下对大肠杆菌抑制率 74.5%，对金黄色葡萄球菌抑制率 100%
2. 手性依赖抗菌：右手螺旋纳米纤维（Fmoc-L-Y/BBR）比左手螺旋（Fmoc-D-Y/BBR）具有更优的细菌吸附、膜穿透和抗菌效果
3. 生物相容性：对 HaCat 角质细胞无明显毒性，200μg/mL 浓度下 L 型组装体细胞存活率约 92%，溶血率低于 2%
4. 促伤口愈合：在金黄色葡萄球菌感染小鼠伤口模型中，可有效清除细菌，减轻炎症，加速伤口闭合和组织再生
5. 持续释放：水凝胶可实现小檗碱的持续释放，24h 累积释放率 80.42%，优于游离药物的快速释放</t>
  </si>
  <si>
    <t>1. 制备：将 Fmoc-Y 粉末溶于碱性 PBS（pH8.0），室温超声 10min，85℃加热至分层，加入小檗碱水溶液，室温静置 2h 形成水凝胶
2. 表征：UV-vis、荧光光谱、CD 光谱、CPL 光谱、SEM、流变仪、Zeta 电位表征组装体结构与性能
3. 验证实验：体外抗菌实验（浊度法、平板涂布、活死染色）、细菌膜通透性实验、生物膜清除实验、体外细胞毒性实验、溶血实验、体内小鼠感染伤口愈合实验、UPLC 检测细菌内药物聚集</t>
  </si>
  <si>
    <t>异喹啉类生物碱，具有季铵阳离子结构（带正电的 N 原子），可与 Fmoc-Y 的羧基形成静电相互作用；平面芳环结构，易形成 π-π 堆积；多个羟基和羰基，可形成丰富的氢键；强疏水母核结构，可形成疏水相互作用；可通过与手性 Fmoc-Y 共组装，实现手性转移，形成螺旋纳米纤维</t>
  </si>
  <si>
    <r>
      <rPr>
        <sz val="12"/>
        <color rgb="FF000000"/>
        <rFont val="汉仪书宋二KW"/>
        <charset val="134"/>
      </rPr>
      <t>文献中组装体为手性氨基酸衍生物（</t>
    </r>
    <r>
      <rPr>
        <sz val="12"/>
        <color rgb="FF000000"/>
        <rFont val="Times New Roman"/>
        <charset val="134"/>
      </rPr>
      <t>Fmoc-Y</t>
    </r>
    <r>
      <rPr>
        <sz val="12"/>
        <color rgb="FF000000"/>
        <rFont val="汉仪书宋二KW"/>
        <charset val="134"/>
      </rPr>
      <t>）与小檗碱共组装的螺旋纳米纤维水凝胶，超分子手性决定了其光动力抗菌活性，右手螺旋组装体表现出更优的抗菌效果</t>
    </r>
  </si>
  <si>
    <t>10.1002/advs.202514096</t>
  </si>
  <si>
    <t>小檗碱+黄芩苷</t>
  </si>
  <si>
    <t>静电相互作用；疏水相互作用</t>
  </si>
  <si>
    <t>球形纳米粒；纳米纤维束</t>
  </si>
  <si>
    <t>~100</t>
  </si>
  <si>
    <t>纳米纤维和纳米粒的共同粒径</t>
  </si>
  <si>
    <t>0.034mg/ml（小檗碱）
0.045mg/ml（黄芩苷）</t>
  </si>
  <si>
    <t>摩尔比 1:1</t>
  </si>
  <si>
    <t>80℃</t>
  </si>
  <si>
    <t>加热搅拌1h</t>
  </si>
  <si>
    <t>加热搅拌 1h，透析纯化 12h</t>
  </si>
  <si>
    <t>加热搅拌 1h，透析 12h</t>
  </si>
  <si>
    <t>1. 抗菌：BA-BBR NPs 对金黄色葡萄球菌的 MIC 为 0.05μmol/mL，MBC 为 0.1μmol/mL，抑菌率达 96.58±1.21%（0.05μmol/mL），优于游离小檗碱；WOG-BBR NFs 抗菌活性弱于游离小檗碱
2. 抗炎：抑制细菌诱导的炎症反应
3. 良好生物相容性：无溶血作用，对 MDCK 细胞无明显毒性，斑马鱼体内毒性低
4. 缓释特性：24h 仅释放 23.8±2.4%（NPs）/33.3±2.9%（NFs），实现持续释放</t>
  </si>
  <si>
    <t>1. 制备：将 0.1mM 黄酮苷钠水溶液与 0.1mM 盐酸小檗碱水溶液按 1:1 摩尔比混合，80℃加热搅拌 1h，去离子水透析 12h（MWCO=2.5kDa）
2. 表征：FESEM、TEM、DLS、UV-vis、FT-IR、荧光光谱、HRMS、¹H NMR、ROESY 2D NMR、ITC 表征组装体结构与性能
3. 验证实验：体外抗菌实验（平板计数法、MIC/MBC 测定）、细菌形貌观察（FESEM/TEM）、体外溶血实验、细胞毒性实验（MDCK 细胞）、体内斑马鱼毒性评价、体外药物释放实验</t>
  </si>
  <si>
    <t>异喹啉类生物碱，具有季铵阳离子结构（带正电的 N 原子），可与黄酮苷的羧基形成静电相互作用；平面芳环结构，易形成 π-π 堆积；多个羟基和羰基，可形成丰富的氢键；强疏水母核结构，可形成疏水相互作用；与黄芩苷形成 U 型 1:1 复合单元，进一步自组装为球形纳米粒；与汉黄芩苷形成 I 型平面复合单元，自组装为纳米纤维</t>
  </si>
  <si>
    <r>
      <rPr>
        <sz val="12"/>
        <color rgb="FF000000"/>
        <rFont val="汉仪书宋二KW"/>
        <charset val="134"/>
      </rPr>
      <t>文献中同时报道了两种不同的自组装体系：小檗碱</t>
    </r>
    <r>
      <rPr>
        <sz val="12"/>
        <color rgb="FF000000"/>
        <rFont val="Times New Roman"/>
        <charset val="134"/>
      </rPr>
      <t xml:space="preserve"> + </t>
    </r>
    <r>
      <rPr>
        <sz val="12"/>
        <color rgb="FF000000"/>
        <rFont val="汉仪书宋二KW"/>
        <charset val="134"/>
      </rPr>
      <t>黄芩苷（</t>
    </r>
    <r>
      <rPr>
        <sz val="12"/>
        <color rgb="FF000000"/>
        <rFont val="Times New Roman"/>
        <charset val="134"/>
      </rPr>
      <t>BA</t>
    </r>
    <r>
      <rPr>
        <sz val="12"/>
        <color rgb="FF000000"/>
        <rFont val="汉仪书宋二KW"/>
        <charset val="134"/>
      </rPr>
      <t>）形成纳米粒（</t>
    </r>
    <r>
      <rPr>
        <sz val="12"/>
        <color rgb="FF000000"/>
        <rFont val="Times New Roman"/>
        <charset val="134"/>
      </rPr>
      <t>NPs</t>
    </r>
    <r>
      <rPr>
        <sz val="12"/>
        <color rgb="FF000000"/>
        <rFont val="汉仪书宋二KW"/>
        <charset val="134"/>
      </rPr>
      <t>），小檗碱</t>
    </r>
    <r>
      <rPr>
        <sz val="12"/>
        <color rgb="FF000000"/>
        <rFont val="Times New Roman"/>
        <charset val="134"/>
      </rPr>
      <t xml:space="preserve"> + </t>
    </r>
    <r>
      <rPr>
        <sz val="12"/>
        <color rgb="FF000000"/>
        <rFont val="汉仪书宋二KW"/>
        <charset val="134"/>
      </rPr>
      <t>汉黄芩苷（</t>
    </r>
    <r>
      <rPr>
        <sz val="12"/>
        <color rgb="FF000000"/>
        <rFont val="Times New Roman"/>
        <charset val="134"/>
      </rPr>
      <t>WOG</t>
    </r>
    <r>
      <rPr>
        <sz val="12"/>
        <color rgb="FF000000"/>
        <rFont val="汉仪书宋二KW"/>
        <charset val="134"/>
      </rPr>
      <t>）形成纳米纤维（</t>
    </r>
    <r>
      <rPr>
        <sz val="12"/>
        <color rgb="FF000000"/>
        <rFont val="Times New Roman"/>
        <charset val="134"/>
      </rPr>
      <t>NFs</t>
    </r>
    <r>
      <rPr>
        <sz val="12"/>
        <color rgb="FF000000"/>
        <rFont val="汉仪书宋二KW"/>
        <charset val="134"/>
      </rPr>
      <t>），二者抗菌活性差异显著，</t>
    </r>
    <r>
      <rPr>
        <sz val="12"/>
        <color rgb="FF000000"/>
        <rFont val="Times New Roman"/>
        <charset val="134"/>
      </rPr>
      <t xml:space="preserve">NPs </t>
    </r>
    <r>
      <rPr>
        <sz val="12"/>
        <color rgb="FF000000"/>
        <rFont val="汉仪书宋二KW"/>
        <charset val="134"/>
      </rPr>
      <t>抗菌活性显著增强，</t>
    </r>
    <r>
      <rPr>
        <sz val="12"/>
        <color rgb="FF000000"/>
        <rFont val="Times New Roman"/>
        <charset val="134"/>
      </rPr>
      <t xml:space="preserve">NFs </t>
    </r>
    <r>
      <rPr>
        <sz val="12"/>
        <color rgb="FF000000"/>
        <rFont val="汉仪书宋二KW"/>
        <charset val="134"/>
      </rPr>
      <t>抗菌活性减弱</t>
    </r>
  </si>
  <si>
    <t>10.1021/acsnano.9b01346</t>
  </si>
  <si>
    <t>萜类</t>
  </si>
  <si>
    <t>白桦脂酸</t>
  </si>
  <si>
    <t>Betulinic acid</t>
  </si>
  <si>
    <r>
      <rPr>
        <sz val="13"/>
        <color rgb="FF000000"/>
        <rFont val="Times New Roman"/>
        <charset val="134"/>
      </rPr>
      <t>C</t>
    </r>
    <r>
      <rPr>
        <sz val="8"/>
        <color rgb="FF000000"/>
        <rFont val="Times New Roman"/>
        <charset val="134"/>
      </rPr>
      <t>30</t>
    </r>
    <r>
      <rPr>
        <sz val="13"/>
        <color rgb="FF000000"/>
        <rFont val="Times New Roman"/>
        <charset val="134"/>
      </rPr>
      <t>H</t>
    </r>
    <r>
      <rPr>
        <sz val="9"/>
        <color rgb="FF000000"/>
        <rFont val="Times New Roman"/>
        <charset val="134"/>
      </rPr>
      <t>48</t>
    </r>
    <r>
      <rPr>
        <sz val="13"/>
        <color rgb="FF000000"/>
        <rFont val="Times New Roman"/>
        <charset val="134"/>
      </rPr>
      <t>O</t>
    </r>
    <r>
      <rPr>
        <sz val="11"/>
        <color rgb="FF000000"/>
        <rFont val="Times New Roman"/>
        <charset val="134"/>
      </rPr>
      <t>3</t>
    </r>
  </si>
  <si>
    <t>CC(=C)[C@@H]1CC[C@]2([C@H]1[C@H]3CC[C@@H]4[C@]5(CC[C@@H](C([C@@H]5CC[C@]4([C@@]3(CC2)C)C)(C)C)O)C)C(=O)O</t>
  </si>
  <si>
    <t>472-15-1</t>
  </si>
  <si>
    <t>水溶性差；生物利用度低</t>
  </si>
  <si>
    <t>白桦；垂枝桦；枣树</t>
  </si>
  <si>
    <t>具有抗癌、抗肿瘤活性</t>
  </si>
  <si>
    <t>单组分</t>
  </si>
  <si>
    <t>单组分自组装</t>
  </si>
  <si>
    <t>纳米纤维</t>
  </si>
  <si>
    <t>热可逆性</t>
  </si>
  <si>
    <t>氢键；疏水相互作用</t>
  </si>
  <si>
    <t>纳米纤维；螺旋带；球晶</t>
  </si>
  <si>
    <t>10-12nm</t>
  </si>
  <si>
    <t>纤维长度可达数百微米</t>
  </si>
  <si>
    <t>乙醇</t>
  </si>
  <si>
    <t>瞬时凝胶化（在部分溶剂中）</t>
  </si>
  <si>
    <t xml:space="preserve">1. 抗癌 2. 抗肿瘤 </t>
  </si>
  <si>
    <t>1. 准备阶段
操作：将精确称量的白桦脂酸固体粉末加入到装有特定有机溶剂（如甲苯、氯苯等）或乙醇-水混合溶剂的样品瓶（vial）中2. 加热溶解
操作：对样品瓶进行加热，直到白桦脂酸固体完全溶解，形成澄清、均一的溶液（sol）。3. 冷却自组装
操作：将热的澄清溶液从热源移开，在室温下静置，让其自然冷却4. 凝胶形成与验证
操作：待溶液完全冷却后，将样品瓶倒置。如果瓶内物质不再流动，呈现半固体状态，则证明凝胶（gel）形成成功。</t>
  </si>
  <si>
    <t>具有1.31 nm长的刚性6-6-6-6-5五环骨架，羟基和羧基相距0.97 nm</t>
  </si>
  <si>
    <t>形成的凝胶具有很强的热可逆性</t>
  </si>
  <si>
    <t>10.1039/c1nr10886g</t>
  </si>
  <si>
    <t>松香酸</t>
  </si>
  <si>
    <t>Abietic acid</t>
  </si>
  <si>
    <r>
      <rPr>
        <sz val="13"/>
        <color rgb="FF000000"/>
        <rFont val="Times New Roman"/>
        <charset val="134"/>
      </rPr>
      <t>C</t>
    </r>
    <r>
      <rPr>
        <sz val="10"/>
        <color rgb="FF000000"/>
        <rFont val="Times New Roman"/>
        <charset val="134"/>
      </rPr>
      <t>20</t>
    </r>
    <r>
      <rPr>
        <sz val="13"/>
        <color rgb="FF000000"/>
        <rFont val="Times New Roman"/>
        <charset val="134"/>
      </rPr>
      <t>H</t>
    </r>
    <r>
      <rPr>
        <sz val="11"/>
        <color rgb="FF000000"/>
        <rFont val="Times New Roman"/>
        <charset val="134"/>
      </rPr>
      <t>30</t>
    </r>
    <r>
      <rPr>
        <sz val="13"/>
        <color rgb="FF000000"/>
        <rFont val="Times New Roman"/>
        <charset val="134"/>
      </rPr>
      <t>O</t>
    </r>
    <r>
      <rPr>
        <sz val="10"/>
        <color rgb="FF000000"/>
        <rFont val="Times New Roman"/>
        <charset val="134"/>
      </rPr>
      <t>2</t>
    </r>
  </si>
  <si>
    <t>CC(C)C1=CC2=CC[C@@H]3[C@@]([C@H]2CC1)(CCC[C@@]3(C)C(=O)O)C</t>
  </si>
  <si>
    <t>514-10-3</t>
  </si>
  <si>
    <t xml:space="preserve">水溶性差；生物利用度低 </t>
  </si>
  <si>
    <t>红松</t>
  </si>
  <si>
    <t>松香酸和甘油酯化之后的酯类产物松香酸甘油酯，才是GB2760许可的食品添加剂</t>
  </si>
  <si>
    <t>258 (再沉淀法)；289 (乳液-溶剂挥发法)</t>
  </si>
  <si>
    <t>0.5 mg/mL (再沉淀法)</t>
  </si>
  <si>
    <t>室温</t>
  </si>
  <si>
    <t>磁力搅拌</t>
  </si>
  <si>
    <t>4h</t>
  </si>
  <si>
    <t>1. 抗癌活性</t>
  </si>
  <si>
    <t>1.再沉淀法2.乳液-溶剂挥发法</t>
  </si>
  <si>
    <t>1.含羧基（-COOH），可形成分子间氢键。2. 具有刚性三环二萜骨架，提供疏水作用</t>
  </si>
  <si>
    <t xml:space="preserve">1文献中对比了两种制备方法，最终选择产率更高的乳液-溶剂挥发法。 </t>
  </si>
  <si>
    <t>10.1039/d0tb02995e</t>
  </si>
  <si>
    <r>
      <rPr>
        <sz val="13"/>
        <color rgb="FF000000"/>
        <rFont val="Times New Roman"/>
        <charset val="134"/>
      </rPr>
      <t>C</t>
    </r>
    <r>
      <rPr>
        <sz val="10"/>
        <color rgb="FF000000"/>
        <rFont val="Times New Roman"/>
        <charset val="134"/>
      </rPr>
      <t>20</t>
    </r>
    <r>
      <rPr>
        <sz val="13"/>
        <color rgb="FF000000"/>
        <rFont val="Times New Roman"/>
        <charset val="134"/>
      </rPr>
      <t>H</t>
    </r>
    <r>
      <rPr>
        <sz val="11"/>
        <color rgb="FF000000"/>
        <rFont val="Times New Roman"/>
        <charset val="134"/>
      </rPr>
      <t>30</t>
    </r>
    <r>
      <rPr>
        <sz val="13"/>
        <color rgb="FF000000"/>
        <rFont val="Times New Roman"/>
        <charset val="134"/>
      </rPr>
      <t>O</t>
    </r>
    <r>
      <rPr>
        <sz val="11"/>
        <color rgb="FF000000"/>
        <rFont val="Times New Roman"/>
        <charset val="134"/>
      </rPr>
      <t>2</t>
    </r>
  </si>
  <si>
    <t>松香酸＋紫杉醇</t>
  </si>
  <si>
    <t>二氯甲烷</t>
  </si>
  <si>
    <t>松香酸+紫杉醇</t>
  </si>
  <si>
    <t>5 mg/mL (松香酸)；0.9 mg/mL (紫杉醇)</t>
  </si>
  <si>
    <t>涡旋混合；探头超声</t>
  </si>
  <si>
    <t>12小时 (溶剂挥发）</t>
  </si>
  <si>
    <t>1. 协同抗癌（对4T1, MCF-7, HepG2细胞）；2. 体内抗肿瘤（81.2%抑制率）</t>
  </si>
  <si>
    <t>乳液-溶剂挥发法：将AA和PTX共溶于二氯甲烷，加入PVA水溶液中乳化、超声，挥发溶剂后离心收集。</t>
  </si>
  <si>
    <t>1. 松香酸的羧基与紫杉醇的羰基等基团形成分子间氢键。2. 疏水骨架提供疏水作用。</t>
  </si>
  <si>
    <t>1. 共组装后，紫杉醇的水溶性得到改善。2. 在pH 5.6环境下，120小时内可释放约50%的紫杉醇。</t>
  </si>
  <si>
    <t>皂苷</t>
  </si>
  <si>
    <t>薯蓣皂苷A</t>
  </si>
  <si>
    <t>Prosapogenin A</t>
  </si>
  <si>
    <t>C39H62O12</t>
  </si>
  <si>
    <t xml:space="preserve">
722.91</t>
  </si>
  <si>
    <t>C[C@@H]1CC[C@@]2([C@H]([C@H]3[C@@H](O2)C[C@@H]4[C@@]3(CC[C@H]5[C@H]4CC=C6[C@@]5(CC[C@@H](C6)O[C@H]7[C@@H]([C@H]([C@@H]([C@H](O7)CO)O)O)O[C@H]8[C@@H]([C@@H]([C@H]([C@@H](O8)C)O)O)O)C)C)C)OC1</t>
  </si>
  <si>
    <t xml:space="preserve">
19057-67-1</t>
  </si>
  <si>
    <t>水溶性差；生物利用度低；稳定性差</t>
  </si>
  <si>
    <t>穿山龙；藜芦；盾山薯蓣；闭鞘姜</t>
  </si>
  <si>
    <r>
      <rPr>
        <b/>
        <sz val="12"/>
        <color theme="0"/>
        <rFont val="微软雅黑"/>
        <charset val="134"/>
      </rPr>
      <t>浓度（</t>
    </r>
    <r>
      <rPr>
        <b/>
        <sz val="12"/>
        <color theme="0"/>
        <rFont val="Times New Roman"/>
        <charset val="134"/>
      </rPr>
      <t>mg/mL</t>
    </r>
    <r>
      <rPr>
        <b/>
        <sz val="12"/>
        <color theme="0"/>
        <rFont val="微软雅黑"/>
        <charset val="134"/>
      </rPr>
      <t>）</t>
    </r>
  </si>
  <si>
    <t>水溶性差;稳定性差</t>
  </si>
  <si>
    <t>没食子（Galla chinensis）；五倍子；石榴皮</t>
  </si>
  <si>
    <r>
      <rPr>
        <sz val="13"/>
        <color theme="1"/>
        <rFont val="宋体"/>
        <charset val="134"/>
      </rPr>
      <t xml:space="preserve">不包括婴幼儿食品
</t>
    </r>
  </si>
  <si>
    <r>
      <rPr>
        <sz val="13"/>
        <color theme="1"/>
        <rFont val="宋体"/>
        <charset val="134"/>
      </rPr>
      <t>≤</t>
    </r>
    <r>
      <rPr>
        <sz val="13"/>
        <color theme="1"/>
        <rFont val="Times New Roman"/>
        <charset val="134"/>
      </rPr>
      <t>300</t>
    </r>
    <r>
      <rPr>
        <sz val="13"/>
        <color theme="1"/>
        <rFont val="宋体"/>
        <charset val="134"/>
      </rPr>
      <t>毫克</t>
    </r>
    <r>
      <rPr>
        <sz val="13"/>
        <color theme="1"/>
        <rFont val="Times New Roman"/>
        <charset val="134"/>
      </rPr>
      <t>/</t>
    </r>
    <r>
      <rPr>
        <sz val="13"/>
        <color theme="1"/>
        <rFont val="宋体"/>
        <charset val="134"/>
      </rPr>
      <t>天（以</t>
    </r>
    <r>
      <rPr>
        <sz val="13"/>
        <color theme="1"/>
        <rFont val="Times New Roman"/>
        <charset val="134"/>
      </rPr>
      <t>EGCG</t>
    </r>
    <r>
      <rPr>
        <sz val="13"/>
        <color theme="1"/>
        <rFont val="宋体"/>
        <charset val="134"/>
      </rPr>
      <t>计）</t>
    </r>
  </si>
  <si>
    <t>没食子酸</t>
  </si>
  <si>
    <r>
      <rPr>
        <sz val="13"/>
        <color theme="1"/>
        <rFont val="Times New Roman"/>
        <charset val="134"/>
      </rPr>
      <t xml:space="preserve">1. </t>
    </r>
    <r>
      <rPr>
        <sz val="13"/>
        <color theme="1"/>
        <rFont val="宋体"/>
        <charset val="134"/>
      </rPr>
      <t xml:space="preserve">良好生物相容性、无细胞毒性
</t>
    </r>
    <r>
      <rPr>
        <sz val="13"/>
        <color theme="1"/>
        <rFont val="Times New Roman"/>
        <charset val="134"/>
      </rPr>
      <t xml:space="preserve">2. </t>
    </r>
    <r>
      <rPr>
        <sz val="13"/>
        <color theme="1"/>
        <rFont val="宋体"/>
        <charset val="134"/>
      </rPr>
      <t xml:space="preserve">抗菌（大肠杆菌、金黄色葡萄球菌）
</t>
    </r>
    <r>
      <rPr>
        <sz val="13"/>
        <color theme="1"/>
        <rFont val="Times New Roman"/>
        <charset val="134"/>
      </rPr>
      <t xml:space="preserve">3. </t>
    </r>
    <r>
      <rPr>
        <sz val="13"/>
        <color theme="1"/>
        <rFont val="宋体"/>
        <charset val="134"/>
      </rPr>
      <t>抗炎（抑制</t>
    </r>
    <r>
      <rPr>
        <sz val="13"/>
        <color theme="1"/>
        <rFont val="Times New Roman"/>
        <charset val="134"/>
      </rPr>
      <t xml:space="preserve"> NF‑κB</t>
    </r>
    <r>
      <rPr>
        <sz val="13"/>
        <color theme="1"/>
        <rFont val="宋体"/>
        <charset val="134"/>
      </rPr>
      <t>、</t>
    </r>
    <r>
      <rPr>
        <sz val="13"/>
        <color theme="1"/>
        <rFont val="Times New Roman"/>
        <charset val="134"/>
      </rPr>
      <t xml:space="preserve">STAT3 </t>
    </r>
    <r>
      <rPr>
        <sz val="13"/>
        <color theme="1"/>
        <rFont val="宋体"/>
        <charset val="134"/>
      </rPr>
      <t xml:space="preserve">通路）
</t>
    </r>
    <r>
      <rPr>
        <sz val="13"/>
        <color theme="1"/>
        <rFont val="Times New Roman"/>
        <charset val="134"/>
      </rPr>
      <t xml:space="preserve">4. </t>
    </r>
    <r>
      <rPr>
        <sz val="13"/>
        <color theme="1"/>
        <rFont val="宋体"/>
        <charset val="134"/>
      </rPr>
      <t>促进感染</t>
    </r>
    <r>
      <rPr>
        <sz val="13"/>
        <color theme="1"/>
        <rFont val="Times New Roman"/>
        <charset val="134"/>
      </rPr>
      <t xml:space="preserve"> / </t>
    </r>
    <r>
      <rPr>
        <sz val="13"/>
        <color theme="1"/>
        <rFont val="宋体"/>
        <charset val="134"/>
      </rPr>
      <t>非感染伤口愈合、加速皮肤再生</t>
    </r>
  </si>
  <si>
    <r>
      <rPr>
        <sz val="13"/>
        <color theme="1"/>
        <rFont val="Times New Roman"/>
        <charset val="134"/>
      </rPr>
      <t xml:space="preserve">1. GA </t>
    </r>
    <r>
      <rPr>
        <sz val="13"/>
        <color theme="1"/>
        <rFont val="宋体"/>
        <charset val="134"/>
      </rPr>
      <t xml:space="preserve">粉末溶于超纯水
</t>
    </r>
    <r>
      <rPr>
        <sz val="13"/>
        <color theme="1"/>
        <rFont val="Times New Roman"/>
        <charset val="134"/>
      </rPr>
      <t>2. 70</t>
    </r>
    <r>
      <rPr>
        <sz val="13"/>
        <color theme="1"/>
        <rFont val="宋体"/>
        <charset val="134"/>
      </rPr>
      <t xml:space="preserve">℃加热至透明均一溶液
</t>
    </r>
    <r>
      <rPr>
        <sz val="13"/>
        <color theme="1"/>
        <rFont val="Times New Roman"/>
        <charset val="134"/>
      </rPr>
      <t xml:space="preserve">3. </t>
    </r>
    <r>
      <rPr>
        <sz val="13"/>
        <color theme="1"/>
        <rFont val="宋体"/>
        <charset val="134"/>
      </rPr>
      <t>冷却至室温，轻摇→自组装成水凝胶</t>
    </r>
  </si>
  <si>
    <t>水溶性差;生物利用度低;稳定性差</t>
  </si>
  <si>
    <t>槐米（Sophora japonica）；洋葱；苹果皮</t>
  </si>
  <si>
    <r>
      <rPr>
        <sz val="13"/>
        <color theme="1"/>
        <rFont val="宋体"/>
        <charset val="134"/>
      </rPr>
      <t>≤</t>
    </r>
    <r>
      <rPr>
        <sz val="13"/>
        <color theme="1"/>
        <rFont val="Times New Roman"/>
        <charset val="134"/>
      </rPr>
      <t>100</t>
    </r>
    <r>
      <rPr>
        <sz val="13"/>
        <color theme="1"/>
        <rFont val="宋体"/>
        <charset val="134"/>
      </rPr>
      <t>毫克</t>
    </r>
    <r>
      <rPr>
        <sz val="13"/>
        <color theme="1"/>
        <rFont val="Times New Roman"/>
        <charset val="134"/>
      </rPr>
      <t>/</t>
    </r>
    <r>
      <rPr>
        <sz val="13"/>
        <color theme="1"/>
        <rFont val="宋体"/>
        <charset val="134"/>
      </rPr>
      <t>天</t>
    </r>
  </si>
  <si>
    <r>
      <rPr>
        <sz val="13"/>
        <color theme="1"/>
        <rFont val="Times New Roman"/>
        <charset val="134"/>
      </rPr>
      <t>2 mg/mL</t>
    </r>
    <r>
      <rPr>
        <sz val="13"/>
        <color theme="1"/>
        <rFont val="宋体"/>
        <charset val="134"/>
      </rPr>
      <t xml:space="preserve">（壳聚糖）
</t>
    </r>
    <r>
      <rPr>
        <sz val="13"/>
        <color theme="1"/>
        <rFont val="Times New Roman"/>
        <charset val="134"/>
      </rPr>
      <t>3 mg/mL</t>
    </r>
    <r>
      <rPr>
        <sz val="13"/>
        <color theme="1"/>
        <rFont val="宋体"/>
        <charset val="134"/>
      </rPr>
      <t xml:space="preserve">（槲皮素）
</t>
    </r>
    <r>
      <rPr>
        <sz val="13"/>
        <color theme="1"/>
        <rFont val="Times New Roman"/>
        <charset val="134"/>
      </rPr>
      <t>2 mg/mL</t>
    </r>
    <r>
      <rPr>
        <sz val="13"/>
        <color theme="1"/>
        <rFont val="宋体"/>
        <charset val="134"/>
      </rPr>
      <t xml:space="preserve">（三聚磷酸钠）
</t>
    </r>
    <r>
      <rPr>
        <sz val="13"/>
        <color theme="1"/>
        <rFont val="Times New Roman"/>
        <charset val="134"/>
      </rPr>
      <t>100 mg/mL</t>
    </r>
    <r>
      <rPr>
        <sz val="13"/>
        <color theme="1"/>
        <rFont val="宋体"/>
        <charset val="134"/>
      </rPr>
      <t>（</t>
    </r>
    <r>
      <rPr>
        <sz val="13"/>
        <color theme="1"/>
        <rFont val="Times New Roman"/>
        <charset val="134"/>
      </rPr>
      <t>GelMA</t>
    </r>
    <r>
      <rPr>
        <sz val="13"/>
        <color theme="1"/>
        <rFont val="宋体"/>
        <charset val="134"/>
      </rPr>
      <t>）</t>
    </r>
  </si>
  <si>
    <r>
      <rPr>
        <sz val="13"/>
        <color theme="1"/>
        <rFont val="Times New Roman"/>
        <charset val="134"/>
      </rPr>
      <t>1. QNPs</t>
    </r>
    <r>
      <rPr>
        <sz val="13"/>
        <color theme="1"/>
        <rFont val="宋体"/>
        <charset val="134"/>
      </rPr>
      <t xml:space="preserve">：超声处理；
</t>
    </r>
    <r>
      <rPr>
        <sz val="13"/>
        <color theme="1"/>
        <rFont val="Times New Roman"/>
        <charset val="134"/>
      </rPr>
      <t>2. QNPs@GelMA</t>
    </r>
    <r>
      <rPr>
        <sz val="13"/>
        <color theme="1"/>
        <rFont val="宋体"/>
        <charset val="134"/>
      </rPr>
      <t>：超声震荡</t>
    </r>
    <r>
      <rPr>
        <sz val="13"/>
        <color theme="1"/>
        <rFont val="Times New Roman"/>
        <charset val="134"/>
      </rPr>
      <t xml:space="preserve"> 10 min</t>
    </r>
  </si>
  <si>
    <r>
      <rPr>
        <sz val="13"/>
        <color theme="1"/>
        <rFont val="Times New Roman"/>
        <charset val="134"/>
      </rPr>
      <t>1. QNPs</t>
    </r>
    <r>
      <rPr>
        <sz val="13"/>
        <color theme="1"/>
        <rFont val="宋体"/>
        <charset val="134"/>
      </rPr>
      <t>：超声</t>
    </r>
    <r>
      <rPr>
        <sz val="13"/>
        <color theme="1"/>
        <rFont val="Times New Roman"/>
        <charset val="134"/>
      </rPr>
      <t xml:space="preserve"> 1 h</t>
    </r>
    <r>
      <rPr>
        <sz val="13"/>
        <color theme="1"/>
        <rFont val="宋体"/>
        <charset val="134"/>
      </rPr>
      <t xml:space="preserve">；
</t>
    </r>
    <r>
      <rPr>
        <sz val="13"/>
        <color theme="1"/>
        <rFont val="Times New Roman"/>
        <charset val="134"/>
      </rPr>
      <t xml:space="preserve">2. GelMA </t>
    </r>
    <r>
      <rPr>
        <sz val="13"/>
        <color theme="1"/>
        <rFont val="宋体"/>
        <charset val="134"/>
      </rPr>
      <t>混合：超声</t>
    </r>
    <r>
      <rPr>
        <sz val="13"/>
        <color theme="1"/>
        <rFont val="Times New Roman"/>
        <charset val="134"/>
      </rPr>
      <t xml:space="preserve"> 10 min</t>
    </r>
    <r>
      <rPr>
        <sz val="13"/>
        <color theme="1"/>
        <rFont val="宋体"/>
        <charset val="134"/>
      </rPr>
      <t xml:space="preserve">；
</t>
    </r>
    <r>
      <rPr>
        <sz val="13"/>
        <color theme="1"/>
        <rFont val="Times New Roman"/>
        <charset val="134"/>
      </rPr>
      <t xml:space="preserve">3. </t>
    </r>
    <r>
      <rPr>
        <sz val="13"/>
        <color theme="1"/>
        <rFont val="宋体"/>
        <charset val="134"/>
      </rPr>
      <t>光交联：</t>
    </r>
    <r>
      <rPr>
        <sz val="13"/>
        <color theme="1"/>
        <rFont val="Times New Roman"/>
        <charset val="134"/>
      </rPr>
      <t xml:space="preserve">UV </t>
    </r>
    <r>
      <rPr>
        <sz val="13"/>
        <color theme="1"/>
        <rFont val="宋体"/>
        <charset val="134"/>
      </rPr>
      <t>光照</t>
    </r>
    <r>
      <rPr>
        <sz val="13"/>
        <color theme="1"/>
        <rFont val="Times New Roman"/>
        <charset val="134"/>
      </rPr>
      <t xml:space="preserve"> 30 s</t>
    </r>
  </si>
  <si>
    <r>
      <rPr>
        <sz val="13"/>
        <color theme="1"/>
        <rFont val="Times New Roman"/>
        <charset val="134"/>
      </rPr>
      <t xml:space="preserve">1. </t>
    </r>
    <r>
      <rPr>
        <sz val="13"/>
        <color theme="1"/>
        <rFont val="宋体"/>
        <charset val="134"/>
      </rPr>
      <t>抗氧化、清除</t>
    </r>
    <r>
      <rPr>
        <sz val="13"/>
        <color theme="1"/>
        <rFont val="Times New Roman"/>
        <charset val="134"/>
      </rPr>
      <t xml:space="preserve"> ROS</t>
    </r>
    <r>
      <rPr>
        <sz val="13"/>
        <color theme="1"/>
        <rFont val="宋体"/>
        <charset val="134"/>
      </rPr>
      <t xml:space="preserve">；
</t>
    </r>
    <r>
      <rPr>
        <sz val="13"/>
        <color theme="1"/>
        <rFont val="Times New Roman"/>
        <charset val="134"/>
      </rPr>
      <t xml:space="preserve">2. </t>
    </r>
    <r>
      <rPr>
        <sz val="13"/>
        <color theme="1"/>
        <rFont val="宋体"/>
        <charset val="134"/>
      </rPr>
      <t>抗炎（抑制</t>
    </r>
    <r>
      <rPr>
        <sz val="13"/>
        <color theme="1"/>
        <rFont val="Times New Roman"/>
        <charset val="134"/>
      </rPr>
      <t xml:space="preserve"> TNF-α</t>
    </r>
    <r>
      <rPr>
        <sz val="13"/>
        <color theme="1"/>
        <rFont val="宋体"/>
        <charset val="134"/>
      </rPr>
      <t>、</t>
    </r>
    <r>
      <rPr>
        <sz val="13"/>
        <color theme="1"/>
        <rFont val="Times New Roman"/>
        <charset val="134"/>
      </rPr>
      <t>IL-6</t>
    </r>
    <r>
      <rPr>
        <sz val="13"/>
        <color theme="1"/>
        <rFont val="宋体"/>
        <charset val="134"/>
      </rPr>
      <t>、</t>
    </r>
    <r>
      <rPr>
        <sz val="13"/>
        <color theme="1"/>
        <rFont val="Times New Roman"/>
        <charset val="134"/>
      </rPr>
      <t>IL-1β</t>
    </r>
    <r>
      <rPr>
        <sz val="13"/>
        <color theme="1"/>
        <rFont val="宋体"/>
        <charset val="134"/>
      </rPr>
      <t xml:space="preserve">）；
</t>
    </r>
    <r>
      <rPr>
        <sz val="13"/>
        <color theme="1"/>
        <rFont val="Times New Roman"/>
        <charset val="134"/>
      </rPr>
      <t xml:space="preserve">3. </t>
    </r>
    <r>
      <rPr>
        <sz val="13"/>
        <color theme="1"/>
        <rFont val="宋体"/>
        <charset val="134"/>
      </rPr>
      <t>促进巨噬细胞</t>
    </r>
    <r>
      <rPr>
        <sz val="13"/>
        <color theme="1"/>
        <rFont val="Times New Roman"/>
        <charset val="134"/>
      </rPr>
      <t xml:space="preserve"> M2 </t>
    </r>
    <r>
      <rPr>
        <sz val="13"/>
        <color theme="1"/>
        <rFont val="宋体"/>
        <charset val="134"/>
      </rPr>
      <t xml:space="preserve">极化；
</t>
    </r>
    <r>
      <rPr>
        <sz val="13"/>
        <color theme="1"/>
        <rFont val="Times New Roman"/>
        <charset val="134"/>
      </rPr>
      <t xml:space="preserve">4. </t>
    </r>
    <r>
      <rPr>
        <sz val="13"/>
        <color theme="1"/>
        <rFont val="宋体"/>
        <charset val="134"/>
      </rPr>
      <t xml:space="preserve">促血管生成；
</t>
    </r>
    <r>
      <rPr>
        <sz val="13"/>
        <color theme="1"/>
        <rFont val="Times New Roman"/>
        <charset val="134"/>
      </rPr>
      <t xml:space="preserve">5. </t>
    </r>
    <r>
      <rPr>
        <sz val="13"/>
        <color theme="1"/>
        <rFont val="宋体"/>
        <charset val="134"/>
      </rPr>
      <t xml:space="preserve">抑制细胞凋亡；
</t>
    </r>
    <r>
      <rPr>
        <sz val="13"/>
        <color theme="1"/>
        <rFont val="Times New Roman"/>
        <charset val="134"/>
      </rPr>
      <t xml:space="preserve">6. </t>
    </r>
    <r>
      <rPr>
        <sz val="13"/>
        <color theme="1"/>
        <rFont val="宋体"/>
        <charset val="134"/>
      </rPr>
      <t>加速糖尿病创面愈合</t>
    </r>
  </si>
  <si>
    <r>
      <rPr>
        <sz val="13"/>
        <color theme="1"/>
        <rFont val="Times New Roman"/>
        <charset val="134"/>
      </rPr>
      <t xml:space="preserve">1. </t>
    </r>
    <r>
      <rPr>
        <sz val="13"/>
        <color theme="1"/>
        <rFont val="宋体"/>
        <charset val="134"/>
      </rPr>
      <t>离子凝胶法制备</t>
    </r>
    <r>
      <rPr>
        <sz val="13"/>
        <color theme="1"/>
        <rFont val="Times New Roman"/>
        <charset val="134"/>
      </rPr>
      <t xml:space="preserve"> QNPs</t>
    </r>
    <r>
      <rPr>
        <sz val="13"/>
        <color theme="1"/>
        <rFont val="宋体"/>
        <charset val="134"/>
      </rPr>
      <t xml:space="preserve">；
</t>
    </r>
    <r>
      <rPr>
        <sz val="13"/>
        <color theme="1"/>
        <rFont val="Times New Roman"/>
        <charset val="134"/>
      </rPr>
      <t xml:space="preserve">2. </t>
    </r>
    <r>
      <rPr>
        <sz val="13"/>
        <color theme="1"/>
        <rFont val="宋体"/>
        <charset val="134"/>
      </rPr>
      <t>光交联法制备</t>
    </r>
    <r>
      <rPr>
        <sz val="13"/>
        <color theme="1"/>
        <rFont val="Times New Roman"/>
        <charset val="134"/>
      </rPr>
      <t xml:space="preserve"> QNPs@GelMA </t>
    </r>
    <r>
      <rPr>
        <sz val="13"/>
        <color theme="1"/>
        <rFont val="宋体"/>
        <charset val="134"/>
      </rPr>
      <t xml:space="preserve">水凝胶；
</t>
    </r>
    <r>
      <rPr>
        <sz val="13"/>
        <color theme="1"/>
        <rFont val="Times New Roman"/>
        <charset val="134"/>
      </rPr>
      <t xml:space="preserve">3. </t>
    </r>
    <r>
      <rPr>
        <sz val="13"/>
        <color theme="1"/>
        <rFont val="宋体"/>
        <charset val="134"/>
      </rPr>
      <t>体外细胞实验、体内糖尿病小鼠创面实验</t>
    </r>
  </si>
  <si>
    <r>
      <rPr>
        <sz val="13"/>
        <color theme="1"/>
        <rFont val="Times New Roman"/>
        <charset val="134"/>
      </rPr>
      <t xml:space="preserve">1. </t>
    </r>
    <r>
      <rPr>
        <sz val="13"/>
        <color theme="1"/>
        <rFont val="宋体"/>
        <charset val="134"/>
      </rPr>
      <t>先自组装为槲皮素负载壳聚糖纳米粒</t>
    </r>
    <r>
      <rPr>
        <sz val="13"/>
        <color theme="1"/>
        <rFont val="Times New Roman"/>
        <charset val="134"/>
      </rPr>
      <t xml:space="preserve"> (QNPs)</t>
    </r>
    <r>
      <rPr>
        <sz val="13"/>
        <color theme="1"/>
        <rFont val="宋体"/>
        <charset val="134"/>
      </rPr>
      <t>，再复合</t>
    </r>
    <r>
      <rPr>
        <sz val="13"/>
        <color theme="1"/>
        <rFont val="Times New Roman"/>
        <charset val="134"/>
      </rPr>
      <t xml:space="preserve"> GelMA </t>
    </r>
    <r>
      <rPr>
        <sz val="13"/>
        <color theme="1"/>
        <rFont val="宋体"/>
        <charset val="134"/>
      </rPr>
      <t xml:space="preserve">形成水凝胶；
</t>
    </r>
    <r>
      <rPr>
        <sz val="13"/>
        <color theme="1"/>
        <rFont val="Times New Roman"/>
        <charset val="134"/>
      </rPr>
      <t xml:space="preserve">2. </t>
    </r>
    <r>
      <rPr>
        <sz val="13"/>
        <color theme="1"/>
        <rFont val="宋体"/>
        <charset val="134"/>
      </rPr>
      <t>包封率</t>
    </r>
    <r>
      <rPr>
        <sz val="13"/>
        <color theme="1"/>
        <rFont val="Times New Roman"/>
        <charset val="134"/>
      </rPr>
      <t xml:space="preserve"> 98.55±0.56%</t>
    </r>
    <r>
      <rPr>
        <sz val="13"/>
        <color theme="1"/>
        <rFont val="宋体"/>
        <charset val="134"/>
      </rPr>
      <t>，载药量</t>
    </r>
    <r>
      <rPr>
        <sz val="13"/>
        <color theme="1"/>
        <rFont val="Times New Roman"/>
        <charset val="134"/>
      </rPr>
      <t xml:space="preserve"> 19.54±0.05%</t>
    </r>
    <r>
      <rPr>
        <sz val="13"/>
        <color theme="1"/>
        <rFont val="宋体"/>
        <charset val="134"/>
      </rPr>
      <t xml:space="preserve">；
</t>
    </r>
    <r>
      <rPr>
        <sz val="13"/>
        <color theme="1"/>
        <rFont val="Times New Roman"/>
        <charset val="134"/>
      </rPr>
      <t xml:space="preserve">3. </t>
    </r>
    <r>
      <rPr>
        <sz val="13"/>
        <color theme="1"/>
        <rFont val="宋体"/>
        <charset val="134"/>
      </rPr>
      <t>靶向</t>
    </r>
    <r>
      <rPr>
        <sz val="13"/>
        <color theme="1"/>
        <rFont val="Times New Roman"/>
        <charset val="134"/>
      </rPr>
      <t xml:space="preserve"> RAGE/NF-κB </t>
    </r>
    <r>
      <rPr>
        <sz val="13"/>
        <color theme="1"/>
        <rFont val="宋体"/>
        <charset val="134"/>
      </rPr>
      <t>信号通路</t>
    </r>
  </si>
  <si>
    <t>水溶性差;生物利用度低</t>
  </si>
  <si>
    <t>葡萄皮；虎杖；花生</t>
  </si>
  <si>
    <t>黄芩苷+白藜芦醇</t>
  </si>
  <si>
    <r>
      <rPr>
        <sz val="13"/>
        <rFont val="Times New Roman"/>
        <charset val="134"/>
      </rPr>
      <t xml:space="preserve">1. </t>
    </r>
    <r>
      <rPr>
        <sz val="13"/>
        <rFont val="宋体"/>
        <charset val="134"/>
      </rPr>
      <t>抗呼吸道合胞病毒（</t>
    </r>
    <r>
      <rPr>
        <sz val="13"/>
        <rFont val="Times New Roman"/>
        <charset val="134"/>
      </rPr>
      <t>RSV</t>
    </r>
    <r>
      <rPr>
        <sz val="13"/>
        <rFont val="宋体"/>
        <charset val="134"/>
      </rPr>
      <t>），</t>
    </r>
    <r>
      <rPr>
        <sz val="13"/>
        <rFont val="Times New Roman"/>
        <charset val="134"/>
      </rPr>
      <t xml:space="preserve">EC₅₀=30.1 μM2. </t>
    </r>
    <r>
      <rPr>
        <sz val="13"/>
        <rFont val="宋体"/>
        <charset val="134"/>
      </rPr>
      <t>抗氧化、清除</t>
    </r>
    <r>
      <rPr>
        <sz val="13"/>
        <rFont val="Times New Roman"/>
        <charset val="134"/>
      </rPr>
      <t xml:space="preserve"> ROS3. </t>
    </r>
    <r>
      <rPr>
        <sz val="13"/>
        <rFont val="宋体"/>
        <charset val="134"/>
      </rPr>
      <t>抗炎，调控巨噬细胞</t>
    </r>
    <r>
      <rPr>
        <sz val="13"/>
        <rFont val="Times New Roman"/>
        <charset val="134"/>
      </rPr>
      <t xml:space="preserve"> M1</t>
    </r>
    <r>
      <rPr>
        <sz val="13"/>
        <rFont val="宋体"/>
        <charset val="134"/>
      </rPr>
      <t>→</t>
    </r>
    <r>
      <rPr>
        <sz val="13"/>
        <rFont val="Times New Roman"/>
        <charset val="134"/>
      </rPr>
      <t xml:space="preserve">M2 </t>
    </r>
    <r>
      <rPr>
        <sz val="13"/>
        <rFont val="宋体"/>
        <charset val="134"/>
      </rPr>
      <t>极化</t>
    </r>
    <r>
      <rPr>
        <sz val="13"/>
        <rFont val="Times New Roman"/>
        <charset val="134"/>
      </rPr>
      <t xml:space="preserve">4. </t>
    </r>
    <r>
      <rPr>
        <sz val="13"/>
        <rFont val="宋体"/>
        <charset val="134"/>
      </rPr>
      <t>抑制</t>
    </r>
    <r>
      <rPr>
        <sz val="13"/>
        <rFont val="Times New Roman"/>
        <charset val="134"/>
      </rPr>
      <t xml:space="preserve"> RSV </t>
    </r>
    <r>
      <rPr>
        <sz val="13"/>
        <rFont val="宋体"/>
        <charset val="134"/>
      </rPr>
      <t>诱导的肺部炎症与损伤</t>
    </r>
  </si>
  <si>
    <r>
      <rPr>
        <sz val="13"/>
        <rFont val="宋体"/>
        <charset val="134"/>
      </rPr>
      <t>与黄芩苷共组装形成</t>
    </r>
    <r>
      <rPr>
        <sz val="13"/>
        <rFont val="Times New Roman"/>
        <charset val="134"/>
      </rPr>
      <t xml:space="preserve"> BRN</t>
    </r>
    <r>
      <rPr>
        <sz val="13"/>
        <rFont val="宋体"/>
        <charset val="134"/>
      </rPr>
      <t>，抗病毒活性为单体</t>
    </r>
    <r>
      <rPr>
        <sz val="13"/>
        <rFont val="Times New Roman"/>
        <charset val="134"/>
      </rPr>
      <t xml:space="preserve"> 2 </t>
    </r>
    <r>
      <rPr>
        <sz val="13"/>
        <rFont val="宋体"/>
        <charset val="134"/>
      </rPr>
      <t>倍，肺部滞留时间显著延长，适合雾化吸入治疗</t>
    </r>
    <r>
      <rPr>
        <sz val="13"/>
        <rFont val="Times New Roman"/>
        <charset val="134"/>
      </rPr>
      <t xml:space="preserve"> RSV </t>
    </r>
    <r>
      <rPr>
        <sz val="13"/>
        <rFont val="宋体"/>
        <charset val="134"/>
      </rPr>
      <t>肺炎</t>
    </r>
  </si>
  <si>
    <r>
      <rPr>
        <sz val="11"/>
        <color theme="1"/>
        <rFont val="宋体"/>
        <charset val="134"/>
      </rPr>
      <t>按顺序填写</t>
    </r>
  </si>
  <si>
    <r>
      <rPr>
        <sz val="11"/>
        <color theme="1"/>
        <rFont val="宋体"/>
        <charset val="134"/>
      </rPr>
      <t>多酚</t>
    </r>
  </si>
  <si>
    <r>
      <rPr>
        <sz val="11"/>
        <color theme="1"/>
        <rFont val="宋体"/>
        <charset val="134"/>
      </rPr>
      <t>化合物中文通用名</t>
    </r>
  </si>
  <si>
    <r>
      <rPr>
        <sz val="11"/>
        <color theme="1"/>
        <rFont val="宋体"/>
        <charset val="134"/>
      </rPr>
      <t>化合物英文通用名</t>
    </r>
  </si>
  <si>
    <r>
      <rPr>
        <sz val="11"/>
        <color theme="1"/>
        <rFont val="宋体"/>
        <charset val="134"/>
      </rPr>
      <t>化合物</t>
    </r>
    <r>
      <rPr>
        <sz val="11"/>
        <color theme="1"/>
        <rFont val="Times New Roman"/>
        <charset val="134"/>
      </rPr>
      <t>2D</t>
    </r>
    <r>
      <rPr>
        <sz val="11"/>
        <color theme="1"/>
        <rFont val="宋体"/>
        <charset val="134"/>
      </rPr>
      <t>结构式</t>
    </r>
  </si>
  <si>
    <r>
      <rPr>
        <sz val="11"/>
        <color theme="1"/>
        <rFont val="宋体"/>
        <charset val="134"/>
      </rPr>
      <t>化学分子式</t>
    </r>
  </si>
  <si>
    <r>
      <rPr>
        <sz val="11"/>
        <color theme="1"/>
        <rFont val="宋体"/>
        <charset val="134"/>
      </rPr>
      <t>摩尔质量，保留</t>
    </r>
    <r>
      <rPr>
        <sz val="11"/>
        <color theme="1"/>
        <rFont val="Times New Roman"/>
        <charset val="134"/>
      </rPr>
      <t>2</t>
    </r>
    <r>
      <rPr>
        <sz val="11"/>
        <color theme="1"/>
        <rFont val="宋体"/>
        <charset val="134"/>
      </rPr>
      <t>位小数，仅填数值不带单位</t>
    </r>
  </si>
  <si>
    <r>
      <rPr>
        <sz val="11"/>
        <color theme="1"/>
        <rFont val="宋体"/>
        <charset val="134"/>
      </rPr>
      <t>结构</t>
    </r>
    <r>
      <rPr>
        <sz val="11"/>
        <color theme="1"/>
        <rFont val="Times New Roman"/>
        <charset val="134"/>
      </rPr>
      <t>SMILES</t>
    </r>
    <r>
      <rPr>
        <sz val="11"/>
        <color theme="1"/>
        <rFont val="宋体"/>
        <charset val="134"/>
      </rPr>
      <t>表示</t>
    </r>
  </si>
  <si>
    <r>
      <rPr>
        <sz val="11"/>
        <color theme="1"/>
        <rFont val="Times New Roman"/>
        <charset val="134"/>
      </rPr>
      <t>CAS</t>
    </r>
    <r>
      <rPr>
        <sz val="11"/>
        <color theme="1"/>
        <rFont val="宋体"/>
        <charset val="134"/>
      </rPr>
      <t>登记号</t>
    </r>
  </si>
  <si>
    <r>
      <rPr>
        <sz val="11"/>
        <color theme="1"/>
        <rFont val="宋体"/>
        <charset val="134"/>
      </rPr>
      <t>极易溶</t>
    </r>
  </si>
  <si>
    <r>
      <rPr>
        <sz val="11"/>
        <color theme="1"/>
        <rFont val="宋体"/>
        <charset val="134"/>
      </rPr>
      <t>脂水分配系数</t>
    </r>
  </si>
  <si>
    <r>
      <rPr>
        <sz val="11"/>
        <color theme="1"/>
        <rFont val="宋体"/>
        <charset val="134"/>
      </rPr>
      <t>用</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分隔列出</t>
    </r>
    <r>
      <rPr>
        <sz val="11"/>
        <color theme="1"/>
        <rFont val="Times New Roman"/>
        <charset val="134"/>
      </rPr>
      <t>,</t>
    </r>
    <r>
      <rPr>
        <sz val="11"/>
        <color theme="1"/>
        <rFont val="宋体"/>
        <charset val="134"/>
      </rPr>
      <t>如水溶性差；生物利用度低；稳定性差；渗透性差</t>
    </r>
    <r>
      <rPr>
        <sz val="11"/>
        <color theme="1"/>
        <rFont val="Times New Roman"/>
        <charset val="134"/>
      </rPr>
      <t>;</t>
    </r>
    <r>
      <rPr>
        <sz val="11"/>
        <color theme="1"/>
        <rFont val="宋体"/>
        <charset val="134"/>
      </rPr>
      <t>无问题填</t>
    </r>
    <r>
      <rPr>
        <sz val="11"/>
        <color theme="1"/>
        <rFont val="Times New Roman"/>
        <charset val="134"/>
      </rPr>
      <t>"</t>
    </r>
    <r>
      <rPr>
        <sz val="11"/>
        <color theme="1"/>
        <rFont val="宋体"/>
        <charset val="134"/>
      </rPr>
      <t>无</t>
    </r>
    <r>
      <rPr>
        <sz val="11"/>
        <color theme="1"/>
        <rFont val="Times New Roman"/>
        <charset val="134"/>
      </rPr>
      <t>"</t>
    </r>
  </si>
  <si>
    <r>
      <rPr>
        <sz val="11"/>
        <color theme="1"/>
        <rFont val="宋体"/>
        <charset val="134"/>
      </rPr>
      <t>格式</t>
    </r>
    <r>
      <rPr>
        <sz val="11"/>
        <color theme="1"/>
        <rFont val="Times New Roman"/>
        <charset val="134"/>
      </rPr>
      <t>"</t>
    </r>
    <r>
      <rPr>
        <sz val="11"/>
        <color theme="1"/>
        <rFont val="宋体"/>
        <charset val="134"/>
      </rPr>
      <t>中文名（拉丁学名）</t>
    </r>
    <r>
      <rPr>
        <sz val="11"/>
        <color theme="1"/>
        <rFont val="Times New Roman"/>
        <charset val="134"/>
      </rPr>
      <t>",</t>
    </r>
    <r>
      <rPr>
        <sz val="11"/>
        <color theme="1"/>
        <rFont val="宋体"/>
        <charset val="134"/>
      </rPr>
      <t>多个来源用</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分隔</t>
    </r>
  </si>
  <si>
    <r>
      <rPr>
        <sz val="11"/>
        <color theme="1"/>
        <rFont val="宋体"/>
        <charset val="134"/>
      </rPr>
      <t>与化合物名称对应</t>
    </r>
  </si>
  <si>
    <r>
      <rPr>
        <sz val="11"/>
        <color theme="1"/>
        <rFont val="宋体"/>
        <charset val="134"/>
      </rPr>
      <t>是否收录于化妆品原料目录</t>
    </r>
  </si>
  <si>
    <r>
      <rPr>
        <sz val="11"/>
        <color theme="1"/>
        <rFont val="宋体"/>
        <charset val="134"/>
      </rPr>
      <t>化妆品相关补充说明</t>
    </r>
  </si>
  <si>
    <r>
      <rPr>
        <sz val="11"/>
        <color theme="1"/>
        <rFont val="宋体"/>
        <charset val="134"/>
      </rPr>
      <t>是否为药典收录成分</t>
    </r>
    <r>
      <rPr>
        <sz val="11"/>
        <color theme="1"/>
        <rFont val="Times New Roman"/>
        <charset val="134"/>
      </rPr>
      <t>/</t>
    </r>
    <r>
      <rPr>
        <sz val="11"/>
        <color theme="1"/>
        <rFont val="宋体"/>
        <charset val="134"/>
      </rPr>
      <t>药用标准物质</t>
    </r>
  </si>
  <si>
    <r>
      <rPr>
        <sz val="11"/>
        <color theme="1"/>
        <rFont val="宋体"/>
        <charset val="134"/>
      </rPr>
      <t>药品相关补充说明</t>
    </r>
  </si>
  <si>
    <r>
      <rPr>
        <sz val="11"/>
        <color theme="1"/>
        <rFont val="宋体"/>
        <charset val="134"/>
      </rPr>
      <t>是否属于可用于食品的物质</t>
    </r>
    <r>
      <rPr>
        <sz val="11"/>
        <color theme="1"/>
        <rFont val="Times New Roman"/>
        <charset val="134"/>
      </rPr>
      <t>/</t>
    </r>
    <r>
      <rPr>
        <sz val="11"/>
        <color theme="1"/>
        <rFont val="宋体"/>
        <charset val="134"/>
      </rPr>
      <t>新食品原料</t>
    </r>
  </si>
  <si>
    <r>
      <rPr>
        <sz val="11"/>
        <color theme="1"/>
        <rFont val="宋体"/>
        <charset val="134"/>
      </rPr>
      <t>食品相关补充说明</t>
    </r>
  </si>
  <si>
    <r>
      <rPr>
        <sz val="11"/>
        <color theme="1"/>
        <rFont val="宋体"/>
        <charset val="134"/>
      </rPr>
      <t>在食品伙伴网以及食品添加剂官网查询</t>
    </r>
  </si>
  <si>
    <r>
      <rPr>
        <sz val="11"/>
        <color theme="1"/>
        <rFont val="宋体"/>
        <charset val="134"/>
      </rPr>
      <t>相关法规</t>
    </r>
    <r>
      <rPr>
        <sz val="11"/>
        <color theme="1"/>
        <rFont val="Times New Roman"/>
        <charset val="134"/>
      </rPr>
      <t>/</t>
    </r>
    <r>
      <rPr>
        <sz val="11"/>
        <color theme="1"/>
        <rFont val="宋体"/>
        <charset val="134"/>
      </rPr>
      <t>标准依据</t>
    </r>
  </si>
  <si>
    <r>
      <rPr>
        <sz val="11"/>
        <color theme="1"/>
        <rFont val="宋体"/>
        <charset val="134"/>
      </rPr>
      <t>该记录是否为单一化合物自组装</t>
    </r>
    <r>
      <rPr>
        <sz val="11"/>
        <color theme="1"/>
        <rFont val="Times New Roman"/>
        <charset val="134"/>
      </rPr>
      <t>(</t>
    </r>
    <r>
      <rPr>
        <sz val="11"/>
        <color theme="1"/>
        <rFont val="宋体"/>
        <charset val="134"/>
      </rPr>
      <t>不含辅助组分</t>
    </r>
    <r>
      <rPr>
        <sz val="11"/>
        <color theme="1"/>
        <rFont val="Times New Roman"/>
        <charset val="134"/>
      </rPr>
      <t>)</t>
    </r>
  </si>
  <si>
    <r>
      <rPr>
        <sz val="11"/>
        <color theme="1"/>
        <rFont val="宋体"/>
        <charset val="134"/>
      </rPr>
      <t>参与组装的组分总数</t>
    </r>
  </si>
  <si>
    <r>
      <rPr>
        <sz val="11"/>
        <color theme="1"/>
        <rFont val="宋体"/>
        <charset val="134"/>
      </rPr>
      <t>参与组装的所有物质名称，多组分用</t>
    </r>
    <r>
      <rPr>
        <sz val="11"/>
        <color theme="1"/>
        <rFont val="Times New Roman"/>
        <charset val="134"/>
      </rPr>
      <t>"+"</t>
    </r>
    <r>
      <rPr>
        <sz val="11"/>
        <color theme="1"/>
        <rFont val="宋体"/>
        <charset val="134"/>
      </rPr>
      <t>连接</t>
    </r>
    <r>
      <rPr>
        <sz val="11"/>
        <color theme="1"/>
        <rFont val="Times New Roman"/>
        <charset val="134"/>
      </rPr>
      <t>,</t>
    </r>
    <r>
      <rPr>
        <sz val="11"/>
        <color theme="1"/>
        <rFont val="宋体"/>
        <charset val="134"/>
      </rPr>
      <t>顺序需与浓度</t>
    </r>
    <r>
      <rPr>
        <sz val="11"/>
        <color theme="1"/>
        <rFont val="Times New Roman"/>
        <charset val="134"/>
      </rPr>
      <t>/</t>
    </r>
    <r>
      <rPr>
        <sz val="11"/>
        <color theme="1"/>
        <rFont val="宋体"/>
        <charset val="134"/>
      </rPr>
      <t>组分比例列一一对应</t>
    </r>
  </si>
  <si>
    <r>
      <rPr>
        <sz val="11"/>
        <color theme="1"/>
        <rFont val="宋体"/>
        <charset val="134"/>
      </rPr>
      <t>单组分自组装</t>
    </r>
    <r>
      <rPr>
        <sz val="11"/>
        <color theme="1"/>
        <rFont val="Times New Roman"/>
        <charset val="134"/>
      </rPr>
      <t xml:space="preserve"> </t>
    </r>
  </si>
  <si>
    <r>
      <rPr>
        <sz val="11"/>
        <color theme="1"/>
        <rFont val="宋体"/>
        <charset val="134"/>
      </rPr>
      <t>纳米粒</t>
    </r>
  </si>
  <si>
    <r>
      <rPr>
        <sz val="11"/>
        <rFont val="宋体"/>
        <charset val="134"/>
      </rPr>
      <t>组装体的刺激响应特性</t>
    </r>
  </si>
  <si>
    <r>
      <rPr>
        <sz val="11"/>
        <rFont val="宋体"/>
        <charset val="134"/>
      </rPr>
      <t>组装体表面功能化修饰情况</t>
    </r>
  </si>
  <si>
    <r>
      <rPr>
        <sz val="11"/>
        <color theme="1"/>
        <rFont val="宋体"/>
        <charset val="134"/>
      </rPr>
      <t>分子间相互作用类型</t>
    </r>
  </si>
  <si>
    <t>球形纳米粒｜纳米纤维｜纳米胶束｜囊泡｜棒状纳米粒｜核壳纳米粒｜多孔水凝胶｜三维多孔网络等;多形态用"；"分隔</t>
  </si>
  <si>
    <t>格式"数值±标准差",单位nm;微米级或凝胶态在备注中说明</t>
  </si>
  <si>
    <t>粒径测定相关补充说明</t>
  </si>
  <si>
    <t>粒径数据的测定手段</t>
  </si>
  <si>
    <t>组装体系中的水相溶剂</t>
  </si>
  <si>
    <t>组装体系中使用的有机溶剂</t>
  </si>
  <si>
    <t>与"具体组装成分"对应,多组分用"+"连接</t>
  </si>
  <si>
    <t>多组分需逐一标注浓度并换行列出,格式"数值 单位（组分名）</t>
  </si>
  <si>
    <t>各组分间的摩尔比/质量比</t>
  </si>
  <si>
    <t>组装反应温度</t>
  </si>
  <si>
    <t>温度相关工艺说明</t>
  </si>
  <si>
    <t>组装体系pH</t>
  </si>
  <si>
    <t>pH相关工艺说明</t>
  </si>
  <si>
    <r>
      <rPr>
        <sz val="11"/>
        <color theme="1"/>
        <rFont val="宋体"/>
        <charset val="134"/>
      </rPr>
      <t>描述具体操作方式</t>
    </r>
    <r>
      <rPr>
        <sz val="11"/>
        <color theme="1"/>
        <rFont val="Times New Roman"/>
        <charset val="134"/>
      </rPr>
      <t>,</t>
    </r>
    <r>
      <rPr>
        <sz val="11"/>
        <color theme="1"/>
        <rFont val="宋体"/>
        <charset val="134"/>
      </rPr>
      <t>如</t>
    </r>
    <r>
      <rPr>
        <sz val="11"/>
        <color theme="1"/>
        <rFont val="Times New Roman"/>
        <charset val="134"/>
      </rPr>
      <t>"</t>
    </r>
    <r>
      <rPr>
        <sz val="11"/>
        <color theme="1"/>
        <rFont val="宋体"/>
        <charset val="134"/>
      </rPr>
      <t>超声处理</t>
    </r>
    <r>
      <rPr>
        <sz val="11"/>
        <color theme="1"/>
        <rFont val="Times New Roman"/>
        <charset val="134"/>
      </rPr>
      <t>""</t>
    </r>
    <r>
      <rPr>
        <sz val="11"/>
        <color theme="1"/>
        <rFont val="宋体"/>
        <charset val="134"/>
      </rPr>
      <t>轻轻摇晃</t>
    </r>
    <r>
      <rPr>
        <sz val="11"/>
        <color theme="1"/>
        <rFont val="Times New Roman"/>
        <charset val="134"/>
      </rPr>
      <t>”</t>
    </r>
  </si>
  <si>
    <t>组装反应/处理所需时间</t>
  </si>
  <si>
    <t>已验证的生物学功能</t>
  </si>
  <si>
    <t>制备/表征/验证实验的关键步骤概述</t>
  </si>
  <si>
    <t>化合物结构特征与组装驱动力相关的关键官能团/理化参数</t>
  </si>
  <si>
    <t>不便归入其他字段的补充信息</t>
  </si>
  <si>
    <t>原始文献DOI</t>
  </si>
  <si>
    <r>
      <rPr>
        <sz val="11"/>
        <color theme="1"/>
        <rFont val="宋体"/>
        <charset val="134"/>
      </rPr>
      <t>萜类</t>
    </r>
  </si>
  <si>
    <r>
      <rPr>
        <sz val="11"/>
        <color theme="1"/>
        <rFont val="宋体"/>
        <charset val="134"/>
      </rPr>
      <t>以《中国药典》或</t>
    </r>
    <r>
      <rPr>
        <sz val="11"/>
        <color theme="1"/>
        <rFont val="Times New Roman"/>
        <charset val="134"/>
      </rPr>
      <t>PubChem</t>
    </r>
    <r>
      <rPr>
        <sz val="11"/>
        <color theme="1"/>
        <rFont val="宋体"/>
        <charset val="134"/>
      </rPr>
      <t>中文名为准</t>
    </r>
    <r>
      <rPr>
        <sz val="11"/>
        <color theme="1"/>
        <rFont val="Times New Roman"/>
        <charset val="134"/>
      </rPr>
      <t>,</t>
    </r>
    <r>
      <rPr>
        <sz val="11"/>
        <color theme="1"/>
        <rFont val="宋体"/>
        <charset val="134"/>
      </rPr>
      <t>不用俗名</t>
    </r>
    <r>
      <rPr>
        <sz val="11"/>
        <color theme="1"/>
        <rFont val="Times New Roman"/>
        <charset val="134"/>
      </rPr>
      <t>/</t>
    </r>
    <r>
      <rPr>
        <sz val="11"/>
        <color theme="1"/>
        <rFont val="宋体"/>
        <charset val="134"/>
      </rPr>
      <t>别名</t>
    </r>
  </si>
  <si>
    <r>
      <rPr>
        <sz val="11"/>
        <color theme="1"/>
        <rFont val="宋体"/>
        <charset val="134"/>
      </rPr>
      <t>与</t>
    </r>
    <r>
      <rPr>
        <sz val="11"/>
        <color theme="1"/>
        <rFont val="Times New Roman"/>
        <charset val="134"/>
      </rPr>
      <t>PubChem/CAS</t>
    </r>
    <r>
      <rPr>
        <sz val="11"/>
        <color theme="1"/>
        <rFont val="宋体"/>
        <charset val="134"/>
      </rPr>
      <t>推荐英文名一致</t>
    </r>
    <r>
      <rPr>
        <sz val="11"/>
        <color theme="1"/>
        <rFont val="Times New Roman"/>
        <charset val="134"/>
      </rPr>
      <t>,</t>
    </r>
    <r>
      <rPr>
        <sz val="11"/>
        <color theme="1"/>
        <rFont val="宋体"/>
        <charset val="134"/>
      </rPr>
      <t>首字母大写</t>
    </r>
  </si>
  <si>
    <r>
      <rPr>
        <sz val="11"/>
        <color theme="1"/>
        <rFont val="宋体"/>
        <charset val="134"/>
      </rPr>
      <t>易溶</t>
    </r>
  </si>
  <si>
    <r>
      <rPr>
        <sz val="11"/>
        <color theme="1"/>
        <rFont val="宋体"/>
        <charset val="134"/>
      </rPr>
      <t>保留</t>
    </r>
    <r>
      <rPr>
        <sz val="11"/>
        <color theme="1"/>
        <rFont val="Times New Roman"/>
        <charset val="134"/>
      </rPr>
      <t>2</t>
    </r>
    <r>
      <rPr>
        <sz val="11"/>
        <color theme="1"/>
        <rFont val="宋体"/>
        <charset val="134"/>
      </rPr>
      <t>位小数</t>
    </r>
    <r>
      <rPr>
        <sz val="11"/>
        <color theme="1"/>
        <rFont val="Times New Roman"/>
        <charset val="134"/>
      </rPr>
      <t>;</t>
    </r>
    <r>
      <rPr>
        <sz val="11"/>
        <color theme="1"/>
        <rFont val="宋体"/>
        <charset val="134"/>
      </rPr>
      <t>预测值与实测值来源不一致时在备注注明</t>
    </r>
  </si>
  <si>
    <r>
      <rPr>
        <sz val="11"/>
        <color theme="1"/>
        <rFont val="宋体"/>
        <charset val="134"/>
      </rPr>
      <t>按化妆品目录；药典；食品</t>
    </r>
    <r>
      <rPr>
        <sz val="11"/>
        <color theme="1"/>
        <rFont val="Times New Roman"/>
        <charset val="134"/>
      </rPr>
      <t>GB</t>
    </r>
    <r>
      <rPr>
        <sz val="11"/>
        <color theme="1"/>
        <rFont val="宋体"/>
        <charset val="134"/>
      </rPr>
      <t>标准顺序</t>
    </r>
    <r>
      <rPr>
        <sz val="11"/>
        <color theme="1"/>
        <rFont val="Times New Roman"/>
        <charset val="134"/>
      </rPr>
      <t>,</t>
    </r>
    <r>
      <rPr>
        <sz val="11"/>
        <color theme="1"/>
        <rFont val="宋体"/>
        <charset val="134"/>
      </rPr>
      <t>用</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分隔并注明版本年份</t>
    </r>
  </si>
  <si>
    <r>
      <rPr>
        <sz val="11"/>
        <color theme="1"/>
        <rFont val="宋体"/>
        <charset val="134"/>
      </rPr>
      <t>多组分共组装</t>
    </r>
    <r>
      <rPr>
        <sz val="11"/>
        <color theme="1"/>
        <rFont val="Times New Roman"/>
        <charset val="134"/>
      </rPr>
      <t xml:space="preserve"> </t>
    </r>
  </si>
  <si>
    <r>
      <rPr>
        <sz val="11"/>
        <color theme="1"/>
        <rFont val="宋体"/>
        <charset val="134"/>
      </rPr>
      <t>纳米球</t>
    </r>
  </si>
  <si>
    <r>
      <rPr>
        <sz val="11"/>
        <rFont val="宋体"/>
        <charset val="134"/>
      </rPr>
      <t>无</t>
    </r>
  </si>
  <si>
    <r>
      <rPr>
        <sz val="11"/>
        <color theme="1"/>
        <rFont val="宋体"/>
        <charset val="134"/>
      </rPr>
      <t>用</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分隔</t>
    </r>
    <r>
      <rPr>
        <sz val="11"/>
        <color theme="1"/>
        <rFont val="Times New Roman"/>
        <charset val="134"/>
      </rPr>
      <t>,</t>
    </r>
    <r>
      <rPr>
        <sz val="11"/>
        <color theme="1"/>
        <rFont val="宋体"/>
        <charset val="134"/>
      </rPr>
      <t>如</t>
    </r>
    <r>
      <rPr>
        <sz val="11"/>
        <color theme="1"/>
        <rFont val="Calibri"/>
        <charset val="161"/>
      </rPr>
      <t>π</t>
    </r>
    <r>
      <rPr>
        <sz val="11"/>
        <color theme="1"/>
        <rFont val="Times New Roman"/>
        <charset val="134"/>
      </rPr>
      <t>-</t>
    </r>
    <r>
      <rPr>
        <sz val="11"/>
        <color theme="1"/>
        <rFont val="Calibri"/>
        <charset val="161"/>
      </rPr>
      <t>π</t>
    </r>
    <r>
      <rPr>
        <sz val="11"/>
        <color theme="1"/>
        <rFont val="宋体"/>
        <charset val="134"/>
      </rPr>
      <t>堆积；氢键；静电相互作用；疏水相互作用；金属配位；范德华力</t>
    </r>
  </si>
  <si>
    <t>DLS｜TEM｜SEM等;未测定填"无"</t>
  </si>
  <si>
    <t>通常为"水"｜"PBS"｜"去离子水"等,无水相填"无"</t>
  </si>
  <si>
    <t>无｜DMSO｜乙醇｜甲醇｜DMF｜丙酮｜THF｜甘油｜氯仿等;混合溶剂用"/"连接</t>
  </si>
  <si>
    <t>格式"X:Y"或"X:Y:Z",无特定比例填"无</t>
  </si>
  <si>
    <r>
      <rPr>
        <sz val="11"/>
        <color theme="1"/>
        <rFont val="宋体"/>
        <charset val="134"/>
      </rPr>
      <t>无信息填</t>
    </r>
    <r>
      <rPr>
        <sz val="11"/>
        <color theme="1"/>
        <rFont val="Times New Roman"/>
        <charset val="134"/>
      </rPr>
      <t>"</t>
    </r>
    <r>
      <rPr>
        <sz val="11"/>
        <color theme="1"/>
        <rFont val="宋体"/>
        <charset val="134"/>
      </rPr>
      <t>无</t>
    </r>
    <r>
      <rPr>
        <sz val="11"/>
        <color theme="1"/>
        <rFont val="Times New Roman"/>
        <charset val="134"/>
      </rPr>
      <t>"</t>
    </r>
  </si>
  <si>
    <t>保留1位小数</t>
  </si>
  <si>
    <t>无信息填"无"</t>
  </si>
  <si>
    <t>用"1. 2. 3."编号列出各项活性,每项简要注明机制/靶点</t>
  </si>
  <si>
    <t>编号列出制备方法+验证实验设计</t>
  </si>
  <si>
    <t>描述官能团、共轭结构、氢键位点、HOMO/LUMO等</t>
  </si>
  <si>
    <t>标准格式"10.xxxx/xxxxx",不加"https://doi.org/"前缀</t>
  </si>
  <si>
    <r>
      <rPr>
        <sz val="11"/>
        <color theme="1"/>
        <rFont val="宋体"/>
        <charset val="134"/>
      </rPr>
      <t>醌类</t>
    </r>
  </si>
  <si>
    <r>
      <rPr>
        <sz val="11"/>
        <color theme="1"/>
        <rFont val="宋体"/>
        <charset val="134"/>
      </rPr>
      <t>可溶</t>
    </r>
  </si>
  <si>
    <r>
      <rPr>
        <sz val="11"/>
        <color theme="1"/>
        <rFont val="宋体"/>
        <charset val="134"/>
      </rPr>
      <t>金属配位自组装</t>
    </r>
    <r>
      <rPr>
        <sz val="11"/>
        <color theme="1"/>
        <rFont val="Times New Roman"/>
        <charset val="134"/>
      </rPr>
      <t xml:space="preserve"> </t>
    </r>
  </si>
  <si>
    <r>
      <rPr>
        <sz val="11"/>
        <color theme="1"/>
        <rFont val="宋体"/>
        <charset val="134"/>
      </rPr>
      <t>纳米胶束</t>
    </r>
  </si>
  <si>
    <r>
      <rPr>
        <sz val="11"/>
        <rFont val="Times New Roman"/>
        <charset val="134"/>
      </rPr>
      <t>pH</t>
    </r>
    <r>
      <rPr>
        <sz val="11"/>
        <rFont val="宋体"/>
        <charset val="134"/>
      </rPr>
      <t>响应</t>
    </r>
  </si>
  <si>
    <r>
      <rPr>
        <sz val="11"/>
        <color theme="1"/>
        <rFont val="Times New Roman"/>
        <charset val="134"/>
      </rPr>
      <t>PEG</t>
    </r>
    <r>
      <rPr>
        <sz val="11"/>
        <color theme="1"/>
        <rFont val="宋体"/>
        <charset val="134"/>
      </rPr>
      <t>修饰</t>
    </r>
  </si>
  <si>
    <r>
      <rPr>
        <sz val="11"/>
        <color theme="1"/>
        <rFont val="宋体"/>
        <charset val="134"/>
      </rPr>
      <t>生物碱</t>
    </r>
  </si>
  <si>
    <r>
      <rPr>
        <sz val="11"/>
        <color theme="1"/>
        <rFont val="宋体"/>
        <charset val="134"/>
      </rPr>
      <t>微溶</t>
    </r>
  </si>
  <si>
    <r>
      <rPr>
        <sz val="11"/>
        <color theme="1"/>
        <rFont val="宋体"/>
        <charset val="134"/>
      </rPr>
      <t>主客体自组装</t>
    </r>
  </si>
  <si>
    <r>
      <rPr>
        <sz val="11"/>
        <color theme="1"/>
        <rFont val="宋体"/>
        <charset val="134"/>
      </rPr>
      <t>纳米凝胶</t>
    </r>
  </si>
  <si>
    <r>
      <rPr>
        <sz val="11"/>
        <rFont val="宋体"/>
        <charset val="134"/>
      </rPr>
      <t>氧化还原响应</t>
    </r>
  </si>
  <si>
    <r>
      <rPr>
        <sz val="11"/>
        <color theme="1"/>
        <rFont val="Times New Roman"/>
        <charset val="134"/>
      </rPr>
      <t>HA</t>
    </r>
    <r>
      <rPr>
        <sz val="11"/>
        <color theme="1"/>
        <rFont val="宋体"/>
        <charset val="134"/>
      </rPr>
      <t>修饰</t>
    </r>
  </si>
  <si>
    <r>
      <rPr>
        <sz val="11"/>
        <color theme="1"/>
        <rFont val="宋体"/>
        <charset val="134"/>
      </rPr>
      <t>皂苷</t>
    </r>
  </si>
  <si>
    <r>
      <rPr>
        <sz val="11"/>
        <color theme="1"/>
        <rFont val="宋体"/>
        <charset val="134"/>
      </rPr>
      <t>难溶</t>
    </r>
  </si>
  <si>
    <r>
      <rPr>
        <sz val="11"/>
        <color theme="1"/>
        <rFont val="宋体"/>
        <charset val="134"/>
      </rPr>
      <t>聚合物辅助组装</t>
    </r>
  </si>
  <si>
    <r>
      <rPr>
        <sz val="11"/>
        <color theme="1"/>
        <rFont val="宋体"/>
        <charset val="134"/>
      </rPr>
      <t>纳米乳</t>
    </r>
  </si>
  <si>
    <r>
      <rPr>
        <sz val="11"/>
        <rFont val="宋体"/>
        <charset val="134"/>
      </rPr>
      <t>温度响应</t>
    </r>
  </si>
  <si>
    <r>
      <rPr>
        <sz val="11"/>
        <color theme="1"/>
        <rFont val="宋体"/>
        <charset val="134"/>
      </rPr>
      <t>靶向修饰</t>
    </r>
  </si>
  <si>
    <r>
      <rPr>
        <sz val="11"/>
        <color theme="1"/>
        <rFont val="宋体"/>
        <charset val="134"/>
      </rPr>
      <t>植物甾醇</t>
    </r>
  </si>
  <si>
    <r>
      <rPr>
        <sz val="11"/>
        <color theme="1"/>
        <rFont val="宋体"/>
        <charset val="134"/>
      </rPr>
      <t>几乎不溶</t>
    </r>
  </si>
  <si>
    <r>
      <rPr>
        <sz val="11"/>
        <color theme="1"/>
        <rFont val="宋体"/>
        <charset val="134"/>
      </rPr>
      <t>脂质辅助组装</t>
    </r>
    <r>
      <rPr>
        <sz val="11"/>
        <color theme="1"/>
        <rFont val="Times New Roman"/>
        <charset val="134"/>
      </rPr>
      <t xml:space="preserve"> </t>
    </r>
  </si>
  <si>
    <r>
      <rPr>
        <sz val="11"/>
        <color theme="1"/>
        <rFont val="宋体"/>
        <charset val="134"/>
      </rPr>
      <t>纳米囊泡</t>
    </r>
  </si>
  <si>
    <r>
      <rPr>
        <sz val="11"/>
        <rFont val="宋体"/>
        <charset val="134"/>
      </rPr>
      <t>酶响应</t>
    </r>
  </si>
  <si>
    <r>
      <rPr>
        <sz val="11"/>
        <color theme="1"/>
        <rFont val="宋体"/>
        <charset val="134"/>
      </rPr>
      <t>多肽修饰</t>
    </r>
  </si>
  <si>
    <r>
      <rPr>
        <sz val="11"/>
        <color theme="1"/>
        <rFont val="宋体"/>
        <charset val="134"/>
      </rPr>
      <t>黄酮类</t>
    </r>
  </si>
  <si>
    <r>
      <rPr>
        <sz val="11"/>
        <color theme="1"/>
        <rFont val="宋体"/>
        <charset val="134"/>
      </rPr>
      <t>不溶</t>
    </r>
  </si>
  <si>
    <r>
      <rPr>
        <sz val="11"/>
        <color theme="1"/>
        <rFont val="宋体"/>
        <charset val="134"/>
      </rPr>
      <t>酶促</t>
    </r>
    <r>
      <rPr>
        <sz val="11"/>
        <color theme="1"/>
        <rFont val="Times New Roman"/>
        <charset val="134"/>
      </rPr>
      <t>/</t>
    </r>
    <r>
      <rPr>
        <sz val="11"/>
        <color theme="1"/>
        <rFont val="宋体"/>
        <charset val="134"/>
      </rPr>
      <t>代谢触发组装</t>
    </r>
  </si>
  <si>
    <r>
      <rPr>
        <sz val="11"/>
        <color theme="1"/>
        <rFont val="宋体"/>
        <charset val="134"/>
      </rPr>
      <t>纳米胶囊</t>
    </r>
  </si>
  <si>
    <t>壳聚糖包覆</t>
  </si>
  <si>
    <r>
      <rPr>
        <sz val="11"/>
        <color theme="1"/>
        <rFont val="宋体"/>
        <charset val="134"/>
      </rPr>
      <t>动态共价组装</t>
    </r>
  </si>
  <si>
    <r>
      <rPr>
        <sz val="11"/>
        <color theme="1"/>
        <rFont val="宋体"/>
        <charset val="134"/>
      </rPr>
      <t>纳米晶体</t>
    </r>
  </si>
  <si>
    <t>糖苷类</t>
  </si>
  <si>
    <r>
      <rPr>
        <sz val="11"/>
        <color theme="1"/>
        <rFont val="宋体"/>
        <charset val="134"/>
      </rPr>
      <t>纳米纤维</t>
    </r>
  </si>
  <si>
    <t>脂质/脂肪酸类</t>
  </si>
  <si>
    <r>
      <rPr>
        <sz val="11"/>
        <color theme="1"/>
        <rFont val="宋体"/>
        <charset val="134"/>
      </rPr>
      <t>纳米棒</t>
    </r>
  </si>
  <si>
    <r>
      <rPr>
        <sz val="11"/>
        <color theme="1"/>
        <rFont val="宋体"/>
        <charset val="134"/>
      </rPr>
      <t>纳米管</t>
    </r>
  </si>
  <si>
    <r>
      <rPr>
        <sz val="11"/>
        <color theme="1"/>
        <rFont val="宋体"/>
        <charset val="134"/>
      </rPr>
      <t>水凝胶</t>
    </r>
  </si>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</sst>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2">
    <font>
      <sz val="11"/>
      <color theme="1"/>
      <name val="宋体"/>
      <charset val="134"/>
      <scheme val="minor"/>
    </font>
    <font>
      <sz val="12"/>
      <color theme="1"/>
      <name val="宋体"/>
      <charset val="134"/>
      <scheme val="minor"/>
    </font>
    <font>
      <sz val="11"/>
      <color theme="1"/>
      <name val="Times New Roman"/>
      <charset val="134"/>
    </font>
    <font>
      <b/>
      <sz val="12"/>
      <color theme="0"/>
      <name val="微软雅黑"/>
      <charset val="134"/>
    </font>
    <font>
      <b/>
      <sz val="12"/>
      <color theme="0"/>
      <name val="Times New Roman"/>
      <charset val="134"/>
    </font>
    <font>
      <sz val="13"/>
      <color theme="1"/>
      <name val="Times New Roman"/>
      <charset val="134"/>
    </font>
    <font>
      <sz val="13"/>
      <color theme="1"/>
      <name val="宋体"/>
      <charset val="134"/>
    </font>
    <font>
      <sz val="13"/>
      <name val="Times New Roman"/>
      <charset val="134"/>
    </font>
    <font>
      <sz val="13"/>
      <name val="宋体"/>
      <charset val="134"/>
    </font>
    <font>
      <sz val="11"/>
      <name val="Times New Roman"/>
      <charset val="134"/>
    </font>
    <font>
      <sz val="11"/>
      <color theme="1"/>
      <name val="宋体"/>
      <charset val="134"/>
    </font>
    <font>
      <b/>
      <sz val="13"/>
      <color theme="1"/>
      <name val="Times New Roman"/>
      <charset val="134"/>
    </font>
    <font>
      <b/>
      <sz val="13"/>
      <color theme="0"/>
      <name val="微软雅黑"/>
      <charset val="134"/>
    </font>
    <font>
      <b/>
      <sz val="13"/>
      <color theme="0"/>
      <name val="Times New Roman"/>
      <charset val="134"/>
    </font>
    <font>
      <sz val="12"/>
      <color theme="1"/>
      <name val="宋体"/>
      <charset val="134"/>
    </font>
    <font>
      <sz val="12"/>
      <color theme="1"/>
      <name val="Times New Roman"/>
      <charset val="134"/>
    </font>
    <font>
      <sz val="12"/>
      <name val="宋体"/>
      <charset val="134"/>
    </font>
    <font>
      <sz val="13"/>
      <color rgb="FF000000"/>
      <name val="Times New Roman"/>
      <charset val="134"/>
    </font>
    <font>
      <sz val="12"/>
      <name val="Times New Roman"/>
      <charset val="134"/>
    </font>
    <font>
      <sz val="12"/>
      <color rgb="FF000000"/>
      <name val="宋体"/>
      <charset val="134"/>
    </font>
    <font>
      <sz val="12"/>
      <color rgb="FF000000"/>
      <name val="Times New Roman"/>
      <charset val="134"/>
    </font>
    <font>
      <sz val="13"/>
      <color rgb="FF222222"/>
      <name val="Times New Roman"/>
      <charset val="134"/>
    </font>
    <font>
      <sz val="13"/>
      <color rgb="FFFF0000"/>
      <name val="Times New Roman"/>
      <charset val="134"/>
    </font>
    <font>
      <sz val="11"/>
      <color rgb="FF000000"/>
      <name val="Times New Roman"/>
      <charset val="134"/>
    </font>
    <font>
      <sz val="12"/>
      <color rgb="FF000000"/>
      <name val="汉仪书宋二KW"/>
      <charset val="134"/>
    </font>
    <font>
      <sz val="11.5"/>
      <color rgb="FF0F1115"/>
      <name val="Times New Roman"/>
      <charset val="134"/>
    </font>
    <font>
      <u/>
      <sz val="13"/>
      <color rgb="FF0000FF"/>
      <name val="Times New Roman"/>
      <charset val="134"/>
    </font>
    <font>
      <sz val="13"/>
      <color rgb="FF000000"/>
      <name val="汉仪书宋二KW"/>
      <charset val="134"/>
    </font>
    <font>
      <sz val="12"/>
      <color theme="1"/>
      <name val="汉仪书宋二KW"/>
      <charset val="134"/>
    </font>
    <font>
      <sz val="11"/>
      <color rgb="FF000000"/>
      <name val="Times New Roman"/>
      <charset val="0"/>
    </font>
    <font>
      <sz val="12"/>
      <color rgb="FF000000"/>
      <name val="Times New Roman"/>
      <charset val="0"/>
    </font>
    <font>
      <sz val="12"/>
      <color rgb="FF000000"/>
      <name val="宋体"/>
      <charset val="0"/>
    </font>
    <font>
      <sz val="11.25"/>
      <color rgb="FF0F1115"/>
      <name val="宋体"/>
      <charset val="134"/>
      <scheme val="minor"/>
    </font>
    <font>
      <sz val="11.5"/>
      <color rgb="FF0F1115"/>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3"/>
      <color theme="1"/>
      <name val="汉仪书宋二KW"/>
      <charset val="134"/>
    </font>
    <font>
      <sz val="11"/>
      <color rgb="FF000000"/>
      <name val="等线"/>
      <charset val="134"/>
    </font>
    <font>
      <sz val="11"/>
      <color rgb="FF000000"/>
      <name val="汉仪书宋二KW"/>
      <charset val="134"/>
    </font>
    <font>
      <sz val="12"/>
      <color rgb="FFC00000"/>
      <name val="宋体"/>
      <charset val="134"/>
    </font>
    <font>
      <sz val="13"/>
      <name val="汉仪书宋二KW"/>
      <charset val="134"/>
    </font>
    <font>
      <sz val="11"/>
      <color rgb="FF000000"/>
      <name val="宋体"/>
      <charset val="0"/>
    </font>
    <font>
      <sz val="13"/>
      <color rgb="FF000000"/>
      <name val="宋体"/>
      <charset val="134"/>
    </font>
    <font>
      <sz val="11"/>
      <name val="宋体"/>
      <charset val="134"/>
    </font>
    <font>
      <sz val="8"/>
      <color rgb="FF000000"/>
      <name val="Times New Roman"/>
      <charset val="134"/>
    </font>
    <font>
      <sz val="9"/>
      <color rgb="FF000000"/>
      <name val="Times New Roman"/>
      <charset val="134"/>
    </font>
    <font>
      <sz val="13"/>
      <color rgb="FF222222"/>
      <name val="宋体"/>
      <charset val="134"/>
    </font>
    <font>
      <sz val="10"/>
      <color rgb="FF000000"/>
      <name val="Times New Roman"/>
      <charset val="134"/>
    </font>
    <font>
      <sz val="11"/>
      <color theme="1"/>
      <name val="Calibri"/>
      <charset val="161"/>
    </font>
    <font>
      <sz val="11.5"/>
      <color rgb="FF0F1115"/>
      <name val="汉仪书宋二KW"/>
      <charset val="134"/>
    </font>
    <font>
      <sz val="12"/>
      <color rgb="FFC00000"/>
      <name val="Times New Roman"/>
      <charset val="134"/>
    </font>
    <font>
      <vertAlign val="subscript"/>
      <sz val="13"/>
      <color theme="1"/>
      <name val="Times New Roman"/>
      <charset val="134"/>
    </font>
    <font>
      <sz val="13"/>
      <color rgb="FF000000"/>
      <name val="楷体"/>
      <charset val="134"/>
    </font>
    <font>
      <sz val="13"/>
      <color rgb="FFFF0000"/>
      <name val="宋体"/>
      <charset val="134"/>
    </font>
  </fonts>
  <fills count="45">
    <fill>
      <patternFill patternType="none"/>
    </fill>
    <fill>
      <patternFill patternType="gray125"/>
    </fill>
    <fill>
      <patternFill patternType="solid">
        <fgColor theme="4" tint="-0.249977111117893"/>
        <bgColor indexed="64"/>
      </patternFill>
    </fill>
    <fill>
      <patternFill patternType="solid">
        <fgColor rgb="FFAC3232"/>
        <bgColor indexed="64"/>
      </patternFill>
    </fill>
    <fill>
      <patternFill patternType="solid">
        <fgColor rgb="FF718C2C"/>
        <bgColor indexed="64"/>
      </patternFill>
    </fill>
    <fill>
      <patternFill patternType="solid">
        <fgColor theme="5" tint="0.399975585192419"/>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rgb="FF00336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FF00"/>
        <bgColor indexed="64"/>
      </patternFill>
    </fill>
    <fill>
      <patternFill patternType="solid">
        <fgColor rgb="FFFFF2CC"/>
        <bgColor indexed="64"/>
      </patternFill>
    </fill>
    <fill>
      <patternFill patternType="solid">
        <fgColor rgb="FFFCE3A3"/>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bottom style="thin">
        <color theme="0" tint="-0.149998474074526"/>
      </bottom>
      <diagonal/>
    </border>
    <border>
      <left/>
      <right style="thin">
        <color theme="0" tint="-0.149998474074526"/>
      </right>
      <top/>
      <bottom style="thin">
        <color theme="0" tint="-0.149998474074526"/>
      </bottom>
      <diagonal/>
    </border>
    <border>
      <left style="thin">
        <color theme="0" tint="-0.149998474074526"/>
      </left>
      <right style="thin">
        <color theme="0" tint="-0.149998474074526"/>
      </right>
      <top/>
      <bottom style="thin">
        <color theme="0" tint="-0.149998474074526"/>
      </bottom>
      <diagonal/>
    </border>
    <border>
      <left style="thin">
        <color theme="0" tint="-0.149998474074526"/>
      </left>
      <right style="thin">
        <color theme="0" tint="-0.149998474074526"/>
      </right>
      <top style="thin">
        <color theme="0" tint="-0.149998474074526"/>
      </top>
      <bottom style="thin">
        <color theme="0" tint="-0.149998474074526"/>
      </bottom>
      <diagonal/>
    </border>
    <border>
      <left/>
      <right/>
      <top style="thin">
        <color theme="0" tint="-0.149998474074526"/>
      </top>
      <bottom/>
      <diagonal/>
    </border>
    <border>
      <left style="thin">
        <color theme="0" tint="-0.149998474074526"/>
      </left>
      <right style="thin">
        <color theme="0" tint="-0.149998474074526"/>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7" borderId="14"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5" applyNumberFormat="0" applyFill="0" applyAlignment="0" applyProtection="0">
      <alignment vertical="center"/>
    </xf>
    <xf numFmtId="0" fontId="41" fillId="0" borderId="15" applyNumberFormat="0" applyFill="0" applyAlignment="0" applyProtection="0">
      <alignment vertical="center"/>
    </xf>
    <xf numFmtId="0" fontId="42" fillId="0" borderId="16" applyNumberFormat="0" applyFill="0" applyAlignment="0" applyProtection="0">
      <alignment vertical="center"/>
    </xf>
    <xf numFmtId="0" fontId="42" fillId="0" borderId="0" applyNumberFormat="0" applyFill="0" applyBorder="0" applyAlignment="0" applyProtection="0">
      <alignment vertical="center"/>
    </xf>
    <xf numFmtId="0" fontId="43" fillId="18" borderId="17" applyNumberFormat="0" applyAlignment="0" applyProtection="0">
      <alignment vertical="center"/>
    </xf>
    <xf numFmtId="0" fontId="44" fillId="19" borderId="18" applyNumberFormat="0" applyAlignment="0" applyProtection="0">
      <alignment vertical="center"/>
    </xf>
    <xf numFmtId="0" fontId="45" fillId="19" borderId="17" applyNumberFormat="0" applyAlignment="0" applyProtection="0">
      <alignment vertical="center"/>
    </xf>
    <xf numFmtId="0" fontId="46" fillId="20" borderId="19" applyNumberFormat="0" applyAlignment="0" applyProtection="0">
      <alignment vertical="center"/>
    </xf>
    <xf numFmtId="0" fontId="47" fillId="0" borderId="20" applyNumberFormat="0" applyFill="0" applyAlignment="0" applyProtection="0">
      <alignment vertical="center"/>
    </xf>
    <xf numFmtId="0" fontId="48" fillId="0" borderId="21" applyNumberFormat="0" applyFill="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5" borderId="0" applyNumberFormat="0" applyBorder="0" applyAlignment="0" applyProtection="0">
      <alignment vertical="center"/>
    </xf>
    <xf numFmtId="0" fontId="52" fillId="31" borderId="0" applyNumberFormat="0" applyBorder="0" applyAlignment="0" applyProtection="0">
      <alignment vertical="center"/>
    </xf>
    <xf numFmtId="0" fontId="53" fillId="10"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3" fillId="9" borderId="0" applyNumberFormat="0" applyBorder="0" applyAlignment="0" applyProtection="0">
      <alignment vertical="center"/>
    </xf>
    <xf numFmtId="0" fontId="53" fillId="39" borderId="0" applyNumberFormat="0" applyBorder="0" applyAlignment="0" applyProtection="0">
      <alignment vertical="center"/>
    </xf>
    <xf numFmtId="0" fontId="52" fillId="40" borderId="0" applyNumberFormat="0" applyBorder="0" applyAlignment="0" applyProtection="0">
      <alignment vertical="center"/>
    </xf>
    <xf numFmtId="0" fontId="52" fillId="41" borderId="0" applyNumberFormat="0" applyBorder="0" applyAlignment="0" applyProtection="0">
      <alignment vertical="center"/>
    </xf>
    <xf numFmtId="0" fontId="53" fillId="42" borderId="0" applyNumberFormat="0" applyBorder="0" applyAlignment="0" applyProtection="0">
      <alignment vertical="center"/>
    </xf>
    <xf numFmtId="0" fontId="53" fillId="43" borderId="0" applyNumberFormat="0" applyBorder="0" applyAlignment="0" applyProtection="0">
      <alignment vertical="center"/>
    </xf>
    <xf numFmtId="0" fontId="52" fillId="44" borderId="0" applyNumberFormat="0" applyBorder="0" applyAlignment="0" applyProtection="0">
      <alignment vertical="center"/>
    </xf>
  </cellStyleXfs>
  <cellXfs count="175">
    <xf numFmtId="0" fontId="0" fillId="0" borderId="0" xfId="0" applyBorder="1">
      <alignment vertical="center"/>
    </xf>
    <xf numFmtId="0" fontId="1" fillId="0" borderId="0" xfId="0" applyFont="1" applyBorder="1">
      <alignment vertical="center"/>
    </xf>
    <xf numFmtId="0" fontId="2" fillId="0" borderId="0" xfId="0" applyFont="1" applyBorder="1" applyAlignment="1">
      <alignment vertical="center" wrapText="1"/>
    </xf>
    <xf numFmtId="0" fontId="0" fillId="0" borderId="0" xfId="0"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5" fillId="9" borderId="0" xfId="0" applyFont="1" applyFill="1" applyAlignment="1">
      <alignment horizontal="center" vertical="center"/>
    </xf>
    <xf numFmtId="0" fontId="5" fillId="9" borderId="0" xfId="0" applyFont="1" applyFill="1" applyAlignment="1">
      <alignment horizontal="center" vertical="center" wrapText="1"/>
    </xf>
    <xf numFmtId="0" fontId="5" fillId="9" borderId="8" xfId="0" applyFont="1" applyFill="1" applyBorder="1" applyAlignment="1">
      <alignment horizontal="center" vertical="center" wrapText="1"/>
    </xf>
    <xf numFmtId="0" fontId="5" fillId="9" borderId="9" xfId="0" applyFont="1" applyFill="1" applyBorder="1" applyAlignment="1">
      <alignment horizontal="left" vertical="center" wrapText="1"/>
    </xf>
    <xf numFmtId="0" fontId="5" fillId="9" borderId="10" xfId="0" applyFont="1" applyFill="1" applyBorder="1" applyAlignment="1">
      <alignment horizontal="center" vertical="center" wrapText="1"/>
    </xf>
    <xf numFmtId="0" fontId="5" fillId="9" borderId="0" xfId="0" applyFont="1" applyFill="1" applyAlignment="1">
      <alignment horizontal="left" vertical="center" wrapText="1"/>
    </xf>
    <xf numFmtId="0" fontId="5" fillId="9" borderId="10" xfId="0" applyFont="1" applyFill="1" applyBorder="1" applyAlignment="1">
      <alignment horizontal="left" vertical="center" wrapText="1"/>
    </xf>
    <xf numFmtId="0" fontId="6" fillId="9" borderId="10"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5" fillId="9" borderId="10" xfId="0" applyFont="1" applyFill="1" applyBorder="1" applyAlignment="1">
      <alignment horizontal="center" vertical="center"/>
    </xf>
    <xf numFmtId="0" fontId="5" fillId="9" borderId="11" xfId="0" applyFont="1" applyFill="1" applyBorder="1" applyAlignment="1">
      <alignment horizontal="center" vertical="center"/>
    </xf>
    <xf numFmtId="0" fontId="5" fillId="9" borderId="11" xfId="0" applyFont="1" applyFill="1" applyBorder="1" applyAlignment="1">
      <alignment horizontal="left" vertical="center" wrapText="1"/>
    </xf>
    <xf numFmtId="0" fontId="5" fillId="9" borderId="11" xfId="0" applyFont="1" applyFill="1" applyBorder="1" applyAlignment="1">
      <alignment horizontal="center" vertical="center" wrapText="1"/>
    </xf>
    <xf numFmtId="0" fontId="5" fillId="9" borderId="0" xfId="0" applyFont="1" applyFill="1" applyBorder="1" applyAlignment="1">
      <alignment horizontal="left" vertical="center" wrapText="1"/>
    </xf>
    <xf numFmtId="0" fontId="6" fillId="9" borderId="11"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1" xfId="0" applyFont="1" applyFill="1" applyBorder="1" applyAlignment="1">
      <alignment horizontal="left" vertical="center" wrapText="1"/>
    </xf>
    <xf numFmtId="0" fontId="7" fillId="9" borderId="0" xfId="0" applyFont="1" applyFill="1" applyAlignment="1">
      <alignment horizontal="center" vertical="center" wrapText="1"/>
    </xf>
    <xf numFmtId="0" fontId="5" fillId="9" borderId="0" xfId="0" applyFont="1" applyFill="1" applyBorder="1" applyAlignment="1">
      <alignment horizontal="left" vertical="center"/>
    </xf>
    <xf numFmtId="0" fontId="2" fillId="10" borderId="0" xfId="0" applyFont="1" applyFill="1" applyBorder="1" applyAlignment="1">
      <alignment horizontal="center" vertical="center" wrapText="1"/>
    </xf>
    <xf numFmtId="0" fontId="2" fillId="0" borderId="0" xfId="0" applyFont="1" applyAlignment="1">
      <alignment vertical="center" wrapText="1"/>
    </xf>
    <xf numFmtId="0" fontId="2" fillId="10" borderId="0" xfId="0" applyFont="1" applyFill="1" applyAlignment="1">
      <alignment horizontal="center" vertical="center" wrapText="1"/>
    </xf>
    <xf numFmtId="0" fontId="2" fillId="0" borderId="12" xfId="0" applyFont="1" applyBorder="1" applyAlignment="1">
      <alignment horizontal="center" vertical="center" wrapText="1"/>
    </xf>
    <xf numFmtId="0" fontId="9" fillId="0" borderId="13" xfId="0" applyFont="1" applyBorder="1" applyAlignment="1">
      <alignment horizontal="left" vertical="center" wrapText="1"/>
    </xf>
    <xf numFmtId="0" fontId="9" fillId="0" borderId="13" xfId="0" applyFont="1" applyBorder="1" applyAlignment="1">
      <alignment horizontal="center" vertical="center" wrapText="1"/>
    </xf>
    <xf numFmtId="0" fontId="2" fillId="0" borderId="0" xfId="0" applyFont="1" applyFill="1" applyAlignment="1">
      <alignment vertical="center" wrapText="1"/>
    </xf>
    <xf numFmtId="0" fontId="9" fillId="10" borderId="13" xfId="0" applyFont="1" applyFill="1" applyBorder="1" applyAlignment="1">
      <alignment horizontal="center" vertical="center" wrapText="1"/>
    </xf>
    <xf numFmtId="0" fontId="10" fillId="10" borderId="0" xfId="0" applyFont="1" applyFill="1" applyBorder="1" applyAlignment="1">
      <alignment horizontal="center" vertical="center" wrapText="1"/>
    </xf>
    <xf numFmtId="0" fontId="10" fillId="10" borderId="0" xfId="0" applyFont="1" applyFill="1" applyAlignment="1">
      <alignment horizontal="center" vertical="center" wrapText="1"/>
    </xf>
    <xf numFmtId="0" fontId="0" fillId="10" borderId="0" xfId="0" applyFill="1" applyBorder="1" applyAlignment="1">
      <alignment horizontal="center" vertical="center" wrapText="1"/>
    </xf>
    <xf numFmtId="0" fontId="0" fillId="0" borderId="0" xfId="0" applyFont="1" applyBorder="1">
      <alignment vertical="center"/>
    </xf>
    <xf numFmtId="0" fontId="11" fillId="0" borderId="0" xfId="0" applyFont="1" applyFill="1" applyAlignment="1">
      <alignment horizontal="left" vertical="center" wrapText="1"/>
    </xf>
    <xf numFmtId="0" fontId="5"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left"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left" vertical="center" wrapText="1"/>
    </xf>
    <xf numFmtId="0" fontId="5" fillId="0" borderId="10" xfId="0" applyFont="1" applyBorder="1" applyAlignment="1">
      <alignment horizontal="center" vertical="center" wrapText="1"/>
    </xf>
    <xf numFmtId="0" fontId="5" fillId="0" borderId="10" xfId="0" applyFont="1" applyBorder="1" applyAlignment="1">
      <alignment horizontal="left" vertical="center" wrapText="1"/>
    </xf>
    <xf numFmtId="0" fontId="7" fillId="0" borderId="10" xfId="0" applyFont="1" applyBorder="1" applyAlignment="1">
      <alignment horizontal="center" vertical="center" wrapText="1"/>
    </xf>
    <xf numFmtId="0" fontId="5" fillId="0" borderId="10" xfId="0" applyFont="1" applyBorder="1" applyAlignment="1">
      <alignment horizontal="center" vertical="center"/>
    </xf>
    <xf numFmtId="0" fontId="14" fillId="0" borderId="10" xfId="0" applyFont="1" applyBorder="1" applyAlignment="1">
      <alignment horizontal="center" vertical="center" wrapText="1"/>
    </xf>
    <xf numFmtId="0" fontId="5" fillId="0" borderId="11" xfId="0" applyFont="1" applyBorder="1" applyAlignment="1">
      <alignment horizontal="center" vertical="center"/>
    </xf>
    <xf numFmtId="0" fontId="5" fillId="0" borderId="11" xfId="0" applyFont="1" applyBorder="1" applyAlignment="1">
      <alignment horizontal="left" vertical="center" wrapText="1"/>
    </xf>
    <xf numFmtId="0" fontId="5" fillId="0" borderId="11" xfId="0" applyFont="1" applyBorder="1" applyAlignment="1">
      <alignment horizontal="center" vertical="center" wrapText="1"/>
    </xf>
    <xf numFmtId="0" fontId="5" fillId="0" borderId="0" xfId="0" applyFont="1" applyBorder="1" applyAlignment="1">
      <alignment horizontal="left" vertical="center" wrapText="1"/>
    </xf>
    <xf numFmtId="0" fontId="7" fillId="0" borderId="11" xfId="0" applyFont="1" applyBorder="1" applyAlignment="1">
      <alignment horizontal="center" vertical="center" wrapText="1"/>
    </xf>
    <xf numFmtId="0" fontId="15" fillId="0" borderId="11" xfId="0" applyFont="1" applyBorder="1" applyAlignment="1">
      <alignment horizontal="left" vertical="center" wrapText="1"/>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7" fillId="0" borderId="0" xfId="0" applyFont="1" applyAlignment="1">
      <alignment horizontal="center" vertical="center" wrapText="1"/>
    </xf>
    <xf numFmtId="0" fontId="5" fillId="0" borderId="0" xfId="0" applyFont="1" applyBorder="1" applyAlignment="1">
      <alignment horizontal="left" vertical="center"/>
    </xf>
    <xf numFmtId="0" fontId="16" fillId="0" borderId="11" xfId="0" applyFont="1" applyBorder="1" applyAlignment="1">
      <alignment horizontal="left" vertical="center" wrapText="1"/>
    </xf>
    <xf numFmtId="0" fontId="17" fillId="0" borderId="11" xfId="0" applyFont="1" applyBorder="1" applyAlignment="1">
      <alignment horizontal="center" vertical="center" wrapText="1"/>
    </xf>
    <xf numFmtId="0" fontId="18" fillId="0" borderId="11" xfId="0" applyFont="1" applyBorder="1" applyAlignment="1">
      <alignment horizontal="left" vertical="center" wrapText="1"/>
    </xf>
    <xf numFmtId="0" fontId="7" fillId="0" borderId="0" xfId="0" applyFont="1" applyAlignment="1">
      <alignment horizontal="left" vertical="center"/>
    </xf>
    <xf numFmtId="0" fontId="7" fillId="0" borderId="0" xfId="0" applyFont="1" applyBorder="1" applyAlignment="1">
      <alignment vertical="center" wrapText="1"/>
    </xf>
    <xf numFmtId="0" fontId="14" fillId="0" borderId="11" xfId="0" applyFont="1" applyBorder="1" applyAlignment="1">
      <alignment horizontal="left" vertical="center" wrapText="1"/>
    </xf>
    <xf numFmtId="0" fontId="5" fillId="0" borderId="11" xfId="0" applyFont="1" applyBorder="1" applyAlignment="1">
      <alignment horizontal="left" vertical="center"/>
    </xf>
    <xf numFmtId="0" fontId="19" fillId="0" borderId="11" xfId="0" applyFont="1" applyBorder="1" applyAlignment="1">
      <alignment horizontal="left" vertical="center" wrapText="1"/>
    </xf>
    <xf numFmtId="0" fontId="7" fillId="0" borderId="11" xfId="0" applyFont="1" applyBorder="1" applyAlignment="1">
      <alignment horizontal="center" vertical="center"/>
    </xf>
    <xf numFmtId="0" fontId="20" fillId="0" borderId="11" xfId="0" applyFont="1" applyBorder="1" applyAlignment="1">
      <alignment horizontal="left" vertical="center" wrapText="1"/>
    </xf>
    <xf numFmtId="0" fontId="21" fillId="0" borderId="11" xfId="0" applyFont="1" applyBorder="1" applyAlignment="1">
      <alignment horizontal="left" vertical="center" wrapText="1"/>
    </xf>
    <xf numFmtId="0" fontId="21" fillId="0" borderId="11" xfId="0" applyFont="1" applyBorder="1" applyAlignment="1">
      <alignment horizontal="center" vertical="center"/>
    </xf>
    <xf numFmtId="0" fontId="22" fillId="0" borderId="11" xfId="0" applyFont="1" applyBorder="1" applyAlignment="1">
      <alignment horizontal="left" vertical="center" wrapText="1"/>
    </xf>
    <xf numFmtId="0" fontId="7" fillId="0" borderId="0" xfId="0" applyFont="1" applyBorder="1" applyAlignment="1">
      <alignment horizontal="center" vertical="center"/>
    </xf>
    <xf numFmtId="0" fontId="22" fillId="0" borderId="11" xfId="0" applyFont="1" applyBorder="1" applyAlignment="1">
      <alignment horizontal="center" vertical="center" wrapText="1"/>
    </xf>
    <xf numFmtId="0" fontId="5" fillId="0" borderId="11" xfId="0" applyFont="1" applyBorder="1">
      <alignment vertical="center"/>
    </xf>
    <xf numFmtId="49" fontId="5" fillId="0" borderId="11" xfId="0" applyNumberFormat="1" applyFont="1" applyBorder="1" applyAlignment="1">
      <alignment horizontal="center" vertical="center"/>
    </xf>
    <xf numFmtId="49" fontId="5"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vertical="center" wrapText="1"/>
    </xf>
    <xf numFmtId="0" fontId="2" fillId="0" borderId="0" xfId="0" applyFont="1" applyAlignment="1">
      <alignment horizontal="center" vertical="center"/>
    </xf>
    <xf numFmtId="0" fontId="23" fillId="0" borderId="0" xfId="0" applyFont="1" applyAlignment="1">
      <alignment horizontal="center" vertical="center"/>
    </xf>
    <xf numFmtId="0" fontId="5" fillId="11" borderId="0" xfId="0" applyFont="1" applyFill="1" applyAlignment="1">
      <alignment horizontal="center" vertical="center" wrapText="1"/>
    </xf>
    <xf numFmtId="0" fontId="23" fillId="0" borderId="0" xfId="0" applyFont="1" applyBorder="1" applyAlignment="1">
      <alignment horizontal="left" vertical="center"/>
    </xf>
    <xf numFmtId="0" fontId="23" fillId="0" borderId="0" xfId="0" applyFont="1" applyAlignment="1">
      <alignment vertical="center" wrapText="1"/>
    </xf>
    <xf numFmtId="0" fontId="17" fillId="0" borderId="0" xfId="0" applyFont="1" applyAlignment="1">
      <alignment horizontal="left" vertical="center" wrapText="1"/>
    </xf>
    <xf numFmtId="0" fontId="24" fillId="0" borderId="0" xfId="0" applyFont="1" applyAlignment="1">
      <alignment horizontal="left" vertical="center" wrapText="1"/>
    </xf>
    <xf numFmtId="0" fontId="17" fillId="12" borderId="0" xfId="0" applyFont="1" applyFill="1" applyAlignment="1">
      <alignment horizontal="center" vertical="center" wrapText="1"/>
    </xf>
    <xf numFmtId="0" fontId="23" fillId="0" borderId="0" xfId="0" applyFont="1">
      <alignment vertical="center"/>
    </xf>
    <xf numFmtId="58" fontId="17" fillId="0" borderId="0" xfId="0" applyNumberFormat="1" applyFont="1" applyAlignment="1">
      <alignment horizontal="center" vertical="center"/>
    </xf>
    <xf numFmtId="0" fontId="2" fillId="0" borderId="0" xfId="0" applyFont="1" applyAlignment="1">
      <alignment horizontal="center" vertical="center" wrapText="1"/>
    </xf>
    <xf numFmtId="0" fontId="23" fillId="0" borderId="0" xfId="0" applyFont="1" applyAlignment="1">
      <alignment horizontal="center" vertical="center" wrapText="1"/>
    </xf>
    <xf numFmtId="0" fontId="23" fillId="0" borderId="0" xfId="0" applyFont="1" applyBorder="1" applyAlignment="1">
      <alignment horizontal="left" vertical="center" wrapText="1"/>
    </xf>
    <xf numFmtId="0" fontId="24" fillId="0" borderId="0" xfId="0" applyFont="1" applyAlignment="1">
      <alignment horizontal="center" vertical="center" wrapText="1"/>
    </xf>
    <xf numFmtId="0" fontId="2" fillId="0" borderId="0" xfId="0" applyFont="1" applyBorder="1">
      <alignment vertical="center"/>
    </xf>
    <xf numFmtId="0" fontId="25" fillId="0" borderId="0" xfId="0" applyFont="1" applyAlignment="1">
      <alignment vertical="center" wrapText="1"/>
    </xf>
    <xf numFmtId="0" fontId="20" fillId="0" borderId="0" xfId="0" applyFont="1" applyAlignment="1">
      <alignment horizontal="left" vertical="center" wrapText="1"/>
    </xf>
    <xf numFmtId="0" fontId="17" fillId="12" borderId="0" xfId="0" applyFont="1" applyFill="1" applyAlignment="1">
      <alignment horizontal="center" vertical="center"/>
    </xf>
    <xf numFmtId="0" fontId="26" fillId="0" borderId="0" xfId="6" applyFont="1" applyAlignment="1">
      <alignment horizontal="left" vertical="center" wrapText="1"/>
    </xf>
    <xf numFmtId="0" fontId="20" fillId="0" borderId="0" xfId="0" applyFont="1" applyAlignment="1">
      <alignment horizontal="center" vertical="center" wrapText="1"/>
    </xf>
    <xf numFmtId="0" fontId="27" fillId="0" borderId="0" xfId="0" applyFont="1" applyAlignment="1">
      <alignment horizontal="center" vertical="center" wrapText="1"/>
    </xf>
    <xf numFmtId="0" fontId="15" fillId="0" borderId="0" xfId="0" applyFont="1" applyAlignment="1">
      <alignment horizontal="left" vertical="center" wrapText="1"/>
    </xf>
    <xf numFmtId="0" fontId="5" fillId="0" borderId="0" xfId="0" applyFont="1" applyFill="1" applyAlignment="1">
      <alignment horizontal="center" vertical="center" wrapText="1"/>
    </xf>
    <xf numFmtId="0" fontId="28" fillId="0" borderId="0" xfId="0" applyFont="1" applyAlignment="1">
      <alignment horizontal="left" vertical="center" wrapText="1"/>
    </xf>
    <xf numFmtId="0" fontId="29" fillId="0" borderId="0" xfId="0" applyFont="1" applyAlignment="1">
      <alignment horizontal="left" vertical="center" wrapText="1"/>
    </xf>
    <xf numFmtId="0" fontId="29" fillId="0" borderId="0" xfId="0" applyFont="1" applyAlignment="1">
      <alignment horizontal="center" vertical="center"/>
    </xf>
    <xf numFmtId="0" fontId="29" fillId="0" borderId="0" xfId="0" applyFont="1" applyAlignment="1">
      <alignment horizontal="center" vertical="center" wrapText="1"/>
    </xf>
    <xf numFmtId="0" fontId="29" fillId="13" borderId="0" xfId="0" applyFont="1" applyFill="1" applyAlignment="1">
      <alignment horizontal="center" vertical="center" wrapText="1"/>
    </xf>
    <xf numFmtId="0" fontId="30" fillId="0" borderId="0" xfId="0" applyFont="1" applyAlignment="1">
      <alignment horizontal="left" vertical="center" wrapText="1"/>
    </xf>
    <xf numFmtId="0" fontId="23" fillId="0" borderId="0" xfId="0" applyFont="1" applyAlignment="1">
      <alignment horizontal="left" vertical="center" wrapText="1"/>
    </xf>
    <xf numFmtId="0" fontId="5" fillId="12" borderId="0" xfId="0" applyFont="1" applyFill="1" applyAlignment="1">
      <alignment horizontal="center" vertical="center" wrapText="1"/>
    </xf>
    <xf numFmtId="0" fontId="31" fillId="0" borderId="0" xfId="0" applyFont="1" applyAlignment="1">
      <alignment horizontal="left" vertical="center" wrapText="1"/>
    </xf>
    <xf numFmtId="0" fontId="5" fillId="14" borderId="0" xfId="0" applyFont="1" applyFill="1" applyAlignment="1">
      <alignment horizontal="center" vertical="center" wrapText="1"/>
    </xf>
    <xf numFmtId="0" fontId="32" fillId="0" borderId="0" xfId="0" applyFont="1" applyAlignment="1">
      <alignment horizontal="center" vertical="center" wrapText="1"/>
    </xf>
    <xf numFmtId="0" fontId="32" fillId="0" borderId="0" xfId="0" applyFont="1" applyAlignment="1">
      <alignment vertical="center" wrapText="1"/>
    </xf>
    <xf numFmtId="0" fontId="32" fillId="0" borderId="0" xfId="0" applyFont="1">
      <alignment vertical="center"/>
    </xf>
    <xf numFmtId="0" fontId="33" fillId="0" borderId="0" xfId="0" applyFont="1" applyAlignment="1">
      <alignment vertical="center" wrapText="1"/>
    </xf>
    <xf numFmtId="0" fontId="24" fillId="0" borderId="0" xfId="0" applyFont="1" applyBorder="1" applyAlignment="1">
      <alignment horizontal="left" vertical="center" wrapText="1"/>
    </xf>
    <xf numFmtId="0" fontId="17" fillId="15" borderId="0" xfId="0" applyFont="1" applyFill="1" applyAlignment="1">
      <alignment horizontal="center" vertical="center"/>
    </xf>
    <xf numFmtId="0" fontId="34" fillId="0" borderId="0" xfId="0" applyFont="1" applyBorder="1">
      <alignment vertical="center"/>
    </xf>
    <xf numFmtId="0" fontId="24" fillId="0" borderId="0" xfId="0" applyFont="1" applyBorder="1" applyAlignment="1">
      <alignment horizontal="center" vertical="center" wrapText="1"/>
    </xf>
    <xf numFmtId="0" fontId="5" fillId="15" borderId="0" xfId="0" applyFont="1" applyFill="1" applyAlignment="1">
      <alignment horizontal="center" vertical="center"/>
    </xf>
    <xf numFmtId="0" fontId="17" fillId="0" borderId="0" xfId="0" applyFont="1" applyAlignment="1">
      <alignment horizontal="left" vertical="center"/>
    </xf>
    <xf numFmtId="0" fontId="33" fillId="0" borderId="0" xfId="0" applyFont="1">
      <alignment vertical="center"/>
    </xf>
    <xf numFmtId="0" fontId="5" fillId="16" borderId="0" xfId="0" applyFont="1" applyFill="1" applyAlignment="1">
      <alignment horizontal="center" vertical="center"/>
    </xf>
    <xf numFmtId="0" fontId="5" fillId="16" borderId="0" xfId="0" applyFont="1" applyFill="1" applyAlignment="1">
      <alignment horizontal="center" vertical="center" wrapText="1"/>
    </xf>
    <xf numFmtId="0" fontId="0" fillId="0" borderId="0" xfId="0" applyAlignment="1">
      <alignment horizontal="center" vertical="center"/>
    </xf>
    <xf numFmtId="0" fontId="23" fillId="0" borderId="0" xfId="0" applyFont="1" applyBorder="1">
      <alignment vertical="center"/>
    </xf>
    <xf numFmtId="58" fontId="17" fillId="0" borderId="0" xfId="0" applyNumberFormat="1" applyFont="1" applyAlignment="1">
      <alignment horizontal="center" vertical="center" wrapText="1"/>
    </xf>
    <xf numFmtId="0" fontId="23" fillId="0" borderId="0" xfId="0" applyFont="1" applyBorder="1" applyAlignment="1">
      <alignment horizontal="center" vertical="center"/>
    </xf>
    <xf numFmtId="0" fontId="34"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theme="7" tint="0.799981688894314"/>
        </patternFill>
      </fill>
    </dxf>
    <dxf>
      <font>
        <b val="1"/>
        <i val="0"/>
        <color theme="7" tint="-0.249946592608417"/>
      </font>
      <fill>
        <patternFill patternType="none"/>
      </fill>
    </dxf>
    <dxf>
      <font>
        <color theme="7" tint="-0.499984740745262"/>
      </font>
      <fill>
        <patternFill patternType="none"/>
      </fill>
    </dxf>
  </dxfs>
  <tableStyles count="0" defaultTableStyle="TableStyleMedium2" defaultPivotStyle="PivotStyleLight16"/>
  <colors>
    <mruColors>
      <color rgb="00718C2C"/>
      <color rgb="00528632"/>
      <color rgb="00AC3232"/>
      <color rgb="00C21C30"/>
      <color rgb="005B9232"/>
      <color rgb="00003366"/>
      <color rgb="003366CC"/>
      <color rgb="00C2ABD1"/>
      <color rgb="00FEC906"/>
      <color rgb="00E2B0EE"/>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21.png"/><Relationship Id="rId81" Type="http://schemas.openxmlformats.org/officeDocument/2006/relationships/image" Target="media/image90.jpeg"/><Relationship Id="rId80" Type="http://schemas.openxmlformats.org/officeDocument/2006/relationships/image" Target="media/image89.GIF"/><Relationship Id="rId8" Type="http://schemas.openxmlformats.org/officeDocument/2006/relationships/image" Target="media/image20.png"/><Relationship Id="rId79" Type="http://schemas.openxmlformats.org/officeDocument/2006/relationships/image" Target="media/image88.GIF"/><Relationship Id="rId78" Type="http://schemas.openxmlformats.org/officeDocument/2006/relationships/image" Target="media/image87.jpeg"/><Relationship Id="rId77" Type="http://schemas.openxmlformats.org/officeDocument/2006/relationships/image" Target="media/image86.jpeg"/><Relationship Id="rId76" Type="http://schemas.openxmlformats.org/officeDocument/2006/relationships/image" Target="media/image85.GIF"/><Relationship Id="rId75" Type="http://schemas.openxmlformats.org/officeDocument/2006/relationships/image" Target="media/image84.GIF"/><Relationship Id="rId74" Type="http://schemas.openxmlformats.org/officeDocument/2006/relationships/image" Target="media/image83.GIF"/><Relationship Id="rId73" Type="http://schemas.openxmlformats.org/officeDocument/2006/relationships/image" Target="media/image82.GIF"/><Relationship Id="rId72" Type="http://schemas.openxmlformats.org/officeDocument/2006/relationships/image" Target="media/image81.GIF"/><Relationship Id="rId71" Type="http://schemas.openxmlformats.org/officeDocument/2006/relationships/image" Target="media/image80.GIF"/><Relationship Id="rId70" Type="http://schemas.openxmlformats.org/officeDocument/2006/relationships/image" Target="media/image79.png"/><Relationship Id="rId7" Type="http://schemas.openxmlformats.org/officeDocument/2006/relationships/image" Target="media/image19.png"/><Relationship Id="rId69" Type="http://schemas.openxmlformats.org/officeDocument/2006/relationships/image" Target="media/image78.GIF"/><Relationship Id="rId68" Type="http://schemas.openxmlformats.org/officeDocument/2006/relationships/image" Target="media/image77.png"/><Relationship Id="rId67" Type="http://schemas.openxmlformats.org/officeDocument/2006/relationships/image" Target="media/image76.png"/><Relationship Id="rId66" Type="http://schemas.openxmlformats.org/officeDocument/2006/relationships/image" Target="media/image75.GIF"/><Relationship Id="rId65" Type="http://schemas.openxmlformats.org/officeDocument/2006/relationships/image" Target="media/image74.png"/><Relationship Id="rId64" Type="http://schemas.openxmlformats.org/officeDocument/2006/relationships/image" Target="media/image73.png"/><Relationship Id="rId63" Type="http://schemas.openxmlformats.org/officeDocument/2006/relationships/image" Target="media/image72.png"/><Relationship Id="rId62" Type="http://schemas.openxmlformats.org/officeDocument/2006/relationships/image" Target="media/image71.png"/><Relationship Id="rId61" Type="http://schemas.openxmlformats.org/officeDocument/2006/relationships/image" Target="media/image70.png"/><Relationship Id="rId60" Type="http://schemas.openxmlformats.org/officeDocument/2006/relationships/image" Target="media/image69.png"/><Relationship Id="rId6" Type="http://schemas.openxmlformats.org/officeDocument/2006/relationships/image" Target="media/image18.png"/><Relationship Id="rId59" Type="http://schemas.openxmlformats.org/officeDocument/2006/relationships/image" Target="media/image68.png"/><Relationship Id="rId58" Type="http://schemas.openxmlformats.org/officeDocument/2006/relationships/image" Target="media/image67.png"/><Relationship Id="rId57" Type="http://schemas.openxmlformats.org/officeDocument/2006/relationships/image" Target="media/image66.png"/><Relationship Id="rId56" Type="http://schemas.openxmlformats.org/officeDocument/2006/relationships/image" Target="media/image65.png"/><Relationship Id="rId55" Type="http://schemas.openxmlformats.org/officeDocument/2006/relationships/image" Target="media/image64.GIF"/><Relationship Id="rId54" Type="http://schemas.openxmlformats.org/officeDocument/2006/relationships/image" Target="media/image63.GIF"/><Relationship Id="rId53" Type="http://schemas.openxmlformats.org/officeDocument/2006/relationships/image" Target="media/image62.png"/><Relationship Id="rId52" Type="http://schemas.openxmlformats.org/officeDocument/2006/relationships/image" Target="media/image61.png"/><Relationship Id="rId51" Type="http://schemas.openxmlformats.org/officeDocument/2006/relationships/image" Target="media/image60.png"/><Relationship Id="rId50" Type="http://schemas.openxmlformats.org/officeDocument/2006/relationships/image" Target="media/image59.png"/><Relationship Id="rId5" Type="http://schemas.openxmlformats.org/officeDocument/2006/relationships/image" Target="media/image17.png"/><Relationship Id="rId49" Type="http://schemas.openxmlformats.org/officeDocument/2006/relationships/image" Target="media/image58.png"/><Relationship Id="rId48" Type="http://schemas.openxmlformats.org/officeDocument/2006/relationships/image" Target="media/image57.png"/><Relationship Id="rId47" Type="http://schemas.openxmlformats.org/officeDocument/2006/relationships/image" Target="media/image56.png"/><Relationship Id="rId46" Type="http://schemas.openxmlformats.org/officeDocument/2006/relationships/image" Target="media/image55.png"/><Relationship Id="rId45" Type="http://schemas.openxmlformats.org/officeDocument/2006/relationships/image" Target="media/image12.png"/><Relationship Id="rId44" Type="http://schemas.openxmlformats.org/officeDocument/2006/relationships/image" Target="media/image54.png"/><Relationship Id="rId43" Type="http://schemas.openxmlformats.org/officeDocument/2006/relationships/image" Target="media/image53.png"/><Relationship Id="rId42" Type="http://schemas.openxmlformats.org/officeDocument/2006/relationships/image" Target="media/image52.png"/><Relationship Id="rId41" Type="http://schemas.openxmlformats.org/officeDocument/2006/relationships/image" Target="media/image51.png"/><Relationship Id="rId40" Type="http://schemas.openxmlformats.org/officeDocument/2006/relationships/image" Target="media/image50.png"/><Relationship Id="rId4" Type="http://schemas.openxmlformats.org/officeDocument/2006/relationships/image" Target="media/image16.png"/><Relationship Id="rId39" Type="http://schemas.openxmlformats.org/officeDocument/2006/relationships/image" Target="media/image49.png"/><Relationship Id="rId38" Type="http://schemas.openxmlformats.org/officeDocument/2006/relationships/image" Target="media/image48.GIF"/><Relationship Id="rId37" Type="http://schemas.openxmlformats.org/officeDocument/2006/relationships/image" Target="media/image47.png"/><Relationship Id="rId36" Type="http://schemas.openxmlformats.org/officeDocument/2006/relationships/image" Target="media/image46.png"/><Relationship Id="rId35" Type="http://schemas.openxmlformats.org/officeDocument/2006/relationships/image" Target="media/image11.GIF"/><Relationship Id="rId34" Type="http://schemas.openxmlformats.org/officeDocument/2006/relationships/image" Target="media/image45.png"/><Relationship Id="rId33" Type="http://schemas.openxmlformats.org/officeDocument/2006/relationships/image" Target="media/image44.png"/><Relationship Id="rId32" Type="http://schemas.openxmlformats.org/officeDocument/2006/relationships/image" Target="media/image10.GIF"/><Relationship Id="rId31" Type="http://schemas.openxmlformats.org/officeDocument/2006/relationships/image" Target="media/image43.png"/><Relationship Id="rId30" Type="http://schemas.openxmlformats.org/officeDocument/2006/relationships/image" Target="media/image42.png"/><Relationship Id="rId3" Type="http://schemas.openxmlformats.org/officeDocument/2006/relationships/image" Target="media/image15.jpeg"/><Relationship Id="rId29" Type="http://schemas.openxmlformats.org/officeDocument/2006/relationships/image" Target="media/image41.png"/><Relationship Id="rId28" Type="http://schemas.openxmlformats.org/officeDocument/2006/relationships/image" Target="media/image40.png"/><Relationship Id="rId27" Type="http://schemas.openxmlformats.org/officeDocument/2006/relationships/image" Target="media/image39.png"/><Relationship Id="rId26" Type="http://schemas.openxmlformats.org/officeDocument/2006/relationships/image" Target="media/image38.png"/><Relationship Id="rId25" Type="http://schemas.openxmlformats.org/officeDocument/2006/relationships/image" Target="media/image37.png"/><Relationship Id="rId24" Type="http://schemas.openxmlformats.org/officeDocument/2006/relationships/image" Target="media/image36.png"/><Relationship Id="rId23" Type="http://schemas.openxmlformats.org/officeDocument/2006/relationships/image" Target="media/image35.png"/><Relationship Id="rId22" Type="http://schemas.openxmlformats.org/officeDocument/2006/relationships/image" Target="media/image34.GIF"/><Relationship Id="rId21" Type="http://schemas.openxmlformats.org/officeDocument/2006/relationships/image" Target="media/image33.GIF"/><Relationship Id="rId20" Type="http://schemas.openxmlformats.org/officeDocument/2006/relationships/image" Target="media/image32.GIF"/><Relationship Id="rId2" Type="http://schemas.openxmlformats.org/officeDocument/2006/relationships/image" Target="media/image14.jpeg"/><Relationship Id="rId19" Type="http://schemas.openxmlformats.org/officeDocument/2006/relationships/image" Target="media/image31.GIF"/><Relationship Id="rId18" Type="http://schemas.openxmlformats.org/officeDocument/2006/relationships/image" Target="media/image30.GIF"/><Relationship Id="rId17" Type="http://schemas.openxmlformats.org/officeDocument/2006/relationships/image" Target="media/image29.png"/><Relationship Id="rId16" Type="http://schemas.openxmlformats.org/officeDocument/2006/relationships/image" Target="media/image28.png"/><Relationship Id="rId15" Type="http://schemas.openxmlformats.org/officeDocument/2006/relationships/image" Target="media/image27.png"/><Relationship Id="rId14" Type="http://schemas.openxmlformats.org/officeDocument/2006/relationships/image" Target="media/image26.png"/><Relationship Id="rId13" Type="http://schemas.openxmlformats.org/officeDocument/2006/relationships/image" Target="media/image25.png"/><Relationship Id="rId12" Type="http://schemas.openxmlformats.org/officeDocument/2006/relationships/image" Target="media/image24.png"/><Relationship Id="rId11" Type="http://schemas.openxmlformats.org/officeDocument/2006/relationships/image" Target="media/image23.png"/><Relationship Id="rId10" Type="http://schemas.openxmlformats.org/officeDocument/2006/relationships/image" Target="media/image22.png"/><Relationship Id="rId1" Type="http://schemas.openxmlformats.org/officeDocument/2006/relationships/image" Target="media/image13.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2.xml"/><Relationship Id="rId7" Type="http://schemas.openxmlformats.org/officeDocument/2006/relationships/customXml" Target="../customXml/item1.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GIF"/><Relationship Id="rId8" Type="http://schemas.openxmlformats.org/officeDocument/2006/relationships/image" Target="../media/image8.GIF"/><Relationship Id="rId7" Type="http://schemas.openxmlformats.org/officeDocument/2006/relationships/image" Target="../media/image7.GI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GIF"/><Relationship Id="rId3" Type="http://schemas.openxmlformats.org/officeDocument/2006/relationships/image" Target="../media/image3.GIF"/><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GIF"/><Relationship Id="rId1" Type="http://schemas.openxmlformats.org/officeDocument/2006/relationships/image" Target="../media/image10.GIF"/></Relationships>
</file>

<file path=xl/drawings/_rels/drawing3.xml.rels><?xml version="1.0" encoding="UTF-8" standalone="yes"?>
<Relationships xmlns="http://schemas.openxmlformats.org/package/2006/relationships"><Relationship Id="rId9" Type="http://schemas.openxmlformats.org/officeDocument/2006/relationships/image" Target="../media/image21.png"/><Relationship Id="rId81" Type="http://schemas.openxmlformats.org/officeDocument/2006/relationships/image" Target="../media/image90.jpeg"/><Relationship Id="rId80" Type="http://schemas.openxmlformats.org/officeDocument/2006/relationships/image" Target="../media/image89.GIF"/><Relationship Id="rId8" Type="http://schemas.openxmlformats.org/officeDocument/2006/relationships/image" Target="../media/image20.png"/><Relationship Id="rId79" Type="http://schemas.openxmlformats.org/officeDocument/2006/relationships/image" Target="../media/image88.GIF"/><Relationship Id="rId78" Type="http://schemas.openxmlformats.org/officeDocument/2006/relationships/image" Target="../media/image87.jpeg"/><Relationship Id="rId77" Type="http://schemas.openxmlformats.org/officeDocument/2006/relationships/image" Target="../media/image86.jpeg"/><Relationship Id="rId76" Type="http://schemas.openxmlformats.org/officeDocument/2006/relationships/image" Target="../media/image85.GIF"/><Relationship Id="rId75" Type="http://schemas.openxmlformats.org/officeDocument/2006/relationships/image" Target="../media/image84.GIF"/><Relationship Id="rId74" Type="http://schemas.openxmlformats.org/officeDocument/2006/relationships/image" Target="../media/image83.GIF"/><Relationship Id="rId73" Type="http://schemas.openxmlformats.org/officeDocument/2006/relationships/image" Target="../media/image82.GIF"/><Relationship Id="rId72" Type="http://schemas.openxmlformats.org/officeDocument/2006/relationships/image" Target="../media/image81.GIF"/><Relationship Id="rId71" Type="http://schemas.openxmlformats.org/officeDocument/2006/relationships/image" Target="../media/image80.GIF"/><Relationship Id="rId70" Type="http://schemas.openxmlformats.org/officeDocument/2006/relationships/image" Target="../media/image79.png"/><Relationship Id="rId7" Type="http://schemas.openxmlformats.org/officeDocument/2006/relationships/image" Target="../media/image19.png"/><Relationship Id="rId69" Type="http://schemas.openxmlformats.org/officeDocument/2006/relationships/image" Target="../media/image78.GIF"/><Relationship Id="rId68" Type="http://schemas.openxmlformats.org/officeDocument/2006/relationships/image" Target="../media/image77.png"/><Relationship Id="rId67" Type="http://schemas.openxmlformats.org/officeDocument/2006/relationships/image" Target="../media/image76.png"/><Relationship Id="rId66" Type="http://schemas.openxmlformats.org/officeDocument/2006/relationships/image" Target="../media/image75.GIF"/><Relationship Id="rId65" Type="http://schemas.openxmlformats.org/officeDocument/2006/relationships/image" Target="../media/image74.png"/><Relationship Id="rId64" Type="http://schemas.openxmlformats.org/officeDocument/2006/relationships/image" Target="../media/image73.png"/><Relationship Id="rId63" Type="http://schemas.openxmlformats.org/officeDocument/2006/relationships/image" Target="../media/image72.png"/><Relationship Id="rId62" Type="http://schemas.openxmlformats.org/officeDocument/2006/relationships/image" Target="../media/image71.png"/><Relationship Id="rId61" Type="http://schemas.openxmlformats.org/officeDocument/2006/relationships/image" Target="../media/image70.png"/><Relationship Id="rId60" Type="http://schemas.openxmlformats.org/officeDocument/2006/relationships/image" Target="../media/image69.png"/><Relationship Id="rId6" Type="http://schemas.openxmlformats.org/officeDocument/2006/relationships/image" Target="../media/image18.png"/><Relationship Id="rId59" Type="http://schemas.openxmlformats.org/officeDocument/2006/relationships/image" Target="../media/image68.png"/><Relationship Id="rId58" Type="http://schemas.openxmlformats.org/officeDocument/2006/relationships/image" Target="../media/image67.png"/><Relationship Id="rId57" Type="http://schemas.openxmlformats.org/officeDocument/2006/relationships/image" Target="../media/image66.png"/><Relationship Id="rId56" Type="http://schemas.openxmlformats.org/officeDocument/2006/relationships/image" Target="../media/image65.png"/><Relationship Id="rId55" Type="http://schemas.openxmlformats.org/officeDocument/2006/relationships/image" Target="../media/image64.GIF"/><Relationship Id="rId54" Type="http://schemas.openxmlformats.org/officeDocument/2006/relationships/image" Target="../media/image63.GIF"/><Relationship Id="rId53" Type="http://schemas.openxmlformats.org/officeDocument/2006/relationships/image" Target="../media/image62.png"/><Relationship Id="rId52" Type="http://schemas.openxmlformats.org/officeDocument/2006/relationships/image" Target="../media/image61.png"/><Relationship Id="rId51" Type="http://schemas.openxmlformats.org/officeDocument/2006/relationships/image" Target="../media/image60.png"/><Relationship Id="rId50" Type="http://schemas.openxmlformats.org/officeDocument/2006/relationships/image" Target="../media/image59.png"/><Relationship Id="rId5" Type="http://schemas.openxmlformats.org/officeDocument/2006/relationships/image" Target="../media/image17.png"/><Relationship Id="rId49" Type="http://schemas.openxmlformats.org/officeDocument/2006/relationships/image" Target="../media/image58.png"/><Relationship Id="rId48" Type="http://schemas.openxmlformats.org/officeDocument/2006/relationships/image" Target="../media/image57.png"/><Relationship Id="rId47" Type="http://schemas.openxmlformats.org/officeDocument/2006/relationships/image" Target="../media/image56.png"/><Relationship Id="rId46" Type="http://schemas.openxmlformats.org/officeDocument/2006/relationships/image" Target="../media/image55.png"/><Relationship Id="rId45" Type="http://schemas.openxmlformats.org/officeDocument/2006/relationships/image" Target="../media/image12.png"/><Relationship Id="rId44" Type="http://schemas.openxmlformats.org/officeDocument/2006/relationships/image" Target="../media/image54.png"/><Relationship Id="rId43" Type="http://schemas.openxmlformats.org/officeDocument/2006/relationships/image" Target="../media/image53.png"/><Relationship Id="rId42" Type="http://schemas.openxmlformats.org/officeDocument/2006/relationships/image" Target="../media/image52.png"/><Relationship Id="rId41" Type="http://schemas.openxmlformats.org/officeDocument/2006/relationships/image" Target="../media/image51.png"/><Relationship Id="rId40" Type="http://schemas.openxmlformats.org/officeDocument/2006/relationships/image" Target="../media/image50.png"/><Relationship Id="rId4" Type="http://schemas.openxmlformats.org/officeDocument/2006/relationships/image" Target="../media/image16.png"/><Relationship Id="rId39" Type="http://schemas.openxmlformats.org/officeDocument/2006/relationships/image" Target="../media/image49.png"/><Relationship Id="rId38" Type="http://schemas.openxmlformats.org/officeDocument/2006/relationships/image" Target="../media/image48.GIF"/><Relationship Id="rId37" Type="http://schemas.openxmlformats.org/officeDocument/2006/relationships/image" Target="../media/image47.png"/><Relationship Id="rId36" Type="http://schemas.openxmlformats.org/officeDocument/2006/relationships/image" Target="../media/image46.png"/><Relationship Id="rId35" Type="http://schemas.openxmlformats.org/officeDocument/2006/relationships/image" Target="../media/image11.GIF"/><Relationship Id="rId34" Type="http://schemas.openxmlformats.org/officeDocument/2006/relationships/image" Target="../media/image45.png"/><Relationship Id="rId33" Type="http://schemas.openxmlformats.org/officeDocument/2006/relationships/image" Target="../media/image44.png"/><Relationship Id="rId32" Type="http://schemas.openxmlformats.org/officeDocument/2006/relationships/image" Target="../media/image10.GIF"/><Relationship Id="rId31" Type="http://schemas.openxmlformats.org/officeDocument/2006/relationships/image" Target="../media/image43.png"/><Relationship Id="rId30" Type="http://schemas.openxmlformats.org/officeDocument/2006/relationships/image" Target="../media/image42.png"/><Relationship Id="rId3" Type="http://schemas.openxmlformats.org/officeDocument/2006/relationships/image" Target="../media/image15.jpeg"/><Relationship Id="rId29" Type="http://schemas.openxmlformats.org/officeDocument/2006/relationships/image" Target="../media/image41.png"/><Relationship Id="rId28" Type="http://schemas.openxmlformats.org/officeDocument/2006/relationships/image" Target="../media/image40.png"/><Relationship Id="rId27" Type="http://schemas.openxmlformats.org/officeDocument/2006/relationships/image" Target="../media/image39.png"/><Relationship Id="rId26" Type="http://schemas.openxmlformats.org/officeDocument/2006/relationships/image" Target="../media/image38.png"/><Relationship Id="rId25" Type="http://schemas.openxmlformats.org/officeDocument/2006/relationships/image" Target="../media/image37.png"/><Relationship Id="rId24" Type="http://schemas.openxmlformats.org/officeDocument/2006/relationships/image" Target="../media/image36.png"/><Relationship Id="rId23" Type="http://schemas.openxmlformats.org/officeDocument/2006/relationships/image" Target="../media/image35.png"/><Relationship Id="rId22" Type="http://schemas.openxmlformats.org/officeDocument/2006/relationships/image" Target="../media/image34.GIF"/><Relationship Id="rId21" Type="http://schemas.openxmlformats.org/officeDocument/2006/relationships/image" Target="../media/image33.GIF"/><Relationship Id="rId20" Type="http://schemas.openxmlformats.org/officeDocument/2006/relationships/image" Target="../media/image32.GIF"/><Relationship Id="rId2" Type="http://schemas.openxmlformats.org/officeDocument/2006/relationships/image" Target="../media/image14.jpeg"/><Relationship Id="rId19" Type="http://schemas.openxmlformats.org/officeDocument/2006/relationships/image" Target="../media/image31.GIF"/><Relationship Id="rId18" Type="http://schemas.openxmlformats.org/officeDocument/2006/relationships/image" Target="../media/image30.GIF"/><Relationship Id="rId17" Type="http://schemas.openxmlformats.org/officeDocument/2006/relationships/image" Target="../media/image29.png"/><Relationship Id="rId16" Type="http://schemas.openxmlformats.org/officeDocument/2006/relationships/image" Target="../media/image28.png"/><Relationship Id="rId15" Type="http://schemas.openxmlformats.org/officeDocument/2006/relationships/image" Target="../media/image27.png"/><Relationship Id="rId14" Type="http://schemas.openxmlformats.org/officeDocument/2006/relationships/image" Target="../media/image26.png"/><Relationship Id="rId13" Type="http://schemas.openxmlformats.org/officeDocument/2006/relationships/image" Target="../media/image25.png"/><Relationship Id="rId12" Type="http://schemas.openxmlformats.org/officeDocument/2006/relationships/image" Target="../media/image24.png"/><Relationship Id="rId11" Type="http://schemas.openxmlformats.org/officeDocument/2006/relationships/image" Target="../media/image23.png"/><Relationship Id="rId10" Type="http://schemas.openxmlformats.org/officeDocument/2006/relationships/image" Target="../media/image22.png"/><Relationship Id="rId1" Type="http://schemas.openxmlformats.org/officeDocument/2006/relationships/image" Target="../media/image1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236537</xdr:colOff>
      <xdr:row>23</xdr:row>
      <xdr:rowOff>39858</xdr:rowOff>
    </xdr:from>
    <xdr:to>
      <xdr:col>5</xdr:col>
      <xdr:colOff>152400</xdr:colOff>
      <xdr:row>24</xdr:row>
      <xdr:rowOff>39687</xdr:rowOff>
    </xdr:to>
    <xdr:pic>
      <xdr:nvPicPr>
        <xdr:cNvPr id="5" name="图片 4"/>
        <xdr:cNvPicPr/>
      </xdr:nvPicPr>
      <xdr:blipFill>
        <a:blip r:embed="rId1"/>
        <a:stretch>
          <a:fillRect/>
        </a:stretch>
      </xdr:blipFill>
      <xdr:spPr>
        <a:xfrm>
          <a:off x="4612640" y="19781520"/>
          <a:ext cx="2056130" cy="952500"/>
        </a:xfrm>
        <a:prstGeom prst="rect">
          <a:avLst/>
        </a:prstGeom>
      </xdr:spPr>
    </xdr:pic>
    <xdr:clientData/>
  </xdr:twoCellAnchor>
  <xdr:twoCellAnchor editAs="oneCell">
    <xdr:from>
      <xdr:col>4</xdr:col>
      <xdr:colOff>223520</xdr:colOff>
      <xdr:row>17</xdr:row>
      <xdr:rowOff>950595</xdr:rowOff>
    </xdr:from>
    <xdr:to>
      <xdr:col>5</xdr:col>
      <xdr:colOff>152400</xdr:colOff>
      <xdr:row>19</xdr:row>
      <xdr:rowOff>201930</xdr:rowOff>
    </xdr:to>
    <xdr:pic>
      <xdr:nvPicPr>
        <xdr:cNvPr id="27" name="26"/>
        <xdr:cNvPicPr/>
      </xdr:nvPicPr>
      <xdr:blipFill>
        <a:blip r:embed="rId2"/>
        <a:stretch>
          <a:fillRect/>
        </a:stretch>
      </xdr:blipFill>
      <xdr:spPr>
        <a:xfrm>
          <a:off x="4599940" y="14977745"/>
          <a:ext cx="2068830" cy="1156335"/>
        </a:xfrm>
        <a:prstGeom prst="rect">
          <a:avLst/>
        </a:prstGeom>
      </xdr:spPr>
    </xdr:pic>
    <xdr:clientData/>
  </xdr:twoCellAnchor>
  <xdr:twoCellAnchor editAs="oneCell">
    <xdr:from>
      <xdr:col>4</xdr:col>
      <xdr:colOff>212723</xdr:colOff>
      <xdr:row>20</xdr:row>
      <xdr:rowOff>47624</xdr:rowOff>
    </xdr:from>
    <xdr:to>
      <xdr:col>4</xdr:col>
      <xdr:colOff>2008186</xdr:colOff>
      <xdr:row>21</xdr:row>
      <xdr:rowOff>55561</xdr:rowOff>
    </xdr:to>
    <xdr:pic>
      <xdr:nvPicPr>
        <xdr:cNvPr id="29" name="28"/>
        <xdr:cNvPicPr/>
      </xdr:nvPicPr>
      <xdr:blipFill>
        <a:blip r:embed="rId3"/>
        <a:stretch>
          <a:fillRect/>
        </a:stretch>
      </xdr:blipFill>
      <xdr:spPr>
        <a:xfrm>
          <a:off x="4588510" y="16931640"/>
          <a:ext cx="1795780" cy="960755"/>
        </a:xfrm>
        <a:prstGeom prst="rect">
          <a:avLst/>
        </a:prstGeom>
      </xdr:spPr>
    </xdr:pic>
    <xdr:clientData/>
  </xdr:twoCellAnchor>
  <xdr:twoCellAnchor editAs="oneCell">
    <xdr:from>
      <xdr:col>4</xdr:col>
      <xdr:colOff>188912</xdr:colOff>
      <xdr:row>20</xdr:row>
      <xdr:rowOff>952499</xdr:rowOff>
    </xdr:from>
    <xdr:to>
      <xdr:col>4</xdr:col>
      <xdr:colOff>2063750</xdr:colOff>
      <xdr:row>22</xdr:row>
      <xdr:rowOff>79374</xdr:rowOff>
    </xdr:to>
    <xdr:pic>
      <xdr:nvPicPr>
        <xdr:cNvPr id="30" name="29"/>
        <xdr:cNvPicPr/>
      </xdr:nvPicPr>
      <xdr:blipFill>
        <a:blip r:embed="rId4"/>
        <a:stretch>
          <a:fillRect/>
        </a:stretch>
      </xdr:blipFill>
      <xdr:spPr>
        <a:xfrm>
          <a:off x="4565015" y="17836515"/>
          <a:ext cx="1875155" cy="1031875"/>
        </a:xfrm>
        <a:prstGeom prst="rect">
          <a:avLst/>
        </a:prstGeom>
      </xdr:spPr>
    </xdr:pic>
    <xdr:clientData/>
  </xdr:twoCellAnchor>
  <xdr:twoCellAnchor editAs="oneCell">
    <xdr:from>
      <xdr:col>4</xdr:col>
      <xdr:colOff>539751</xdr:colOff>
      <xdr:row>33</xdr:row>
      <xdr:rowOff>142875</xdr:rowOff>
    </xdr:from>
    <xdr:to>
      <xdr:col>4</xdr:col>
      <xdr:colOff>1611313</xdr:colOff>
      <xdr:row>33</xdr:row>
      <xdr:rowOff>944562</xdr:rowOff>
    </xdr:to>
    <xdr:pic>
      <xdr:nvPicPr>
        <xdr:cNvPr id="32" name="31"/>
        <xdr:cNvPicPr/>
      </xdr:nvPicPr>
      <xdr:blipFill>
        <a:blip r:embed="rId5"/>
        <a:stretch>
          <a:fillRect/>
        </a:stretch>
      </xdr:blipFill>
      <xdr:spPr>
        <a:xfrm>
          <a:off x="4916170" y="29410025"/>
          <a:ext cx="1071245" cy="801370"/>
        </a:xfrm>
        <a:prstGeom prst="rect">
          <a:avLst/>
        </a:prstGeom>
      </xdr:spPr>
    </xdr:pic>
    <xdr:clientData/>
  </xdr:twoCellAnchor>
  <xdr:twoCellAnchor editAs="oneCell">
    <xdr:from>
      <xdr:col>4</xdr:col>
      <xdr:colOff>507999</xdr:colOff>
      <xdr:row>33</xdr:row>
      <xdr:rowOff>992188</xdr:rowOff>
    </xdr:from>
    <xdr:to>
      <xdr:col>4</xdr:col>
      <xdr:colOff>1666874</xdr:colOff>
      <xdr:row>34</xdr:row>
      <xdr:rowOff>944562</xdr:rowOff>
    </xdr:to>
    <xdr:pic>
      <xdr:nvPicPr>
        <xdr:cNvPr id="33" name="32"/>
        <xdr:cNvPicPr/>
      </xdr:nvPicPr>
      <xdr:blipFill>
        <a:blip r:embed="rId6"/>
        <a:stretch>
          <a:fillRect/>
        </a:stretch>
      </xdr:blipFill>
      <xdr:spPr>
        <a:xfrm>
          <a:off x="4883785" y="30219650"/>
          <a:ext cx="1158875" cy="944245"/>
        </a:xfrm>
        <a:prstGeom prst="rect">
          <a:avLst/>
        </a:prstGeom>
      </xdr:spPr>
    </xdr:pic>
    <xdr:clientData/>
  </xdr:twoCellAnchor>
  <xdr:oneCellAnchor>
    <xdr:from>
      <xdr:col>4</xdr:col>
      <xdr:colOff>261937</xdr:colOff>
      <xdr:row>46</xdr:row>
      <xdr:rowOff>23812</xdr:rowOff>
    </xdr:from>
    <xdr:ext cx="1698625" cy="936625"/>
    <xdr:pic>
      <xdr:nvPicPr>
        <xdr:cNvPr id="44" name="43"/>
        <xdr:cNvPicPr/>
      </xdr:nvPicPr>
      <xdr:blipFill>
        <a:blip r:embed="rId7"/>
        <a:stretch>
          <a:fillRect/>
        </a:stretch>
      </xdr:blipFill>
      <xdr:spPr>
        <a:xfrm>
          <a:off x="4638040" y="41673145"/>
          <a:ext cx="1698625" cy="936625"/>
        </a:xfrm>
        <a:prstGeom prst="rect">
          <a:avLst/>
        </a:prstGeom>
      </xdr:spPr>
    </xdr:pic>
    <xdr:clientData/>
  </xdr:oneCellAnchor>
  <xdr:oneCellAnchor>
    <xdr:from>
      <xdr:col>4</xdr:col>
      <xdr:colOff>166687</xdr:colOff>
      <xdr:row>46</xdr:row>
      <xdr:rowOff>991413</xdr:rowOff>
    </xdr:from>
    <xdr:ext cx="1968500" cy="953273"/>
    <xdr:pic>
      <xdr:nvPicPr>
        <xdr:cNvPr id="45" name="44"/>
        <xdr:cNvPicPr/>
      </xdr:nvPicPr>
      <xdr:blipFill>
        <a:blip r:embed="rId8"/>
        <a:stretch>
          <a:fillRect/>
        </a:stretch>
      </xdr:blipFill>
      <xdr:spPr>
        <a:xfrm>
          <a:off x="4542790" y="42602150"/>
          <a:ext cx="1968500" cy="953135"/>
        </a:xfrm>
        <a:prstGeom prst="rect">
          <a:avLst/>
        </a:prstGeom>
      </xdr:spPr>
    </xdr:pic>
    <xdr:clientData/>
  </xdr:oneCellAnchor>
  <xdr:twoCellAnchor editAs="oneCell">
    <xdr:from>
      <xdr:col>4</xdr:col>
      <xdr:colOff>318770</xdr:colOff>
      <xdr:row>17</xdr:row>
      <xdr:rowOff>19050</xdr:rowOff>
    </xdr:from>
    <xdr:to>
      <xdr:col>4</xdr:col>
      <xdr:colOff>1986280</xdr:colOff>
      <xdr:row>18</xdr:row>
      <xdr:rowOff>47625</xdr:rowOff>
    </xdr:to>
    <xdr:pic>
      <xdr:nvPicPr>
        <xdr:cNvPr id="78" name="ID_4611F2994AC7459F80ACE7DE62B57913"/>
        <xdr:cNvPicPr>
          <a:picLocks noChangeAspect="1"/>
        </xdr:cNvPicPr>
      </xdr:nvPicPr>
      <xdr:blipFill>
        <a:blip r:embed="rId9"/>
        <a:stretch>
          <a:fillRect/>
        </a:stretch>
      </xdr:blipFill>
      <xdr:spPr>
        <a:xfrm>
          <a:off x="4695190" y="14046200"/>
          <a:ext cx="1667510" cy="9810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298450</xdr:colOff>
      <xdr:row>3</xdr:row>
      <xdr:rowOff>63500</xdr:rowOff>
    </xdr:from>
    <xdr:to>
      <xdr:col>4</xdr:col>
      <xdr:colOff>1447800</xdr:colOff>
      <xdr:row>3</xdr:row>
      <xdr:rowOff>850900</xdr:rowOff>
    </xdr:to>
    <xdr:pic>
      <xdr:nvPicPr>
        <xdr:cNvPr id="5" name="图片 4"/>
        <xdr:cNvPicPr/>
      </xdr:nvPicPr>
      <xdr:blipFill>
        <a:blip r:embed="rId1"/>
        <a:srcRect l="2" t="1150" r="-194" b="2213"/>
        <a:stretch>
          <a:fillRect/>
        </a:stretch>
      </xdr:blipFill>
      <xdr:spPr>
        <a:xfrm>
          <a:off x="5534660" y="635000"/>
          <a:ext cx="1149350" cy="787400"/>
        </a:xfrm>
        <a:prstGeom prst="rect">
          <a:avLst/>
        </a:prstGeom>
      </xdr:spPr>
    </xdr:pic>
    <xdr:clientData/>
  </xdr:twoCellAnchor>
  <xdr:twoCellAnchor editAs="oneCell">
    <xdr:from>
      <xdr:col>4</xdr:col>
      <xdr:colOff>158750</xdr:colOff>
      <xdr:row>4</xdr:row>
      <xdr:rowOff>152400</xdr:rowOff>
    </xdr:from>
    <xdr:to>
      <xdr:col>4</xdr:col>
      <xdr:colOff>1447065</xdr:colOff>
      <xdr:row>4</xdr:row>
      <xdr:rowOff>891806</xdr:rowOff>
    </xdr:to>
    <xdr:pic>
      <xdr:nvPicPr>
        <xdr:cNvPr id="6" name="图片 5"/>
        <xdr:cNvPicPr/>
      </xdr:nvPicPr>
      <xdr:blipFill>
        <a:blip r:embed="rId2"/>
        <a:stretch>
          <a:fillRect/>
        </a:stretch>
      </xdr:blipFill>
      <xdr:spPr>
        <a:xfrm>
          <a:off x="5394960" y="1676400"/>
          <a:ext cx="1287780" cy="739140"/>
        </a:xfrm>
        <a:prstGeom prst="rect">
          <a:avLst/>
        </a:prstGeom>
      </xdr:spPr>
    </xdr:pic>
    <xdr:clientData/>
  </xdr:twoCellAnchor>
  <xdr:twoCellAnchor editAs="oneCell">
    <xdr:from>
      <xdr:col>4</xdr:col>
      <xdr:colOff>88900</xdr:colOff>
      <xdr:row>5</xdr:row>
      <xdr:rowOff>31750</xdr:rowOff>
    </xdr:from>
    <xdr:to>
      <xdr:col>4</xdr:col>
      <xdr:colOff>1500232</xdr:colOff>
      <xdr:row>5</xdr:row>
      <xdr:rowOff>888999</xdr:rowOff>
    </xdr:to>
    <xdr:pic>
      <xdr:nvPicPr>
        <xdr:cNvPr id="7" name="13"/>
        <xdr:cNvPicPr/>
      </xdr:nvPicPr>
      <xdr:blipFill>
        <a:blip r:embed="rId3"/>
        <a:stretch>
          <a:fillRect/>
        </a:stretch>
      </xdr:blipFill>
      <xdr:spPr>
        <a:xfrm>
          <a:off x="5325110" y="2508250"/>
          <a:ext cx="1410970" cy="8566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527050</xdr:colOff>
      <xdr:row>6</xdr:row>
      <xdr:rowOff>95250</xdr:rowOff>
    </xdr:to>
    <xdr:pic>
      <xdr:nvPicPr>
        <xdr:cNvPr id="2" name="ID_3373BE7D36BC4804A0D71187E80B9B9B" descr="post_object_image_3122299006"/>
        <xdr:cNvPicPr/>
      </xdr:nvPicPr>
      <xdr:blipFill>
        <a:blip r:embed="rId1"/>
        <a:stretch>
          <a:fillRect/>
        </a:stretch>
      </xdr:blipFill>
      <xdr:spPr>
        <a:xfrm>
          <a:off x="0" y="0"/>
          <a:ext cx="1898650" cy="1123950"/>
        </a:xfrm>
        <a:prstGeom prst="rect">
          <a:avLst/>
        </a:prstGeom>
      </xdr:spPr>
    </xdr:pic>
    <xdr:clientData/>
  </xdr:twoCellAnchor>
  <xdr:twoCellAnchor editAs="oneCell">
    <xdr:from>
      <xdr:col>0</xdr:col>
      <xdr:colOff>0</xdr:colOff>
      <xdr:row>0</xdr:row>
      <xdr:rowOff>0</xdr:rowOff>
    </xdr:from>
    <xdr:to>
      <xdr:col>5</xdr:col>
      <xdr:colOff>400050</xdr:colOff>
      <xdr:row>14</xdr:row>
      <xdr:rowOff>120650</xdr:rowOff>
    </xdr:to>
    <xdr:pic>
      <xdr:nvPicPr>
        <xdr:cNvPr id="3" name="ID_FC9721DFB10D43E080E699315B03526F" descr="post_object_image_3488293408"/>
        <xdr:cNvPicPr/>
      </xdr:nvPicPr>
      <xdr:blipFill>
        <a:blip r:embed="rId2"/>
        <a:stretch>
          <a:fillRect/>
        </a:stretch>
      </xdr:blipFill>
      <xdr:spPr>
        <a:xfrm>
          <a:off x="0" y="0"/>
          <a:ext cx="3829050" cy="2520950"/>
        </a:xfrm>
        <a:prstGeom prst="rect">
          <a:avLst/>
        </a:prstGeom>
      </xdr:spPr>
    </xdr:pic>
    <xdr:clientData/>
  </xdr:twoCellAnchor>
  <xdr:twoCellAnchor editAs="oneCell">
    <xdr:from>
      <xdr:col>0</xdr:col>
      <xdr:colOff>0</xdr:colOff>
      <xdr:row>0</xdr:row>
      <xdr:rowOff>0</xdr:rowOff>
    </xdr:from>
    <xdr:to>
      <xdr:col>5</xdr:col>
      <xdr:colOff>400050</xdr:colOff>
      <xdr:row>21</xdr:row>
      <xdr:rowOff>165100</xdr:rowOff>
    </xdr:to>
    <xdr:pic>
      <xdr:nvPicPr>
        <xdr:cNvPr id="5" name="ID_DF849A8055A24D77959983BD58B231EC" descr="post_object_image_2339246508"/>
        <xdr:cNvPicPr/>
      </xdr:nvPicPr>
      <xdr:blipFill>
        <a:blip r:embed="rId3"/>
        <a:stretch>
          <a:fillRect/>
        </a:stretch>
      </xdr:blipFill>
      <xdr:spPr>
        <a:xfrm>
          <a:off x="0" y="0"/>
          <a:ext cx="3829050" cy="3765550"/>
        </a:xfrm>
        <a:prstGeom prst="rect">
          <a:avLst/>
        </a:prstGeom>
      </xdr:spPr>
    </xdr:pic>
    <xdr:clientData/>
  </xdr:twoCellAnchor>
  <xdr:twoCellAnchor editAs="oneCell">
    <xdr:from>
      <xdr:col>0</xdr:col>
      <xdr:colOff>0</xdr:colOff>
      <xdr:row>0</xdr:row>
      <xdr:rowOff>0</xdr:rowOff>
    </xdr:from>
    <xdr:to>
      <xdr:col>2</xdr:col>
      <xdr:colOff>28575</xdr:colOff>
      <xdr:row>5</xdr:row>
      <xdr:rowOff>76200</xdr:rowOff>
    </xdr:to>
    <xdr:pic>
      <xdr:nvPicPr>
        <xdr:cNvPr id="84" name="ID_D7D0E951F9CA41158F269C0C5BF08632"/>
        <xdr:cNvPicPr>
          <a:picLocks noChangeAspect="1"/>
        </xdr:cNvPicPr>
      </xdr:nvPicPr>
      <xdr:blipFill>
        <a:blip r:embed="rId4"/>
        <a:stretch>
          <a:fillRect/>
        </a:stretch>
      </xdr:blipFill>
      <xdr:spPr>
        <a:xfrm>
          <a:off x="4746625" y="80973295"/>
          <a:ext cx="1400175" cy="933450"/>
        </a:xfrm>
        <a:prstGeom prst="rect">
          <a:avLst/>
        </a:prstGeom>
      </xdr:spPr>
    </xdr:pic>
    <xdr:clientData/>
  </xdr:twoCellAnchor>
  <xdr:twoCellAnchor editAs="oneCell">
    <xdr:from>
      <xdr:col>0</xdr:col>
      <xdr:colOff>0</xdr:colOff>
      <xdr:row>0</xdr:row>
      <xdr:rowOff>0</xdr:rowOff>
    </xdr:from>
    <xdr:to>
      <xdr:col>1</xdr:col>
      <xdr:colOff>514350</xdr:colOff>
      <xdr:row>5</xdr:row>
      <xdr:rowOff>28575</xdr:rowOff>
    </xdr:to>
    <xdr:pic>
      <xdr:nvPicPr>
        <xdr:cNvPr id="88" name="ID_27BFB417A5514C279F6E88F531F776BD"/>
        <xdr:cNvPicPr>
          <a:picLocks noChangeAspect="1"/>
        </xdr:cNvPicPr>
      </xdr:nvPicPr>
      <xdr:blipFill>
        <a:blip r:embed="rId5"/>
        <a:stretch>
          <a:fillRect/>
        </a:stretch>
      </xdr:blipFill>
      <xdr:spPr>
        <a:xfrm>
          <a:off x="4977130" y="82014695"/>
          <a:ext cx="1200150" cy="885825"/>
        </a:xfrm>
        <a:prstGeom prst="rect">
          <a:avLst/>
        </a:prstGeom>
      </xdr:spPr>
    </xdr:pic>
    <xdr:clientData/>
  </xdr:twoCellAnchor>
  <xdr:twoCellAnchor editAs="oneCell">
    <xdr:from>
      <xdr:col>0</xdr:col>
      <xdr:colOff>0</xdr:colOff>
      <xdr:row>0</xdr:row>
      <xdr:rowOff>0</xdr:rowOff>
    </xdr:from>
    <xdr:to>
      <xdr:col>3</xdr:col>
      <xdr:colOff>32385</xdr:colOff>
      <xdr:row>5</xdr:row>
      <xdr:rowOff>71755</xdr:rowOff>
    </xdr:to>
    <xdr:pic>
      <xdr:nvPicPr>
        <xdr:cNvPr id="86" name="ID_7C2044EF5B3C4726883B81CE1A19A4C4"/>
        <xdr:cNvPicPr/>
      </xdr:nvPicPr>
      <xdr:blipFill>
        <a:blip r:embed="rId6"/>
        <a:srcRect t="17731" b="15603"/>
        <a:stretch>
          <a:fillRect/>
        </a:stretch>
      </xdr:blipFill>
      <xdr:spPr>
        <a:xfrm>
          <a:off x="4462145" y="51563270"/>
          <a:ext cx="2089785" cy="929005"/>
        </a:xfrm>
        <a:prstGeom prst="rect">
          <a:avLst/>
        </a:prstGeom>
      </xdr:spPr>
    </xdr:pic>
    <xdr:clientData/>
  </xdr:twoCellAnchor>
  <xdr:twoCellAnchor editAs="oneCell">
    <xdr:from>
      <xdr:col>0</xdr:col>
      <xdr:colOff>0</xdr:colOff>
      <xdr:row>0</xdr:row>
      <xdr:rowOff>0</xdr:rowOff>
    </xdr:from>
    <xdr:to>
      <xdr:col>1</xdr:col>
      <xdr:colOff>647700</xdr:colOff>
      <xdr:row>5</xdr:row>
      <xdr:rowOff>133350</xdr:rowOff>
    </xdr:to>
    <xdr:pic>
      <xdr:nvPicPr>
        <xdr:cNvPr id="83" name="ID_3B46D9829BAE4282AE6ADF17FD4224AF"/>
        <xdr:cNvPicPr>
          <a:picLocks noChangeAspect="1"/>
        </xdr:cNvPicPr>
      </xdr:nvPicPr>
      <xdr:blipFill>
        <a:blip r:embed="rId7"/>
        <a:stretch>
          <a:fillRect/>
        </a:stretch>
      </xdr:blipFill>
      <xdr:spPr>
        <a:xfrm>
          <a:off x="4883150" y="79922370"/>
          <a:ext cx="1333500" cy="990600"/>
        </a:xfrm>
        <a:prstGeom prst="rect">
          <a:avLst/>
        </a:prstGeom>
      </xdr:spPr>
    </xdr:pic>
    <xdr:clientData/>
  </xdr:twoCellAnchor>
  <xdr:twoCellAnchor editAs="oneCell">
    <xdr:from>
      <xdr:col>0</xdr:col>
      <xdr:colOff>0</xdr:colOff>
      <xdr:row>0</xdr:row>
      <xdr:rowOff>0</xdr:rowOff>
    </xdr:from>
    <xdr:to>
      <xdr:col>2</xdr:col>
      <xdr:colOff>422275</xdr:colOff>
      <xdr:row>4</xdr:row>
      <xdr:rowOff>69215</xdr:rowOff>
    </xdr:to>
    <xdr:pic>
      <xdr:nvPicPr>
        <xdr:cNvPr id="81" name="ID_B81AD96B50F748189B7B28F55DFF6286"/>
        <xdr:cNvPicPr/>
      </xdr:nvPicPr>
      <xdr:blipFill>
        <a:blip r:embed="rId8"/>
        <a:stretch>
          <a:fillRect/>
        </a:stretch>
      </xdr:blipFill>
      <xdr:spPr>
        <a:xfrm>
          <a:off x="4646930" y="38363525"/>
          <a:ext cx="1793875" cy="755015"/>
        </a:xfrm>
        <a:prstGeom prst="rect">
          <a:avLst/>
        </a:prstGeom>
      </xdr:spPr>
    </xdr:pic>
    <xdr:clientData/>
  </xdr:twoCellAnchor>
  <xdr:twoCellAnchor editAs="oneCell">
    <xdr:from>
      <xdr:col>0</xdr:col>
      <xdr:colOff>0</xdr:colOff>
      <xdr:row>0</xdr:row>
      <xdr:rowOff>0</xdr:rowOff>
    </xdr:from>
    <xdr:to>
      <xdr:col>1</xdr:col>
      <xdr:colOff>638175</xdr:colOff>
      <xdr:row>5</xdr:row>
      <xdr:rowOff>85725</xdr:rowOff>
    </xdr:to>
    <xdr:pic>
      <xdr:nvPicPr>
        <xdr:cNvPr id="75" name="ID_D104A6378B4E4FE5991AAB96E83BB407"/>
        <xdr:cNvPicPr>
          <a:picLocks noChangeAspect="1"/>
        </xdr:cNvPicPr>
      </xdr:nvPicPr>
      <xdr:blipFill>
        <a:blip r:embed="rId9"/>
        <a:stretch>
          <a:fillRect/>
        </a:stretch>
      </xdr:blipFill>
      <xdr:spPr>
        <a:xfrm>
          <a:off x="4821555" y="71891525"/>
          <a:ext cx="1323975" cy="942975"/>
        </a:xfrm>
        <a:prstGeom prst="rect">
          <a:avLst/>
        </a:prstGeom>
      </xdr:spPr>
    </xdr:pic>
    <xdr:clientData/>
  </xdr:twoCellAnchor>
  <xdr:twoCellAnchor editAs="oneCell">
    <xdr:from>
      <xdr:col>0</xdr:col>
      <xdr:colOff>0</xdr:colOff>
      <xdr:row>0</xdr:row>
      <xdr:rowOff>0</xdr:rowOff>
    </xdr:from>
    <xdr:to>
      <xdr:col>2</xdr:col>
      <xdr:colOff>269875</xdr:colOff>
      <xdr:row>5</xdr:row>
      <xdr:rowOff>47625</xdr:rowOff>
    </xdr:to>
    <xdr:pic>
      <xdr:nvPicPr>
        <xdr:cNvPr id="74" name="ID_95C3C489B70A473CBBC49299557F61F0"/>
        <xdr:cNvPicPr/>
      </xdr:nvPicPr>
      <xdr:blipFill>
        <a:blip r:embed="rId10"/>
        <a:stretch>
          <a:fillRect/>
        </a:stretch>
      </xdr:blipFill>
      <xdr:spPr>
        <a:xfrm>
          <a:off x="4703445" y="76979145"/>
          <a:ext cx="1641475" cy="904875"/>
        </a:xfrm>
        <a:prstGeom prst="rect">
          <a:avLst/>
        </a:prstGeom>
      </xdr:spPr>
    </xdr:pic>
    <xdr:clientData/>
  </xdr:twoCellAnchor>
  <xdr:twoCellAnchor editAs="oneCell">
    <xdr:from>
      <xdr:col>0</xdr:col>
      <xdr:colOff>0</xdr:colOff>
      <xdr:row>0</xdr:row>
      <xdr:rowOff>0</xdr:rowOff>
    </xdr:from>
    <xdr:to>
      <xdr:col>3</xdr:col>
      <xdr:colOff>38100</xdr:colOff>
      <xdr:row>5</xdr:row>
      <xdr:rowOff>25400</xdr:rowOff>
    </xdr:to>
    <xdr:pic>
      <xdr:nvPicPr>
        <xdr:cNvPr id="73" name="ID_F656040D3D47483AA063759AD8BF18A3"/>
        <xdr:cNvPicPr/>
      </xdr:nvPicPr>
      <xdr:blipFill>
        <a:blip r:embed="rId11"/>
        <a:stretch>
          <a:fillRect/>
        </a:stretch>
      </xdr:blipFill>
      <xdr:spPr>
        <a:xfrm>
          <a:off x="4504055" y="75937745"/>
          <a:ext cx="2095500" cy="882650"/>
        </a:xfrm>
        <a:prstGeom prst="rect">
          <a:avLst/>
        </a:prstGeom>
      </xdr:spPr>
    </xdr:pic>
    <xdr:clientData/>
  </xdr:twoCellAnchor>
  <xdr:twoCellAnchor editAs="oneCell">
    <xdr:from>
      <xdr:col>0</xdr:col>
      <xdr:colOff>0</xdr:colOff>
      <xdr:row>0</xdr:row>
      <xdr:rowOff>0</xdr:rowOff>
    </xdr:from>
    <xdr:to>
      <xdr:col>2</xdr:col>
      <xdr:colOff>329565</xdr:colOff>
      <xdr:row>5</xdr:row>
      <xdr:rowOff>47625</xdr:rowOff>
    </xdr:to>
    <xdr:pic>
      <xdr:nvPicPr>
        <xdr:cNvPr id="72" name="ID_76F0B705FFE149DD9E443AF4B5A9E26E"/>
        <xdr:cNvPicPr/>
      </xdr:nvPicPr>
      <xdr:blipFill>
        <a:blip r:embed="rId12"/>
        <a:stretch>
          <a:fillRect/>
        </a:stretch>
      </xdr:blipFill>
      <xdr:spPr>
        <a:xfrm>
          <a:off x="4620260" y="74947145"/>
          <a:ext cx="1701165" cy="904875"/>
        </a:xfrm>
        <a:prstGeom prst="rect">
          <a:avLst/>
        </a:prstGeom>
      </xdr:spPr>
    </xdr:pic>
    <xdr:clientData/>
  </xdr:twoCellAnchor>
  <xdr:twoCellAnchor editAs="oneCell">
    <xdr:from>
      <xdr:col>0</xdr:col>
      <xdr:colOff>0</xdr:colOff>
      <xdr:row>0</xdr:row>
      <xdr:rowOff>0</xdr:rowOff>
    </xdr:from>
    <xdr:to>
      <xdr:col>2</xdr:col>
      <xdr:colOff>267335</xdr:colOff>
      <xdr:row>5</xdr:row>
      <xdr:rowOff>39370</xdr:rowOff>
    </xdr:to>
    <xdr:pic>
      <xdr:nvPicPr>
        <xdr:cNvPr id="70" name="ID_3D2941C61A2F4A7B82828EC87282CBB4"/>
        <xdr:cNvPicPr/>
      </xdr:nvPicPr>
      <xdr:blipFill>
        <a:blip r:embed="rId13"/>
        <a:stretch>
          <a:fillRect/>
        </a:stretch>
      </xdr:blipFill>
      <xdr:spPr>
        <a:xfrm>
          <a:off x="4706620" y="72931020"/>
          <a:ext cx="1638935" cy="896620"/>
        </a:xfrm>
        <a:prstGeom prst="rect">
          <a:avLst/>
        </a:prstGeom>
      </xdr:spPr>
    </xdr:pic>
    <xdr:clientData/>
  </xdr:twoCellAnchor>
  <xdr:twoCellAnchor editAs="oneCell">
    <xdr:from>
      <xdr:col>0</xdr:col>
      <xdr:colOff>0</xdr:colOff>
      <xdr:row>0</xdr:row>
      <xdr:rowOff>0</xdr:rowOff>
    </xdr:from>
    <xdr:to>
      <xdr:col>2</xdr:col>
      <xdr:colOff>334645</xdr:colOff>
      <xdr:row>5</xdr:row>
      <xdr:rowOff>111125</xdr:rowOff>
    </xdr:to>
    <xdr:pic>
      <xdr:nvPicPr>
        <xdr:cNvPr id="69" name="ID_CA2B86D79197419B926E18B6D3C24905"/>
        <xdr:cNvPicPr/>
      </xdr:nvPicPr>
      <xdr:blipFill>
        <a:blip r:embed="rId14"/>
        <a:stretch>
          <a:fillRect/>
        </a:stretch>
      </xdr:blipFill>
      <xdr:spPr>
        <a:xfrm>
          <a:off x="4607560" y="70819645"/>
          <a:ext cx="1706245" cy="968375"/>
        </a:xfrm>
        <a:prstGeom prst="rect">
          <a:avLst/>
        </a:prstGeom>
      </xdr:spPr>
    </xdr:pic>
    <xdr:clientData/>
  </xdr:twoCellAnchor>
  <xdr:twoCellAnchor editAs="oneCell">
    <xdr:from>
      <xdr:col>0</xdr:col>
      <xdr:colOff>0</xdr:colOff>
      <xdr:row>0</xdr:row>
      <xdr:rowOff>0</xdr:rowOff>
    </xdr:from>
    <xdr:to>
      <xdr:col>2</xdr:col>
      <xdr:colOff>219710</xdr:colOff>
      <xdr:row>5</xdr:row>
      <xdr:rowOff>103505</xdr:rowOff>
    </xdr:to>
    <xdr:pic>
      <xdr:nvPicPr>
        <xdr:cNvPr id="68" name="ID_4D49EC8A254642578F5168C09E341743"/>
        <xdr:cNvPicPr/>
      </xdr:nvPicPr>
      <xdr:blipFill>
        <a:blip r:embed="rId15"/>
        <a:stretch>
          <a:fillRect/>
        </a:stretch>
      </xdr:blipFill>
      <xdr:spPr>
        <a:xfrm>
          <a:off x="4618990" y="69811265"/>
          <a:ext cx="1591310" cy="960755"/>
        </a:xfrm>
        <a:prstGeom prst="rect">
          <a:avLst/>
        </a:prstGeom>
      </xdr:spPr>
    </xdr:pic>
    <xdr:clientData/>
  </xdr:twoCellAnchor>
  <xdr:twoCellAnchor editAs="oneCell">
    <xdr:from>
      <xdr:col>0</xdr:col>
      <xdr:colOff>0</xdr:colOff>
      <xdr:row>0</xdr:row>
      <xdr:rowOff>0</xdr:rowOff>
    </xdr:from>
    <xdr:to>
      <xdr:col>2</xdr:col>
      <xdr:colOff>356235</xdr:colOff>
      <xdr:row>5</xdr:row>
      <xdr:rowOff>111125</xdr:rowOff>
    </xdr:to>
    <xdr:pic>
      <xdr:nvPicPr>
        <xdr:cNvPr id="67" name="ID_B6C1108CE5734234B9A011A799C8E5B9"/>
        <xdr:cNvPicPr/>
      </xdr:nvPicPr>
      <xdr:blipFill>
        <a:blip r:embed="rId16"/>
        <a:stretch>
          <a:fillRect/>
        </a:stretch>
      </xdr:blipFill>
      <xdr:spPr>
        <a:xfrm>
          <a:off x="4712970" y="68811140"/>
          <a:ext cx="1727835" cy="968375"/>
        </a:xfrm>
        <a:prstGeom prst="rect">
          <a:avLst/>
        </a:prstGeom>
      </xdr:spPr>
    </xdr:pic>
    <xdr:clientData/>
  </xdr:twoCellAnchor>
  <xdr:twoCellAnchor editAs="oneCell">
    <xdr:from>
      <xdr:col>0</xdr:col>
      <xdr:colOff>0</xdr:colOff>
      <xdr:row>0</xdr:row>
      <xdr:rowOff>0</xdr:rowOff>
    </xdr:from>
    <xdr:to>
      <xdr:col>2</xdr:col>
      <xdr:colOff>391160</xdr:colOff>
      <xdr:row>5</xdr:row>
      <xdr:rowOff>31750</xdr:rowOff>
    </xdr:to>
    <xdr:pic>
      <xdr:nvPicPr>
        <xdr:cNvPr id="66" name="ID_7C782C7081C144EB880D634F7FD90419"/>
        <xdr:cNvPicPr/>
      </xdr:nvPicPr>
      <xdr:blipFill>
        <a:blip r:embed="rId17"/>
        <a:stretch>
          <a:fillRect/>
        </a:stretch>
      </xdr:blipFill>
      <xdr:spPr>
        <a:xfrm>
          <a:off x="4661535" y="67835145"/>
          <a:ext cx="1762760" cy="889000"/>
        </a:xfrm>
        <a:prstGeom prst="rect">
          <a:avLst/>
        </a:prstGeom>
      </xdr:spPr>
    </xdr:pic>
    <xdr:clientData/>
  </xdr:twoCellAnchor>
  <xdr:twoCellAnchor editAs="oneCell">
    <xdr:from>
      <xdr:col>0</xdr:col>
      <xdr:colOff>0</xdr:colOff>
      <xdr:row>0</xdr:row>
      <xdr:rowOff>0</xdr:rowOff>
    </xdr:from>
    <xdr:to>
      <xdr:col>2</xdr:col>
      <xdr:colOff>344805</xdr:colOff>
      <xdr:row>6</xdr:row>
      <xdr:rowOff>50800</xdr:rowOff>
    </xdr:to>
    <xdr:pic>
      <xdr:nvPicPr>
        <xdr:cNvPr id="25" name="ID_E85807B2BC864286A7F02979D0B01A72"/>
        <xdr:cNvPicPr/>
      </xdr:nvPicPr>
      <xdr:blipFill>
        <a:blip r:embed="rId18"/>
        <a:stretch>
          <a:fillRect/>
        </a:stretch>
      </xdr:blipFill>
      <xdr:spPr>
        <a:xfrm>
          <a:off x="4629150" y="13900150"/>
          <a:ext cx="1716405" cy="1079500"/>
        </a:xfrm>
        <a:prstGeom prst="rect">
          <a:avLst/>
        </a:prstGeom>
      </xdr:spPr>
    </xdr:pic>
    <xdr:clientData/>
  </xdr:twoCellAnchor>
  <xdr:twoCellAnchor editAs="oneCell">
    <xdr:from>
      <xdr:col>0</xdr:col>
      <xdr:colOff>0</xdr:colOff>
      <xdr:row>0</xdr:row>
      <xdr:rowOff>0</xdr:rowOff>
    </xdr:from>
    <xdr:to>
      <xdr:col>2</xdr:col>
      <xdr:colOff>567055</xdr:colOff>
      <xdr:row>5</xdr:row>
      <xdr:rowOff>31750</xdr:rowOff>
    </xdr:to>
    <xdr:pic>
      <xdr:nvPicPr>
        <xdr:cNvPr id="24" name="ID_3835277CEFAB46DA8739AC67B1EDA388"/>
        <xdr:cNvPicPr/>
      </xdr:nvPicPr>
      <xdr:blipFill>
        <a:blip r:embed="rId19"/>
        <a:srcRect t="23288" b="12329"/>
        <a:stretch>
          <a:fillRect/>
        </a:stretch>
      </xdr:blipFill>
      <xdr:spPr>
        <a:xfrm>
          <a:off x="4541520" y="12963525"/>
          <a:ext cx="1938655" cy="889000"/>
        </a:xfrm>
        <a:prstGeom prst="rect">
          <a:avLst/>
        </a:prstGeom>
      </xdr:spPr>
    </xdr:pic>
    <xdr:clientData/>
  </xdr:twoCellAnchor>
  <xdr:twoCellAnchor editAs="oneCell">
    <xdr:from>
      <xdr:col>0</xdr:col>
      <xdr:colOff>0</xdr:colOff>
      <xdr:row>0</xdr:row>
      <xdr:rowOff>0</xdr:rowOff>
    </xdr:from>
    <xdr:to>
      <xdr:col>2</xdr:col>
      <xdr:colOff>415925</xdr:colOff>
      <xdr:row>6</xdr:row>
      <xdr:rowOff>10795</xdr:rowOff>
    </xdr:to>
    <xdr:pic>
      <xdr:nvPicPr>
        <xdr:cNvPr id="23" name="ID_1C6FED4226914CF9BF05F71DDBACC3D5"/>
        <xdr:cNvPicPr/>
      </xdr:nvPicPr>
      <xdr:blipFill>
        <a:blip r:embed="rId20"/>
        <a:stretch>
          <a:fillRect/>
        </a:stretch>
      </xdr:blipFill>
      <xdr:spPr>
        <a:xfrm>
          <a:off x="4636770" y="11884025"/>
          <a:ext cx="1787525" cy="1039495"/>
        </a:xfrm>
        <a:prstGeom prst="rect">
          <a:avLst/>
        </a:prstGeom>
      </xdr:spPr>
    </xdr:pic>
    <xdr:clientData/>
  </xdr:twoCellAnchor>
  <xdr:twoCellAnchor editAs="oneCell">
    <xdr:from>
      <xdr:col>0</xdr:col>
      <xdr:colOff>0</xdr:colOff>
      <xdr:row>0</xdr:row>
      <xdr:rowOff>0</xdr:rowOff>
    </xdr:from>
    <xdr:to>
      <xdr:col>2</xdr:col>
      <xdr:colOff>201295</xdr:colOff>
      <xdr:row>5</xdr:row>
      <xdr:rowOff>95250</xdr:rowOff>
    </xdr:to>
    <xdr:pic>
      <xdr:nvPicPr>
        <xdr:cNvPr id="22" name="ID_415DA5D915264148A54C4C1EB9E1AD03"/>
        <xdr:cNvPicPr/>
      </xdr:nvPicPr>
      <xdr:blipFill>
        <a:blip r:embed="rId21"/>
        <a:stretch>
          <a:fillRect/>
        </a:stretch>
      </xdr:blipFill>
      <xdr:spPr>
        <a:xfrm>
          <a:off x="4692650" y="10891520"/>
          <a:ext cx="1572895" cy="952500"/>
        </a:xfrm>
        <a:prstGeom prst="rect">
          <a:avLst/>
        </a:prstGeom>
      </xdr:spPr>
    </xdr:pic>
    <xdr:clientData/>
  </xdr:twoCellAnchor>
  <xdr:twoCellAnchor editAs="oneCell">
    <xdr:from>
      <xdr:col>0</xdr:col>
      <xdr:colOff>0</xdr:colOff>
      <xdr:row>0</xdr:row>
      <xdr:rowOff>0</xdr:rowOff>
    </xdr:from>
    <xdr:to>
      <xdr:col>2</xdr:col>
      <xdr:colOff>415925</xdr:colOff>
      <xdr:row>6</xdr:row>
      <xdr:rowOff>50800</xdr:rowOff>
    </xdr:to>
    <xdr:pic>
      <xdr:nvPicPr>
        <xdr:cNvPr id="21" name="ID_1AF111C2CFCB4D46AF3AA398FA2AA507"/>
        <xdr:cNvPicPr/>
      </xdr:nvPicPr>
      <xdr:blipFill>
        <a:blip r:embed="rId22"/>
        <a:stretch>
          <a:fillRect/>
        </a:stretch>
      </xdr:blipFill>
      <xdr:spPr>
        <a:xfrm>
          <a:off x="4605020" y="9836150"/>
          <a:ext cx="1787525" cy="1079500"/>
        </a:xfrm>
        <a:prstGeom prst="rect">
          <a:avLst/>
        </a:prstGeom>
      </xdr:spPr>
    </xdr:pic>
    <xdr:clientData/>
  </xdr:twoCellAnchor>
  <xdr:twoCellAnchor editAs="oneCell">
    <xdr:from>
      <xdr:col>0</xdr:col>
      <xdr:colOff>0</xdr:colOff>
      <xdr:row>0</xdr:row>
      <xdr:rowOff>0</xdr:rowOff>
    </xdr:from>
    <xdr:to>
      <xdr:col>2</xdr:col>
      <xdr:colOff>414020</xdr:colOff>
      <xdr:row>5</xdr:row>
      <xdr:rowOff>12700</xdr:rowOff>
    </xdr:to>
    <xdr:pic>
      <xdr:nvPicPr>
        <xdr:cNvPr id="18" name="ID_9DC2D696EE95419080FA9A585A0C965E"/>
        <xdr:cNvPicPr/>
      </xdr:nvPicPr>
      <xdr:blipFill>
        <a:blip r:embed="rId23"/>
        <a:stretch>
          <a:fillRect/>
        </a:stretch>
      </xdr:blipFill>
      <xdr:spPr>
        <a:xfrm>
          <a:off x="4535805" y="6854825"/>
          <a:ext cx="1785620" cy="869950"/>
        </a:xfrm>
        <a:prstGeom prst="rect">
          <a:avLst/>
        </a:prstGeom>
      </xdr:spPr>
    </xdr:pic>
    <xdr:clientData/>
  </xdr:twoCellAnchor>
  <xdr:twoCellAnchor editAs="oneCell">
    <xdr:from>
      <xdr:col>0</xdr:col>
      <xdr:colOff>0</xdr:colOff>
      <xdr:row>0</xdr:row>
      <xdr:rowOff>0</xdr:rowOff>
    </xdr:from>
    <xdr:to>
      <xdr:col>2</xdr:col>
      <xdr:colOff>440055</xdr:colOff>
      <xdr:row>5</xdr:row>
      <xdr:rowOff>31750</xdr:rowOff>
    </xdr:to>
    <xdr:pic>
      <xdr:nvPicPr>
        <xdr:cNvPr id="65" name="ID_22D92227DB6747CDA8DAAFEAA812D992"/>
        <xdr:cNvPicPr/>
      </xdr:nvPicPr>
      <xdr:blipFill>
        <a:blip r:embed="rId24"/>
        <a:stretch>
          <a:fillRect/>
        </a:stretch>
      </xdr:blipFill>
      <xdr:spPr>
        <a:xfrm>
          <a:off x="4557395" y="66811525"/>
          <a:ext cx="1811655" cy="889000"/>
        </a:xfrm>
        <a:prstGeom prst="rect">
          <a:avLst/>
        </a:prstGeom>
      </xdr:spPr>
    </xdr:pic>
    <xdr:clientData/>
  </xdr:twoCellAnchor>
  <xdr:twoCellAnchor editAs="oneCell">
    <xdr:from>
      <xdr:col>0</xdr:col>
      <xdr:colOff>0</xdr:colOff>
      <xdr:row>0</xdr:row>
      <xdr:rowOff>0</xdr:rowOff>
    </xdr:from>
    <xdr:to>
      <xdr:col>2</xdr:col>
      <xdr:colOff>596900</xdr:colOff>
      <xdr:row>5</xdr:row>
      <xdr:rowOff>55880</xdr:rowOff>
    </xdr:to>
    <xdr:pic>
      <xdr:nvPicPr>
        <xdr:cNvPr id="17" name="ID_2C0073E6B8F84E4DB23DCF8595622060"/>
        <xdr:cNvPicPr/>
      </xdr:nvPicPr>
      <xdr:blipFill>
        <a:blip r:embed="rId25"/>
        <a:stretch>
          <a:fillRect/>
        </a:stretch>
      </xdr:blipFill>
      <xdr:spPr>
        <a:xfrm>
          <a:off x="4504055" y="5819140"/>
          <a:ext cx="1968500" cy="913130"/>
        </a:xfrm>
        <a:prstGeom prst="rect">
          <a:avLst/>
        </a:prstGeom>
      </xdr:spPr>
    </xdr:pic>
    <xdr:clientData/>
  </xdr:twoCellAnchor>
  <xdr:twoCellAnchor editAs="oneCell">
    <xdr:from>
      <xdr:col>0</xdr:col>
      <xdr:colOff>0</xdr:colOff>
      <xdr:row>0</xdr:row>
      <xdr:rowOff>0</xdr:rowOff>
    </xdr:from>
    <xdr:to>
      <xdr:col>2</xdr:col>
      <xdr:colOff>567055</xdr:colOff>
      <xdr:row>5</xdr:row>
      <xdr:rowOff>23495</xdr:rowOff>
    </xdr:to>
    <xdr:pic>
      <xdr:nvPicPr>
        <xdr:cNvPr id="64" name="ID_5BEA6BB83FA64E83B6210DB543CBA4CF"/>
        <xdr:cNvPicPr/>
      </xdr:nvPicPr>
      <xdr:blipFill>
        <a:blip r:embed="rId24"/>
        <a:stretch>
          <a:fillRect/>
        </a:stretch>
      </xdr:blipFill>
      <xdr:spPr>
        <a:xfrm>
          <a:off x="4509770" y="65755520"/>
          <a:ext cx="1938655" cy="880745"/>
        </a:xfrm>
        <a:prstGeom prst="rect">
          <a:avLst/>
        </a:prstGeom>
      </xdr:spPr>
    </xdr:pic>
    <xdr:clientData/>
  </xdr:twoCellAnchor>
  <xdr:twoCellAnchor editAs="oneCell">
    <xdr:from>
      <xdr:col>0</xdr:col>
      <xdr:colOff>0</xdr:colOff>
      <xdr:row>0</xdr:row>
      <xdr:rowOff>0</xdr:rowOff>
    </xdr:from>
    <xdr:to>
      <xdr:col>2</xdr:col>
      <xdr:colOff>660400</xdr:colOff>
      <xdr:row>5</xdr:row>
      <xdr:rowOff>17780</xdr:rowOff>
    </xdr:to>
    <xdr:pic>
      <xdr:nvPicPr>
        <xdr:cNvPr id="16" name="ID_6C375923BE6B470ABF58F1DBFB5E9026"/>
        <xdr:cNvPicPr/>
      </xdr:nvPicPr>
      <xdr:blipFill>
        <a:blip r:embed="rId26"/>
        <a:stretch>
          <a:fillRect/>
        </a:stretch>
      </xdr:blipFill>
      <xdr:spPr>
        <a:xfrm>
          <a:off x="4504055" y="4857115"/>
          <a:ext cx="2032000" cy="875030"/>
        </a:xfrm>
        <a:prstGeom prst="rect">
          <a:avLst/>
        </a:prstGeom>
      </xdr:spPr>
    </xdr:pic>
    <xdr:clientData/>
  </xdr:twoCellAnchor>
  <xdr:twoCellAnchor editAs="oneCell">
    <xdr:from>
      <xdr:col>0</xdr:col>
      <xdr:colOff>0</xdr:colOff>
      <xdr:row>0</xdr:row>
      <xdr:rowOff>0</xdr:rowOff>
    </xdr:from>
    <xdr:to>
      <xdr:col>2</xdr:col>
      <xdr:colOff>620395</xdr:colOff>
      <xdr:row>3</xdr:row>
      <xdr:rowOff>167005</xdr:rowOff>
    </xdr:to>
    <xdr:pic>
      <xdr:nvPicPr>
        <xdr:cNvPr id="63" name="ID_D6962494A6C240298C1DA864CEC38A85"/>
        <xdr:cNvPicPr/>
      </xdr:nvPicPr>
      <xdr:blipFill>
        <a:blip r:embed="rId27"/>
        <a:stretch>
          <a:fillRect/>
        </a:stretch>
      </xdr:blipFill>
      <xdr:spPr>
        <a:xfrm>
          <a:off x="4488180" y="64867790"/>
          <a:ext cx="1991995" cy="681355"/>
        </a:xfrm>
        <a:prstGeom prst="rect">
          <a:avLst/>
        </a:prstGeom>
      </xdr:spPr>
    </xdr:pic>
    <xdr:clientData/>
  </xdr:twoCellAnchor>
  <xdr:twoCellAnchor editAs="oneCell">
    <xdr:from>
      <xdr:col>0</xdr:col>
      <xdr:colOff>0</xdr:colOff>
      <xdr:row>0</xdr:row>
      <xdr:rowOff>0</xdr:rowOff>
    </xdr:from>
    <xdr:to>
      <xdr:col>1</xdr:col>
      <xdr:colOff>473075</xdr:colOff>
      <xdr:row>5</xdr:row>
      <xdr:rowOff>8255</xdr:rowOff>
    </xdr:to>
    <xdr:pic>
      <xdr:nvPicPr>
        <xdr:cNvPr id="34" name="ID_90BC3C181C2947AF82CBD36EDCD87544"/>
        <xdr:cNvPicPr/>
      </xdr:nvPicPr>
      <xdr:blipFill>
        <a:blip r:embed="rId28"/>
        <a:stretch>
          <a:fillRect/>
        </a:stretch>
      </xdr:blipFill>
      <xdr:spPr>
        <a:xfrm>
          <a:off x="4885055" y="33307020"/>
          <a:ext cx="1158875" cy="865505"/>
        </a:xfrm>
        <a:prstGeom prst="rect">
          <a:avLst/>
        </a:prstGeom>
      </xdr:spPr>
    </xdr:pic>
    <xdr:clientData/>
  </xdr:twoCellAnchor>
  <xdr:twoCellAnchor editAs="oneCell">
    <xdr:from>
      <xdr:col>0</xdr:col>
      <xdr:colOff>0</xdr:colOff>
      <xdr:row>0</xdr:row>
      <xdr:rowOff>0</xdr:rowOff>
    </xdr:from>
    <xdr:to>
      <xdr:col>2</xdr:col>
      <xdr:colOff>215900</xdr:colOff>
      <xdr:row>4</xdr:row>
      <xdr:rowOff>109855</xdr:rowOff>
    </xdr:to>
    <xdr:pic>
      <xdr:nvPicPr>
        <xdr:cNvPr id="15" name="ID_35092C02EE2348FF8557A8FC31C3EAEC"/>
        <xdr:cNvPicPr/>
      </xdr:nvPicPr>
      <xdr:blipFill>
        <a:blip r:embed="rId29"/>
        <a:stretch>
          <a:fillRect/>
        </a:stretch>
      </xdr:blipFill>
      <xdr:spPr>
        <a:xfrm>
          <a:off x="4733925" y="3793490"/>
          <a:ext cx="1587500" cy="795655"/>
        </a:xfrm>
        <a:prstGeom prst="rect">
          <a:avLst/>
        </a:prstGeom>
      </xdr:spPr>
    </xdr:pic>
    <xdr:clientData/>
  </xdr:twoCellAnchor>
  <xdr:twoCellAnchor editAs="oneCell">
    <xdr:from>
      <xdr:col>0</xdr:col>
      <xdr:colOff>0</xdr:colOff>
      <xdr:row>0</xdr:row>
      <xdr:rowOff>0</xdr:rowOff>
    </xdr:from>
    <xdr:to>
      <xdr:col>2</xdr:col>
      <xdr:colOff>169545</xdr:colOff>
      <xdr:row>5</xdr:row>
      <xdr:rowOff>86995</xdr:rowOff>
    </xdr:to>
    <xdr:pic>
      <xdr:nvPicPr>
        <xdr:cNvPr id="62" name="ID_CB17D5E7FE7340708331EFF036542EE1"/>
        <xdr:cNvPicPr/>
      </xdr:nvPicPr>
      <xdr:blipFill>
        <a:blip r:embed="rId30"/>
        <a:stretch>
          <a:fillRect/>
        </a:stretch>
      </xdr:blipFill>
      <xdr:spPr>
        <a:xfrm>
          <a:off x="4692650" y="63731775"/>
          <a:ext cx="1541145" cy="944245"/>
        </a:xfrm>
        <a:prstGeom prst="rect">
          <a:avLst/>
        </a:prstGeom>
      </xdr:spPr>
    </xdr:pic>
    <xdr:clientData/>
  </xdr:twoCellAnchor>
  <xdr:twoCellAnchor editAs="oneCell">
    <xdr:from>
      <xdr:col>0</xdr:col>
      <xdr:colOff>0</xdr:colOff>
      <xdr:row>0</xdr:row>
      <xdr:rowOff>0</xdr:rowOff>
    </xdr:from>
    <xdr:to>
      <xdr:col>2</xdr:col>
      <xdr:colOff>438150</xdr:colOff>
      <xdr:row>5</xdr:row>
      <xdr:rowOff>34925</xdr:rowOff>
    </xdr:to>
    <xdr:pic>
      <xdr:nvPicPr>
        <xdr:cNvPr id="31" name="ID_8D36B134F48B4D9DAF0DDA36AA1FCE5C"/>
        <xdr:cNvPicPr/>
      </xdr:nvPicPr>
      <xdr:blipFill>
        <a:blip r:embed="rId31"/>
        <a:stretch>
          <a:fillRect/>
        </a:stretch>
      </xdr:blipFill>
      <xdr:spPr>
        <a:xfrm>
          <a:off x="4709795" y="30208220"/>
          <a:ext cx="1809750" cy="892175"/>
        </a:xfrm>
        <a:prstGeom prst="rect">
          <a:avLst/>
        </a:prstGeom>
      </xdr:spPr>
    </xdr:pic>
    <xdr:clientData/>
  </xdr:twoCellAnchor>
  <xdr:twoCellAnchor editAs="oneCell">
    <xdr:from>
      <xdr:col>0</xdr:col>
      <xdr:colOff>0</xdr:colOff>
      <xdr:row>0</xdr:row>
      <xdr:rowOff>0</xdr:rowOff>
    </xdr:from>
    <xdr:to>
      <xdr:col>1</xdr:col>
      <xdr:colOff>558800</xdr:colOff>
      <xdr:row>5</xdr:row>
      <xdr:rowOff>40005</xdr:rowOff>
    </xdr:to>
    <xdr:pic>
      <xdr:nvPicPr>
        <xdr:cNvPr id="6" name="ID_EF26B4B3AD9D4F07BBB588AA5B54EF60"/>
        <xdr:cNvPicPr/>
      </xdr:nvPicPr>
      <xdr:blipFill>
        <a:blip r:embed="rId32"/>
        <a:srcRect l="2" t="1150" r="-194" b="2213"/>
        <a:stretch>
          <a:fillRect/>
        </a:stretch>
      </xdr:blipFill>
      <xdr:spPr>
        <a:xfrm>
          <a:off x="4910455" y="779145"/>
          <a:ext cx="1244600" cy="897255"/>
        </a:xfrm>
        <a:prstGeom prst="rect">
          <a:avLst/>
        </a:prstGeom>
      </xdr:spPr>
    </xdr:pic>
    <xdr:clientData/>
  </xdr:twoCellAnchor>
  <xdr:twoCellAnchor editAs="oneCell">
    <xdr:from>
      <xdr:col>0</xdr:col>
      <xdr:colOff>0</xdr:colOff>
      <xdr:row>0</xdr:row>
      <xdr:rowOff>0</xdr:rowOff>
    </xdr:from>
    <xdr:to>
      <xdr:col>2</xdr:col>
      <xdr:colOff>419735</xdr:colOff>
      <xdr:row>4</xdr:row>
      <xdr:rowOff>131445</xdr:rowOff>
    </xdr:to>
    <xdr:pic>
      <xdr:nvPicPr>
        <xdr:cNvPr id="59" name="ID_FEFA1BBBE58149458DC135EE99B450A7"/>
        <xdr:cNvPicPr/>
      </xdr:nvPicPr>
      <xdr:blipFill>
        <a:blip r:embed="rId33"/>
        <a:stretch>
          <a:fillRect/>
        </a:stretch>
      </xdr:blipFill>
      <xdr:spPr>
        <a:xfrm>
          <a:off x="4554220" y="60754895"/>
          <a:ext cx="1791335" cy="817245"/>
        </a:xfrm>
        <a:prstGeom prst="rect">
          <a:avLst/>
        </a:prstGeom>
      </xdr:spPr>
    </xdr:pic>
    <xdr:clientData/>
  </xdr:twoCellAnchor>
  <xdr:twoCellAnchor editAs="oneCell">
    <xdr:from>
      <xdr:col>0</xdr:col>
      <xdr:colOff>0</xdr:colOff>
      <xdr:row>0</xdr:row>
      <xdr:rowOff>0</xdr:rowOff>
    </xdr:from>
    <xdr:to>
      <xdr:col>2</xdr:col>
      <xdr:colOff>34925</xdr:colOff>
      <xdr:row>4</xdr:row>
      <xdr:rowOff>82550</xdr:rowOff>
    </xdr:to>
    <xdr:pic>
      <xdr:nvPicPr>
        <xdr:cNvPr id="11" name="ID_E7323DADFB3241E38E53E009BC2878BF"/>
        <xdr:cNvPicPr/>
      </xdr:nvPicPr>
      <xdr:blipFill>
        <a:blip r:embed="rId34"/>
        <a:stretch>
          <a:fillRect/>
        </a:stretch>
      </xdr:blipFill>
      <xdr:spPr>
        <a:xfrm>
          <a:off x="4819650" y="27220545"/>
          <a:ext cx="1406525" cy="768350"/>
        </a:xfrm>
        <a:prstGeom prst="rect">
          <a:avLst/>
        </a:prstGeom>
      </xdr:spPr>
    </xdr:pic>
    <xdr:clientData/>
  </xdr:twoCellAnchor>
  <xdr:twoCellAnchor editAs="oneCell">
    <xdr:from>
      <xdr:col>0</xdr:col>
      <xdr:colOff>0</xdr:colOff>
      <xdr:row>0</xdr:row>
      <xdr:rowOff>0</xdr:rowOff>
    </xdr:from>
    <xdr:to>
      <xdr:col>1</xdr:col>
      <xdr:colOff>602615</xdr:colOff>
      <xdr:row>4</xdr:row>
      <xdr:rowOff>53975</xdr:rowOff>
    </xdr:to>
    <xdr:pic>
      <xdr:nvPicPr>
        <xdr:cNvPr id="7" name="ID_D693301FF1134419933E360F635A406F"/>
        <xdr:cNvPicPr/>
      </xdr:nvPicPr>
      <xdr:blipFill>
        <a:blip r:embed="rId35"/>
        <a:stretch>
          <a:fillRect/>
        </a:stretch>
      </xdr:blipFill>
      <xdr:spPr>
        <a:xfrm>
          <a:off x="4779010" y="1920875"/>
          <a:ext cx="1288415" cy="739775"/>
        </a:xfrm>
        <a:prstGeom prst="rect">
          <a:avLst/>
        </a:prstGeom>
      </xdr:spPr>
    </xdr:pic>
    <xdr:clientData/>
  </xdr:twoCellAnchor>
  <xdr:twoCellAnchor editAs="oneCell">
    <xdr:from>
      <xdr:col>0</xdr:col>
      <xdr:colOff>0</xdr:colOff>
      <xdr:row>0</xdr:row>
      <xdr:rowOff>0</xdr:rowOff>
    </xdr:from>
    <xdr:to>
      <xdr:col>2</xdr:col>
      <xdr:colOff>257810</xdr:colOff>
      <xdr:row>5</xdr:row>
      <xdr:rowOff>63500</xdr:rowOff>
    </xdr:to>
    <xdr:pic>
      <xdr:nvPicPr>
        <xdr:cNvPr id="60" name="ID_1B1424684FC54837B835B6B1B78B2AC8"/>
        <xdr:cNvPicPr/>
      </xdr:nvPicPr>
      <xdr:blipFill>
        <a:blip r:embed="rId36"/>
        <a:stretch>
          <a:fillRect/>
        </a:stretch>
      </xdr:blipFill>
      <xdr:spPr>
        <a:xfrm>
          <a:off x="4755515" y="61652150"/>
          <a:ext cx="1629410" cy="920750"/>
        </a:xfrm>
        <a:prstGeom prst="rect">
          <a:avLst/>
        </a:prstGeom>
      </xdr:spPr>
    </xdr:pic>
    <xdr:clientData/>
  </xdr:twoCellAnchor>
  <xdr:twoCellAnchor editAs="oneCell">
    <xdr:from>
      <xdr:col>0</xdr:col>
      <xdr:colOff>0</xdr:colOff>
      <xdr:row>0</xdr:row>
      <xdr:rowOff>0</xdr:rowOff>
    </xdr:from>
    <xdr:to>
      <xdr:col>2</xdr:col>
      <xdr:colOff>142240</xdr:colOff>
      <xdr:row>4</xdr:row>
      <xdr:rowOff>123825</xdr:rowOff>
    </xdr:to>
    <xdr:pic>
      <xdr:nvPicPr>
        <xdr:cNvPr id="12" name="ID_3A8BBB1D359A4FD29ED76BA6DD347DE1"/>
        <xdr:cNvPicPr/>
      </xdr:nvPicPr>
      <xdr:blipFill>
        <a:blip r:embed="rId37"/>
        <a:stretch>
          <a:fillRect/>
        </a:stretch>
      </xdr:blipFill>
      <xdr:spPr>
        <a:xfrm>
          <a:off x="4751705" y="28258770"/>
          <a:ext cx="1513840" cy="809625"/>
        </a:xfrm>
        <a:prstGeom prst="rect">
          <a:avLst/>
        </a:prstGeom>
      </xdr:spPr>
    </xdr:pic>
    <xdr:clientData/>
  </xdr:twoCellAnchor>
  <xdr:twoCellAnchor editAs="oneCell">
    <xdr:from>
      <xdr:col>0</xdr:col>
      <xdr:colOff>0</xdr:colOff>
      <xdr:row>0</xdr:row>
      <xdr:rowOff>0</xdr:rowOff>
    </xdr:from>
    <xdr:to>
      <xdr:col>2</xdr:col>
      <xdr:colOff>269875</xdr:colOff>
      <xdr:row>5</xdr:row>
      <xdr:rowOff>54610</xdr:rowOff>
    </xdr:to>
    <xdr:pic>
      <xdr:nvPicPr>
        <xdr:cNvPr id="8" name="ID_C91F72E1BC0B409999459C6CC4CCC894"/>
        <xdr:cNvPicPr/>
      </xdr:nvPicPr>
      <xdr:blipFill>
        <a:blip r:embed="rId38"/>
        <a:stretch>
          <a:fillRect/>
        </a:stretch>
      </xdr:blipFill>
      <xdr:spPr>
        <a:xfrm>
          <a:off x="4751705" y="20020915"/>
          <a:ext cx="1641475" cy="911860"/>
        </a:xfrm>
        <a:prstGeom prst="rect">
          <a:avLst/>
        </a:prstGeom>
      </xdr:spPr>
    </xdr:pic>
    <xdr:clientData/>
  </xdr:twoCellAnchor>
  <xdr:twoCellAnchor editAs="oneCell">
    <xdr:from>
      <xdr:col>0</xdr:col>
      <xdr:colOff>0</xdr:colOff>
      <xdr:row>0</xdr:row>
      <xdr:rowOff>0</xdr:rowOff>
    </xdr:from>
    <xdr:to>
      <xdr:col>3</xdr:col>
      <xdr:colOff>6350</xdr:colOff>
      <xdr:row>5</xdr:row>
      <xdr:rowOff>34925</xdr:rowOff>
    </xdr:to>
    <xdr:pic>
      <xdr:nvPicPr>
        <xdr:cNvPr id="9" name="ID_93ABED35A0DA41EF95E0183B5296B34F"/>
        <xdr:cNvPicPr/>
      </xdr:nvPicPr>
      <xdr:blipFill>
        <a:blip r:embed="rId39"/>
        <a:stretch>
          <a:fillRect/>
        </a:stretch>
      </xdr:blipFill>
      <xdr:spPr>
        <a:xfrm>
          <a:off x="4472305" y="22064345"/>
          <a:ext cx="2063750" cy="892175"/>
        </a:xfrm>
        <a:prstGeom prst="rect">
          <a:avLst/>
        </a:prstGeom>
      </xdr:spPr>
    </xdr:pic>
    <xdr:clientData/>
  </xdr:twoCellAnchor>
  <xdr:twoCellAnchor editAs="oneCell">
    <xdr:from>
      <xdr:col>0</xdr:col>
      <xdr:colOff>0</xdr:colOff>
      <xdr:row>0</xdr:row>
      <xdr:rowOff>0</xdr:rowOff>
    </xdr:from>
    <xdr:to>
      <xdr:col>2</xdr:col>
      <xdr:colOff>197485</xdr:colOff>
      <xdr:row>5</xdr:row>
      <xdr:rowOff>31115</xdr:rowOff>
    </xdr:to>
    <xdr:pic>
      <xdr:nvPicPr>
        <xdr:cNvPr id="10" name="ID_76BAB58A281C4733A206E454A2BBF6F8"/>
        <xdr:cNvPicPr/>
      </xdr:nvPicPr>
      <xdr:blipFill>
        <a:blip r:embed="rId40"/>
        <a:stretch>
          <a:fillRect/>
        </a:stretch>
      </xdr:blipFill>
      <xdr:spPr>
        <a:xfrm>
          <a:off x="4641215" y="23115905"/>
          <a:ext cx="1569085" cy="888365"/>
        </a:xfrm>
        <a:prstGeom prst="rect">
          <a:avLst/>
        </a:prstGeom>
      </xdr:spPr>
    </xdr:pic>
    <xdr:clientData/>
  </xdr:twoCellAnchor>
  <xdr:twoCellAnchor editAs="oneCell">
    <xdr:from>
      <xdr:col>0</xdr:col>
      <xdr:colOff>0</xdr:colOff>
      <xdr:row>0</xdr:row>
      <xdr:rowOff>0</xdr:rowOff>
    </xdr:from>
    <xdr:to>
      <xdr:col>2</xdr:col>
      <xdr:colOff>594360</xdr:colOff>
      <xdr:row>5</xdr:row>
      <xdr:rowOff>86360</xdr:rowOff>
    </xdr:to>
    <xdr:pic>
      <xdr:nvPicPr>
        <xdr:cNvPr id="13" name="ID_4AD2F785E8984540B10301A96F579974"/>
        <xdr:cNvPicPr/>
      </xdr:nvPicPr>
      <xdr:blipFill>
        <a:blip r:embed="rId41"/>
        <a:stretch>
          <a:fillRect/>
        </a:stretch>
      </xdr:blipFill>
      <xdr:spPr>
        <a:xfrm>
          <a:off x="4601845" y="24124285"/>
          <a:ext cx="1965960" cy="943610"/>
        </a:xfrm>
        <a:prstGeom prst="rect">
          <a:avLst/>
        </a:prstGeom>
      </xdr:spPr>
    </xdr:pic>
    <xdr:clientData/>
  </xdr:twoCellAnchor>
  <xdr:twoCellAnchor editAs="oneCell">
    <xdr:from>
      <xdr:col>0</xdr:col>
      <xdr:colOff>0</xdr:colOff>
      <xdr:row>0</xdr:row>
      <xdr:rowOff>0</xdr:rowOff>
    </xdr:from>
    <xdr:to>
      <xdr:col>3</xdr:col>
      <xdr:colOff>35560</xdr:colOff>
      <xdr:row>5</xdr:row>
      <xdr:rowOff>13335</xdr:rowOff>
    </xdr:to>
    <xdr:pic>
      <xdr:nvPicPr>
        <xdr:cNvPr id="14" name="ID_166ACAA18CFA4282ACC35A6A6CA5AB04"/>
        <xdr:cNvPicPr/>
      </xdr:nvPicPr>
      <xdr:blipFill>
        <a:blip r:embed="rId42"/>
        <a:stretch>
          <a:fillRect/>
        </a:stretch>
      </xdr:blipFill>
      <xdr:spPr>
        <a:xfrm>
          <a:off x="4403090" y="25157430"/>
          <a:ext cx="2092960" cy="870585"/>
        </a:xfrm>
        <a:prstGeom prst="rect">
          <a:avLst/>
        </a:prstGeom>
      </xdr:spPr>
    </xdr:pic>
    <xdr:clientData/>
  </xdr:twoCellAnchor>
  <xdr:twoCellAnchor editAs="oneCell">
    <xdr:from>
      <xdr:col>0</xdr:col>
      <xdr:colOff>0</xdr:colOff>
      <xdr:row>0</xdr:row>
      <xdr:rowOff>0</xdr:rowOff>
    </xdr:from>
    <xdr:to>
      <xdr:col>2</xdr:col>
      <xdr:colOff>433705</xdr:colOff>
      <xdr:row>5</xdr:row>
      <xdr:rowOff>133350</xdr:rowOff>
    </xdr:to>
    <xdr:pic>
      <xdr:nvPicPr>
        <xdr:cNvPr id="19" name="ID_A54B318AE06C4B50B10FB20E7F3A3F88"/>
        <xdr:cNvPicPr/>
      </xdr:nvPicPr>
      <xdr:blipFill>
        <a:blip r:embed="rId43"/>
        <a:stretch>
          <a:fillRect/>
        </a:stretch>
      </xdr:blipFill>
      <xdr:spPr>
        <a:xfrm>
          <a:off x="4595495" y="26101675"/>
          <a:ext cx="1805305" cy="990600"/>
        </a:xfrm>
        <a:prstGeom prst="rect">
          <a:avLst/>
        </a:prstGeom>
      </xdr:spPr>
    </xdr:pic>
    <xdr:clientData/>
  </xdr:twoCellAnchor>
  <xdr:twoCellAnchor editAs="oneCell">
    <xdr:from>
      <xdr:col>0</xdr:col>
      <xdr:colOff>0</xdr:colOff>
      <xdr:row>0</xdr:row>
      <xdr:rowOff>0</xdr:rowOff>
    </xdr:from>
    <xdr:to>
      <xdr:col>2</xdr:col>
      <xdr:colOff>452755</xdr:colOff>
      <xdr:row>4</xdr:row>
      <xdr:rowOff>159385</xdr:rowOff>
    </xdr:to>
    <xdr:pic>
      <xdr:nvPicPr>
        <xdr:cNvPr id="20" name="ID_A96B08A6BE474E15AFB694EEBBED1BF4"/>
        <xdr:cNvPicPr/>
      </xdr:nvPicPr>
      <xdr:blipFill>
        <a:blip r:embed="rId44"/>
        <a:stretch>
          <a:fillRect/>
        </a:stretch>
      </xdr:blipFill>
      <xdr:spPr>
        <a:xfrm>
          <a:off x="4608195" y="29199840"/>
          <a:ext cx="1824355" cy="845185"/>
        </a:xfrm>
        <a:prstGeom prst="rect">
          <a:avLst/>
        </a:prstGeom>
      </xdr:spPr>
    </xdr:pic>
    <xdr:clientData/>
  </xdr:twoCellAnchor>
  <xdr:twoCellAnchor editAs="oneCell">
    <xdr:from>
      <xdr:col>0</xdr:col>
      <xdr:colOff>0</xdr:colOff>
      <xdr:row>0</xdr:row>
      <xdr:rowOff>0</xdr:rowOff>
    </xdr:from>
    <xdr:to>
      <xdr:col>2</xdr:col>
      <xdr:colOff>40005</xdr:colOff>
      <xdr:row>5</xdr:row>
      <xdr:rowOff>0</xdr:rowOff>
    </xdr:to>
    <xdr:pic>
      <xdr:nvPicPr>
        <xdr:cNvPr id="26" name="ID_724AD5D7514443D0AC8B7E4E79C50ADE"/>
        <xdr:cNvPicPr/>
      </xdr:nvPicPr>
      <xdr:blipFill>
        <a:blip r:embed="rId45"/>
        <a:stretch>
          <a:fillRect/>
        </a:stretch>
      </xdr:blipFill>
      <xdr:spPr>
        <a:xfrm>
          <a:off x="4791075" y="2811145"/>
          <a:ext cx="1411605" cy="857250"/>
        </a:xfrm>
        <a:prstGeom prst="rect">
          <a:avLst/>
        </a:prstGeom>
      </xdr:spPr>
    </xdr:pic>
    <xdr:clientData/>
  </xdr:twoCellAnchor>
  <xdr:twoCellAnchor editAs="oneCell">
    <xdr:from>
      <xdr:col>0</xdr:col>
      <xdr:colOff>0</xdr:colOff>
      <xdr:row>0</xdr:row>
      <xdr:rowOff>0</xdr:rowOff>
    </xdr:from>
    <xdr:to>
      <xdr:col>2</xdr:col>
      <xdr:colOff>249555</xdr:colOff>
      <xdr:row>5</xdr:row>
      <xdr:rowOff>63500</xdr:rowOff>
    </xdr:to>
    <xdr:pic>
      <xdr:nvPicPr>
        <xdr:cNvPr id="61" name="ID_9B07659E185A4217A5B8034C135631DF"/>
        <xdr:cNvPicPr/>
      </xdr:nvPicPr>
      <xdr:blipFill>
        <a:blip r:embed="rId24"/>
        <a:stretch>
          <a:fillRect/>
        </a:stretch>
      </xdr:blipFill>
      <xdr:spPr>
        <a:xfrm>
          <a:off x="4700270" y="62747525"/>
          <a:ext cx="1621155" cy="920750"/>
        </a:xfrm>
        <a:prstGeom prst="rect">
          <a:avLst/>
        </a:prstGeom>
      </xdr:spPr>
    </xdr:pic>
    <xdr:clientData/>
  </xdr:twoCellAnchor>
  <xdr:twoCellAnchor editAs="oneCell">
    <xdr:from>
      <xdr:col>0</xdr:col>
      <xdr:colOff>0</xdr:colOff>
      <xdr:row>0</xdr:row>
      <xdr:rowOff>0</xdr:rowOff>
    </xdr:from>
    <xdr:to>
      <xdr:col>1</xdr:col>
      <xdr:colOff>680085</xdr:colOff>
      <xdr:row>5</xdr:row>
      <xdr:rowOff>31750</xdr:rowOff>
    </xdr:to>
    <xdr:pic>
      <xdr:nvPicPr>
        <xdr:cNvPr id="35" name="ID_61797B84190D432B85A461699C893A8B"/>
        <xdr:cNvPicPr/>
      </xdr:nvPicPr>
      <xdr:blipFill>
        <a:blip r:embed="rId46"/>
        <a:stretch>
          <a:fillRect/>
        </a:stretch>
      </xdr:blipFill>
      <xdr:spPr>
        <a:xfrm>
          <a:off x="4741545" y="34220150"/>
          <a:ext cx="1365885" cy="889000"/>
        </a:xfrm>
        <a:prstGeom prst="rect">
          <a:avLst/>
        </a:prstGeom>
      </xdr:spPr>
    </xdr:pic>
    <xdr:clientData/>
  </xdr:twoCellAnchor>
  <xdr:twoCellAnchor editAs="oneCell">
    <xdr:from>
      <xdr:col>0</xdr:col>
      <xdr:colOff>0</xdr:colOff>
      <xdr:row>0</xdr:row>
      <xdr:rowOff>0</xdr:rowOff>
    </xdr:from>
    <xdr:to>
      <xdr:col>2</xdr:col>
      <xdr:colOff>517525</xdr:colOff>
      <xdr:row>5</xdr:row>
      <xdr:rowOff>102235</xdr:rowOff>
    </xdr:to>
    <xdr:pic>
      <xdr:nvPicPr>
        <xdr:cNvPr id="36" name="ID_B966C188EE3E4A7F87DE9BD17EB5435B"/>
        <xdr:cNvPicPr/>
      </xdr:nvPicPr>
      <xdr:blipFill>
        <a:blip r:embed="rId47"/>
        <a:stretch>
          <a:fillRect/>
        </a:stretch>
      </xdr:blipFill>
      <xdr:spPr>
        <a:xfrm>
          <a:off x="4511675" y="35244405"/>
          <a:ext cx="1889125" cy="959485"/>
        </a:xfrm>
        <a:prstGeom prst="rect">
          <a:avLst/>
        </a:prstGeom>
      </xdr:spPr>
    </xdr:pic>
    <xdr:clientData/>
  </xdr:twoCellAnchor>
  <xdr:twoCellAnchor editAs="oneCell">
    <xdr:from>
      <xdr:col>0</xdr:col>
      <xdr:colOff>0</xdr:colOff>
      <xdr:row>0</xdr:row>
      <xdr:rowOff>0</xdr:rowOff>
    </xdr:from>
    <xdr:to>
      <xdr:col>2</xdr:col>
      <xdr:colOff>406400</xdr:colOff>
      <xdr:row>5</xdr:row>
      <xdr:rowOff>86995</xdr:rowOff>
    </xdr:to>
    <xdr:pic>
      <xdr:nvPicPr>
        <xdr:cNvPr id="37" name="ID_0F8D9BB09F4D411AB44AAC0D6B5E2A3F"/>
        <xdr:cNvPicPr/>
      </xdr:nvPicPr>
      <xdr:blipFill>
        <a:blip r:embed="rId48"/>
        <a:stretch>
          <a:fillRect/>
        </a:stretch>
      </xdr:blipFill>
      <xdr:spPr>
        <a:xfrm>
          <a:off x="4654550" y="36339145"/>
          <a:ext cx="1778000" cy="944245"/>
        </a:xfrm>
        <a:prstGeom prst="rect">
          <a:avLst/>
        </a:prstGeom>
      </xdr:spPr>
    </xdr:pic>
    <xdr:clientData/>
  </xdr:twoCellAnchor>
  <xdr:twoCellAnchor editAs="oneCell">
    <xdr:from>
      <xdr:col>0</xdr:col>
      <xdr:colOff>0</xdr:colOff>
      <xdr:row>0</xdr:row>
      <xdr:rowOff>0</xdr:rowOff>
    </xdr:from>
    <xdr:to>
      <xdr:col>2</xdr:col>
      <xdr:colOff>422275</xdr:colOff>
      <xdr:row>4</xdr:row>
      <xdr:rowOff>69215</xdr:rowOff>
    </xdr:to>
    <xdr:pic>
      <xdr:nvPicPr>
        <xdr:cNvPr id="38" name="ID_FA33155CC6724EC596FD5F1B6DC24FBF"/>
        <xdr:cNvPicPr/>
      </xdr:nvPicPr>
      <xdr:blipFill>
        <a:blip r:embed="rId8"/>
        <a:stretch>
          <a:fillRect/>
        </a:stretch>
      </xdr:blipFill>
      <xdr:spPr>
        <a:xfrm>
          <a:off x="4670425" y="37401500"/>
          <a:ext cx="1793875" cy="755015"/>
        </a:xfrm>
        <a:prstGeom prst="rect">
          <a:avLst/>
        </a:prstGeom>
      </xdr:spPr>
    </xdr:pic>
    <xdr:clientData/>
  </xdr:twoCellAnchor>
  <xdr:twoCellAnchor editAs="oneCell">
    <xdr:from>
      <xdr:col>0</xdr:col>
      <xdr:colOff>0</xdr:colOff>
      <xdr:row>0</xdr:row>
      <xdr:rowOff>0</xdr:rowOff>
    </xdr:from>
    <xdr:to>
      <xdr:col>2</xdr:col>
      <xdr:colOff>112395</xdr:colOff>
      <xdr:row>5</xdr:row>
      <xdr:rowOff>127000</xdr:rowOff>
    </xdr:to>
    <xdr:pic>
      <xdr:nvPicPr>
        <xdr:cNvPr id="39" name="ID_066B700BDE914972B7B5358B3E287AD3"/>
        <xdr:cNvPicPr/>
      </xdr:nvPicPr>
      <xdr:blipFill>
        <a:blip r:embed="rId49"/>
        <a:stretch>
          <a:fillRect/>
        </a:stretch>
      </xdr:blipFill>
      <xdr:spPr>
        <a:xfrm>
          <a:off x="4758055" y="39307770"/>
          <a:ext cx="1483995" cy="984250"/>
        </a:xfrm>
        <a:prstGeom prst="rect">
          <a:avLst/>
        </a:prstGeom>
      </xdr:spPr>
    </xdr:pic>
    <xdr:clientData/>
  </xdr:twoCellAnchor>
  <xdr:twoCellAnchor editAs="oneCell">
    <xdr:from>
      <xdr:col>0</xdr:col>
      <xdr:colOff>0</xdr:colOff>
      <xdr:row>0</xdr:row>
      <xdr:rowOff>0</xdr:rowOff>
    </xdr:from>
    <xdr:to>
      <xdr:col>2</xdr:col>
      <xdr:colOff>644525</xdr:colOff>
      <xdr:row>4</xdr:row>
      <xdr:rowOff>109855</xdr:rowOff>
    </xdr:to>
    <xdr:pic>
      <xdr:nvPicPr>
        <xdr:cNvPr id="40" name="ID_1A04F7F7DFCE40269EFAE3A8155E77B3"/>
        <xdr:cNvPicPr/>
      </xdr:nvPicPr>
      <xdr:blipFill>
        <a:blip r:embed="rId50"/>
        <a:stretch>
          <a:fillRect/>
        </a:stretch>
      </xdr:blipFill>
      <xdr:spPr>
        <a:xfrm>
          <a:off x="4511675" y="40448865"/>
          <a:ext cx="2016125" cy="795655"/>
        </a:xfrm>
        <a:prstGeom prst="rect">
          <a:avLst/>
        </a:prstGeom>
      </xdr:spPr>
    </xdr:pic>
    <xdr:clientData/>
  </xdr:twoCellAnchor>
  <xdr:twoCellAnchor editAs="oneCell">
    <xdr:from>
      <xdr:col>0</xdr:col>
      <xdr:colOff>0</xdr:colOff>
      <xdr:row>0</xdr:row>
      <xdr:rowOff>0</xdr:rowOff>
    </xdr:from>
    <xdr:to>
      <xdr:col>2</xdr:col>
      <xdr:colOff>517525</xdr:colOff>
      <xdr:row>5</xdr:row>
      <xdr:rowOff>102870</xdr:rowOff>
    </xdr:to>
    <xdr:pic>
      <xdr:nvPicPr>
        <xdr:cNvPr id="41" name="ID_5C7465796A134059A2B5CF96DE5CFA3C"/>
        <xdr:cNvPicPr/>
      </xdr:nvPicPr>
      <xdr:blipFill>
        <a:blip r:embed="rId51"/>
        <a:stretch>
          <a:fillRect/>
        </a:stretch>
      </xdr:blipFill>
      <xdr:spPr>
        <a:xfrm>
          <a:off x="4527550" y="41371520"/>
          <a:ext cx="1889125" cy="960120"/>
        </a:xfrm>
        <a:prstGeom prst="rect">
          <a:avLst/>
        </a:prstGeom>
      </xdr:spPr>
    </xdr:pic>
    <xdr:clientData/>
  </xdr:twoCellAnchor>
  <xdr:twoCellAnchor editAs="oneCell">
    <xdr:from>
      <xdr:col>0</xdr:col>
      <xdr:colOff>0</xdr:colOff>
      <xdr:row>0</xdr:row>
      <xdr:rowOff>0</xdr:rowOff>
    </xdr:from>
    <xdr:to>
      <xdr:col>2</xdr:col>
      <xdr:colOff>422275</xdr:colOff>
      <xdr:row>5</xdr:row>
      <xdr:rowOff>142875</xdr:rowOff>
    </xdr:to>
    <xdr:pic>
      <xdr:nvPicPr>
        <xdr:cNvPr id="42" name="ID_77DA48E19DB0449680F4FB960C56E275"/>
        <xdr:cNvPicPr/>
      </xdr:nvPicPr>
      <xdr:blipFill>
        <a:blip r:embed="rId52"/>
        <a:stretch>
          <a:fillRect/>
        </a:stretch>
      </xdr:blipFill>
      <xdr:spPr>
        <a:xfrm>
          <a:off x="4582795" y="42363390"/>
          <a:ext cx="1793875" cy="1000125"/>
        </a:xfrm>
        <a:prstGeom prst="rect">
          <a:avLst/>
        </a:prstGeom>
      </xdr:spPr>
    </xdr:pic>
    <xdr:clientData/>
  </xdr:twoCellAnchor>
  <xdr:twoCellAnchor editAs="oneCell">
    <xdr:from>
      <xdr:col>0</xdr:col>
      <xdr:colOff>0</xdr:colOff>
      <xdr:row>0</xdr:row>
      <xdr:rowOff>0</xdr:rowOff>
    </xdr:from>
    <xdr:to>
      <xdr:col>2</xdr:col>
      <xdr:colOff>374650</xdr:colOff>
      <xdr:row>5</xdr:row>
      <xdr:rowOff>111125</xdr:rowOff>
    </xdr:to>
    <xdr:pic>
      <xdr:nvPicPr>
        <xdr:cNvPr id="43" name="ID_E7DBF4ECEAB9439B90B561318D3C60E6"/>
        <xdr:cNvPicPr/>
      </xdr:nvPicPr>
      <xdr:blipFill>
        <a:blip r:embed="rId53"/>
        <a:stretch>
          <a:fillRect/>
        </a:stretch>
      </xdr:blipFill>
      <xdr:spPr>
        <a:xfrm>
          <a:off x="4662805" y="43395265"/>
          <a:ext cx="1746250" cy="968375"/>
        </a:xfrm>
        <a:prstGeom prst="rect">
          <a:avLst/>
        </a:prstGeom>
      </xdr:spPr>
    </xdr:pic>
    <xdr:clientData/>
  </xdr:twoCellAnchor>
  <xdr:twoCellAnchor editAs="oneCell">
    <xdr:from>
      <xdr:col>0</xdr:col>
      <xdr:colOff>0</xdr:colOff>
      <xdr:row>0</xdr:row>
      <xdr:rowOff>0</xdr:rowOff>
    </xdr:from>
    <xdr:to>
      <xdr:col>3</xdr:col>
      <xdr:colOff>149225</xdr:colOff>
      <xdr:row>4</xdr:row>
      <xdr:rowOff>142240</xdr:rowOff>
    </xdr:to>
    <xdr:pic>
      <xdr:nvPicPr>
        <xdr:cNvPr id="46" name="ID_D1B3878D9BE04E23AD17469CE5A567BD"/>
        <xdr:cNvPicPr/>
      </xdr:nvPicPr>
      <xdr:blipFill>
        <a:blip r:embed="rId54"/>
        <a:stretch>
          <a:fillRect/>
        </a:stretch>
      </xdr:blipFill>
      <xdr:spPr>
        <a:xfrm>
          <a:off x="4424680" y="46591855"/>
          <a:ext cx="2206625" cy="828040"/>
        </a:xfrm>
        <a:prstGeom prst="rect">
          <a:avLst/>
        </a:prstGeom>
      </xdr:spPr>
    </xdr:pic>
    <xdr:clientData/>
  </xdr:twoCellAnchor>
  <xdr:twoCellAnchor editAs="oneCell">
    <xdr:from>
      <xdr:col>0</xdr:col>
      <xdr:colOff>0</xdr:colOff>
      <xdr:row>0</xdr:row>
      <xdr:rowOff>0</xdr:rowOff>
    </xdr:from>
    <xdr:to>
      <xdr:col>2</xdr:col>
      <xdr:colOff>652145</xdr:colOff>
      <xdr:row>4</xdr:row>
      <xdr:rowOff>126365</xdr:rowOff>
    </xdr:to>
    <xdr:pic>
      <xdr:nvPicPr>
        <xdr:cNvPr id="47" name="ID_13FC5BB912D642C793A5891EB83048CB"/>
        <xdr:cNvPicPr/>
      </xdr:nvPicPr>
      <xdr:blipFill>
        <a:blip r:embed="rId55"/>
        <a:stretch>
          <a:fillRect/>
        </a:stretch>
      </xdr:blipFill>
      <xdr:spPr>
        <a:xfrm>
          <a:off x="4519930" y="47520225"/>
          <a:ext cx="2023745" cy="812165"/>
        </a:xfrm>
        <a:prstGeom prst="rect">
          <a:avLst/>
        </a:prstGeom>
      </xdr:spPr>
    </xdr:pic>
    <xdr:clientData/>
  </xdr:twoCellAnchor>
  <xdr:twoCellAnchor editAs="oneCell">
    <xdr:from>
      <xdr:col>0</xdr:col>
      <xdr:colOff>0</xdr:colOff>
      <xdr:row>0</xdr:row>
      <xdr:rowOff>0</xdr:rowOff>
    </xdr:from>
    <xdr:to>
      <xdr:col>3</xdr:col>
      <xdr:colOff>29845</xdr:colOff>
      <xdr:row>5</xdr:row>
      <xdr:rowOff>33655</xdr:rowOff>
    </xdr:to>
    <xdr:pic>
      <xdr:nvPicPr>
        <xdr:cNvPr id="48" name="ID_175E6596003A48CE92ED4BC309AC2621"/>
        <xdr:cNvPicPr/>
      </xdr:nvPicPr>
      <xdr:blipFill>
        <a:blip r:embed="rId56"/>
        <a:stretch>
          <a:fillRect/>
        </a:stretch>
      </xdr:blipFill>
      <xdr:spPr>
        <a:xfrm>
          <a:off x="4472305" y="48513365"/>
          <a:ext cx="2087245" cy="890905"/>
        </a:xfrm>
        <a:prstGeom prst="rect">
          <a:avLst/>
        </a:prstGeom>
      </xdr:spPr>
    </xdr:pic>
    <xdr:clientData/>
  </xdr:twoCellAnchor>
  <xdr:twoCellAnchor editAs="oneCell">
    <xdr:from>
      <xdr:col>0</xdr:col>
      <xdr:colOff>0</xdr:colOff>
      <xdr:row>0</xdr:row>
      <xdr:rowOff>0</xdr:rowOff>
    </xdr:from>
    <xdr:to>
      <xdr:col>2</xdr:col>
      <xdr:colOff>614680</xdr:colOff>
      <xdr:row>4</xdr:row>
      <xdr:rowOff>155575</xdr:rowOff>
    </xdr:to>
    <xdr:pic>
      <xdr:nvPicPr>
        <xdr:cNvPr id="49" name="ID_AB5199C27E5A40789463C5963549B31A"/>
        <xdr:cNvPicPr/>
      </xdr:nvPicPr>
      <xdr:blipFill>
        <a:blip r:embed="rId6"/>
        <a:srcRect t="18749" b="13282"/>
        <a:stretch>
          <a:fillRect/>
        </a:stretch>
      </xdr:blipFill>
      <xdr:spPr>
        <a:xfrm>
          <a:off x="4541520" y="49531270"/>
          <a:ext cx="1986280" cy="841375"/>
        </a:xfrm>
        <a:prstGeom prst="rect">
          <a:avLst/>
        </a:prstGeom>
      </xdr:spPr>
    </xdr:pic>
    <xdr:clientData/>
  </xdr:twoCellAnchor>
  <xdr:twoCellAnchor editAs="oneCell">
    <xdr:from>
      <xdr:col>0</xdr:col>
      <xdr:colOff>0</xdr:colOff>
      <xdr:row>0</xdr:row>
      <xdr:rowOff>0</xdr:rowOff>
    </xdr:from>
    <xdr:to>
      <xdr:col>3</xdr:col>
      <xdr:colOff>32385</xdr:colOff>
      <xdr:row>5</xdr:row>
      <xdr:rowOff>71755</xdr:rowOff>
    </xdr:to>
    <xdr:pic>
      <xdr:nvPicPr>
        <xdr:cNvPr id="50" name="ID_5407330AB8204D13B0720E34A0476950"/>
        <xdr:cNvPicPr/>
      </xdr:nvPicPr>
      <xdr:blipFill>
        <a:blip r:embed="rId6"/>
        <a:srcRect t="17731" b="15603"/>
        <a:stretch>
          <a:fillRect/>
        </a:stretch>
      </xdr:blipFill>
      <xdr:spPr>
        <a:xfrm>
          <a:off x="4462145" y="50547270"/>
          <a:ext cx="2089785" cy="929005"/>
        </a:xfrm>
        <a:prstGeom prst="rect">
          <a:avLst/>
        </a:prstGeom>
      </xdr:spPr>
    </xdr:pic>
    <xdr:clientData/>
  </xdr:twoCellAnchor>
  <xdr:twoCellAnchor editAs="oneCell">
    <xdr:from>
      <xdr:col>0</xdr:col>
      <xdr:colOff>0</xdr:colOff>
      <xdr:row>0</xdr:row>
      <xdr:rowOff>0</xdr:rowOff>
    </xdr:from>
    <xdr:to>
      <xdr:col>2</xdr:col>
      <xdr:colOff>509270</xdr:colOff>
      <xdr:row>5</xdr:row>
      <xdr:rowOff>32385</xdr:rowOff>
    </xdr:to>
    <xdr:pic>
      <xdr:nvPicPr>
        <xdr:cNvPr id="51" name="ID_CC3DEB5B1B7447129469AD1746BFE4C9"/>
        <xdr:cNvPicPr/>
      </xdr:nvPicPr>
      <xdr:blipFill>
        <a:blip r:embed="rId57"/>
        <a:stretch>
          <a:fillRect/>
        </a:stretch>
      </xdr:blipFill>
      <xdr:spPr>
        <a:xfrm>
          <a:off x="4646930" y="52586890"/>
          <a:ext cx="1880870" cy="889635"/>
        </a:xfrm>
        <a:prstGeom prst="rect">
          <a:avLst/>
        </a:prstGeom>
      </xdr:spPr>
    </xdr:pic>
    <xdr:clientData/>
  </xdr:twoCellAnchor>
  <xdr:twoCellAnchor editAs="oneCell">
    <xdr:from>
      <xdr:col>0</xdr:col>
      <xdr:colOff>0</xdr:colOff>
      <xdr:row>0</xdr:row>
      <xdr:rowOff>0</xdr:rowOff>
    </xdr:from>
    <xdr:to>
      <xdr:col>2</xdr:col>
      <xdr:colOff>331470</xdr:colOff>
      <xdr:row>5</xdr:row>
      <xdr:rowOff>95250</xdr:rowOff>
    </xdr:to>
    <xdr:pic>
      <xdr:nvPicPr>
        <xdr:cNvPr id="52" name="ID_CC71BD8AB1A74A639667FDC848D3E15D"/>
        <xdr:cNvPicPr/>
      </xdr:nvPicPr>
      <xdr:blipFill>
        <a:blip r:embed="rId58"/>
        <a:stretch>
          <a:fillRect/>
        </a:stretch>
      </xdr:blipFill>
      <xdr:spPr>
        <a:xfrm>
          <a:off x="4689475" y="53571775"/>
          <a:ext cx="1703070" cy="952500"/>
        </a:xfrm>
        <a:prstGeom prst="rect">
          <a:avLst/>
        </a:prstGeom>
      </xdr:spPr>
    </xdr:pic>
    <xdr:clientData/>
  </xdr:twoCellAnchor>
  <xdr:twoCellAnchor editAs="oneCell">
    <xdr:from>
      <xdr:col>0</xdr:col>
      <xdr:colOff>0</xdr:colOff>
      <xdr:row>0</xdr:row>
      <xdr:rowOff>0</xdr:rowOff>
    </xdr:from>
    <xdr:to>
      <xdr:col>3</xdr:col>
      <xdr:colOff>93980</xdr:colOff>
      <xdr:row>3</xdr:row>
      <xdr:rowOff>118745</xdr:rowOff>
    </xdr:to>
    <xdr:pic>
      <xdr:nvPicPr>
        <xdr:cNvPr id="53" name="ID_3BBB73B4A1854388A37AB15104F1B240"/>
        <xdr:cNvPicPr/>
      </xdr:nvPicPr>
      <xdr:blipFill>
        <a:blip r:embed="rId59"/>
        <a:stretch>
          <a:fillRect/>
        </a:stretch>
      </xdr:blipFill>
      <xdr:spPr>
        <a:xfrm>
          <a:off x="4464050" y="54756050"/>
          <a:ext cx="2151380" cy="633095"/>
        </a:xfrm>
        <a:prstGeom prst="rect">
          <a:avLst/>
        </a:prstGeom>
      </xdr:spPr>
    </xdr:pic>
    <xdr:clientData/>
  </xdr:twoCellAnchor>
  <xdr:twoCellAnchor editAs="oneCell">
    <xdr:from>
      <xdr:col>0</xdr:col>
      <xdr:colOff>0</xdr:colOff>
      <xdr:row>0</xdr:row>
      <xdr:rowOff>0</xdr:rowOff>
    </xdr:from>
    <xdr:to>
      <xdr:col>2</xdr:col>
      <xdr:colOff>527685</xdr:colOff>
      <xdr:row>5</xdr:row>
      <xdr:rowOff>39370</xdr:rowOff>
    </xdr:to>
    <xdr:pic>
      <xdr:nvPicPr>
        <xdr:cNvPr id="54" name="ID_A8921129E4384F1D8BB006F053CA31B5"/>
        <xdr:cNvPicPr/>
      </xdr:nvPicPr>
      <xdr:blipFill>
        <a:blip r:embed="rId60"/>
        <a:stretch>
          <a:fillRect/>
        </a:stretch>
      </xdr:blipFill>
      <xdr:spPr>
        <a:xfrm>
          <a:off x="4549140" y="55627270"/>
          <a:ext cx="1899285" cy="896620"/>
        </a:xfrm>
        <a:prstGeom prst="rect">
          <a:avLst/>
        </a:prstGeom>
      </xdr:spPr>
    </xdr:pic>
    <xdr:clientData/>
  </xdr:twoCellAnchor>
  <xdr:twoCellAnchor editAs="oneCell">
    <xdr:from>
      <xdr:col>0</xdr:col>
      <xdr:colOff>0</xdr:colOff>
      <xdr:row>0</xdr:row>
      <xdr:rowOff>0</xdr:rowOff>
    </xdr:from>
    <xdr:to>
      <xdr:col>2</xdr:col>
      <xdr:colOff>380365</xdr:colOff>
      <xdr:row>5</xdr:row>
      <xdr:rowOff>142875</xdr:rowOff>
    </xdr:to>
    <xdr:pic>
      <xdr:nvPicPr>
        <xdr:cNvPr id="55" name="ID_2292B0E88A9E42E08C7575FDDD531576"/>
        <xdr:cNvPicPr/>
      </xdr:nvPicPr>
      <xdr:blipFill>
        <a:blip r:embed="rId61"/>
        <a:stretch>
          <a:fillRect/>
        </a:stretch>
      </xdr:blipFill>
      <xdr:spPr>
        <a:xfrm>
          <a:off x="4688205" y="56595645"/>
          <a:ext cx="1751965" cy="1000125"/>
        </a:xfrm>
        <a:prstGeom prst="rect">
          <a:avLst/>
        </a:prstGeom>
      </xdr:spPr>
    </xdr:pic>
    <xdr:clientData/>
  </xdr:twoCellAnchor>
  <xdr:twoCellAnchor editAs="oneCell">
    <xdr:from>
      <xdr:col>0</xdr:col>
      <xdr:colOff>0</xdr:colOff>
      <xdr:row>0</xdr:row>
      <xdr:rowOff>0</xdr:rowOff>
    </xdr:from>
    <xdr:to>
      <xdr:col>2</xdr:col>
      <xdr:colOff>192405</xdr:colOff>
      <xdr:row>4</xdr:row>
      <xdr:rowOff>139700</xdr:rowOff>
    </xdr:to>
    <xdr:pic>
      <xdr:nvPicPr>
        <xdr:cNvPr id="56" name="ID_547338DEBEBD48C88B036032EAC3A942"/>
        <xdr:cNvPicPr/>
      </xdr:nvPicPr>
      <xdr:blipFill>
        <a:blip r:embed="rId62"/>
        <a:stretch>
          <a:fillRect/>
        </a:stretch>
      </xdr:blipFill>
      <xdr:spPr>
        <a:xfrm>
          <a:off x="4693920" y="57691020"/>
          <a:ext cx="1564005" cy="825500"/>
        </a:xfrm>
        <a:prstGeom prst="rect">
          <a:avLst/>
        </a:prstGeom>
      </xdr:spPr>
    </xdr:pic>
    <xdr:clientData/>
  </xdr:twoCellAnchor>
  <xdr:twoCellAnchor editAs="oneCell">
    <xdr:from>
      <xdr:col>0</xdr:col>
      <xdr:colOff>0</xdr:colOff>
      <xdr:row>0</xdr:row>
      <xdr:rowOff>0</xdr:rowOff>
    </xdr:from>
    <xdr:to>
      <xdr:col>2</xdr:col>
      <xdr:colOff>53975</xdr:colOff>
      <xdr:row>5</xdr:row>
      <xdr:rowOff>95250</xdr:rowOff>
    </xdr:to>
    <xdr:pic>
      <xdr:nvPicPr>
        <xdr:cNvPr id="57" name="ID_8A43F11B1A6841D5929EE9F3B3722BD7"/>
        <xdr:cNvPicPr/>
      </xdr:nvPicPr>
      <xdr:blipFill>
        <a:blip r:embed="rId63"/>
        <a:stretch>
          <a:fillRect/>
        </a:stretch>
      </xdr:blipFill>
      <xdr:spPr>
        <a:xfrm>
          <a:off x="4649470" y="58667650"/>
          <a:ext cx="1425575" cy="952500"/>
        </a:xfrm>
        <a:prstGeom prst="rect">
          <a:avLst/>
        </a:prstGeom>
      </xdr:spPr>
    </xdr:pic>
    <xdr:clientData/>
  </xdr:twoCellAnchor>
  <xdr:twoCellAnchor editAs="oneCell">
    <xdr:from>
      <xdr:col>0</xdr:col>
      <xdr:colOff>0</xdr:colOff>
      <xdr:row>0</xdr:row>
      <xdr:rowOff>0</xdr:rowOff>
    </xdr:from>
    <xdr:to>
      <xdr:col>2</xdr:col>
      <xdr:colOff>206375</xdr:colOff>
      <xdr:row>5</xdr:row>
      <xdr:rowOff>31750</xdr:rowOff>
    </xdr:to>
    <xdr:pic>
      <xdr:nvPicPr>
        <xdr:cNvPr id="58" name="ID_CFA37F2F1E2443F5905269B7A27C340F"/>
        <xdr:cNvPicPr/>
      </xdr:nvPicPr>
      <xdr:blipFill>
        <a:blip r:embed="rId64"/>
        <a:stretch>
          <a:fillRect/>
        </a:stretch>
      </xdr:blipFill>
      <xdr:spPr>
        <a:xfrm>
          <a:off x="4735830" y="59683650"/>
          <a:ext cx="1577975" cy="889000"/>
        </a:xfrm>
        <a:prstGeom prst="rect">
          <a:avLst/>
        </a:prstGeom>
      </xdr:spPr>
    </xdr:pic>
    <xdr:clientData/>
  </xdr:twoCellAnchor>
  <xdr:twoCellAnchor editAs="oneCell">
    <xdr:from>
      <xdr:col>0</xdr:col>
      <xdr:colOff>0</xdr:colOff>
      <xdr:row>0</xdr:row>
      <xdr:rowOff>0</xdr:rowOff>
    </xdr:from>
    <xdr:to>
      <xdr:col>1</xdr:col>
      <xdr:colOff>167005</xdr:colOff>
      <xdr:row>8</xdr:row>
      <xdr:rowOff>120650</xdr:rowOff>
    </xdr:to>
    <xdr:pic>
      <xdr:nvPicPr>
        <xdr:cNvPr id="77" name="ID_BA1321E76FD3494A8347639C69A320A1"/>
        <xdr:cNvPicPr>
          <a:picLocks noChangeAspect="1"/>
        </xdr:cNvPicPr>
      </xdr:nvPicPr>
      <xdr:blipFill>
        <a:blip r:embed="rId65"/>
        <a:srcRect l="23587" t="3889" r="7195"/>
        <a:stretch>
          <a:fillRect/>
        </a:stretch>
      </xdr:blipFill>
      <xdr:spPr>
        <a:xfrm rot="5400000">
          <a:off x="5061585" y="77730350"/>
          <a:ext cx="852805" cy="1492250"/>
        </a:xfrm>
        <a:prstGeom prst="rect">
          <a:avLst/>
        </a:prstGeom>
      </xdr:spPr>
    </xdr:pic>
    <xdr:clientData/>
  </xdr:twoCellAnchor>
  <xdr:twoCellAnchor editAs="oneCell">
    <xdr:from>
      <xdr:col>0</xdr:col>
      <xdr:colOff>0</xdr:colOff>
      <xdr:row>0</xdr:row>
      <xdr:rowOff>0</xdr:rowOff>
    </xdr:from>
    <xdr:to>
      <xdr:col>2</xdr:col>
      <xdr:colOff>192405</xdr:colOff>
      <xdr:row>5</xdr:row>
      <xdr:rowOff>123825</xdr:rowOff>
    </xdr:to>
    <xdr:pic>
      <xdr:nvPicPr>
        <xdr:cNvPr id="76" name="ID_D53589EEF8B04F25A6CCEDF701EB1B4F"/>
        <xdr:cNvPicPr>
          <a:picLocks noChangeAspect="1"/>
        </xdr:cNvPicPr>
      </xdr:nvPicPr>
      <xdr:blipFill>
        <a:blip r:embed="rId66"/>
        <a:stretch>
          <a:fillRect/>
        </a:stretch>
      </xdr:blipFill>
      <xdr:spPr>
        <a:xfrm>
          <a:off x="4785360" y="16998950"/>
          <a:ext cx="1564005" cy="981075"/>
        </a:xfrm>
        <a:prstGeom prst="rect">
          <a:avLst/>
        </a:prstGeom>
      </xdr:spPr>
    </xdr:pic>
    <xdr:clientData/>
  </xdr:twoCellAnchor>
  <xdr:twoCellAnchor editAs="oneCell">
    <xdr:from>
      <xdr:col>0</xdr:col>
      <xdr:colOff>0</xdr:colOff>
      <xdr:row>0</xdr:row>
      <xdr:rowOff>0</xdr:rowOff>
    </xdr:from>
    <xdr:to>
      <xdr:col>1</xdr:col>
      <xdr:colOff>409575</xdr:colOff>
      <xdr:row>5</xdr:row>
      <xdr:rowOff>160020</xdr:rowOff>
    </xdr:to>
    <xdr:pic>
      <xdr:nvPicPr>
        <xdr:cNvPr id="82" name="ID_9DC6E958C8F4459CAA8134EE82581CB6"/>
        <xdr:cNvPicPr>
          <a:picLocks noChangeAspect="1"/>
        </xdr:cNvPicPr>
      </xdr:nvPicPr>
      <xdr:blipFill>
        <a:blip r:embed="rId67"/>
        <a:stretch>
          <a:fillRect/>
        </a:stretch>
      </xdr:blipFill>
      <xdr:spPr>
        <a:xfrm>
          <a:off x="4897120" y="79969995"/>
          <a:ext cx="1095375" cy="1017270"/>
        </a:xfrm>
        <a:prstGeom prst="rect">
          <a:avLst/>
        </a:prstGeom>
      </xdr:spPr>
    </xdr:pic>
    <xdr:clientData/>
  </xdr:twoCellAnchor>
  <xdr:twoCellAnchor editAs="oneCell">
    <xdr:from>
      <xdr:col>0</xdr:col>
      <xdr:colOff>0</xdr:colOff>
      <xdr:row>0</xdr:row>
      <xdr:rowOff>0</xdr:rowOff>
    </xdr:from>
    <xdr:to>
      <xdr:col>2</xdr:col>
      <xdr:colOff>266065</xdr:colOff>
      <xdr:row>5</xdr:row>
      <xdr:rowOff>47625</xdr:rowOff>
    </xdr:to>
    <xdr:pic>
      <xdr:nvPicPr>
        <xdr:cNvPr id="27" name="ID_343DD00B108145A2992660633E33F298"/>
        <xdr:cNvPicPr/>
      </xdr:nvPicPr>
      <xdr:blipFill>
        <a:blip r:embed="rId68"/>
        <a:stretch>
          <a:fillRect/>
        </a:stretch>
      </xdr:blipFill>
      <xdr:spPr>
        <a:xfrm>
          <a:off x="4667885" y="7891145"/>
          <a:ext cx="1637665" cy="904875"/>
        </a:xfrm>
        <a:prstGeom prst="rect">
          <a:avLst/>
        </a:prstGeom>
      </xdr:spPr>
    </xdr:pic>
    <xdr:clientData/>
  </xdr:twoCellAnchor>
  <xdr:twoCellAnchor editAs="oneCell">
    <xdr:from>
      <xdr:col>0</xdr:col>
      <xdr:colOff>0</xdr:colOff>
      <xdr:row>0</xdr:row>
      <xdr:rowOff>0</xdr:rowOff>
    </xdr:from>
    <xdr:to>
      <xdr:col>2</xdr:col>
      <xdr:colOff>328930</xdr:colOff>
      <xdr:row>6</xdr:row>
      <xdr:rowOff>26670</xdr:rowOff>
    </xdr:to>
    <xdr:pic>
      <xdr:nvPicPr>
        <xdr:cNvPr id="29" name="ID_AD31DAFB9DD14179A2E8D8F2A37246CF"/>
        <xdr:cNvPicPr/>
      </xdr:nvPicPr>
      <xdr:blipFill>
        <a:blip r:embed="rId69"/>
        <a:stretch>
          <a:fillRect/>
        </a:stretch>
      </xdr:blipFill>
      <xdr:spPr>
        <a:xfrm>
          <a:off x="4770120" y="8834120"/>
          <a:ext cx="1700530" cy="1055370"/>
        </a:xfrm>
        <a:prstGeom prst="rect">
          <a:avLst/>
        </a:prstGeom>
      </xdr:spPr>
    </xdr:pic>
    <xdr:clientData/>
  </xdr:twoCellAnchor>
  <xdr:twoCellAnchor editAs="oneCell">
    <xdr:from>
      <xdr:col>0</xdr:col>
      <xdr:colOff>0</xdr:colOff>
      <xdr:row>0</xdr:row>
      <xdr:rowOff>0</xdr:rowOff>
    </xdr:from>
    <xdr:to>
      <xdr:col>2</xdr:col>
      <xdr:colOff>666750</xdr:colOff>
      <xdr:row>5</xdr:row>
      <xdr:rowOff>88900</xdr:rowOff>
    </xdr:to>
    <xdr:pic>
      <xdr:nvPicPr>
        <xdr:cNvPr id="45" name="ID_06CE7D6AA3994589B97FB7C8C450F596" descr="post_object_image_3002499923"/>
        <xdr:cNvPicPr/>
      </xdr:nvPicPr>
      <xdr:blipFill>
        <a:blip r:embed="rId70"/>
        <a:stretch>
          <a:fillRect/>
        </a:stretch>
      </xdr:blipFill>
      <xdr:spPr>
        <a:xfrm>
          <a:off x="0" y="0"/>
          <a:ext cx="2038350" cy="946150"/>
        </a:xfrm>
        <a:prstGeom prst="rect">
          <a:avLst/>
        </a:prstGeom>
      </xdr:spPr>
    </xdr:pic>
    <xdr:clientData/>
  </xdr:twoCellAnchor>
  <xdr:twoCellAnchor editAs="oneCell">
    <xdr:from>
      <xdr:col>0</xdr:col>
      <xdr:colOff>0</xdr:colOff>
      <xdr:row>0</xdr:row>
      <xdr:rowOff>0</xdr:rowOff>
    </xdr:from>
    <xdr:to>
      <xdr:col>3</xdr:col>
      <xdr:colOff>114300</xdr:colOff>
      <xdr:row>9</xdr:row>
      <xdr:rowOff>2540</xdr:rowOff>
    </xdr:to>
    <xdr:pic>
      <xdr:nvPicPr>
        <xdr:cNvPr id="28" name="ID_FB40CCBBE5EB4BDEAE2DC21A699B4CDD" descr="post_object_image_1132585899"/>
        <xdr:cNvPicPr/>
      </xdr:nvPicPr>
      <xdr:blipFill>
        <a:blip r:embed="rId71"/>
        <a:stretch>
          <a:fillRect/>
        </a:stretch>
      </xdr:blipFill>
      <xdr:spPr>
        <a:xfrm>
          <a:off x="0" y="0"/>
          <a:ext cx="2171700" cy="1545590"/>
        </a:xfrm>
        <a:prstGeom prst="rect">
          <a:avLst/>
        </a:prstGeom>
      </xdr:spPr>
    </xdr:pic>
    <xdr:clientData/>
  </xdr:twoCellAnchor>
  <xdr:twoCellAnchor editAs="oneCell">
    <xdr:from>
      <xdr:col>0</xdr:col>
      <xdr:colOff>0</xdr:colOff>
      <xdr:row>0</xdr:row>
      <xdr:rowOff>0</xdr:rowOff>
    </xdr:from>
    <xdr:to>
      <xdr:col>2</xdr:col>
      <xdr:colOff>141605</xdr:colOff>
      <xdr:row>4</xdr:row>
      <xdr:rowOff>65405</xdr:rowOff>
    </xdr:to>
    <xdr:pic>
      <xdr:nvPicPr>
        <xdr:cNvPr id="30" name="ID_A979C1EB23A54753984F31B2E0327F6E" descr="post_object_image_2755407078"/>
        <xdr:cNvPicPr/>
      </xdr:nvPicPr>
      <xdr:blipFill>
        <a:blip r:embed="rId72"/>
        <a:stretch>
          <a:fillRect/>
        </a:stretch>
      </xdr:blipFill>
      <xdr:spPr>
        <a:xfrm>
          <a:off x="0" y="0"/>
          <a:ext cx="1513205" cy="751205"/>
        </a:xfrm>
        <a:prstGeom prst="rect">
          <a:avLst/>
        </a:prstGeom>
      </xdr:spPr>
    </xdr:pic>
    <xdr:clientData/>
  </xdr:twoCellAnchor>
  <xdr:twoCellAnchor editAs="oneCell">
    <xdr:from>
      <xdr:col>0</xdr:col>
      <xdr:colOff>0</xdr:colOff>
      <xdr:row>0</xdr:row>
      <xdr:rowOff>0</xdr:rowOff>
    </xdr:from>
    <xdr:to>
      <xdr:col>2</xdr:col>
      <xdr:colOff>467995</xdr:colOff>
      <xdr:row>5</xdr:row>
      <xdr:rowOff>100965</xdr:rowOff>
    </xdr:to>
    <xdr:pic>
      <xdr:nvPicPr>
        <xdr:cNvPr id="32" name="ID_ACFA088A12A14BC3A93FDC91417DFB78" descr="post_object_image_2787717609"/>
        <xdr:cNvPicPr/>
      </xdr:nvPicPr>
      <xdr:blipFill>
        <a:blip r:embed="rId73"/>
        <a:stretch>
          <a:fillRect/>
        </a:stretch>
      </xdr:blipFill>
      <xdr:spPr>
        <a:xfrm>
          <a:off x="0" y="0"/>
          <a:ext cx="1839595" cy="958215"/>
        </a:xfrm>
        <a:prstGeom prst="rect">
          <a:avLst/>
        </a:prstGeom>
      </xdr:spPr>
    </xdr:pic>
    <xdr:clientData/>
  </xdr:twoCellAnchor>
  <xdr:twoCellAnchor editAs="oneCell">
    <xdr:from>
      <xdr:col>0</xdr:col>
      <xdr:colOff>0</xdr:colOff>
      <xdr:row>0</xdr:row>
      <xdr:rowOff>0</xdr:rowOff>
    </xdr:from>
    <xdr:to>
      <xdr:col>3</xdr:col>
      <xdr:colOff>588010</xdr:colOff>
      <xdr:row>7</xdr:row>
      <xdr:rowOff>84455</xdr:rowOff>
    </xdr:to>
    <xdr:pic>
      <xdr:nvPicPr>
        <xdr:cNvPr id="33" name="ID_A9A8E979E1854E76A289EB8E38BE595D" descr="post_object_image_3917550438"/>
        <xdr:cNvPicPr/>
      </xdr:nvPicPr>
      <xdr:blipFill>
        <a:blip r:embed="rId74"/>
        <a:stretch>
          <a:fillRect/>
        </a:stretch>
      </xdr:blipFill>
      <xdr:spPr>
        <a:xfrm>
          <a:off x="0" y="0"/>
          <a:ext cx="2645410" cy="1284605"/>
        </a:xfrm>
        <a:prstGeom prst="rect">
          <a:avLst/>
        </a:prstGeom>
      </xdr:spPr>
    </xdr:pic>
    <xdr:clientData/>
  </xdr:twoCellAnchor>
  <xdr:twoCellAnchor editAs="oneCell">
    <xdr:from>
      <xdr:col>0</xdr:col>
      <xdr:colOff>0</xdr:colOff>
      <xdr:row>0</xdr:row>
      <xdr:rowOff>0</xdr:rowOff>
    </xdr:from>
    <xdr:to>
      <xdr:col>4</xdr:col>
      <xdr:colOff>653415</xdr:colOff>
      <xdr:row>5</xdr:row>
      <xdr:rowOff>2540</xdr:rowOff>
    </xdr:to>
    <xdr:pic>
      <xdr:nvPicPr>
        <xdr:cNvPr id="44" name="ID_EC3DCE34161D44E280570FC83E69AF64" descr="post_object_image_2676147818"/>
        <xdr:cNvPicPr/>
      </xdr:nvPicPr>
      <xdr:blipFill>
        <a:blip r:embed="rId75"/>
        <a:stretch>
          <a:fillRect/>
        </a:stretch>
      </xdr:blipFill>
      <xdr:spPr>
        <a:xfrm>
          <a:off x="0" y="0"/>
          <a:ext cx="3396615" cy="859790"/>
        </a:xfrm>
        <a:prstGeom prst="rect">
          <a:avLst/>
        </a:prstGeom>
      </xdr:spPr>
    </xdr:pic>
    <xdr:clientData/>
  </xdr:twoCellAnchor>
  <xdr:twoCellAnchor editAs="oneCell">
    <xdr:from>
      <xdr:col>0</xdr:col>
      <xdr:colOff>0</xdr:colOff>
      <xdr:row>0</xdr:row>
      <xdr:rowOff>0</xdr:rowOff>
    </xdr:from>
    <xdr:to>
      <xdr:col>2</xdr:col>
      <xdr:colOff>631190</xdr:colOff>
      <xdr:row>6</xdr:row>
      <xdr:rowOff>135890</xdr:rowOff>
    </xdr:to>
    <xdr:pic>
      <xdr:nvPicPr>
        <xdr:cNvPr id="71" name="ID_336EBF4E2E5E4B2D9671E263F8C62551" descr="post_object_image_2641073408"/>
        <xdr:cNvPicPr/>
      </xdr:nvPicPr>
      <xdr:blipFill>
        <a:blip r:embed="rId76"/>
        <a:stretch>
          <a:fillRect/>
        </a:stretch>
      </xdr:blipFill>
      <xdr:spPr>
        <a:xfrm>
          <a:off x="0" y="0"/>
          <a:ext cx="2002790" cy="1164590"/>
        </a:xfrm>
        <a:prstGeom prst="rect">
          <a:avLst/>
        </a:prstGeom>
      </xdr:spPr>
    </xdr:pic>
    <xdr:clientData/>
  </xdr:twoCellAnchor>
  <xdr:twoCellAnchor editAs="oneCell">
    <xdr:from>
      <xdr:col>0</xdr:col>
      <xdr:colOff>0</xdr:colOff>
      <xdr:row>0</xdr:row>
      <xdr:rowOff>0</xdr:rowOff>
    </xdr:from>
    <xdr:to>
      <xdr:col>5</xdr:col>
      <xdr:colOff>400050</xdr:colOff>
      <xdr:row>22</xdr:row>
      <xdr:rowOff>53975</xdr:rowOff>
    </xdr:to>
    <xdr:pic>
      <xdr:nvPicPr>
        <xdr:cNvPr id="79" name="ID_BE251879C53B40FABE7DC763E465F566" descr="post_object_image_4155287954"/>
        <xdr:cNvPicPr/>
      </xdr:nvPicPr>
      <xdr:blipFill>
        <a:blip r:embed="rId77"/>
        <a:stretch>
          <a:fillRect/>
        </a:stretch>
      </xdr:blipFill>
      <xdr:spPr>
        <a:xfrm>
          <a:off x="0" y="0"/>
          <a:ext cx="3829050" cy="3825875"/>
        </a:xfrm>
        <a:prstGeom prst="rect">
          <a:avLst/>
        </a:prstGeom>
      </xdr:spPr>
    </xdr:pic>
    <xdr:clientData/>
  </xdr:twoCellAnchor>
  <xdr:twoCellAnchor editAs="oneCell">
    <xdr:from>
      <xdr:col>0</xdr:col>
      <xdr:colOff>0</xdr:colOff>
      <xdr:row>0</xdr:row>
      <xdr:rowOff>0</xdr:rowOff>
    </xdr:from>
    <xdr:to>
      <xdr:col>3</xdr:col>
      <xdr:colOff>133350</xdr:colOff>
      <xdr:row>7</xdr:row>
      <xdr:rowOff>47625</xdr:rowOff>
    </xdr:to>
    <xdr:pic>
      <xdr:nvPicPr>
        <xdr:cNvPr id="85" name="ID_9CE39BC3C6E443D797D02B8004690480" descr="post_object_image_2996971836"/>
        <xdr:cNvPicPr/>
      </xdr:nvPicPr>
      <xdr:blipFill>
        <a:blip r:embed="rId78"/>
        <a:stretch>
          <a:fillRect/>
        </a:stretch>
      </xdr:blipFill>
      <xdr:spPr>
        <a:xfrm>
          <a:off x="0" y="0"/>
          <a:ext cx="2190750" cy="1247775"/>
        </a:xfrm>
        <a:prstGeom prst="rect">
          <a:avLst/>
        </a:prstGeom>
      </xdr:spPr>
    </xdr:pic>
    <xdr:clientData/>
  </xdr:twoCellAnchor>
  <xdr:twoCellAnchor editAs="oneCell">
    <xdr:from>
      <xdr:col>0</xdr:col>
      <xdr:colOff>0</xdr:colOff>
      <xdr:row>0</xdr:row>
      <xdr:rowOff>0</xdr:rowOff>
    </xdr:from>
    <xdr:to>
      <xdr:col>4</xdr:col>
      <xdr:colOff>428625</xdr:colOff>
      <xdr:row>14</xdr:row>
      <xdr:rowOff>57150</xdr:rowOff>
    </xdr:to>
    <xdr:pic>
      <xdr:nvPicPr>
        <xdr:cNvPr id="4" name="ID_DDAD1E049FAC4E5691D828B3DA7AAD11" descr="core_image_url__exec_download_3145046404"/>
        <xdr:cNvPicPr/>
      </xdr:nvPicPr>
      <xdr:blipFill>
        <a:blip r:embed="rId79"/>
        <a:stretch>
          <a:fillRect/>
        </a:stretch>
      </xdr:blipFill>
      <xdr:spPr>
        <a:xfrm>
          <a:off x="0" y="0"/>
          <a:ext cx="3171825" cy="2457450"/>
        </a:xfrm>
        <a:prstGeom prst="rect">
          <a:avLst/>
        </a:prstGeom>
      </xdr:spPr>
    </xdr:pic>
    <xdr:clientData/>
  </xdr:twoCellAnchor>
  <xdr:twoCellAnchor editAs="oneCell">
    <xdr:from>
      <xdr:col>0</xdr:col>
      <xdr:colOff>0</xdr:colOff>
      <xdr:row>0</xdr:row>
      <xdr:rowOff>0</xdr:rowOff>
    </xdr:from>
    <xdr:to>
      <xdr:col>4</xdr:col>
      <xdr:colOff>438150</xdr:colOff>
      <xdr:row>10</xdr:row>
      <xdr:rowOff>76200</xdr:rowOff>
    </xdr:to>
    <xdr:pic>
      <xdr:nvPicPr>
        <xdr:cNvPr id="78" name="ID_94585832576348D79628B8D16D9A2CD2" descr="core_image_url__exec_download_1636518924"/>
        <xdr:cNvPicPr/>
      </xdr:nvPicPr>
      <xdr:blipFill>
        <a:blip r:embed="rId80"/>
        <a:stretch>
          <a:fillRect/>
        </a:stretch>
      </xdr:blipFill>
      <xdr:spPr>
        <a:xfrm>
          <a:off x="0" y="0"/>
          <a:ext cx="3181350" cy="1790700"/>
        </a:xfrm>
        <a:prstGeom prst="rect">
          <a:avLst/>
        </a:prstGeom>
      </xdr:spPr>
    </xdr:pic>
    <xdr:clientData/>
  </xdr:twoCellAnchor>
  <xdr:twoCellAnchor editAs="oneCell">
    <xdr:from>
      <xdr:col>0</xdr:col>
      <xdr:colOff>0</xdr:colOff>
      <xdr:row>0</xdr:row>
      <xdr:rowOff>0</xdr:rowOff>
    </xdr:from>
    <xdr:to>
      <xdr:col>4</xdr:col>
      <xdr:colOff>438150</xdr:colOff>
      <xdr:row>10</xdr:row>
      <xdr:rowOff>76200</xdr:rowOff>
    </xdr:to>
    <xdr:pic>
      <xdr:nvPicPr>
        <xdr:cNvPr id="87" name="ID_BB57EB23AFF7458599227B941EF9F112" descr="core_image_url__exec_download_3734830391"/>
        <xdr:cNvPicPr/>
      </xdr:nvPicPr>
      <xdr:blipFill>
        <a:blip r:embed="rId80"/>
        <a:stretch>
          <a:fillRect/>
        </a:stretch>
      </xdr:blipFill>
      <xdr:spPr>
        <a:xfrm>
          <a:off x="0" y="0"/>
          <a:ext cx="3181350" cy="1790700"/>
        </a:xfrm>
        <a:prstGeom prst="rect">
          <a:avLst/>
        </a:prstGeom>
      </xdr:spPr>
    </xdr:pic>
    <xdr:clientData/>
  </xdr:twoCellAnchor>
  <xdr:twoCellAnchor editAs="oneCell">
    <xdr:from>
      <xdr:col>0</xdr:col>
      <xdr:colOff>0</xdr:colOff>
      <xdr:row>0</xdr:row>
      <xdr:rowOff>0</xdr:rowOff>
    </xdr:from>
    <xdr:to>
      <xdr:col>2</xdr:col>
      <xdr:colOff>533400</xdr:colOff>
      <xdr:row>11</xdr:row>
      <xdr:rowOff>19050</xdr:rowOff>
    </xdr:to>
    <xdr:pic>
      <xdr:nvPicPr>
        <xdr:cNvPr id="80" name="ID_3921EB0A68744B7A872D710C9294A399" descr="post_object_image_621108540"/>
        <xdr:cNvPicPr/>
      </xdr:nvPicPr>
      <xdr:blipFill>
        <a:blip r:embed="rId81"/>
        <a:stretch>
          <a:fillRect/>
        </a:stretch>
      </xdr:blipFill>
      <xdr:spPr>
        <a:xfrm>
          <a:off x="0" y="0"/>
          <a:ext cx="1905000" cy="19050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40"/>
  <sheetViews>
    <sheetView tabSelected="1" workbookViewId="0">
      <pane ySplit="3" topLeftCell="A4" activePane="bottomLeft" state="frozen"/>
      <selection/>
      <selection pane="bottomLeft" activeCell="C105" sqref="C105:M105"/>
    </sheetView>
  </sheetViews>
  <sheetFormatPr defaultColWidth="9" defaultRowHeight="16.5"/>
  <cols>
    <col min="1" max="1" width="7.44166666666667" style="62" customWidth="1"/>
    <col min="2" max="2" width="14.9166666666667" style="62" customWidth="1"/>
    <col min="3" max="3" width="16.7083333333333" style="63" customWidth="1"/>
    <col min="4" max="4" width="18.3666666666667" style="63" customWidth="1"/>
    <col min="5" max="5" width="28.0833333333333" style="62" customWidth="1"/>
    <col min="6" max="6" width="18.9083333333333" style="62" customWidth="1"/>
    <col min="7" max="7" width="18.1833333333333" style="62" customWidth="1"/>
    <col min="8" max="8" width="30.6333333333333" style="60" customWidth="1"/>
    <col min="9" max="11" width="13.6333333333333" style="63" customWidth="1"/>
    <col min="12" max="12" width="25.0916666666667" style="63" customWidth="1"/>
    <col min="13" max="13" width="25.7916666666667" customWidth="1"/>
    <col min="14" max="14" width="18.1833333333333" style="63" customWidth="1"/>
    <col min="15" max="15" width="23.1833333333333" style="63" customWidth="1"/>
    <col min="16" max="16" width="23.1833333333333" style="60" customWidth="1"/>
    <col min="17" max="17" width="23.1833333333333" style="63" customWidth="1"/>
    <col min="18" max="18" width="25.5416666666667" style="63" customWidth="1"/>
    <col min="19" max="20" width="24" style="63" customWidth="1"/>
    <col min="21" max="21" width="30.0916666666667" style="63" customWidth="1"/>
    <col min="22" max="22" width="14.1833333333333" style="60" customWidth="1"/>
    <col min="23" max="23" width="33.2666666666667" style="60" customWidth="1"/>
    <col min="24" max="24" width="16.875" style="63" customWidth="1"/>
    <col min="25" max="26" width="21" style="63" customWidth="1"/>
    <col min="27" max="27" width="20.4583333333333" style="63" customWidth="1"/>
    <col min="28" max="28" width="20.725" style="63" customWidth="1"/>
    <col min="29" max="29" width="12.5416666666667" style="63" customWidth="1"/>
    <col min="30" max="30" width="15.2666666666667" style="63" customWidth="1"/>
    <col min="31" max="31" width="25.5416666666667" style="63" customWidth="1"/>
    <col min="32" max="33" width="18.4583333333333" style="63" customWidth="1"/>
    <col min="34" max="34" width="21.6333333333333" style="63" customWidth="1"/>
    <col min="35" max="35" width="17.2666666666667" style="62" customWidth="1"/>
    <col min="36" max="36" width="14.725" style="62" customWidth="1"/>
    <col min="37" max="37" width="23.3666666666667" style="63" customWidth="1"/>
    <col min="38" max="38" width="25.9083333333333" style="60" customWidth="1"/>
    <col min="39" max="39" width="28.1833333333333" style="63" customWidth="1"/>
    <col min="40" max="40" width="22.6333333333333" style="60" customWidth="1"/>
    <col min="41" max="41" width="15.6333333333333" style="62" customWidth="1"/>
    <col min="42" max="42" width="18" style="63" customWidth="1"/>
    <col min="43" max="43" width="12.4416666666667" style="62" customWidth="1"/>
    <col min="44" max="44" width="18.3666666666667" style="62" customWidth="1"/>
    <col min="45" max="45" width="23.2666666666667" style="60" customWidth="1"/>
    <col min="46" max="46" width="27" style="62" customWidth="1"/>
    <col min="47" max="47" width="44.9083333333333" style="64" customWidth="1"/>
    <col min="48" max="48" width="37.5416666666667" style="64" customWidth="1"/>
    <col min="49" max="49" width="27.3666666666667" style="60" customWidth="1"/>
    <col min="50" max="50" width="57.2916666666667" style="60" customWidth="1"/>
    <col min="51" max="51" width="29.2666666666667" style="60" customWidth="1"/>
    <col min="52" max="16384" width="8.725" style="64"/>
  </cols>
  <sheetData>
    <row r="1" ht="19.5" spans="1:56">
      <c r="A1" s="65" t="s">
        <v>0</v>
      </c>
      <c r="B1" s="66" t="s">
        <v>1</v>
      </c>
      <c r="C1" s="65" t="s">
        <v>2</v>
      </c>
      <c r="D1" s="65" t="s">
        <v>3</v>
      </c>
      <c r="E1" s="65" t="s">
        <v>4</v>
      </c>
      <c r="F1" s="65" t="s">
        <v>5</v>
      </c>
      <c r="G1" s="65" t="s">
        <v>6</v>
      </c>
      <c r="H1" s="65" t="s">
        <v>7</v>
      </c>
      <c r="I1" s="65" t="s">
        <v>8</v>
      </c>
      <c r="J1" s="65" t="s">
        <v>9</v>
      </c>
      <c r="K1" s="65" t="s">
        <v>10</v>
      </c>
      <c r="L1" s="65" t="s">
        <v>11</v>
      </c>
      <c r="M1" s="65" t="s">
        <v>12</v>
      </c>
      <c r="N1" s="67" t="s">
        <v>13</v>
      </c>
      <c r="O1" s="67"/>
      <c r="P1" s="67"/>
      <c r="Q1" s="67"/>
      <c r="R1" s="67"/>
      <c r="S1" s="67"/>
      <c r="T1" s="67"/>
      <c r="U1" s="67"/>
      <c r="V1" s="67"/>
      <c r="W1" s="67"/>
      <c r="X1" s="68" t="s">
        <v>14</v>
      </c>
      <c r="Y1" s="69"/>
      <c r="Z1" s="69"/>
      <c r="AA1" s="69"/>
      <c r="AB1" s="69"/>
      <c r="AC1" s="69"/>
      <c r="AD1" s="69"/>
      <c r="AE1" s="69"/>
      <c r="AF1" s="69"/>
      <c r="AG1" s="69"/>
      <c r="AH1" s="69"/>
      <c r="AI1" s="70"/>
      <c r="AJ1" s="71" t="s">
        <v>15</v>
      </c>
      <c r="AK1" s="72"/>
      <c r="AL1" s="72"/>
      <c r="AM1" s="72"/>
      <c r="AN1" s="72"/>
      <c r="AO1" s="72"/>
      <c r="AP1" s="72"/>
      <c r="AQ1" s="72"/>
      <c r="AR1" s="73"/>
      <c r="AS1" s="74" t="s">
        <v>16</v>
      </c>
      <c r="AT1" s="74" t="s">
        <v>17</v>
      </c>
      <c r="AU1" s="74" t="s">
        <v>18</v>
      </c>
      <c r="AV1" s="75" t="s">
        <v>19</v>
      </c>
      <c r="AW1" s="75" t="s">
        <v>20</v>
      </c>
      <c r="AX1" s="75" t="s">
        <v>21</v>
      </c>
      <c r="AY1" s="76" t="s">
        <v>22</v>
      </c>
    </row>
    <row r="2" s="59" customFormat="1" customHeight="1" spans="1:56">
      <c r="A2" s="65"/>
      <c r="B2" s="66"/>
      <c r="C2" s="65"/>
      <c r="D2" s="65"/>
      <c r="E2" s="65"/>
      <c r="F2" s="65"/>
      <c r="G2" s="65"/>
      <c r="H2" s="65"/>
      <c r="I2" s="65"/>
      <c r="J2" s="65"/>
      <c r="K2" s="65"/>
      <c r="L2" s="65"/>
      <c r="M2" s="65"/>
      <c r="N2" s="67" t="s">
        <v>23</v>
      </c>
      <c r="O2" s="67" t="s">
        <v>24</v>
      </c>
      <c r="P2" s="67"/>
      <c r="Q2" s="67" t="s">
        <v>25</v>
      </c>
      <c r="R2" s="67"/>
      <c r="S2" s="67" t="s">
        <v>26</v>
      </c>
      <c r="T2" s="67"/>
      <c r="U2" s="67"/>
      <c r="V2" s="67"/>
      <c r="W2" s="67" t="s">
        <v>27</v>
      </c>
      <c r="X2" s="77" t="s">
        <v>28</v>
      </c>
      <c r="Y2" s="77" t="s">
        <v>29</v>
      </c>
      <c r="Z2" s="78" t="s">
        <v>30</v>
      </c>
      <c r="AA2" s="77" t="s">
        <v>31</v>
      </c>
      <c r="AB2" s="77" t="s">
        <v>32</v>
      </c>
      <c r="AC2" s="77" t="s">
        <v>33</v>
      </c>
      <c r="AD2" s="77" t="s">
        <v>34</v>
      </c>
      <c r="AE2" s="77" t="s">
        <v>35</v>
      </c>
      <c r="AF2" s="77" t="s">
        <v>36</v>
      </c>
      <c r="AG2" s="77" t="s">
        <v>37</v>
      </c>
      <c r="AH2" s="77" t="s">
        <v>38</v>
      </c>
      <c r="AI2" s="77" t="s">
        <v>39</v>
      </c>
      <c r="AJ2" s="79" t="s">
        <v>40</v>
      </c>
      <c r="AK2" s="79" t="s">
        <v>41</v>
      </c>
      <c r="AL2" s="79" t="s">
        <v>42</v>
      </c>
      <c r="AM2" s="80" t="s">
        <v>43</v>
      </c>
      <c r="AN2" s="79" t="s">
        <v>44</v>
      </c>
      <c r="AO2" s="79" t="s">
        <v>45</v>
      </c>
      <c r="AP2" s="79" t="s">
        <v>46</v>
      </c>
      <c r="AQ2" s="79" t="s">
        <v>47</v>
      </c>
      <c r="AR2" s="79" t="s">
        <v>48</v>
      </c>
      <c r="AS2" s="81"/>
      <c r="AT2" s="81"/>
      <c r="AU2" s="81"/>
      <c r="AV2" s="82"/>
      <c r="AW2" s="82"/>
      <c r="AX2" s="82"/>
      <c r="AY2" s="76" t="s">
        <v>49</v>
      </c>
    </row>
    <row r="3" ht="18.5" customHeight="1" spans="1:56">
      <c r="A3" s="65"/>
      <c r="B3" s="66"/>
      <c r="C3" s="65"/>
      <c r="D3" s="65"/>
      <c r="E3" s="83"/>
      <c r="F3" s="65"/>
      <c r="G3" s="65"/>
      <c r="H3" s="65"/>
      <c r="I3" s="65"/>
      <c r="J3" s="65"/>
      <c r="K3" s="65"/>
      <c r="L3" s="65"/>
      <c r="M3" s="65"/>
      <c r="N3" s="67"/>
      <c r="O3" s="67" t="s">
        <v>50</v>
      </c>
      <c r="P3" s="67" t="s">
        <v>21</v>
      </c>
      <c r="Q3" s="67" t="s">
        <v>51</v>
      </c>
      <c r="R3" s="67" t="s">
        <v>21</v>
      </c>
      <c r="S3" s="67" t="s">
        <v>52</v>
      </c>
      <c r="T3" s="67" t="s">
        <v>21</v>
      </c>
      <c r="U3" s="67" t="s">
        <v>53</v>
      </c>
      <c r="V3" s="67" t="s">
        <v>54</v>
      </c>
      <c r="W3" s="67"/>
      <c r="X3" s="77"/>
      <c r="Y3" s="77"/>
      <c r="Z3" s="84"/>
      <c r="AA3" s="77"/>
      <c r="AB3" s="77"/>
      <c r="AC3" s="77"/>
      <c r="AD3" s="77"/>
      <c r="AE3" s="77"/>
      <c r="AF3" s="77"/>
      <c r="AG3" s="77"/>
      <c r="AH3" s="77"/>
      <c r="AI3" s="77"/>
      <c r="AJ3" s="79"/>
      <c r="AK3" s="79"/>
      <c r="AL3" s="79"/>
      <c r="AM3" s="80"/>
      <c r="AN3" s="79"/>
      <c r="AO3" s="79"/>
      <c r="AP3" s="79"/>
      <c r="AQ3" s="79"/>
      <c r="AR3" s="79"/>
      <c r="AS3" s="85"/>
      <c r="AT3" s="85"/>
      <c r="AU3" s="85"/>
      <c r="AV3" s="86"/>
      <c r="AW3" s="86"/>
      <c r="AX3" s="86"/>
      <c r="AY3" s="76"/>
    </row>
    <row r="4" ht="75" customHeight="1" spans="1:56">
      <c r="A4" s="62">
        <v>1</v>
      </c>
      <c r="B4" s="62" t="s">
        <v>55</v>
      </c>
      <c r="C4" s="63" t="s">
        <v>56</v>
      </c>
      <c r="D4" s="63" t="s">
        <v>57</v>
      </c>
      <c r="E4" s="63" t="str">
        <f>_xlfn.DISPIMG("ID_EF26B4B3AD9D4F07BBB588AA5B54EF60",1)</f>
        <v>=DISPIMG("ID_EF26B4B3AD9D4F07BBB588AA5B54EF60",1)</v>
      </c>
      <c r="F4" s="87" t="s">
        <v>58</v>
      </c>
      <c r="G4" s="87">
        <v>170.12</v>
      </c>
      <c r="H4" s="88" t="s">
        <v>59</v>
      </c>
      <c r="I4" s="89" t="s">
        <v>60</v>
      </c>
      <c r="J4" s="63" t="s">
        <v>61</v>
      </c>
      <c r="K4" s="63">
        <v>0.7</v>
      </c>
      <c r="L4" s="63" t="s">
        <v>62</v>
      </c>
      <c r="M4" s="60" t="s">
        <v>63</v>
      </c>
      <c r="N4" s="89" t="s">
        <v>56</v>
      </c>
      <c r="O4" s="89" t="s">
        <v>64</v>
      </c>
      <c r="P4" s="89" t="s">
        <v>65</v>
      </c>
      <c r="Q4" s="89" t="s">
        <v>66</v>
      </c>
      <c r="R4" s="89" t="s">
        <v>65</v>
      </c>
      <c r="S4" s="89" t="s">
        <v>66</v>
      </c>
      <c r="T4" s="63" t="s">
        <v>65</v>
      </c>
      <c r="U4" s="89" t="s">
        <v>67</v>
      </c>
      <c r="V4" s="90" t="s">
        <v>68</v>
      </c>
      <c r="W4" s="90" t="s">
        <v>69</v>
      </c>
      <c r="X4" s="89" t="s">
        <v>66</v>
      </c>
      <c r="Y4" s="91" t="s">
        <v>70</v>
      </c>
      <c r="Z4" s="91" t="s">
        <v>71</v>
      </c>
      <c r="AA4" s="91" t="s">
        <v>72</v>
      </c>
      <c r="AB4" s="91" t="s">
        <v>73</v>
      </c>
      <c r="AC4" s="91" t="s">
        <v>74</v>
      </c>
      <c r="AD4" s="91" t="s">
        <v>74</v>
      </c>
      <c r="AE4" s="90" t="s">
        <v>75</v>
      </c>
      <c r="AF4" s="90" t="s">
        <v>76</v>
      </c>
      <c r="AG4" s="89">
        <v>1000</v>
      </c>
      <c r="AH4" s="89" t="s">
        <v>65</v>
      </c>
      <c r="AI4" s="92" t="s">
        <v>65</v>
      </c>
      <c r="AJ4" s="89" t="s">
        <v>77</v>
      </c>
      <c r="AK4" s="89" t="s">
        <v>65</v>
      </c>
      <c r="AL4" s="89" t="s">
        <v>65</v>
      </c>
      <c r="AM4" s="89" t="s">
        <v>78</v>
      </c>
      <c r="AN4" s="89" t="s">
        <v>65</v>
      </c>
      <c r="AO4" s="89" t="s">
        <v>79</v>
      </c>
      <c r="AP4" s="89" t="s">
        <v>80</v>
      </c>
      <c r="AQ4" s="89" t="s">
        <v>81</v>
      </c>
      <c r="AR4" s="89" t="s">
        <v>65</v>
      </c>
      <c r="AS4" s="90" t="s">
        <v>82</v>
      </c>
      <c r="AT4" s="89" t="s">
        <v>83</v>
      </c>
      <c r="AU4" s="90" t="s">
        <v>84</v>
      </c>
      <c r="AV4" s="90" t="s">
        <v>85</v>
      </c>
      <c r="AW4" s="90" t="s">
        <v>86</v>
      </c>
      <c r="AX4" s="93" t="s">
        <v>87</v>
      </c>
      <c r="AY4" s="90" t="s">
        <v>88</v>
      </c>
    </row>
    <row r="5" ht="75" customHeight="1" spans="1:56">
      <c r="A5" s="92">
        <v>2</v>
      </c>
      <c r="B5" s="92" t="s">
        <v>55</v>
      </c>
      <c r="C5" s="89" t="s">
        <v>89</v>
      </c>
      <c r="D5" s="89" t="s">
        <v>90</v>
      </c>
      <c r="E5" s="92" t="str">
        <f>_xlfn.DISPIMG("ID_D693301FF1134419933E360F635A406F",1)</f>
        <v>=DISPIMG("ID_D693301FF1134419933E360F635A406F",1)</v>
      </c>
      <c r="F5" s="94" t="s">
        <v>91</v>
      </c>
      <c r="G5" s="94">
        <v>302.24</v>
      </c>
      <c r="H5" s="95" t="s">
        <v>92</v>
      </c>
      <c r="I5" s="96" t="s">
        <v>93</v>
      </c>
      <c r="J5" s="63" t="s">
        <v>94</v>
      </c>
      <c r="K5" s="63">
        <v>1.82</v>
      </c>
      <c r="L5" s="63" t="s">
        <v>95</v>
      </c>
      <c r="M5" s="97" t="s">
        <v>96</v>
      </c>
      <c r="N5" s="96" t="s">
        <v>89</v>
      </c>
      <c r="O5" s="96" t="s">
        <v>66</v>
      </c>
      <c r="P5" s="89" t="s">
        <v>65</v>
      </c>
      <c r="Q5" s="89" t="s">
        <v>66</v>
      </c>
      <c r="R5" s="89" t="s">
        <v>65</v>
      </c>
      <c r="S5" s="89" t="s">
        <v>66</v>
      </c>
      <c r="T5" s="96" t="s">
        <v>97</v>
      </c>
      <c r="U5" s="96" t="s">
        <v>98</v>
      </c>
      <c r="V5" s="95" t="s">
        <v>99</v>
      </c>
      <c r="W5" s="95" t="s">
        <v>100</v>
      </c>
      <c r="X5" s="96" t="s">
        <v>101</v>
      </c>
      <c r="Y5" s="98" t="s">
        <v>102</v>
      </c>
      <c r="Z5" s="98" t="s">
        <v>103</v>
      </c>
      <c r="AA5" s="98" t="s">
        <v>104</v>
      </c>
      <c r="AB5" s="98" t="s">
        <v>73</v>
      </c>
      <c r="AC5" s="98" t="s">
        <v>74</v>
      </c>
      <c r="AD5" s="98" t="s">
        <v>74</v>
      </c>
      <c r="AE5" s="95" t="s">
        <v>105</v>
      </c>
      <c r="AF5" s="95" t="s">
        <v>106</v>
      </c>
      <c r="AG5" s="96" t="s">
        <v>107</v>
      </c>
      <c r="AH5" s="89" t="s">
        <v>65</v>
      </c>
      <c r="AI5" s="94" t="s">
        <v>65</v>
      </c>
      <c r="AJ5" s="96" t="s">
        <v>77</v>
      </c>
      <c r="AK5" s="96" t="s">
        <v>108</v>
      </c>
      <c r="AL5" s="96" t="s">
        <v>109</v>
      </c>
      <c r="AM5" s="96" t="s">
        <v>110</v>
      </c>
      <c r="AN5" s="96" t="s">
        <v>65</v>
      </c>
      <c r="AO5" s="96" t="s">
        <v>111</v>
      </c>
      <c r="AP5" s="96" t="s">
        <v>65</v>
      </c>
      <c r="AQ5" s="96" t="s">
        <v>112</v>
      </c>
      <c r="AR5" s="96" t="s">
        <v>65</v>
      </c>
      <c r="AS5" s="95" t="s">
        <v>113</v>
      </c>
      <c r="AT5" s="96" t="s">
        <v>114</v>
      </c>
      <c r="AU5" s="95" t="s">
        <v>115</v>
      </c>
      <c r="AV5" s="95" t="s">
        <v>116</v>
      </c>
      <c r="AW5" s="95" t="s">
        <v>117</v>
      </c>
      <c r="AX5" s="99" t="s">
        <v>118</v>
      </c>
      <c r="AY5" s="95" t="s">
        <v>119</v>
      </c>
      <c r="AZ5" s="100"/>
      <c r="BA5" s="100"/>
      <c r="BB5" s="100"/>
      <c r="BC5" s="100"/>
    </row>
    <row r="6" ht="75" customHeight="1" spans="1:56">
      <c r="A6" s="94">
        <v>3</v>
      </c>
      <c r="B6" s="98" t="s">
        <v>120</v>
      </c>
      <c r="C6" s="98" t="s">
        <v>121</v>
      </c>
      <c r="D6" s="98" t="s">
        <v>122</v>
      </c>
      <c r="E6" s="98" t="str">
        <f>_xlfn.DISPIMG("ID_724AD5D7514443D0AC8B7E4E79C50ADE",1)</f>
        <v>=DISPIMG("ID_724AD5D7514443D0AC8B7E4E79C50ADE",1)</v>
      </c>
      <c r="F6" s="98" t="s">
        <v>123</v>
      </c>
      <c r="G6" s="98">
        <v>228.24</v>
      </c>
      <c r="H6" s="101" t="s">
        <v>124</v>
      </c>
      <c r="I6" s="98" t="s">
        <v>125</v>
      </c>
      <c r="J6" s="102" t="s">
        <v>126</v>
      </c>
      <c r="K6" s="102">
        <v>3.13</v>
      </c>
      <c r="L6" s="102" t="s">
        <v>127</v>
      </c>
      <c r="M6" s="103" t="s">
        <v>128</v>
      </c>
      <c r="N6" s="98" t="s">
        <v>121</v>
      </c>
      <c r="O6" s="98" t="s">
        <v>129</v>
      </c>
      <c r="P6" s="89" t="s">
        <v>65</v>
      </c>
      <c r="Q6" s="98" t="s">
        <v>130</v>
      </c>
      <c r="R6" s="89" t="s">
        <v>65</v>
      </c>
      <c r="S6" s="98" t="s">
        <v>130</v>
      </c>
      <c r="T6" s="98" t="s">
        <v>74</v>
      </c>
      <c r="U6" s="98" t="s">
        <v>74</v>
      </c>
      <c r="V6" s="98" t="s">
        <v>74</v>
      </c>
      <c r="W6" s="101" t="s">
        <v>131</v>
      </c>
      <c r="X6" s="96" t="s">
        <v>101</v>
      </c>
      <c r="Y6" s="98" t="s">
        <v>132</v>
      </c>
      <c r="Z6" s="98" t="s">
        <v>133</v>
      </c>
      <c r="AA6" s="98" t="s">
        <v>104</v>
      </c>
      <c r="AB6" s="98" t="s">
        <v>134</v>
      </c>
      <c r="AC6" s="98" t="s">
        <v>74</v>
      </c>
      <c r="AD6" s="98" t="s">
        <v>74</v>
      </c>
      <c r="AE6" s="101" t="s">
        <v>135</v>
      </c>
      <c r="AF6" s="101" t="s">
        <v>136</v>
      </c>
      <c r="AG6" s="98" t="s">
        <v>137</v>
      </c>
      <c r="AH6" s="89" t="s">
        <v>65</v>
      </c>
      <c r="AI6" s="94" t="s">
        <v>65</v>
      </c>
      <c r="AJ6" s="98" t="s">
        <v>138</v>
      </c>
      <c r="AK6" s="98" t="s">
        <v>139</v>
      </c>
      <c r="AL6" s="98" t="s">
        <v>121</v>
      </c>
      <c r="AM6" s="98" t="s">
        <v>140</v>
      </c>
      <c r="AN6" s="98" t="s">
        <v>74</v>
      </c>
      <c r="AO6" s="98" t="s">
        <v>111</v>
      </c>
      <c r="AP6" s="96" t="s">
        <v>65</v>
      </c>
      <c r="AQ6" s="98" t="s">
        <v>81</v>
      </c>
      <c r="AR6" s="96" t="s">
        <v>65</v>
      </c>
      <c r="AS6" s="101" t="s">
        <v>141</v>
      </c>
      <c r="AT6" s="98" t="s">
        <v>142</v>
      </c>
      <c r="AU6" s="101" t="s">
        <v>143</v>
      </c>
      <c r="AV6" s="101" t="s">
        <v>144</v>
      </c>
      <c r="AW6" s="101" t="s">
        <v>145</v>
      </c>
      <c r="AX6" s="104" t="s">
        <v>146</v>
      </c>
      <c r="AY6" s="101" t="s">
        <v>147</v>
      </c>
      <c r="AZ6" s="100"/>
      <c r="BA6" s="100"/>
      <c r="BB6" s="100"/>
      <c r="BC6" s="100"/>
    </row>
    <row r="7" ht="75" customHeight="1" spans="1:56">
      <c r="A7" s="62">
        <v>4</v>
      </c>
      <c r="B7" s="98" t="s">
        <v>120</v>
      </c>
      <c r="C7" s="98" t="s">
        <v>148</v>
      </c>
      <c r="D7" s="98" t="s">
        <v>149</v>
      </c>
      <c r="E7" s="98" t="str">
        <f>_xlfn.DISPIMG("ID_35092C02EE2348FF8557A8FC31C3EAEC",1)</f>
        <v>=DISPIMG("ID_35092C02EE2348FF8557A8FC31C3EAEC",1)</v>
      </c>
      <c r="F7" s="98" t="s">
        <v>150</v>
      </c>
      <c r="G7" s="98">
        <v>286.24</v>
      </c>
      <c r="H7" s="101" t="s">
        <v>151</v>
      </c>
      <c r="I7" s="98" t="s">
        <v>152</v>
      </c>
      <c r="J7" s="102" t="s">
        <v>126</v>
      </c>
      <c r="K7" s="102">
        <v>2.34</v>
      </c>
      <c r="L7" s="102" t="s">
        <v>127</v>
      </c>
      <c r="M7" s="103" t="s">
        <v>153</v>
      </c>
      <c r="N7" s="98" t="s">
        <v>148</v>
      </c>
      <c r="O7" s="98" t="s">
        <v>129</v>
      </c>
      <c r="P7" s="89" t="s">
        <v>65</v>
      </c>
      <c r="Q7" s="98" t="s">
        <v>130</v>
      </c>
      <c r="R7" s="89" t="s">
        <v>65</v>
      </c>
      <c r="S7" s="98" t="s">
        <v>130</v>
      </c>
      <c r="T7" s="98" t="s">
        <v>74</v>
      </c>
      <c r="U7" s="98" t="s">
        <v>74</v>
      </c>
      <c r="V7" s="98" t="s">
        <v>74</v>
      </c>
      <c r="W7" s="101" t="s">
        <v>154</v>
      </c>
      <c r="X7" s="96" t="s">
        <v>101</v>
      </c>
      <c r="Y7" s="98" t="s">
        <v>155</v>
      </c>
      <c r="Z7" s="98" t="s">
        <v>156</v>
      </c>
      <c r="AA7" s="98" t="s">
        <v>157</v>
      </c>
      <c r="AB7" s="98" t="s">
        <v>134</v>
      </c>
      <c r="AC7" s="98" t="s">
        <v>74</v>
      </c>
      <c r="AD7" s="98" t="s">
        <v>74</v>
      </c>
      <c r="AE7" s="101" t="s">
        <v>158</v>
      </c>
      <c r="AF7" s="101" t="s">
        <v>136</v>
      </c>
      <c r="AG7" s="98" t="s">
        <v>159</v>
      </c>
      <c r="AH7" s="89" t="s">
        <v>65</v>
      </c>
      <c r="AI7" s="94" t="s">
        <v>65</v>
      </c>
      <c r="AJ7" s="98" t="s">
        <v>138</v>
      </c>
      <c r="AK7" s="98" t="s">
        <v>74</v>
      </c>
      <c r="AL7" s="98" t="s">
        <v>160</v>
      </c>
      <c r="AM7" s="98" t="s">
        <v>161</v>
      </c>
      <c r="AN7" s="98" t="s">
        <v>74</v>
      </c>
      <c r="AO7" s="98" t="s">
        <v>111</v>
      </c>
      <c r="AP7" s="96" t="s">
        <v>65</v>
      </c>
      <c r="AQ7" s="98" t="s">
        <v>81</v>
      </c>
      <c r="AR7" s="96" t="s">
        <v>65</v>
      </c>
      <c r="AS7" s="101" t="s">
        <v>162</v>
      </c>
      <c r="AT7" s="98" t="s">
        <v>163</v>
      </c>
      <c r="AU7" s="101" t="s">
        <v>164</v>
      </c>
      <c r="AV7" s="101" t="s">
        <v>165</v>
      </c>
      <c r="AW7" s="101" t="s">
        <v>166</v>
      </c>
      <c r="AX7" s="104" t="s">
        <v>167</v>
      </c>
      <c r="AY7" s="101" t="s">
        <v>168</v>
      </c>
      <c r="AZ7" s="100"/>
      <c r="BA7" s="100"/>
      <c r="BB7" s="100"/>
      <c r="BC7" s="100"/>
    </row>
    <row r="8" ht="75" customHeight="1" spans="1:56">
      <c r="A8" s="92">
        <v>5</v>
      </c>
      <c r="B8" s="98" t="s">
        <v>120</v>
      </c>
      <c r="C8" s="98" t="s">
        <v>169</v>
      </c>
      <c r="D8" s="98" t="s">
        <v>170</v>
      </c>
      <c r="E8" s="98" t="str">
        <f>_xlfn.DISPIMG("ID_6C375923BE6B470ABF58F1DBFB5E9026",1)</f>
        <v>=DISPIMG("ID_6C375923BE6B470ABF58F1DBFB5E9026",1)</v>
      </c>
      <c r="F8" s="98" t="s">
        <v>171</v>
      </c>
      <c r="G8" s="98">
        <v>354.31</v>
      </c>
      <c r="H8" s="101" t="s">
        <v>172</v>
      </c>
      <c r="I8" s="105" t="s">
        <v>173</v>
      </c>
      <c r="J8" s="102" t="s">
        <v>174</v>
      </c>
      <c r="K8" s="102">
        <v>-0.07</v>
      </c>
      <c r="L8" s="102" t="s">
        <v>175</v>
      </c>
      <c r="M8" s="103" t="s">
        <v>176</v>
      </c>
      <c r="N8" s="98" t="s">
        <v>169</v>
      </c>
      <c r="O8" s="98" t="s">
        <v>130</v>
      </c>
      <c r="P8" s="89" t="s">
        <v>65</v>
      </c>
      <c r="Q8" s="98" t="s">
        <v>130</v>
      </c>
      <c r="R8" s="89" t="s">
        <v>65</v>
      </c>
      <c r="S8" s="98" t="s">
        <v>130</v>
      </c>
      <c r="T8" s="98" t="s">
        <v>74</v>
      </c>
      <c r="U8" s="98" t="s">
        <v>74</v>
      </c>
      <c r="V8" s="98" t="s">
        <v>74</v>
      </c>
      <c r="W8" s="101" t="s">
        <v>177</v>
      </c>
      <c r="X8" s="96" t="s">
        <v>101</v>
      </c>
      <c r="Y8" s="98" t="s">
        <v>132</v>
      </c>
      <c r="Z8" s="98" t="s">
        <v>178</v>
      </c>
      <c r="AA8" s="98" t="s">
        <v>157</v>
      </c>
      <c r="AB8" s="98" t="s">
        <v>134</v>
      </c>
      <c r="AC8" s="98" t="s">
        <v>179</v>
      </c>
      <c r="AD8" s="98" t="s">
        <v>74</v>
      </c>
      <c r="AE8" s="101" t="s">
        <v>180</v>
      </c>
      <c r="AF8" s="101" t="s">
        <v>136</v>
      </c>
      <c r="AG8" s="98">
        <v>50</v>
      </c>
      <c r="AH8" s="89" t="s">
        <v>65</v>
      </c>
      <c r="AI8" s="94" t="s">
        <v>181</v>
      </c>
      <c r="AJ8" s="98" t="s">
        <v>138</v>
      </c>
      <c r="AK8" s="98" t="s">
        <v>74</v>
      </c>
      <c r="AL8" s="98" t="s">
        <v>74</v>
      </c>
      <c r="AM8" s="98" t="s">
        <v>74</v>
      </c>
      <c r="AN8" s="98" t="s">
        <v>74</v>
      </c>
      <c r="AO8" s="98" t="s">
        <v>182</v>
      </c>
      <c r="AP8" s="96" t="s">
        <v>65</v>
      </c>
      <c r="AQ8" s="98" t="s">
        <v>183</v>
      </c>
      <c r="AR8" s="96" t="s">
        <v>65</v>
      </c>
      <c r="AS8" s="101" t="s">
        <v>184</v>
      </c>
      <c r="AT8" s="98" t="s">
        <v>185</v>
      </c>
      <c r="AU8" s="101" t="s">
        <v>186</v>
      </c>
      <c r="AV8" s="101" t="s">
        <v>187</v>
      </c>
      <c r="AW8" s="101" t="s">
        <v>188</v>
      </c>
      <c r="AX8" s="106" t="s">
        <v>189</v>
      </c>
      <c r="AY8" s="101" t="s">
        <v>190</v>
      </c>
      <c r="AZ8" s="100"/>
      <c r="BA8" s="107"/>
      <c r="BB8" s="100"/>
      <c r="BC8" s="100"/>
    </row>
    <row r="9" ht="75" customHeight="1" spans="1:56">
      <c r="A9" s="94">
        <v>6</v>
      </c>
      <c r="B9" s="98" t="s">
        <v>120</v>
      </c>
      <c r="C9" s="98" t="s">
        <v>191</v>
      </c>
      <c r="D9" s="98" t="s">
        <v>192</v>
      </c>
      <c r="E9" s="98" t="str">
        <f>_xlfn.DISPIMG("ID_2C0073E6B8F84E4DB23DCF8595622060",1)</f>
        <v>=DISPIMG("ID_2C0073E6B8F84E4DB23DCF8595622060",1)</v>
      </c>
      <c r="F9" s="98" t="s">
        <v>193</v>
      </c>
      <c r="G9" s="98">
        <v>368.38</v>
      </c>
      <c r="H9" s="101" t="s">
        <v>194</v>
      </c>
      <c r="I9" s="98" t="s">
        <v>195</v>
      </c>
      <c r="J9" s="102" t="s">
        <v>126</v>
      </c>
      <c r="K9" s="102">
        <v>3.29</v>
      </c>
      <c r="L9" s="102" t="s">
        <v>196</v>
      </c>
      <c r="M9" s="103" t="s">
        <v>197</v>
      </c>
      <c r="N9" s="98" t="s">
        <v>191</v>
      </c>
      <c r="O9" s="98" t="s">
        <v>129</v>
      </c>
      <c r="P9" s="89" t="s">
        <v>65</v>
      </c>
      <c r="Q9" s="98" t="s">
        <v>130</v>
      </c>
      <c r="R9" s="89" t="s">
        <v>65</v>
      </c>
      <c r="S9" s="98" t="s">
        <v>198</v>
      </c>
      <c r="T9" s="98" t="s">
        <v>199</v>
      </c>
      <c r="U9" s="98" t="s">
        <v>74</v>
      </c>
      <c r="V9" s="98" t="s">
        <v>74</v>
      </c>
      <c r="W9" s="101" t="s">
        <v>200</v>
      </c>
      <c r="X9" s="96" t="s">
        <v>101</v>
      </c>
      <c r="Y9" s="98" t="s">
        <v>155</v>
      </c>
      <c r="Z9" s="98" t="s">
        <v>201</v>
      </c>
      <c r="AA9" s="98" t="s">
        <v>104</v>
      </c>
      <c r="AB9" s="98" t="s">
        <v>134</v>
      </c>
      <c r="AC9" s="98" t="s">
        <v>74</v>
      </c>
      <c r="AD9" s="98" t="s">
        <v>74</v>
      </c>
      <c r="AE9" s="101" t="s">
        <v>202</v>
      </c>
      <c r="AF9" s="101" t="s">
        <v>203</v>
      </c>
      <c r="AG9" s="98" t="s">
        <v>204</v>
      </c>
      <c r="AH9" s="89" t="s">
        <v>65</v>
      </c>
      <c r="AI9" s="94" t="s">
        <v>205</v>
      </c>
      <c r="AJ9" s="98" t="s">
        <v>138</v>
      </c>
      <c r="AK9" s="98" t="s">
        <v>139</v>
      </c>
      <c r="AL9" s="98" t="s">
        <v>206</v>
      </c>
      <c r="AM9" s="98" t="s">
        <v>74</v>
      </c>
      <c r="AN9" s="98" t="s">
        <v>207</v>
      </c>
      <c r="AO9" s="98" t="s">
        <v>111</v>
      </c>
      <c r="AP9" s="96" t="s">
        <v>65</v>
      </c>
      <c r="AQ9" s="98" t="s">
        <v>81</v>
      </c>
      <c r="AR9" s="96" t="s">
        <v>65</v>
      </c>
      <c r="AS9" s="101" t="s">
        <v>208</v>
      </c>
      <c r="AT9" s="98" t="s">
        <v>209</v>
      </c>
      <c r="AU9" s="101" t="s">
        <v>210</v>
      </c>
      <c r="AV9" s="101" t="s">
        <v>211</v>
      </c>
      <c r="AW9" s="101" t="s">
        <v>212</v>
      </c>
      <c r="AX9" s="104" t="s">
        <v>213</v>
      </c>
      <c r="AY9" s="101" t="s">
        <v>214</v>
      </c>
      <c r="AZ9" s="100"/>
      <c r="BA9" s="100"/>
      <c r="BB9" s="100"/>
      <c r="BC9" s="100"/>
    </row>
    <row r="10" ht="75" customHeight="1" spans="1:56">
      <c r="A10" s="62">
        <v>7</v>
      </c>
      <c r="B10" s="98" t="s">
        <v>120</v>
      </c>
      <c r="C10" s="98" t="s">
        <v>215</v>
      </c>
      <c r="D10" s="98" t="s">
        <v>216</v>
      </c>
      <c r="E10" s="98" t="str">
        <f>_xlfn.DISPIMG("ID_9DC2D696EE95419080FA9A585A0C965E",1)</f>
        <v>=DISPIMG("ID_9DC2D696EE95419080FA9A585A0C965E",1)</v>
      </c>
      <c r="F10" s="98" t="s">
        <v>217</v>
      </c>
      <c r="G10" s="98">
        <v>270.24</v>
      </c>
      <c r="H10" s="101" t="s">
        <v>218</v>
      </c>
      <c r="I10" s="98" t="s">
        <v>219</v>
      </c>
      <c r="J10" s="102" t="s">
        <v>126</v>
      </c>
      <c r="K10" s="102">
        <v>2.36</v>
      </c>
      <c r="L10" s="102" t="s">
        <v>127</v>
      </c>
      <c r="M10" s="103" t="s">
        <v>220</v>
      </c>
      <c r="N10" s="98" t="s">
        <v>215</v>
      </c>
      <c r="O10" s="98" t="s">
        <v>129</v>
      </c>
      <c r="P10" s="89" t="s">
        <v>65</v>
      </c>
      <c r="Q10" s="98" t="s">
        <v>130</v>
      </c>
      <c r="R10" s="89" t="s">
        <v>65</v>
      </c>
      <c r="S10" s="98" t="s">
        <v>130</v>
      </c>
      <c r="T10" s="98" t="s">
        <v>74</v>
      </c>
      <c r="U10" s="98" t="s">
        <v>74</v>
      </c>
      <c r="V10" s="98" t="s">
        <v>74</v>
      </c>
      <c r="W10" s="101" t="s">
        <v>221</v>
      </c>
      <c r="X10" s="96" t="s">
        <v>101</v>
      </c>
      <c r="Y10" s="98" t="s">
        <v>132</v>
      </c>
      <c r="Z10" s="98" t="s">
        <v>222</v>
      </c>
      <c r="AA10" s="98" t="s">
        <v>157</v>
      </c>
      <c r="AB10" s="98" t="s">
        <v>134</v>
      </c>
      <c r="AC10" s="98" t="s">
        <v>74</v>
      </c>
      <c r="AD10" s="98" t="s">
        <v>74</v>
      </c>
      <c r="AE10" s="101" t="s">
        <v>223</v>
      </c>
      <c r="AF10" s="101" t="s">
        <v>224</v>
      </c>
      <c r="AG10" s="98" t="s">
        <v>225</v>
      </c>
      <c r="AH10" s="89" t="s">
        <v>65</v>
      </c>
      <c r="AI10" s="94" t="s">
        <v>65</v>
      </c>
      <c r="AJ10" s="98" t="s">
        <v>138</v>
      </c>
      <c r="AK10" s="98" t="s">
        <v>139</v>
      </c>
      <c r="AL10" s="98" t="s">
        <v>226</v>
      </c>
      <c r="AM10" s="98" t="s">
        <v>227</v>
      </c>
      <c r="AN10" s="98" t="s">
        <v>74</v>
      </c>
      <c r="AO10" s="98" t="s">
        <v>182</v>
      </c>
      <c r="AP10" s="96" t="s">
        <v>65</v>
      </c>
      <c r="AQ10" s="98" t="s">
        <v>81</v>
      </c>
      <c r="AR10" s="96" t="s">
        <v>65</v>
      </c>
      <c r="AS10" s="101" t="s">
        <v>228</v>
      </c>
      <c r="AT10" s="98" t="s">
        <v>229</v>
      </c>
      <c r="AU10" s="101" t="s">
        <v>230</v>
      </c>
      <c r="AV10" s="101" t="s">
        <v>231</v>
      </c>
      <c r="AW10" s="101" t="s">
        <v>232</v>
      </c>
      <c r="AX10" s="106" t="s">
        <v>233</v>
      </c>
      <c r="AY10" s="101" t="s">
        <v>234</v>
      </c>
      <c r="AZ10" s="100"/>
      <c r="BA10" s="100"/>
      <c r="BB10" s="100"/>
      <c r="BC10" s="100"/>
    </row>
    <row r="11" ht="75" customHeight="1" spans="1:56">
      <c r="A11" s="92">
        <v>8</v>
      </c>
      <c r="B11" s="98" t="s">
        <v>120</v>
      </c>
      <c r="C11" s="98" t="s">
        <v>235</v>
      </c>
      <c r="D11" s="98" t="s">
        <v>236</v>
      </c>
      <c r="E11" s="98" t="str">
        <f>_xlfn.DISPIMG("ID_343DD00B108145A2992660633E33F298",1)</f>
        <v>=DISPIMG("ID_343DD00B108145A2992660633E33F298",1)</v>
      </c>
      <c r="F11" s="98" t="s">
        <v>237</v>
      </c>
      <c r="G11" s="98">
        <v>432.38</v>
      </c>
      <c r="H11" s="101" t="s">
        <v>238</v>
      </c>
      <c r="I11" s="98" t="s">
        <v>239</v>
      </c>
      <c r="J11" s="102" t="s">
        <v>240</v>
      </c>
      <c r="K11" s="102">
        <v>-1.22</v>
      </c>
      <c r="L11" s="102" t="s">
        <v>127</v>
      </c>
      <c r="M11" s="103" t="s">
        <v>241</v>
      </c>
      <c r="N11" s="98" t="s">
        <v>235</v>
      </c>
      <c r="O11" s="98" t="s">
        <v>130</v>
      </c>
      <c r="P11" s="89" t="s">
        <v>65</v>
      </c>
      <c r="Q11" s="98" t="s">
        <v>129</v>
      </c>
      <c r="R11" s="89" t="s">
        <v>65</v>
      </c>
      <c r="S11" s="98" t="s">
        <v>130</v>
      </c>
      <c r="T11" s="98" t="s">
        <v>74</v>
      </c>
      <c r="U11" s="98" t="s">
        <v>74</v>
      </c>
      <c r="V11" s="98" t="s">
        <v>74</v>
      </c>
      <c r="W11" s="101" t="s">
        <v>242</v>
      </c>
      <c r="X11" s="96" t="s">
        <v>101</v>
      </c>
      <c r="Y11" s="98" t="s">
        <v>132</v>
      </c>
      <c r="Z11" s="98" t="s">
        <v>243</v>
      </c>
      <c r="AA11" s="98" t="s">
        <v>244</v>
      </c>
      <c r="AB11" s="98" t="s">
        <v>73</v>
      </c>
      <c r="AC11" s="98" t="s">
        <v>74</v>
      </c>
      <c r="AD11" s="98" t="s">
        <v>74</v>
      </c>
      <c r="AE11" s="101" t="s">
        <v>245</v>
      </c>
      <c r="AF11" s="101" t="s">
        <v>246</v>
      </c>
      <c r="AG11" s="63" t="s">
        <v>65</v>
      </c>
      <c r="AH11" s="98" t="s">
        <v>247</v>
      </c>
      <c r="AI11" s="94" t="s">
        <v>65</v>
      </c>
      <c r="AJ11" s="98" t="s">
        <v>248</v>
      </c>
      <c r="AK11" s="98" t="s">
        <v>74</v>
      </c>
      <c r="AL11" s="98" t="s">
        <v>249</v>
      </c>
      <c r="AM11" s="98" t="s">
        <v>250</v>
      </c>
      <c r="AN11" s="98" t="s">
        <v>74</v>
      </c>
      <c r="AO11" s="98" t="s">
        <v>111</v>
      </c>
      <c r="AP11" s="98" t="s">
        <v>251</v>
      </c>
      <c r="AQ11" s="98" t="s">
        <v>252</v>
      </c>
      <c r="AR11" s="96" t="s">
        <v>65</v>
      </c>
      <c r="AS11" s="101" t="s">
        <v>253</v>
      </c>
      <c r="AT11" s="98" t="s">
        <v>254</v>
      </c>
      <c r="AU11" s="101" t="s">
        <v>255</v>
      </c>
      <c r="AV11" s="101" t="s">
        <v>256</v>
      </c>
      <c r="AW11" s="101" t="s">
        <v>257</v>
      </c>
      <c r="AX11" s="104" t="s">
        <v>258</v>
      </c>
      <c r="AY11" s="101" t="s">
        <v>259</v>
      </c>
      <c r="AZ11" s="100"/>
      <c r="BA11" s="100"/>
      <c r="BB11" s="100"/>
      <c r="BC11" s="100"/>
    </row>
    <row r="12" ht="75" customHeight="1" spans="1:56">
      <c r="A12" s="94">
        <v>9</v>
      </c>
      <c r="B12" s="98" t="s">
        <v>120</v>
      </c>
      <c r="C12" s="98" t="s">
        <v>260</v>
      </c>
      <c r="D12" s="98" t="s">
        <v>261</v>
      </c>
      <c r="E12" s="98" t="str">
        <f>_xlfn.DISPIMG("ID_AD31DAFB9DD14179A2E8D8F2A37246CF",1)</f>
        <v>=DISPIMG("ID_AD31DAFB9DD14179A2E8D8F2A37246CF",1)</v>
      </c>
      <c r="F12" s="98" t="s">
        <v>262</v>
      </c>
      <c r="G12" s="98">
        <v>272.25</v>
      </c>
      <c r="H12" s="101" t="s">
        <v>263</v>
      </c>
      <c r="I12" s="98" t="s">
        <v>264</v>
      </c>
      <c r="J12" s="102" t="s">
        <v>126</v>
      </c>
      <c r="K12" s="102">
        <v>2.6</v>
      </c>
      <c r="L12" s="102" t="s">
        <v>127</v>
      </c>
      <c r="M12" s="103" t="s">
        <v>265</v>
      </c>
      <c r="N12" s="98" t="s">
        <v>260</v>
      </c>
      <c r="O12" s="98" t="s">
        <v>129</v>
      </c>
      <c r="P12" s="89" t="s">
        <v>65</v>
      </c>
      <c r="Q12" s="98" t="s">
        <v>130</v>
      </c>
      <c r="R12" s="89" t="s">
        <v>65</v>
      </c>
      <c r="S12" s="63" t="s">
        <v>66</v>
      </c>
      <c r="T12" s="98" t="s">
        <v>266</v>
      </c>
      <c r="U12" s="98" t="s">
        <v>74</v>
      </c>
      <c r="V12" s="98" t="s">
        <v>74</v>
      </c>
      <c r="W12" s="101" t="s">
        <v>267</v>
      </c>
      <c r="X12" s="98" t="s">
        <v>130</v>
      </c>
      <c r="Y12" s="98" t="s">
        <v>132</v>
      </c>
      <c r="Z12" s="98" t="s">
        <v>268</v>
      </c>
      <c r="AA12" s="98" t="s">
        <v>104</v>
      </c>
      <c r="AB12" s="98" t="s">
        <v>134</v>
      </c>
      <c r="AC12" s="98" t="s">
        <v>269</v>
      </c>
      <c r="AD12" s="98" t="s">
        <v>74</v>
      </c>
      <c r="AE12" s="101" t="s">
        <v>135</v>
      </c>
      <c r="AF12" s="101" t="s">
        <v>136</v>
      </c>
      <c r="AG12" s="98" t="s">
        <v>270</v>
      </c>
      <c r="AH12" s="98" t="s">
        <v>74</v>
      </c>
      <c r="AI12" s="94" t="s">
        <v>65</v>
      </c>
      <c r="AJ12" s="98" t="s">
        <v>138</v>
      </c>
      <c r="AK12" s="98" t="s">
        <v>139</v>
      </c>
      <c r="AL12" s="98" t="s">
        <v>260</v>
      </c>
      <c r="AM12" s="98" t="s">
        <v>271</v>
      </c>
      <c r="AN12" s="98" t="s">
        <v>74</v>
      </c>
      <c r="AO12" s="98" t="s">
        <v>111</v>
      </c>
      <c r="AP12" s="98" t="s">
        <v>74</v>
      </c>
      <c r="AQ12" s="98" t="s">
        <v>81</v>
      </c>
      <c r="AR12" s="96" t="s">
        <v>65</v>
      </c>
      <c r="AS12" s="101" t="s">
        <v>272</v>
      </c>
      <c r="AT12" s="98" t="s">
        <v>273</v>
      </c>
      <c r="AU12" s="101" t="s">
        <v>274</v>
      </c>
      <c r="AV12" s="101" t="s">
        <v>275</v>
      </c>
      <c r="AW12" s="101" t="s">
        <v>276</v>
      </c>
      <c r="AX12" s="104" t="s">
        <v>277</v>
      </c>
      <c r="AY12" s="101" t="s">
        <v>278</v>
      </c>
      <c r="AZ12" s="100"/>
      <c r="BA12" s="100"/>
      <c r="BB12" s="100"/>
      <c r="BC12" s="100"/>
    </row>
    <row r="13" ht="75" customHeight="1" spans="1:56">
      <c r="A13" s="62">
        <v>10</v>
      </c>
      <c r="B13" s="98" t="s">
        <v>120</v>
      </c>
      <c r="C13" s="98" t="s">
        <v>279</v>
      </c>
      <c r="D13" s="98" t="s">
        <v>280</v>
      </c>
      <c r="E13" s="98" t="str">
        <f>_xlfn.DISPIMG("ID_1AF111C2CFCB4D46AF3AA398FA2AA507",1)</f>
        <v>=DISPIMG("ID_1AF111C2CFCB4D46AF3AA398FA2AA507",1)</v>
      </c>
      <c r="F13" s="98" t="s">
        <v>281</v>
      </c>
      <c r="G13" s="98">
        <v>180.16</v>
      </c>
      <c r="H13" s="101" t="s">
        <v>282</v>
      </c>
      <c r="I13" s="98" t="s">
        <v>283</v>
      </c>
      <c r="J13" s="102" t="s">
        <v>174</v>
      </c>
      <c r="K13" s="102">
        <v>1.25</v>
      </c>
      <c r="L13" s="102" t="s">
        <v>284</v>
      </c>
      <c r="M13" s="103" t="s">
        <v>285</v>
      </c>
      <c r="N13" s="98" t="s">
        <v>279</v>
      </c>
      <c r="O13" s="98" t="s">
        <v>130</v>
      </c>
      <c r="P13" s="89" t="s">
        <v>65</v>
      </c>
      <c r="Q13" s="98" t="s">
        <v>130</v>
      </c>
      <c r="R13" s="89" t="s">
        <v>65</v>
      </c>
      <c r="S13" s="98" t="s">
        <v>130</v>
      </c>
      <c r="T13" s="98" t="s">
        <v>74</v>
      </c>
      <c r="U13" s="98" t="s">
        <v>74</v>
      </c>
      <c r="V13" s="98" t="s">
        <v>74</v>
      </c>
      <c r="W13" s="98" t="s">
        <v>74</v>
      </c>
      <c r="X13" s="98" t="s">
        <v>130</v>
      </c>
      <c r="Y13" s="98" t="s">
        <v>102</v>
      </c>
      <c r="Z13" s="98" t="s">
        <v>286</v>
      </c>
      <c r="AA13" s="98" t="s">
        <v>157</v>
      </c>
      <c r="AB13" s="98" t="s">
        <v>73</v>
      </c>
      <c r="AC13" s="98" t="s">
        <v>74</v>
      </c>
      <c r="AD13" s="98" t="s">
        <v>74</v>
      </c>
      <c r="AE13" s="101" t="s">
        <v>287</v>
      </c>
      <c r="AF13" s="101" t="s">
        <v>288</v>
      </c>
      <c r="AG13" s="63" t="s">
        <v>65</v>
      </c>
      <c r="AH13" s="98" t="s">
        <v>289</v>
      </c>
      <c r="AI13" s="94" t="s">
        <v>65</v>
      </c>
      <c r="AJ13" s="98" t="s">
        <v>138</v>
      </c>
      <c r="AK13" s="98" t="s">
        <v>290</v>
      </c>
      <c r="AL13" s="98" t="s">
        <v>291</v>
      </c>
      <c r="AM13" s="98" t="s">
        <v>74</v>
      </c>
      <c r="AN13" s="98" t="s">
        <v>74</v>
      </c>
      <c r="AO13" s="98" t="s">
        <v>111</v>
      </c>
      <c r="AP13" s="98" t="s">
        <v>74</v>
      </c>
      <c r="AQ13" s="98" t="s">
        <v>292</v>
      </c>
      <c r="AR13" s="101" t="s">
        <v>293</v>
      </c>
      <c r="AS13" s="101" t="s">
        <v>294</v>
      </c>
      <c r="AT13" s="98" t="s">
        <v>295</v>
      </c>
      <c r="AU13" s="101" t="s">
        <v>296</v>
      </c>
      <c r="AV13" s="101" t="s">
        <v>297</v>
      </c>
      <c r="AW13" s="101" t="s">
        <v>298</v>
      </c>
      <c r="AX13" s="104" t="s">
        <v>299</v>
      </c>
      <c r="AY13" s="101" t="s">
        <v>300</v>
      </c>
      <c r="AZ13" s="100"/>
      <c r="BA13" s="100"/>
      <c r="BB13" s="100"/>
      <c r="BC13" s="100"/>
    </row>
    <row r="14" ht="75" customHeight="1" spans="1:56">
      <c r="A14" s="92">
        <v>11</v>
      </c>
      <c r="B14" s="98" t="s">
        <v>120</v>
      </c>
      <c r="C14" s="98" t="s">
        <v>301</v>
      </c>
      <c r="D14" s="98" t="s">
        <v>302</v>
      </c>
      <c r="E14" s="98" t="str">
        <f>_xlfn.DISPIMG("ID_415DA5D915264148A54C4C1EB9E1AD03",1)</f>
        <v>=DISPIMG("ID_415DA5D915264148A54C4C1EB9E1AD03",1)</v>
      </c>
      <c r="F14" s="98" t="s">
        <v>303</v>
      </c>
      <c r="G14" s="98">
        <v>464.38</v>
      </c>
      <c r="H14" s="101" t="s">
        <v>304</v>
      </c>
      <c r="I14" s="98" t="s">
        <v>305</v>
      </c>
      <c r="J14" s="102" t="s">
        <v>240</v>
      </c>
      <c r="K14" s="102">
        <v>-0.2</v>
      </c>
      <c r="L14" s="102" t="s">
        <v>127</v>
      </c>
      <c r="M14" s="103" t="s">
        <v>306</v>
      </c>
      <c r="N14" s="98" t="s">
        <v>301</v>
      </c>
      <c r="O14" s="98" t="s">
        <v>130</v>
      </c>
      <c r="P14" s="89" t="s">
        <v>65</v>
      </c>
      <c r="Q14" s="98" t="s">
        <v>130</v>
      </c>
      <c r="R14" s="89" t="s">
        <v>65</v>
      </c>
      <c r="S14" s="63" t="s">
        <v>66</v>
      </c>
      <c r="T14" s="98" t="s">
        <v>307</v>
      </c>
      <c r="U14" s="98" t="s">
        <v>74</v>
      </c>
      <c r="V14" s="98" t="s">
        <v>74</v>
      </c>
      <c r="W14" s="98" t="s">
        <v>74</v>
      </c>
      <c r="X14" s="98" t="s">
        <v>130</v>
      </c>
      <c r="Y14" s="98" t="s">
        <v>132</v>
      </c>
      <c r="Z14" s="98" t="s">
        <v>308</v>
      </c>
      <c r="AA14" s="98" t="s">
        <v>309</v>
      </c>
      <c r="AB14" s="98" t="s">
        <v>310</v>
      </c>
      <c r="AC14" s="98" t="s">
        <v>311</v>
      </c>
      <c r="AD14" s="98" t="s">
        <v>74</v>
      </c>
      <c r="AE14" s="101" t="s">
        <v>312</v>
      </c>
      <c r="AF14" s="101" t="s">
        <v>74</v>
      </c>
      <c r="AG14" s="98" t="s">
        <v>74</v>
      </c>
      <c r="AH14" s="98" t="s">
        <v>74</v>
      </c>
      <c r="AI14" s="94" t="s">
        <v>65</v>
      </c>
      <c r="AJ14" s="98" t="s">
        <v>313</v>
      </c>
      <c r="AK14" s="98" t="s">
        <v>139</v>
      </c>
      <c r="AL14" s="98" t="s">
        <v>74</v>
      </c>
      <c r="AM14" s="98" t="s">
        <v>314</v>
      </c>
      <c r="AN14" s="98" t="s">
        <v>74</v>
      </c>
      <c r="AO14" s="98" t="s">
        <v>315</v>
      </c>
      <c r="AP14" s="98" t="s">
        <v>316</v>
      </c>
      <c r="AQ14" s="98" t="s">
        <v>317</v>
      </c>
      <c r="AR14" s="98" t="s">
        <v>74</v>
      </c>
      <c r="AS14" s="101" t="s">
        <v>318</v>
      </c>
      <c r="AT14" s="98" t="s">
        <v>319</v>
      </c>
      <c r="AU14" s="101" t="s">
        <v>320</v>
      </c>
      <c r="AV14" s="101" t="s">
        <v>321</v>
      </c>
      <c r="AW14" s="101" t="s">
        <v>322</v>
      </c>
      <c r="AX14" s="104" t="s">
        <v>323</v>
      </c>
      <c r="AY14" s="101" t="s">
        <v>324</v>
      </c>
      <c r="AZ14" s="100"/>
      <c r="BA14" s="100"/>
      <c r="BB14" s="100"/>
      <c r="BC14" s="100"/>
    </row>
    <row r="15" ht="75" customHeight="1" spans="1:56">
      <c r="A15" s="94">
        <v>12</v>
      </c>
      <c r="B15" s="98" t="s">
        <v>120</v>
      </c>
      <c r="C15" s="98" t="s">
        <v>325</v>
      </c>
      <c r="D15" s="98" t="s">
        <v>326</v>
      </c>
      <c r="E15" s="98" t="str">
        <f>_xlfn.DISPIMG("ID_1C6FED4226914CF9BF05F71DDBACC3D5",1)</f>
        <v>=DISPIMG("ID_1C6FED4226914CF9BF05F71DDBACC3D5",1)</v>
      </c>
      <c r="F15" s="98" t="s">
        <v>327</v>
      </c>
      <c r="G15" s="98">
        <v>478.37</v>
      </c>
      <c r="H15" s="101" t="s">
        <v>328</v>
      </c>
      <c r="I15" s="98" t="s">
        <v>329</v>
      </c>
      <c r="J15" s="102" t="s">
        <v>240</v>
      </c>
      <c r="K15" s="102">
        <v>1.1</v>
      </c>
      <c r="L15" s="102" t="s">
        <v>330</v>
      </c>
      <c r="M15" s="103" t="s">
        <v>331</v>
      </c>
      <c r="N15" s="98" t="s">
        <v>325</v>
      </c>
      <c r="O15" s="98" t="s">
        <v>130</v>
      </c>
      <c r="P15" s="89" t="s">
        <v>65</v>
      </c>
      <c r="Q15" s="98" t="s">
        <v>130</v>
      </c>
      <c r="R15" s="89" t="s">
        <v>65</v>
      </c>
      <c r="S15" s="89" t="s">
        <v>332</v>
      </c>
      <c r="T15" s="89" t="s">
        <v>333</v>
      </c>
      <c r="U15" s="89" t="s">
        <v>67</v>
      </c>
      <c r="V15" s="90" t="s">
        <v>68</v>
      </c>
      <c r="W15" s="98" t="s">
        <v>74</v>
      </c>
      <c r="X15" s="98" t="s">
        <v>130</v>
      </c>
      <c r="Y15" s="98" t="s">
        <v>132</v>
      </c>
      <c r="Z15" s="98" t="s">
        <v>334</v>
      </c>
      <c r="AA15" s="105" t="s">
        <v>335</v>
      </c>
      <c r="AB15" s="98" t="s">
        <v>134</v>
      </c>
      <c r="AC15" s="98" t="s">
        <v>74</v>
      </c>
      <c r="AD15" s="98" t="s">
        <v>74</v>
      </c>
      <c r="AE15" s="101" t="s">
        <v>336</v>
      </c>
      <c r="AF15" s="101" t="s">
        <v>136</v>
      </c>
      <c r="AG15" s="98" t="s">
        <v>337</v>
      </c>
      <c r="AH15" s="98" t="s">
        <v>74</v>
      </c>
      <c r="AI15" s="94" t="s">
        <v>181</v>
      </c>
      <c r="AJ15" s="98" t="s">
        <v>338</v>
      </c>
      <c r="AK15" s="98" t="s">
        <v>74</v>
      </c>
      <c r="AL15" s="108" t="s">
        <v>339</v>
      </c>
      <c r="AM15" s="98" t="s">
        <v>340</v>
      </c>
      <c r="AN15" s="98" t="s">
        <v>74</v>
      </c>
      <c r="AO15" s="98" t="s">
        <v>341</v>
      </c>
      <c r="AP15" s="98" t="s">
        <v>74</v>
      </c>
      <c r="AQ15" s="98" t="s">
        <v>252</v>
      </c>
      <c r="AR15" s="98" t="s">
        <v>74</v>
      </c>
      <c r="AS15" s="101" t="s">
        <v>342</v>
      </c>
      <c r="AT15" s="98" t="s">
        <v>343</v>
      </c>
      <c r="AU15" s="101" t="s">
        <v>344</v>
      </c>
      <c r="AV15" s="101" t="s">
        <v>345</v>
      </c>
      <c r="AW15" s="101" t="s">
        <v>346</v>
      </c>
      <c r="AX15" s="106" t="s">
        <v>347</v>
      </c>
      <c r="AY15" s="101" t="s">
        <v>348</v>
      </c>
      <c r="AZ15" s="100"/>
      <c r="BA15" s="100"/>
      <c r="BB15" s="100"/>
      <c r="BC15" s="100"/>
    </row>
    <row r="16" ht="75" customHeight="1" spans="1:56">
      <c r="A16" s="62">
        <v>13</v>
      </c>
      <c r="B16" s="98" t="s">
        <v>120</v>
      </c>
      <c r="C16" s="98" t="s">
        <v>349</v>
      </c>
      <c r="D16" s="98" t="s">
        <v>350</v>
      </c>
      <c r="E16" s="98" t="str">
        <f>_xlfn.DISPIMG("ID_3835277CEFAB46DA8739AC67B1EDA388",1)</f>
        <v>=DISPIMG("ID_3835277CEFAB46DA8739AC67B1EDA388",1)</v>
      </c>
      <c r="F16" s="98" t="s">
        <v>351</v>
      </c>
      <c r="G16" s="98">
        <v>300.31</v>
      </c>
      <c r="H16" s="101" t="s">
        <v>352</v>
      </c>
      <c r="I16" s="98" t="s">
        <v>353</v>
      </c>
      <c r="J16" s="102" t="s">
        <v>354</v>
      </c>
      <c r="K16" s="102">
        <v>-1.34</v>
      </c>
      <c r="L16" s="102" t="s">
        <v>175</v>
      </c>
      <c r="M16" s="103" t="s">
        <v>355</v>
      </c>
      <c r="N16" s="98" t="s">
        <v>349</v>
      </c>
      <c r="O16" s="98" t="s">
        <v>129</v>
      </c>
      <c r="P16" s="89" t="s">
        <v>65</v>
      </c>
      <c r="Q16" s="98" t="s">
        <v>130</v>
      </c>
      <c r="R16" s="89" t="s">
        <v>65</v>
      </c>
      <c r="S16" s="98" t="s">
        <v>130</v>
      </c>
      <c r="T16" s="98" t="s">
        <v>74</v>
      </c>
      <c r="U16" s="98" t="s">
        <v>74</v>
      </c>
      <c r="V16" s="98" t="s">
        <v>74</v>
      </c>
      <c r="W16" s="101" t="s">
        <v>356</v>
      </c>
      <c r="X16" s="98" t="s">
        <v>130</v>
      </c>
      <c r="Y16" s="98" t="s">
        <v>155</v>
      </c>
      <c r="Z16" s="98" t="s">
        <v>357</v>
      </c>
      <c r="AA16" s="98" t="s">
        <v>157</v>
      </c>
      <c r="AB16" s="98" t="s">
        <v>134</v>
      </c>
      <c r="AC16" s="98" t="s">
        <v>74</v>
      </c>
      <c r="AD16" s="98" t="s">
        <v>74</v>
      </c>
      <c r="AE16" s="101" t="s">
        <v>358</v>
      </c>
      <c r="AF16" s="101" t="s">
        <v>136</v>
      </c>
      <c r="AG16" s="98">
        <v>30</v>
      </c>
      <c r="AH16" s="98" t="s">
        <v>74</v>
      </c>
      <c r="AI16" s="94" t="s">
        <v>181</v>
      </c>
      <c r="AJ16" s="98" t="s">
        <v>138</v>
      </c>
      <c r="AK16" s="98" t="s">
        <v>139</v>
      </c>
      <c r="AL16" s="98" t="s">
        <v>359</v>
      </c>
      <c r="AM16" s="98" t="s">
        <v>360</v>
      </c>
      <c r="AN16" s="98" t="s">
        <v>74</v>
      </c>
      <c r="AO16" s="98" t="s">
        <v>111</v>
      </c>
      <c r="AP16" s="98" t="s">
        <v>74</v>
      </c>
      <c r="AQ16" s="98" t="s">
        <v>252</v>
      </c>
      <c r="AR16" s="98" t="s">
        <v>74</v>
      </c>
      <c r="AS16" s="101" t="s">
        <v>361</v>
      </c>
      <c r="AT16" s="98" t="s">
        <v>362</v>
      </c>
      <c r="AU16" s="101" t="s">
        <v>363</v>
      </c>
      <c r="AV16" s="101" t="s">
        <v>364</v>
      </c>
      <c r="AW16" s="101" t="s">
        <v>365</v>
      </c>
      <c r="AX16" s="104" t="s">
        <v>366</v>
      </c>
      <c r="AY16" s="101" t="s">
        <v>367</v>
      </c>
      <c r="AZ16" s="100"/>
      <c r="BA16" s="100"/>
      <c r="BB16" s="100"/>
      <c r="BC16" s="100"/>
      <c r="BD16" s="100"/>
    </row>
    <row r="17" ht="75" customHeight="1" spans="1:56">
      <c r="A17" s="92">
        <v>14</v>
      </c>
      <c r="B17" s="98" t="s">
        <v>120</v>
      </c>
      <c r="C17" s="98" t="s">
        <v>368</v>
      </c>
      <c r="D17" s="98" t="s">
        <v>369</v>
      </c>
      <c r="E17" s="98" t="str">
        <f>_xlfn.DISPIMG("ID_E85807B2BC864286A7F02979D0B01A72",1)</f>
        <v>=DISPIMG("ID_E85807B2BC864286A7F02979D0B01A72",1)</v>
      </c>
      <c r="F17" s="98" t="s">
        <v>370</v>
      </c>
      <c r="G17" s="98">
        <v>324.37</v>
      </c>
      <c r="H17" s="101" t="s">
        <v>371</v>
      </c>
      <c r="I17" s="98" t="s">
        <v>372</v>
      </c>
      <c r="J17" s="102" t="s">
        <v>126</v>
      </c>
      <c r="K17" s="102">
        <v>3.42</v>
      </c>
      <c r="L17" s="102" t="s">
        <v>127</v>
      </c>
      <c r="M17" s="103" t="s">
        <v>373</v>
      </c>
      <c r="N17" s="98" t="s">
        <v>368</v>
      </c>
      <c r="O17" s="98" t="s">
        <v>129</v>
      </c>
      <c r="P17" s="89" t="s">
        <v>65</v>
      </c>
      <c r="Q17" s="98" t="s">
        <v>130</v>
      </c>
      <c r="R17" s="89" t="s">
        <v>65</v>
      </c>
      <c r="S17" s="98" t="s">
        <v>130</v>
      </c>
      <c r="T17" s="98" t="s">
        <v>74</v>
      </c>
      <c r="U17" s="98" t="s">
        <v>74</v>
      </c>
      <c r="V17" s="98" t="s">
        <v>74</v>
      </c>
      <c r="W17" s="101" t="s">
        <v>374</v>
      </c>
      <c r="X17" s="98" t="s">
        <v>130</v>
      </c>
      <c r="Y17" s="98" t="s">
        <v>132</v>
      </c>
      <c r="Z17" s="98" t="s">
        <v>375</v>
      </c>
      <c r="AA17" s="105" t="s">
        <v>376</v>
      </c>
      <c r="AB17" s="98" t="s">
        <v>73</v>
      </c>
      <c r="AC17" s="98" t="s">
        <v>74</v>
      </c>
      <c r="AD17" s="98" t="s">
        <v>74</v>
      </c>
      <c r="AE17" s="101" t="s">
        <v>377</v>
      </c>
      <c r="AF17" s="101" t="s">
        <v>378</v>
      </c>
      <c r="AG17" s="63" t="s">
        <v>65</v>
      </c>
      <c r="AH17" s="98" t="s">
        <v>379</v>
      </c>
      <c r="AI17" s="94" t="s">
        <v>65</v>
      </c>
      <c r="AJ17" s="98" t="s">
        <v>248</v>
      </c>
      <c r="AK17" s="98" t="s">
        <v>74</v>
      </c>
      <c r="AL17" s="98" t="s">
        <v>380</v>
      </c>
      <c r="AM17" s="98" t="s">
        <v>381</v>
      </c>
      <c r="AN17" s="98" t="s">
        <v>382</v>
      </c>
      <c r="AO17" s="98" t="s">
        <v>111</v>
      </c>
      <c r="AP17" s="98" t="s">
        <v>383</v>
      </c>
      <c r="AQ17" s="98" t="s">
        <v>252</v>
      </c>
      <c r="AR17" s="98" t="s">
        <v>74</v>
      </c>
      <c r="AS17" s="101" t="s">
        <v>384</v>
      </c>
      <c r="AT17" s="98" t="s">
        <v>385</v>
      </c>
      <c r="AU17" s="101" t="s">
        <v>386</v>
      </c>
      <c r="AV17" s="101" t="s">
        <v>387</v>
      </c>
      <c r="AW17" s="101" t="s">
        <v>388</v>
      </c>
      <c r="AX17" s="106" t="s">
        <v>389</v>
      </c>
      <c r="AY17" s="101" t="s">
        <v>259</v>
      </c>
      <c r="AZ17" s="100"/>
      <c r="BA17" s="100"/>
      <c r="BB17" s="100"/>
      <c r="BC17" s="100"/>
      <c r="BD17" s="100"/>
    </row>
    <row r="18" ht="75" customHeight="1" spans="1:56">
      <c r="A18" s="94">
        <v>15</v>
      </c>
      <c r="B18" s="98" t="s">
        <v>120</v>
      </c>
      <c r="C18" s="98" t="s">
        <v>390</v>
      </c>
      <c r="D18" s="98" t="s">
        <v>391</v>
      </c>
      <c r="E18" s="98"/>
      <c r="F18" s="98" t="s">
        <v>392</v>
      </c>
      <c r="G18" s="98">
        <v>578.52</v>
      </c>
      <c r="H18" s="101" t="s">
        <v>393</v>
      </c>
      <c r="I18" s="98" t="s">
        <v>394</v>
      </c>
      <c r="J18" s="102" t="s">
        <v>126</v>
      </c>
      <c r="K18" s="102">
        <v>3.01</v>
      </c>
      <c r="L18" s="102" t="s">
        <v>127</v>
      </c>
      <c r="M18" s="103" t="s">
        <v>395</v>
      </c>
      <c r="N18" s="98" t="s">
        <v>390</v>
      </c>
      <c r="O18" s="98" t="s">
        <v>129</v>
      </c>
      <c r="P18" s="89" t="s">
        <v>65</v>
      </c>
      <c r="Q18" s="98" t="s">
        <v>130</v>
      </c>
      <c r="R18" s="89" t="s">
        <v>65</v>
      </c>
      <c r="S18" s="98" t="s">
        <v>130</v>
      </c>
      <c r="T18" s="98" t="s">
        <v>74</v>
      </c>
      <c r="U18" s="98" t="s">
        <v>74</v>
      </c>
      <c r="V18" s="98" t="s">
        <v>74</v>
      </c>
      <c r="W18" s="101" t="s">
        <v>396</v>
      </c>
      <c r="X18" s="98" t="s">
        <v>130</v>
      </c>
      <c r="Y18" s="98" t="s">
        <v>132</v>
      </c>
      <c r="Z18" s="98" t="s">
        <v>397</v>
      </c>
      <c r="AA18" s="98" t="s">
        <v>157</v>
      </c>
      <c r="AB18" s="98" t="s">
        <v>134</v>
      </c>
      <c r="AC18" s="98" t="s">
        <v>74</v>
      </c>
      <c r="AD18" s="98" t="s">
        <v>74</v>
      </c>
      <c r="AE18" s="101" t="s">
        <v>158</v>
      </c>
      <c r="AF18" s="101" t="s">
        <v>398</v>
      </c>
      <c r="AG18" s="98" t="s">
        <v>399</v>
      </c>
      <c r="AH18" s="98" t="s">
        <v>74</v>
      </c>
      <c r="AI18" s="94" t="s">
        <v>205</v>
      </c>
      <c r="AJ18" s="98" t="s">
        <v>138</v>
      </c>
      <c r="AK18" s="98" t="s">
        <v>290</v>
      </c>
      <c r="AL18" s="98" t="s">
        <v>400</v>
      </c>
      <c r="AM18" s="98" t="s">
        <v>74</v>
      </c>
      <c r="AN18" s="98" t="s">
        <v>74</v>
      </c>
      <c r="AO18" s="98" t="s">
        <v>74</v>
      </c>
      <c r="AP18" s="98" t="s">
        <v>401</v>
      </c>
      <c r="AQ18" s="98" t="s">
        <v>402</v>
      </c>
      <c r="AR18" s="98" t="s">
        <v>74</v>
      </c>
      <c r="AS18" s="101" t="s">
        <v>403</v>
      </c>
      <c r="AT18" s="98" t="s">
        <v>404</v>
      </c>
      <c r="AU18" s="101" t="s">
        <v>405</v>
      </c>
      <c r="AV18" s="101" t="s">
        <v>406</v>
      </c>
      <c r="AW18" s="101" t="s">
        <v>407</v>
      </c>
      <c r="AX18" s="106" t="s">
        <v>408</v>
      </c>
      <c r="AY18" s="101" t="s">
        <v>409</v>
      </c>
      <c r="AZ18" s="100"/>
      <c r="BA18" s="100"/>
      <c r="BB18" s="100"/>
      <c r="BC18" s="100"/>
      <c r="BD18" s="100"/>
    </row>
    <row r="19" ht="75" customHeight="1" spans="1:56">
      <c r="A19" s="62">
        <v>16</v>
      </c>
      <c r="B19" s="98" t="s">
        <v>120</v>
      </c>
      <c r="C19" s="98" t="s">
        <v>410</v>
      </c>
      <c r="D19" s="98" t="s">
        <v>411</v>
      </c>
      <c r="E19" s="98"/>
      <c r="F19" s="98" t="s">
        <v>150</v>
      </c>
      <c r="G19" s="98">
        <v>286.24</v>
      </c>
      <c r="H19" s="101" t="s">
        <v>412</v>
      </c>
      <c r="I19" s="98" t="s">
        <v>413</v>
      </c>
      <c r="J19" s="102" t="s">
        <v>126</v>
      </c>
      <c r="K19" s="102">
        <v>2.34</v>
      </c>
      <c r="L19" s="102" t="s">
        <v>127</v>
      </c>
      <c r="M19" s="103" t="s">
        <v>414</v>
      </c>
      <c r="N19" s="98" t="s">
        <v>410</v>
      </c>
      <c r="O19" s="98" t="s">
        <v>130</v>
      </c>
      <c r="P19" s="89" t="s">
        <v>65</v>
      </c>
      <c r="Q19" s="98" t="s">
        <v>130</v>
      </c>
      <c r="R19" s="89" t="s">
        <v>65</v>
      </c>
      <c r="S19" s="98" t="s">
        <v>130</v>
      </c>
      <c r="T19" s="98" t="s">
        <v>74</v>
      </c>
      <c r="U19" s="98" t="s">
        <v>74</v>
      </c>
      <c r="V19" s="98" t="s">
        <v>74</v>
      </c>
      <c r="W19" s="98" t="s">
        <v>74</v>
      </c>
      <c r="X19" s="98" t="s">
        <v>130</v>
      </c>
      <c r="Y19" s="98" t="s">
        <v>132</v>
      </c>
      <c r="Z19" s="98" t="s">
        <v>415</v>
      </c>
      <c r="AA19" s="98" t="s">
        <v>104</v>
      </c>
      <c r="AB19" s="98" t="s">
        <v>73</v>
      </c>
      <c r="AC19" s="98" t="s">
        <v>74</v>
      </c>
      <c r="AD19" s="98" t="s">
        <v>74</v>
      </c>
      <c r="AE19" s="101" t="s">
        <v>416</v>
      </c>
      <c r="AF19" s="101" t="s">
        <v>378</v>
      </c>
      <c r="AG19" s="63" t="s">
        <v>65</v>
      </c>
      <c r="AH19" s="98" t="s">
        <v>417</v>
      </c>
      <c r="AI19" s="94" t="s">
        <v>65</v>
      </c>
      <c r="AJ19" s="98" t="s">
        <v>138</v>
      </c>
      <c r="AK19" s="98" t="s">
        <v>74</v>
      </c>
      <c r="AL19" s="98" t="s">
        <v>418</v>
      </c>
      <c r="AM19" s="98" t="s">
        <v>74</v>
      </c>
      <c r="AN19" s="98" t="s">
        <v>419</v>
      </c>
      <c r="AO19" s="98" t="s">
        <v>79</v>
      </c>
      <c r="AP19" s="98" t="s">
        <v>74</v>
      </c>
      <c r="AQ19" s="98" t="s">
        <v>81</v>
      </c>
      <c r="AR19" s="98" t="s">
        <v>74</v>
      </c>
      <c r="AS19" s="101" t="s">
        <v>184</v>
      </c>
      <c r="AT19" s="98" t="s">
        <v>420</v>
      </c>
      <c r="AU19" s="101" t="s">
        <v>421</v>
      </c>
      <c r="AV19" s="101" t="s">
        <v>422</v>
      </c>
      <c r="AW19" s="101" t="s">
        <v>423</v>
      </c>
      <c r="AX19" s="106" t="s">
        <v>424</v>
      </c>
      <c r="AY19" s="101" t="s">
        <v>425</v>
      </c>
      <c r="AZ19" s="100"/>
      <c r="BA19" s="100"/>
      <c r="BB19" s="100"/>
      <c r="BC19" s="100"/>
      <c r="BD19" s="100"/>
    </row>
    <row r="20" ht="75" customHeight="1" spans="1:56">
      <c r="A20" s="92">
        <v>17</v>
      </c>
      <c r="B20" s="98" t="s">
        <v>120</v>
      </c>
      <c r="C20" s="98" t="s">
        <v>426</v>
      </c>
      <c r="D20" s="98" t="s">
        <v>427</v>
      </c>
      <c r="E20" s="98" t="str">
        <f>_xlfn.DISPIMG("ID_D53589EEF8B04F25A6CCEDF701EB1B4F",1)</f>
        <v>=DISPIMG("ID_D53589EEF8B04F25A6CCEDF701EB1B4F",1)</v>
      </c>
      <c r="F20" s="98" t="s">
        <v>428</v>
      </c>
      <c r="G20" s="98">
        <v>422.34</v>
      </c>
      <c r="H20" s="101" t="s">
        <v>429</v>
      </c>
      <c r="I20" s="98" t="s">
        <v>430</v>
      </c>
      <c r="J20" s="102" t="s">
        <v>240</v>
      </c>
      <c r="K20" s="102">
        <v>-0.51</v>
      </c>
      <c r="L20" s="102" t="s">
        <v>127</v>
      </c>
      <c r="M20" s="97" t="s">
        <v>431</v>
      </c>
      <c r="N20" s="98" t="s">
        <v>426</v>
      </c>
      <c r="O20" s="98" t="s">
        <v>130</v>
      </c>
      <c r="P20" s="89" t="s">
        <v>65</v>
      </c>
      <c r="Q20" s="98" t="s">
        <v>130</v>
      </c>
      <c r="R20" s="89" t="s">
        <v>65</v>
      </c>
      <c r="S20" s="98" t="s">
        <v>130</v>
      </c>
      <c r="T20" s="98" t="s">
        <v>74</v>
      </c>
      <c r="U20" s="98" t="s">
        <v>74</v>
      </c>
      <c r="V20" s="98" t="s">
        <v>74</v>
      </c>
      <c r="W20" s="98" t="s">
        <v>74</v>
      </c>
      <c r="X20" s="98" t="s">
        <v>130</v>
      </c>
      <c r="Y20" s="98" t="s">
        <v>132</v>
      </c>
      <c r="Z20" s="98" t="s">
        <v>432</v>
      </c>
      <c r="AA20" s="98" t="s">
        <v>104</v>
      </c>
      <c r="AB20" s="98" t="s">
        <v>73</v>
      </c>
      <c r="AC20" s="98" t="s">
        <v>74</v>
      </c>
      <c r="AD20" s="98" t="s">
        <v>74</v>
      </c>
      <c r="AE20" s="101" t="s">
        <v>433</v>
      </c>
      <c r="AF20" s="101" t="s">
        <v>434</v>
      </c>
      <c r="AG20" s="98" t="s">
        <v>435</v>
      </c>
      <c r="AH20" s="98" t="s">
        <v>74</v>
      </c>
      <c r="AI20" s="94" t="s">
        <v>65</v>
      </c>
      <c r="AJ20" s="98" t="s">
        <v>436</v>
      </c>
      <c r="AK20" s="98" t="s">
        <v>74</v>
      </c>
      <c r="AL20" s="98" t="s">
        <v>437</v>
      </c>
      <c r="AM20" s="98" t="s">
        <v>74</v>
      </c>
      <c r="AN20" s="98" t="s">
        <v>74</v>
      </c>
      <c r="AO20" s="98" t="s">
        <v>79</v>
      </c>
      <c r="AP20" s="98" t="s">
        <v>438</v>
      </c>
      <c r="AQ20" s="98" t="s">
        <v>439</v>
      </c>
      <c r="AR20" s="98" t="s">
        <v>74</v>
      </c>
      <c r="AS20" s="101" t="s">
        <v>440</v>
      </c>
      <c r="AT20" s="98" t="s">
        <v>441</v>
      </c>
      <c r="AU20" s="101" t="s">
        <v>442</v>
      </c>
      <c r="AV20" s="101" t="s">
        <v>443</v>
      </c>
      <c r="AW20" s="101" t="s">
        <v>444</v>
      </c>
      <c r="AX20" s="104" t="s">
        <v>445</v>
      </c>
      <c r="AY20" s="101" t="s">
        <v>446</v>
      </c>
      <c r="AZ20" s="100"/>
      <c r="BA20" s="100"/>
      <c r="BB20" s="100"/>
      <c r="BC20" s="100"/>
      <c r="BD20" s="100"/>
    </row>
    <row r="21" ht="75" customHeight="1" spans="1:56">
      <c r="A21" s="94">
        <v>18</v>
      </c>
      <c r="B21" s="98" t="s">
        <v>120</v>
      </c>
      <c r="C21" s="98" t="s">
        <v>447</v>
      </c>
      <c r="D21" s="98" t="s">
        <v>448</v>
      </c>
      <c r="E21" s="98"/>
      <c r="F21" s="98" t="s">
        <v>449</v>
      </c>
      <c r="G21" s="98">
        <v>610.52</v>
      </c>
      <c r="H21" s="101" t="s">
        <v>450</v>
      </c>
      <c r="I21" s="98" t="s">
        <v>451</v>
      </c>
      <c r="J21" s="102" t="s">
        <v>240</v>
      </c>
      <c r="K21" s="102">
        <v>-1.2</v>
      </c>
      <c r="L21" s="102" t="s">
        <v>127</v>
      </c>
      <c r="M21" s="103" t="s">
        <v>452</v>
      </c>
      <c r="N21" s="98" t="s">
        <v>447</v>
      </c>
      <c r="O21" s="98" t="s">
        <v>130</v>
      </c>
      <c r="P21" s="89" t="s">
        <v>65</v>
      </c>
      <c r="Q21" s="98" t="s">
        <v>129</v>
      </c>
      <c r="R21" s="89" t="s">
        <v>65</v>
      </c>
      <c r="S21" s="98" t="s">
        <v>130</v>
      </c>
      <c r="T21" s="98" t="s">
        <v>74</v>
      </c>
      <c r="U21" s="98" t="s">
        <v>74</v>
      </c>
      <c r="V21" s="98" t="s">
        <v>74</v>
      </c>
      <c r="W21" s="101" t="s">
        <v>453</v>
      </c>
      <c r="X21" s="98" t="s">
        <v>130</v>
      </c>
      <c r="Y21" s="98" t="s">
        <v>132</v>
      </c>
      <c r="Z21" s="98" t="s">
        <v>454</v>
      </c>
      <c r="AA21" s="98" t="s">
        <v>104</v>
      </c>
      <c r="AB21" s="98" t="s">
        <v>134</v>
      </c>
      <c r="AC21" s="98" t="s">
        <v>74</v>
      </c>
      <c r="AD21" s="98" t="s">
        <v>74</v>
      </c>
      <c r="AE21" s="101" t="s">
        <v>455</v>
      </c>
      <c r="AF21" s="101" t="s">
        <v>136</v>
      </c>
      <c r="AG21" s="98" t="s">
        <v>456</v>
      </c>
      <c r="AH21" s="98" t="s">
        <v>74</v>
      </c>
      <c r="AI21" s="94" t="s">
        <v>205</v>
      </c>
      <c r="AJ21" s="98" t="s">
        <v>138</v>
      </c>
      <c r="AK21" s="98" t="s">
        <v>457</v>
      </c>
      <c r="AL21" s="98" t="s">
        <v>454</v>
      </c>
      <c r="AM21" s="98" t="s">
        <v>74</v>
      </c>
      <c r="AN21" s="98" t="s">
        <v>74</v>
      </c>
      <c r="AO21" s="98" t="s">
        <v>111</v>
      </c>
      <c r="AP21" s="98" t="s">
        <v>74</v>
      </c>
      <c r="AQ21" s="98" t="s">
        <v>81</v>
      </c>
      <c r="AR21" s="98" t="s">
        <v>74</v>
      </c>
      <c r="AS21" s="101" t="s">
        <v>458</v>
      </c>
      <c r="AT21" s="98" t="s">
        <v>459</v>
      </c>
      <c r="AU21" s="101" t="s">
        <v>460</v>
      </c>
      <c r="AV21" s="101" t="s">
        <v>461</v>
      </c>
      <c r="AW21" s="101" t="s">
        <v>462</v>
      </c>
      <c r="AX21" s="104" t="s">
        <v>463</v>
      </c>
      <c r="AY21" s="101" t="s">
        <v>464</v>
      </c>
      <c r="AZ21" s="100"/>
      <c r="BA21" s="100"/>
      <c r="BB21" s="100"/>
      <c r="BC21" s="100"/>
    </row>
    <row r="22" ht="75" customHeight="1" spans="1:56">
      <c r="A22" s="62">
        <v>19</v>
      </c>
      <c r="B22" s="98" t="s">
        <v>120</v>
      </c>
      <c r="C22" s="98" t="s">
        <v>465</v>
      </c>
      <c r="D22" s="98" t="s">
        <v>466</v>
      </c>
      <c r="E22" s="98"/>
      <c r="F22" s="98" t="s">
        <v>467</v>
      </c>
      <c r="G22" s="98">
        <v>320.26</v>
      </c>
      <c r="H22" s="101" t="s">
        <v>468</v>
      </c>
      <c r="I22" s="98" t="s">
        <v>469</v>
      </c>
      <c r="J22" s="102" t="s">
        <v>240</v>
      </c>
      <c r="K22" s="102">
        <v>1.72</v>
      </c>
      <c r="L22" s="102" t="s">
        <v>127</v>
      </c>
      <c r="M22" s="97" t="s">
        <v>470</v>
      </c>
      <c r="N22" s="98" t="s">
        <v>465</v>
      </c>
      <c r="O22" s="98" t="s">
        <v>129</v>
      </c>
      <c r="P22" s="89" t="s">
        <v>65</v>
      </c>
      <c r="Q22" s="98" t="s">
        <v>130</v>
      </c>
      <c r="R22" s="89" t="s">
        <v>65</v>
      </c>
      <c r="S22" s="98" t="s">
        <v>130</v>
      </c>
      <c r="T22" s="98" t="s">
        <v>74</v>
      </c>
      <c r="U22" s="98" t="s">
        <v>74</v>
      </c>
      <c r="V22" s="98" t="s">
        <v>74</v>
      </c>
      <c r="W22" s="101" t="s">
        <v>471</v>
      </c>
      <c r="X22" s="98" t="s">
        <v>130</v>
      </c>
      <c r="Y22" s="98" t="s">
        <v>132</v>
      </c>
      <c r="Z22" s="98" t="s">
        <v>472</v>
      </c>
      <c r="AA22" s="105" t="s">
        <v>335</v>
      </c>
      <c r="AB22" s="98" t="s">
        <v>134</v>
      </c>
      <c r="AC22" s="98" t="s">
        <v>74</v>
      </c>
      <c r="AD22" s="98" t="s">
        <v>473</v>
      </c>
      <c r="AE22" s="101" t="s">
        <v>336</v>
      </c>
      <c r="AF22" s="101" t="s">
        <v>136</v>
      </c>
      <c r="AG22" s="98">
        <v>5.08</v>
      </c>
      <c r="AH22" s="98" t="s">
        <v>74</v>
      </c>
      <c r="AI22" s="94" t="s">
        <v>181</v>
      </c>
      <c r="AJ22" s="98" t="s">
        <v>138</v>
      </c>
      <c r="AK22" s="98" t="s">
        <v>74</v>
      </c>
      <c r="AL22" s="98" t="s">
        <v>474</v>
      </c>
      <c r="AM22" s="98" t="s">
        <v>74</v>
      </c>
      <c r="AN22" s="98" t="s">
        <v>74</v>
      </c>
      <c r="AO22" s="98" t="s">
        <v>74</v>
      </c>
      <c r="AP22" s="98" t="s">
        <v>401</v>
      </c>
      <c r="AQ22" s="98" t="s">
        <v>81</v>
      </c>
      <c r="AR22" s="98" t="s">
        <v>74</v>
      </c>
      <c r="AS22" s="101" t="s">
        <v>475</v>
      </c>
      <c r="AT22" s="98" t="s">
        <v>476</v>
      </c>
      <c r="AU22" s="101" t="s">
        <v>477</v>
      </c>
      <c r="AV22" s="101" t="s">
        <v>478</v>
      </c>
      <c r="AW22" s="101" t="s">
        <v>479</v>
      </c>
      <c r="AX22" s="106" t="s">
        <v>480</v>
      </c>
      <c r="AY22" s="101" t="s">
        <v>481</v>
      </c>
    </row>
    <row r="23" ht="75" customHeight="1" spans="1:56">
      <c r="A23" s="92">
        <v>20</v>
      </c>
      <c r="B23" s="98" t="s">
        <v>482</v>
      </c>
      <c r="C23" s="98" t="s">
        <v>483</v>
      </c>
      <c r="D23" s="98" t="s">
        <v>484</v>
      </c>
      <c r="E23" s="96" t="str">
        <f>_xlfn.DISPIMG("ID_C91F72E1BC0B409999459C6CC4CCC894",1)</f>
        <v>=DISPIMG("ID_C91F72E1BC0B409999459C6CC4CCC894",1)</v>
      </c>
      <c r="F23" s="96" t="s">
        <v>485</v>
      </c>
      <c r="G23" s="96">
        <v>288.25</v>
      </c>
      <c r="H23" s="95" t="s">
        <v>486</v>
      </c>
      <c r="I23" s="96" t="s">
        <v>487</v>
      </c>
      <c r="J23" s="63" t="s">
        <v>488</v>
      </c>
      <c r="K23" s="63">
        <v>1.35</v>
      </c>
      <c r="L23" s="63" t="s">
        <v>95</v>
      </c>
      <c r="M23" s="103" t="s">
        <v>489</v>
      </c>
      <c r="N23" s="96" t="s">
        <v>490</v>
      </c>
      <c r="O23" s="98" t="s">
        <v>129</v>
      </c>
      <c r="P23" s="89" t="s">
        <v>65</v>
      </c>
      <c r="Q23" s="98" t="s">
        <v>130</v>
      </c>
      <c r="R23" s="89" t="s">
        <v>65</v>
      </c>
      <c r="S23" s="98" t="s">
        <v>130</v>
      </c>
      <c r="T23" s="98" t="s">
        <v>74</v>
      </c>
      <c r="U23" s="98" t="s">
        <v>74</v>
      </c>
      <c r="V23" s="98" t="s">
        <v>74</v>
      </c>
      <c r="W23" s="95" t="s">
        <v>491</v>
      </c>
      <c r="X23" s="96" t="s">
        <v>66</v>
      </c>
      <c r="Y23" s="98" t="s">
        <v>70</v>
      </c>
      <c r="Z23" s="98" t="s">
        <v>492</v>
      </c>
      <c r="AA23" s="98" t="s">
        <v>72</v>
      </c>
      <c r="AB23" s="98" t="s">
        <v>134</v>
      </c>
      <c r="AC23" s="98" t="s">
        <v>74</v>
      </c>
      <c r="AD23" s="98" t="s">
        <v>74</v>
      </c>
      <c r="AE23" s="95" t="s">
        <v>493</v>
      </c>
      <c r="AF23" s="95" t="s">
        <v>494</v>
      </c>
      <c r="AG23" s="96" t="s">
        <v>435</v>
      </c>
      <c r="AH23" s="98" t="s">
        <v>74</v>
      </c>
      <c r="AI23" s="94" t="s">
        <v>205</v>
      </c>
      <c r="AJ23" s="96" t="s">
        <v>248</v>
      </c>
      <c r="AK23" s="96" t="s">
        <v>65</v>
      </c>
      <c r="AL23" s="96" t="s">
        <v>490</v>
      </c>
      <c r="AM23" s="96" t="s">
        <v>495</v>
      </c>
      <c r="AN23" s="96" t="s">
        <v>65</v>
      </c>
      <c r="AO23" s="96" t="s">
        <v>496</v>
      </c>
      <c r="AP23" s="98" t="s">
        <v>74</v>
      </c>
      <c r="AQ23" s="96" t="s">
        <v>497</v>
      </c>
      <c r="AR23" s="98" t="s">
        <v>74</v>
      </c>
      <c r="AS23" s="95" t="s">
        <v>498</v>
      </c>
      <c r="AT23" s="96" t="s">
        <v>499</v>
      </c>
      <c r="AU23" s="95" t="s">
        <v>500</v>
      </c>
      <c r="AV23" s="95" t="s">
        <v>501</v>
      </c>
      <c r="AW23" s="95" t="s">
        <v>502</v>
      </c>
      <c r="AX23" s="109" t="s">
        <v>503</v>
      </c>
      <c r="AY23" s="95" t="s">
        <v>504</v>
      </c>
    </row>
    <row r="24" ht="75" customHeight="1" spans="1:56">
      <c r="A24" s="94">
        <v>21</v>
      </c>
      <c r="B24" s="96" t="s">
        <v>505</v>
      </c>
      <c r="C24" s="98" t="s">
        <v>506</v>
      </c>
      <c r="D24" s="98" t="s">
        <v>507</v>
      </c>
      <c r="E24" s="94" t="s">
        <v>508</v>
      </c>
      <c r="F24" s="94" t="s">
        <v>509</v>
      </c>
      <c r="G24" s="94">
        <v>450.42</v>
      </c>
      <c r="H24" s="95" t="s">
        <v>510</v>
      </c>
      <c r="I24" s="96" t="s">
        <v>511</v>
      </c>
      <c r="J24" s="63" t="s">
        <v>94</v>
      </c>
      <c r="K24" s="63">
        <v>3.2</v>
      </c>
      <c r="L24" s="63" t="s">
        <v>512</v>
      </c>
      <c r="M24" s="97" t="s">
        <v>513</v>
      </c>
      <c r="N24" s="96" t="s">
        <v>514</v>
      </c>
      <c r="O24" s="98" t="s">
        <v>129</v>
      </c>
      <c r="P24" s="89" t="s">
        <v>65</v>
      </c>
      <c r="Q24" s="98" t="s">
        <v>130</v>
      </c>
      <c r="R24" s="89" t="s">
        <v>65</v>
      </c>
      <c r="S24" s="98" t="s">
        <v>130</v>
      </c>
      <c r="T24" s="98" t="s">
        <v>74</v>
      </c>
      <c r="U24" s="98" t="s">
        <v>74</v>
      </c>
      <c r="V24" s="98" t="s">
        <v>74</v>
      </c>
      <c r="W24" s="95" t="s">
        <v>515</v>
      </c>
      <c r="X24" s="96" t="s">
        <v>101</v>
      </c>
      <c r="Y24" s="98" t="s">
        <v>155</v>
      </c>
      <c r="Z24" s="98" t="s">
        <v>516</v>
      </c>
      <c r="AA24" s="98" t="s">
        <v>157</v>
      </c>
      <c r="AB24" s="98" t="s">
        <v>134</v>
      </c>
      <c r="AC24" s="98" t="s">
        <v>74</v>
      </c>
      <c r="AD24" s="98" t="s">
        <v>517</v>
      </c>
      <c r="AE24" s="95" t="s">
        <v>518</v>
      </c>
      <c r="AF24" s="95" t="s">
        <v>494</v>
      </c>
      <c r="AG24" s="96">
        <v>135.5</v>
      </c>
      <c r="AH24" s="98" t="s">
        <v>74</v>
      </c>
      <c r="AI24" s="94" t="s">
        <v>205</v>
      </c>
      <c r="AJ24" s="96" t="s">
        <v>77</v>
      </c>
      <c r="AK24" s="96" t="s">
        <v>519</v>
      </c>
      <c r="AL24" s="96" t="s">
        <v>520</v>
      </c>
      <c r="AM24" s="96" t="s">
        <v>521</v>
      </c>
      <c r="AN24" s="96" t="s">
        <v>65</v>
      </c>
      <c r="AO24" s="98" t="s">
        <v>111</v>
      </c>
      <c r="AP24" s="98" t="s">
        <v>74</v>
      </c>
      <c r="AQ24" s="96" t="s">
        <v>81</v>
      </c>
      <c r="AR24" s="98" t="s">
        <v>74</v>
      </c>
      <c r="AS24" s="95" t="s">
        <v>522</v>
      </c>
      <c r="AT24" s="96" t="s">
        <v>523</v>
      </c>
      <c r="AU24" s="110" t="s">
        <v>524</v>
      </c>
      <c r="AV24" s="110" t="s">
        <v>525</v>
      </c>
      <c r="AW24" s="95" t="s">
        <v>526</v>
      </c>
      <c r="AX24" s="109" t="s">
        <v>527</v>
      </c>
      <c r="AY24" s="95" t="s">
        <v>528</v>
      </c>
    </row>
    <row r="25" ht="75" customHeight="1" spans="1:56">
      <c r="A25" s="62">
        <v>22</v>
      </c>
      <c r="B25" s="98" t="s">
        <v>482</v>
      </c>
      <c r="C25" s="98" t="s">
        <v>529</v>
      </c>
      <c r="D25" s="98" t="s">
        <v>530</v>
      </c>
      <c r="E25" s="96" t="str">
        <f>_xlfn.DISPIMG("ID_93ABED35A0DA41EF95E0183B5296B34F",1)</f>
        <v>=DISPIMG("ID_93ABED35A0DA41EF95E0183B5296B34F",1)</v>
      </c>
      <c r="F25" s="96" t="s">
        <v>531</v>
      </c>
      <c r="G25" s="96">
        <v>286.22</v>
      </c>
      <c r="H25" s="95" t="s">
        <v>532</v>
      </c>
      <c r="I25" s="96" t="s">
        <v>533</v>
      </c>
      <c r="J25" s="63" t="s">
        <v>488</v>
      </c>
      <c r="K25" s="63">
        <v>1.56</v>
      </c>
      <c r="L25" s="63" t="s">
        <v>512</v>
      </c>
      <c r="M25" s="103" t="s">
        <v>534</v>
      </c>
      <c r="N25" s="96" t="s">
        <v>535</v>
      </c>
      <c r="O25" s="96" t="s">
        <v>101</v>
      </c>
      <c r="P25" s="89" t="s">
        <v>65</v>
      </c>
      <c r="Q25" s="96" t="s">
        <v>66</v>
      </c>
      <c r="R25" s="89" t="s">
        <v>65</v>
      </c>
      <c r="S25" s="98" t="s">
        <v>130</v>
      </c>
      <c r="T25" s="98" t="s">
        <v>74</v>
      </c>
      <c r="U25" s="98" t="s">
        <v>74</v>
      </c>
      <c r="V25" s="98" t="s">
        <v>74</v>
      </c>
      <c r="W25" s="95" t="s">
        <v>536</v>
      </c>
      <c r="X25" s="96" t="s">
        <v>101</v>
      </c>
      <c r="Y25" s="98" t="s">
        <v>132</v>
      </c>
      <c r="Z25" s="98" t="s">
        <v>537</v>
      </c>
      <c r="AA25" s="98" t="s">
        <v>104</v>
      </c>
      <c r="AB25" s="98" t="s">
        <v>134</v>
      </c>
      <c r="AC25" s="98" t="s">
        <v>74</v>
      </c>
      <c r="AD25" s="98" t="s">
        <v>74</v>
      </c>
      <c r="AE25" s="95" t="s">
        <v>538</v>
      </c>
      <c r="AF25" s="95" t="s">
        <v>494</v>
      </c>
      <c r="AG25" s="96" t="s">
        <v>539</v>
      </c>
      <c r="AH25" s="98" t="s">
        <v>74</v>
      </c>
      <c r="AI25" s="94" t="s">
        <v>205</v>
      </c>
      <c r="AJ25" s="96" t="s">
        <v>77</v>
      </c>
      <c r="AK25" s="96" t="s">
        <v>139</v>
      </c>
      <c r="AL25" s="96" t="s">
        <v>540</v>
      </c>
      <c r="AM25" s="96" t="s">
        <v>65</v>
      </c>
      <c r="AN25" s="96" t="s">
        <v>541</v>
      </c>
      <c r="AO25" s="96" t="s">
        <v>542</v>
      </c>
      <c r="AP25" s="98" t="s">
        <v>74</v>
      </c>
      <c r="AQ25" s="96" t="s">
        <v>81</v>
      </c>
      <c r="AR25" s="98" t="s">
        <v>74</v>
      </c>
      <c r="AS25" s="95" t="s">
        <v>543</v>
      </c>
      <c r="AT25" s="96" t="s">
        <v>544</v>
      </c>
      <c r="AU25" s="95" t="s">
        <v>545</v>
      </c>
      <c r="AV25" s="95" t="s">
        <v>546</v>
      </c>
      <c r="AW25" s="95" t="s">
        <v>547</v>
      </c>
      <c r="AX25" s="109" t="s">
        <v>548</v>
      </c>
      <c r="AY25" s="95" t="s">
        <v>549</v>
      </c>
    </row>
    <row r="26" ht="75" customHeight="1" spans="1:56">
      <c r="A26" s="92">
        <v>23</v>
      </c>
      <c r="B26" s="98" t="s">
        <v>482</v>
      </c>
      <c r="C26" s="98" t="s">
        <v>550</v>
      </c>
      <c r="D26" s="98" t="s">
        <v>551</v>
      </c>
      <c r="E26" s="96" t="str">
        <f>_xlfn.DISPIMG("ID_76BAB58A281C4733A206E454A2BBF6F8",1)</f>
        <v>=DISPIMG("ID_76BAB58A281C4733A206E454A2BBF6F8",1)</v>
      </c>
      <c r="F26" s="96" t="s">
        <v>552</v>
      </c>
      <c r="G26" s="96">
        <v>504.44</v>
      </c>
      <c r="H26" s="95" t="s">
        <v>553</v>
      </c>
      <c r="I26" s="96" t="s">
        <v>554</v>
      </c>
      <c r="J26" s="63" t="s">
        <v>94</v>
      </c>
      <c r="K26" s="63">
        <v>5.97</v>
      </c>
      <c r="L26" s="63" t="s">
        <v>95</v>
      </c>
      <c r="M26" s="97" t="s">
        <v>555</v>
      </c>
      <c r="N26" s="96" t="s">
        <v>556</v>
      </c>
      <c r="O26" s="96" t="s">
        <v>101</v>
      </c>
      <c r="P26" s="89" t="s">
        <v>65</v>
      </c>
      <c r="Q26" s="96" t="s">
        <v>101</v>
      </c>
      <c r="R26" s="89" t="s">
        <v>65</v>
      </c>
      <c r="S26" s="98" t="s">
        <v>130</v>
      </c>
      <c r="T26" s="98" t="s">
        <v>74</v>
      </c>
      <c r="U26" s="98" t="s">
        <v>74</v>
      </c>
      <c r="V26" s="98" t="s">
        <v>74</v>
      </c>
      <c r="W26" s="95" t="s">
        <v>557</v>
      </c>
      <c r="X26" s="96" t="s">
        <v>101</v>
      </c>
      <c r="Y26" s="98" t="s">
        <v>155</v>
      </c>
      <c r="Z26" s="98" t="s">
        <v>558</v>
      </c>
      <c r="AA26" s="98" t="s">
        <v>104</v>
      </c>
      <c r="AB26" s="98" t="s">
        <v>134</v>
      </c>
      <c r="AC26" s="98" t="s">
        <v>74</v>
      </c>
      <c r="AD26" s="98" t="s">
        <v>74</v>
      </c>
      <c r="AE26" s="95" t="s">
        <v>559</v>
      </c>
      <c r="AF26" s="95" t="s">
        <v>494</v>
      </c>
      <c r="AG26" s="96" t="s">
        <v>560</v>
      </c>
      <c r="AH26" s="98" t="s">
        <v>74</v>
      </c>
      <c r="AI26" s="94" t="s">
        <v>205</v>
      </c>
      <c r="AJ26" s="96" t="s">
        <v>248</v>
      </c>
      <c r="AK26" s="96" t="s">
        <v>139</v>
      </c>
      <c r="AL26" s="96" t="s">
        <v>561</v>
      </c>
      <c r="AM26" s="96" t="s">
        <v>65</v>
      </c>
      <c r="AN26" s="96" t="s">
        <v>562</v>
      </c>
      <c r="AO26" s="98" t="s">
        <v>111</v>
      </c>
      <c r="AP26" s="98" t="s">
        <v>74</v>
      </c>
      <c r="AQ26" s="96" t="s">
        <v>252</v>
      </c>
      <c r="AR26" s="98" t="s">
        <v>74</v>
      </c>
      <c r="AS26" s="95" t="s">
        <v>563</v>
      </c>
      <c r="AT26" s="96" t="s">
        <v>564</v>
      </c>
      <c r="AU26" s="95" t="s">
        <v>565</v>
      </c>
      <c r="AV26" s="95" t="s">
        <v>566</v>
      </c>
      <c r="AW26" s="95" t="s">
        <v>567</v>
      </c>
      <c r="AX26" s="109" t="s">
        <v>568</v>
      </c>
      <c r="AY26" s="60" t="s">
        <v>569</v>
      </c>
    </row>
    <row r="27" ht="75" customHeight="1" spans="1:56">
      <c r="A27" s="94">
        <v>24</v>
      </c>
      <c r="B27" s="98" t="s">
        <v>482</v>
      </c>
      <c r="C27" s="98" t="s">
        <v>570</v>
      </c>
      <c r="D27" s="98" t="s">
        <v>571</v>
      </c>
      <c r="E27" s="96" t="str">
        <f>_xlfn.DISPIMG("ID_4AD2F785E8984540B10301A96F579974",1)</f>
        <v>=DISPIMG("ID_4AD2F785E8984540B10301A96F579974",1)</v>
      </c>
      <c r="F27" s="96" t="s">
        <v>217</v>
      </c>
      <c r="G27" s="96">
        <v>270.24</v>
      </c>
      <c r="H27" s="95" t="s">
        <v>572</v>
      </c>
      <c r="I27" s="96" t="s">
        <v>573</v>
      </c>
      <c r="J27" s="63" t="s">
        <v>94</v>
      </c>
      <c r="K27" s="63">
        <v>2.36</v>
      </c>
      <c r="L27" s="63" t="s">
        <v>512</v>
      </c>
      <c r="M27" s="103" t="s">
        <v>489</v>
      </c>
      <c r="N27" s="96" t="s">
        <v>574</v>
      </c>
      <c r="O27" s="96" t="s">
        <v>101</v>
      </c>
      <c r="P27" s="89" t="s">
        <v>65</v>
      </c>
      <c r="Q27" s="96" t="s">
        <v>101</v>
      </c>
      <c r="R27" s="89" t="s">
        <v>65</v>
      </c>
      <c r="S27" s="98" t="s">
        <v>130</v>
      </c>
      <c r="T27" s="98" t="s">
        <v>74</v>
      </c>
      <c r="U27" s="98" t="s">
        <v>74</v>
      </c>
      <c r="V27" s="98" t="s">
        <v>74</v>
      </c>
      <c r="W27" s="96" t="s">
        <v>65</v>
      </c>
      <c r="X27" s="96" t="s">
        <v>101</v>
      </c>
      <c r="Y27" s="98" t="s">
        <v>102</v>
      </c>
      <c r="Z27" s="98" t="s">
        <v>575</v>
      </c>
      <c r="AA27" s="98" t="s">
        <v>157</v>
      </c>
      <c r="AB27" s="98" t="s">
        <v>134</v>
      </c>
      <c r="AC27" s="98" t="s">
        <v>74</v>
      </c>
      <c r="AD27" s="98" t="s">
        <v>473</v>
      </c>
      <c r="AE27" s="95" t="s">
        <v>576</v>
      </c>
      <c r="AF27" s="95" t="s">
        <v>494</v>
      </c>
      <c r="AG27" s="96" t="s">
        <v>577</v>
      </c>
      <c r="AH27" s="98" t="s">
        <v>74</v>
      </c>
      <c r="AI27" s="94" t="s">
        <v>181</v>
      </c>
      <c r="AJ27" s="96" t="s">
        <v>65</v>
      </c>
      <c r="AK27" s="96" t="s">
        <v>139</v>
      </c>
      <c r="AL27" s="96" t="s">
        <v>578</v>
      </c>
      <c r="AM27" s="96" t="s">
        <v>65</v>
      </c>
      <c r="AN27" s="96" t="s">
        <v>579</v>
      </c>
      <c r="AO27" s="98" t="s">
        <v>111</v>
      </c>
      <c r="AP27" s="98" t="s">
        <v>74</v>
      </c>
      <c r="AQ27" s="96" t="s">
        <v>65</v>
      </c>
      <c r="AR27" s="95" t="s">
        <v>580</v>
      </c>
      <c r="AS27" s="95" t="s">
        <v>581</v>
      </c>
      <c r="AT27" s="96" t="s">
        <v>582</v>
      </c>
      <c r="AU27" s="95" t="s">
        <v>583</v>
      </c>
      <c r="AV27" s="95" t="s">
        <v>584</v>
      </c>
      <c r="AW27" s="95" t="s">
        <v>585</v>
      </c>
      <c r="AX27" s="109" t="s">
        <v>586</v>
      </c>
      <c r="AY27" s="95" t="s">
        <v>587</v>
      </c>
    </row>
    <row r="28" ht="75" customHeight="1" spans="1:56">
      <c r="A28" s="62">
        <v>25</v>
      </c>
      <c r="B28" s="98" t="s">
        <v>482</v>
      </c>
      <c r="C28" s="98" t="s">
        <v>588</v>
      </c>
      <c r="D28" s="98" t="s">
        <v>589</v>
      </c>
      <c r="E28" s="96" t="str">
        <f>_xlfn.DISPIMG("ID_166ACAA18CFA4282ACC35A6A6CA5AB04",1)</f>
        <v>=DISPIMG("ID_166ACAA18CFA4282ACC35A6A6CA5AB04",1)</v>
      </c>
      <c r="F28" s="96" t="s">
        <v>217</v>
      </c>
      <c r="G28" s="96">
        <v>270.24</v>
      </c>
      <c r="H28" s="95" t="s">
        <v>590</v>
      </c>
      <c r="I28" s="96" t="s">
        <v>591</v>
      </c>
      <c r="J28" s="63" t="s">
        <v>94</v>
      </c>
      <c r="K28" s="63">
        <v>2.36</v>
      </c>
      <c r="L28" s="63" t="s">
        <v>592</v>
      </c>
      <c r="M28" s="97" t="s">
        <v>593</v>
      </c>
      <c r="N28" s="96" t="s">
        <v>594</v>
      </c>
      <c r="O28" s="96" t="s">
        <v>101</v>
      </c>
      <c r="P28" s="89" t="s">
        <v>65</v>
      </c>
      <c r="Q28" s="96" t="s">
        <v>66</v>
      </c>
      <c r="R28" s="89" t="s">
        <v>65</v>
      </c>
      <c r="S28" s="98" t="s">
        <v>130</v>
      </c>
      <c r="T28" s="98" t="s">
        <v>74</v>
      </c>
      <c r="U28" s="98" t="s">
        <v>74</v>
      </c>
      <c r="V28" s="98" t="s">
        <v>74</v>
      </c>
      <c r="W28" s="95" t="s">
        <v>595</v>
      </c>
      <c r="X28" s="96" t="s">
        <v>101</v>
      </c>
      <c r="Y28" s="98" t="s">
        <v>155</v>
      </c>
      <c r="Z28" s="98" t="s">
        <v>596</v>
      </c>
      <c r="AA28" s="98" t="s">
        <v>104</v>
      </c>
      <c r="AB28" s="98" t="s">
        <v>134</v>
      </c>
      <c r="AC28" s="98" t="s">
        <v>74</v>
      </c>
      <c r="AD28" s="98" t="s">
        <v>74</v>
      </c>
      <c r="AE28" s="95" t="s">
        <v>597</v>
      </c>
      <c r="AF28" s="95" t="s">
        <v>76</v>
      </c>
      <c r="AG28" s="96">
        <v>330</v>
      </c>
      <c r="AH28" s="98" t="s">
        <v>74</v>
      </c>
      <c r="AI28" s="94" t="s">
        <v>65</v>
      </c>
      <c r="AJ28" s="96" t="s">
        <v>77</v>
      </c>
      <c r="AK28" s="96" t="s">
        <v>139</v>
      </c>
      <c r="AL28" s="96" t="s">
        <v>598</v>
      </c>
      <c r="AM28" s="96" t="s">
        <v>599</v>
      </c>
      <c r="AN28" s="96" t="s">
        <v>65</v>
      </c>
      <c r="AO28" s="96">
        <v>25</v>
      </c>
      <c r="AP28" s="96" t="s">
        <v>600</v>
      </c>
      <c r="AQ28" s="96" t="s">
        <v>601</v>
      </c>
      <c r="AR28" s="95" t="s">
        <v>602</v>
      </c>
      <c r="AS28" s="95" t="s">
        <v>603</v>
      </c>
      <c r="AT28" s="96" t="s">
        <v>604</v>
      </c>
      <c r="AU28" s="95" t="s">
        <v>605</v>
      </c>
      <c r="AV28" s="95" t="s">
        <v>606</v>
      </c>
      <c r="AW28" s="95" t="s">
        <v>607</v>
      </c>
      <c r="AX28" s="109" t="s">
        <v>608</v>
      </c>
      <c r="AY28" s="95" t="s">
        <v>609</v>
      </c>
    </row>
    <row r="29" ht="75" customHeight="1" spans="1:56">
      <c r="A29" s="92">
        <v>26</v>
      </c>
      <c r="B29" s="98" t="s">
        <v>482</v>
      </c>
      <c r="C29" s="98" t="s">
        <v>610</v>
      </c>
      <c r="D29" s="98" t="s">
        <v>611</v>
      </c>
      <c r="E29" s="96" t="str">
        <f>_xlfn.DISPIMG("ID_A54B318AE06C4B50B10FB20E7F3A3F88",1)</f>
        <v>=DISPIMG("ID_A54B318AE06C4B50B10FB20E7F3A3F88",1)</v>
      </c>
      <c r="F29" s="96" t="s">
        <v>612</v>
      </c>
      <c r="G29" s="96">
        <v>294.35</v>
      </c>
      <c r="H29" s="95" t="s">
        <v>613</v>
      </c>
      <c r="I29" s="96" t="s">
        <v>614</v>
      </c>
      <c r="J29" s="63" t="s">
        <v>94</v>
      </c>
      <c r="K29" s="63">
        <v>3.6</v>
      </c>
      <c r="L29" s="63" t="s">
        <v>512</v>
      </c>
      <c r="M29" s="97" t="s">
        <v>615</v>
      </c>
      <c r="N29" s="96" t="s">
        <v>616</v>
      </c>
      <c r="O29" s="96" t="s">
        <v>101</v>
      </c>
      <c r="P29" s="89" t="s">
        <v>65</v>
      </c>
      <c r="Q29" s="96" t="s">
        <v>66</v>
      </c>
      <c r="R29" s="89" t="s">
        <v>65</v>
      </c>
      <c r="S29" s="98" t="s">
        <v>130</v>
      </c>
      <c r="T29" s="98" t="s">
        <v>74</v>
      </c>
      <c r="U29" s="98" t="s">
        <v>74</v>
      </c>
      <c r="V29" s="98" t="s">
        <v>74</v>
      </c>
      <c r="W29" s="95" t="s">
        <v>617</v>
      </c>
      <c r="X29" s="96" t="s">
        <v>101</v>
      </c>
      <c r="Y29" s="98" t="s">
        <v>132</v>
      </c>
      <c r="Z29" s="98" t="s">
        <v>618</v>
      </c>
      <c r="AA29" s="98" t="s">
        <v>104</v>
      </c>
      <c r="AB29" s="98" t="s">
        <v>619</v>
      </c>
      <c r="AC29" s="98" t="s">
        <v>74</v>
      </c>
      <c r="AD29" s="98" t="s">
        <v>74</v>
      </c>
      <c r="AE29" s="95" t="s">
        <v>620</v>
      </c>
      <c r="AF29" s="95" t="s">
        <v>621</v>
      </c>
      <c r="AG29" s="96" t="s">
        <v>622</v>
      </c>
      <c r="AH29" s="98" t="s">
        <v>74</v>
      </c>
      <c r="AI29" s="94" t="s">
        <v>65</v>
      </c>
      <c r="AJ29" s="96" t="s">
        <v>77</v>
      </c>
      <c r="AK29" s="96" t="s">
        <v>65</v>
      </c>
      <c r="AL29" s="96" t="s">
        <v>623</v>
      </c>
      <c r="AM29" s="96" t="s">
        <v>65</v>
      </c>
      <c r="AN29" s="96" t="s">
        <v>624</v>
      </c>
      <c r="AO29" s="96" t="s">
        <v>625</v>
      </c>
      <c r="AP29" s="98" t="s">
        <v>74</v>
      </c>
      <c r="AQ29" s="96" t="s">
        <v>81</v>
      </c>
      <c r="AR29" s="95" t="s">
        <v>626</v>
      </c>
      <c r="AS29" s="95" t="s">
        <v>627</v>
      </c>
      <c r="AT29" s="96" t="s">
        <v>628</v>
      </c>
      <c r="AU29" s="95" t="s">
        <v>629</v>
      </c>
      <c r="AV29" s="95" t="s">
        <v>630</v>
      </c>
      <c r="AW29" s="95" t="s">
        <v>631</v>
      </c>
      <c r="AX29" s="109" t="s">
        <v>632</v>
      </c>
      <c r="AY29" s="60" t="s">
        <v>633</v>
      </c>
    </row>
    <row r="30" ht="75" customHeight="1" spans="1:56">
      <c r="A30" s="94">
        <v>27</v>
      </c>
      <c r="B30" s="98" t="s">
        <v>482</v>
      </c>
      <c r="C30" s="98" t="s">
        <v>634</v>
      </c>
      <c r="D30" s="98" t="s">
        <v>635</v>
      </c>
      <c r="E30" s="96" t="str">
        <f>_xlfn.DISPIMG("ID_E7323DADFB3241E38E53E009BC2878BF",1)</f>
        <v>=DISPIMG("ID_E7323DADFB3241E38E53E009BC2878BF",1)</v>
      </c>
      <c r="F30" s="96" t="s">
        <v>636</v>
      </c>
      <c r="G30" s="96">
        <v>164.2</v>
      </c>
      <c r="H30" s="95" t="s">
        <v>637</v>
      </c>
      <c r="I30" s="96" t="s">
        <v>638</v>
      </c>
      <c r="J30" s="63" t="s">
        <v>94</v>
      </c>
      <c r="K30" s="63">
        <v>2.6</v>
      </c>
      <c r="L30" s="63" t="s">
        <v>512</v>
      </c>
      <c r="M30" s="103" t="s">
        <v>639</v>
      </c>
      <c r="N30" s="96" t="s">
        <v>640</v>
      </c>
      <c r="O30" s="96" t="s">
        <v>101</v>
      </c>
      <c r="P30" s="89" t="s">
        <v>65</v>
      </c>
      <c r="Q30" s="96" t="s">
        <v>101</v>
      </c>
      <c r="R30" s="89" t="s">
        <v>65</v>
      </c>
      <c r="S30" s="98" t="s">
        <v>130</v>
      </c>
      <c r="T30" s="98" t="s">
        <v>74</v>
      </c>
      <c r="U30" s="98" t="s">
        <v>74</v>
      </c>
      <c r="V30" s="98" t="s">
        <v>74</v>
      </c>
      <c r="W30" s="96" t="s">
        <v>65</v>
      </c>
      <c r="X30" s="96" t="s">
        <v>101</v>
      </c>
      <c r="Y30" s="98" t="s">
        <v>132</v>
      </c>
      <c r="Z30" s="98" t="s">
        <v>641</v>
      </c>
      <c r="AA30" s="98" t="s">
        <v>104</v>
      </c>
      <c r="AB30" s="98" t="s">
        <v>134</v>
      </c>
      <c r="AC30" s="98" t="s">
        <v>74</v>
      </c>
      <c r="AD30" s="98" t="s">
        <v>74</v>
      </c>
      <c r="AE30" s="95" t="s">
        <v>642</v>
      </c>
      <c r="AF30" s="95" t="s">
        <v>494</v>
      </c>
      <c r="AG30" s="96">
        <v>90</v>
      </c>
      <c r="AH30" s="98" t="s">
        <v>74</v>
      </c>
      <c r="AI30" s="94" t="s">
        <v>205</v>
      </c>
      <c r="AJ30" s="96" t="s">
        <v>77</v>
      </c>
      <c r="AK30" s="96" t="s">
        <v>139</v>
      </c>
      <c r="AL30" s="96" t="s">
        <v>643</v>
      </c>
      <c r="AM30" s="96" t="s">
        <v>65</v>
      </c>
      <c r="AN30" s="96" t="s">
        <v>644</v>
      </c>
      <c r="AO30" s="98" t="s">
        <v>111</v>
      </c>
      <c r="AP30" s="98" t="s">
        <v>74</v>
      </c>
      <c r="AQ30" s="96" t="s">
        <v>65</v>
      </c>
      <c r="AR30" s="95" t="s">
        <v>645</v>
      </c>
      <c r="AS30" s="95" t="s">
        <v>646</v>
      </c>
      <c r="AT30" s="96" t="s">
        <v>647</v>
      </c>
      <c r="AU30" s="95" t="s">
        <v>648</v>
      </c>
      <c r="AV30" s="95" t="s">
        <v>649</v>
      </c>
      <c r="AW30" s="95" t="s">
        <v>650</v>
      </c>
      <c r="AX30" s="99" t="s">
        <v>651</v>
      </c>
      <c r="AY30" s="95" t="s">
        <v>652</v>
      </c>
    </row>
    <row r="31" ht="75" customHeight="1" spans="1:56">
      <c r="A31" s="62">
        <v>28</v>
      </c>
      <c r="B31" s="98" t="s">
        <v>482</v>
      </c>
      <c r="C31" s="98" t="s">
        <v>653</v>
      </c>
      <c r="D31" s="98" t="s">
        <v>654</v>
      </c>
      <c r="E31" s="96" t="str">
        <f>_xlfn.DISPIMG("ID_3A8BBB1D359A4FD29ED76BA6DD347DE1",1)</f>
        <v>=DISPIMG("ID_3A8BBB1D359A4FD29ED76BA6DD347DE1",1)</v>
      </c>
      <c r="F31" s="96" t="s">
        <v>655</v>
      </c>
      <c r="G31" s="96">
        <v>527.52</v>
      </c>
      <c r="H31" s="95" t="s">
        <v>656</v>
      </c>
      <c r="I31" s="96" t="s">
        <v>657</v>
      </c>
      <c r="J31" s="63" t="s">
        <v>488</v>
      </c>
      <c r="K31" s="63">
        <v>1.9</v>
      </c>
      <c r="L31" s="63" t="s">
        <v>658</v>
      </c>
      <c r="M31" s="97" t="s">
        <v>659</v>
      </c>
      <c r="N31" s="96" t="s">
        <v>660</v>
      </c>
      <c r="O31" s="96" t="s">
        <v>101</v>
      </c>
      <c r="P31" s="89" t="s">
        <v>65</v>
      </c>
      <c r="Q31" s="96" t="s">
        <v>66</v>
      </c>
      <c r="R31" s="89" t="s">
        <v>65</v>
      </c>
      <c r="S31" s="98" t="s">
        <v>130</v>
      </c>
      <c r="T31" s="98" t="s">
        <v>74</v>
      </c>
      <c r="U31" s="98" t="s">
        <v>74</v>
      </c>
      <c r="V31" s="98" t="s">
        <v>74</v>
      </c>
      <c r="W31" s="95" t="s">
        <v>661</v>
      </c>
      <c r="X31" s="96" t="s">
        <v>101</v>
      </c>
      <c r="Y31" s="98" t="s">
        <v>155</v>
      </c>
      <c r="Z31" s="98" t="s">
        <v>662</v>
      </c>
      <c r="AA31" s="98" t="s">
        <v>104</v>
      </c>
      <c r="AB31" s="98" t="s">
        <v>663</v>
      </c>
      <c r="AC31" s="98" t="s">
        <v>74</v>
      </c>
      <c r="AD31" s="98" t="s">
        <v>517</v>
      </c>
      <c r="AE31" s="95" t="s">
        <v>664</v>
      </c>
      <c r="AF31" s="95" t="s">
        <v>494</v>
      </c>
      <c r="AG31" s="96" t="s">
        <v>665</v>
      </c>
      <c r="AH31" s="98" t="s">
        <v>74</v>
      </c>
      <c r="AI31" s="94" t="s">
        <v>181</v>
      </c>
      <c r="AJ31" s="96" t="s">
        <v>77</v>
      </c>
      <c r="AK31" s="96" t="s">
        <v>65</v>
      </c>
      <c r="AL31" s="96" t="s">
        <v>666</v>
      </c>
      <c r="AM31" s="96" t="s">
        <v>667</v>
      </c>
      <c r="AN31" s="96" t="s">
        <v>65</v>
      </c>
      <c r="AO31" s="96" t="s">
        <v>668</v>
      </c>
      <c r="AP31" s="98" t="s">
        <v>74</v>
      </c>
      <c r="AQ31" s="96" t="s">
        <v>65</v>
      </c>
      <c r="AR31" s="95" t="s">
        <v>669</v>
      </c>
      <c r="AS31" s="95" t="s">
        <v>670</v>
      </c>
      <c r="AT31" s="96" t="s">
        <v>671</v>
      </c>
      <c r="AU31" s="95" t="s">
        <v>672</v>
      </c>
      <c r="AV31" s="95" t="s">
        <v>673</v>
      </c>
      <c r="AW31" s="95" t="s">
        <v>674</v>
      </c>
      <c r="AX31" s="109" t="s">
        <v>675</v>
      </c>
      <c r="AY31" s="60" t="s">
        <v>676</v>
      </c>
    </row>
    <row r="32" ht="75" customHeight="1" spans="1:56">
      <c r="A32" s="92">
        <v>29</v>
      </c>
      <c r="B32" s="98" t="s">
        <v>482</v>
      </c>
      <c r="C32" s="98" t="s">
        <v>677</v>
      </c>
      <c r="D32" s="98" t="s">
        <v>678</v>
      </c>
      <c r="E32" s="96" t="str">
        <f>_xlfn.DISPIMG("ID_A96B08A6BE474E15AFB694EEBBED1BF4",1)</f>
        <v>=DISPIMG("ID_A96B08A6BE474E15AFB694EEBBED1BF4",1)</v>
      </c>
      <c r="F32" s="96" t="s">
        <v>150</v>
      </c>
      <c r="G32" s="96">
        <v>286.22</v>
      </c>
      <c r="H32" s="95" t="s">
        <v>679</v>
      </c>
      <c r="I32" s="96" t="s">
        <v>680</v>
      </c>
      <c r="J32" s="63" t="s">
        <v>94</v>
      </c>
      <c r="K32" s="63">
        <v>1.56</v>
      </c>
      <c r="L32" s="63" t="s">
        <v>512</v>
      </c>
      <c r="M32" s="97" t="s">
        <v>681</v>
      </c>
      <c r="N32" s="96" t="s">
        <v>682</v>
      </c>
      <c r="O32" s="96" t="s">
        <v>101</v>
      </c>
      <c r="P32" s="89" t="s">
        <v>65</v>
      </c>
      <c r="Q32" s="96" t="s">
        <v>683</v>
      </c>
      <c r="R32" s="89" t="s">
        <v>65</v>
      </c>
      <c r="S32" s="98" t="s">
        <v>130</v>
      </c>
      <c r="T32" s="98" t="s">
        <v>74</v>
      </c>
      <c r="U32" s="98" t="s">
        <v>74</v>
      </c>
      <c r="V32" s="98" t="s">
        <v>74</v>
      </c>
      <c r="W32" s="96" t="s">
        <v>65</v>
      </c>
      <c r="X32" s="96" t="s">
        <v>101</v>
      </c>
      <c r="Y32" s="98" t="s">
        <v>132</v>
      </c>
      <c r="Z32" s="98" t="s">
        <v>684</v>
      </c>
      <c r="AA32" s="98" t="s">
        <v>104</v>
      </c>
      <c r="AB32" s="98" t="s">
        <v>134</v>
      </c>
      <c r="AC32" s="98" t="s">
        <v>74</v>
      </c>
      <c r="AD32" s="98" t="s">
        <v>74</v>
      </c>
      <c r="AE32" s="95" t="s">
        <v>685</v>
      </c>
      <c r="AF32" s="95" t="s">
        <v>494</v>
      </c>
      <c r="AG32" s="96">
        <v>200</v>
      </c>
      <c r="AH32" s="98" t="s">
        <v>74</v>
      </c>
      <c r="AI32" s="94" t="s">
        <v>205</v>
      </c>
      <c r="AJ32" s="96" t="s">
        <v>77</v>
      </c>
      <c r="AK32" s="96" t="s">
        <v>139</v>
      </c>
      <c r="AL32" s="96" t="s">
        <v>686</v>
      </c>
      <c r="AM32" s="96" t="s">
        <v>65</v>
      </c>
      <c r="AN32" s="96" t="s">
        <v>644</v>
      </c>
      <c r="AO32" s="98" t="s">
        <v>111</v>
      </c>
      <c r="AP32" s="98" t="s">
        <v>74</v>
      </c>
      <c r="AQ32" s="96" t="s">
        <v>687</v>
      </c>
      <c r="AR32" s="95" t="s">
        <v>688</v>
      </c>
      <c r="AS32" s="95" t="s">
        <v>689</v>
      </c>
      <c r="AT32" s="96" t="s">
        <v>690</v>
      </c>
      <c r="AU32" s="95" t="s">
        <v>691</v>
      </c>
      <c r="AV32" s="95" t="s">
        <v>692</v>
      </c>
      <c r="AW32" s="95" t="s">
        <v>693</v>
      </c>
      <c r="AX32" s="99" t="s">
        <v>694</v>
      </c>
      <c r="AY32" s="95" t="s">
        <v>695</v>
      </c>
    </row>
    <row r="33" ht="75" customHeight="1" spans="1:51">
      <c r="A33" s="94">
        <v>30</v>
      </c>
      <c r="B33" s="94" t="s">
        <v>696</v>
      </c>
      <c r="C33" s="98" t="s">
        <v>697</v>
      </c>
      <c r="D33" s="98" t="s">
        <v>698</v>
      </c>
      <c r="E33" s="94" t="str">
        <f>_xlfn.DISPIMG("ID_8D36B134F48B4D9DAF0DDA36AA1FCE5C",1)</f>
        <v>=DISPIMG("ID_8D36B134F48B4D9DAF0DDA36AA1FCE5C",1)</v>
      </c>
      <c r="F33" s="94" t="s">
        <v>699</v>
      </c>
      <c r="G33" s="94">
        <v>1107.29</v>
      </c>
      <c r="H33" s="95" t="s">
        <v>700</v>
      </c>
      <c r="I33" s="96" t="s">
        <v>701</v>
      </c>
      <c r="J33" s="63" t="s">
        <v>488</v>
      </c>
      <c r="K33" s="63">
        <v>1.2</v>
      </c>
      <c r="L33" s="63" t="s">
        <v>702</v>
      </c>
      <c r="M33" s="97" t="s">
        <v>703</v>
      </c>
      <c r="N33" s="96" t="s">
        <v>704</v>
      </c>
      <c r="O33" s="96" t="s">
        <v>101</v>
      </c>
      <c r="P33" s="89" t="s">
        <v>65</v>
      </c>
      <c r="Q33" s="96" t="s">
        <v>66</v>
      </c>
      <c r="R33" s="89" t="s">
        <v>65</v>
      </c>
      <c r="S33" s="98" t="s">
        <v>130</v>
      </c>
      <c r="T33" s="98" t="s">
        <v>74</v>
      </c>
      <c r="U33" s="98" t="s">
        <v>74</v>
      </c>
      <c r="V33" s="98" t="s">
        <v>74</v>
      </c>
      <c r="W33" s="95" t="s">
        <v>705</v>
      </c>
      <c r="X33" s="96" t="s">
        <v>66</v>
      </c>
      <c r="Y33" s="98" t="s">
        <v>70</v>
      </c>
      <c r="Z33" s="98" t="s">
        <v>706</v>
      </c>
      <c r="AA33" s="98" t="s">
        <v>72</v>
      </c>
      <c r="AB33" s="98" t="s">
        <v>619</v>
      </c>
      <c r="AC33" s="98" t="s">
        <v>74</v>
      </c>
      <c r="AD33" s="98" t="s">
        <v>74</v>
      </c>
      <c r="AE33" s="95" t="s">
        <v>707</v>
      </c>
      <c r="AF33" s="95" t="s">
        <v>621</v>
      </c>
      <c r="AG33" s="96" t="s">
        <v>708</v>
      </c>
      <c r="AH33" s="98" t="s">
        <v>74</v>
      </c>
      <c r="AI33" s="94" t="s">
        <v>65</v>
      </c>
      <c r="AJ33" s="96" t="s">
        <v>709</v>
      </c>
      <c r="AK33" s="96" t="s">
        <v>65</v>
      </c>
      <c r="AL33" s="96" t="s">
        <v>704</v>
      </c>
      <c r="AM33" s="96" t="s">
        <v>710</v>
      </c>
      <c r="AN33" s="96" t="s">
        <v>65</v>
      </c>
      <c r="AO33" s="98" t="s">
        <v>111</v>
      </c>
      <c r="AP33" s="98" t="s">
        <v>74</v>
      </c>
      <c r="AQ33" s="96" t="s">
        <v>81</v>
      </c>
      <c r="AR33" s="96" t="s">
        <v>65</v>
      </c>
      <c r="AS33" s="95" t="s">
        <v>711</v>
      </c>
      <c r="AT33" s="96" t="s">
        <v>712</v>
      </c>
      <c r="AU33" s="95" t="s">
        <v>713</v>
      </c>
      <c r="AV33" s="95" t="s">
        <v>714</v>
      </c>
      <c r="AW33" s="95" t="s">
        <v>715</v>
      </c>
      <c r="AX33" s="111" t="s">
        <v>716</v>
      </c>
      <c r="AY33" s="95" t="s">
        <v>717</v>
      </c>
    </row>
    <row r="34" ht="75" customHeight="1" spans="1:51">
      <c r="A34" s="62">
        <v>31</v>
      </c>
      <c r="B34" s="112" t="s">
        <v>718</v>
      </c>
      <c r="C34" s="98" t="s">
        <v>719</v>
      </c>
      <c r="D34" s="98" t="s">
        <v>720</v>
      </c>
      <c r="E34" s="94"/>
      <c r="F34" s="94" t="s">
        <v>721</v>
      </c>
      <c r="G34" s="94">
        <v>879.05</v>
      </c>
      <c r="H34" s="95" t="s">
        <v>722</v>
      </c>
      <c r="I34" s="96" t="s">
        <v>723</v>
      </c>
      <c r="J34" s="63" t="s">
        <v>488</v>
      </c>
      <c r="K34" s="63">
        <v>0.2</v>
      </c>
      <c r="L34" s="63" t="s">
        <v>724</v>
      </c>
      <c r="M34" s="97" t="s">
        <v>725</v>
      </c>
      <c r="N34" s="96" t="s">
        <v>726</v>
      </c>
      <c r="O34" s="96" t="s">
        <v>101</v>
      </c>
      <c r="P34" s="89" t="s">
        <v>65</v>
      </c>
      <c r="Q34" s="96" t="s">
        <v>101</v>
      </c>
      <c r="R34" s="89" t="s">
        <v>65</v>
      </c>
      <c r="S34" s="98" t="s">
        <v>130</v>
      </c>
      <c r="T34" s="98" t="s">
        <v>74</v>
      </c>
      <c r="U34" s="98" t="s">
        <v>74</v>
      </c>
      <c r="V34" s="98" t="s">
        <v>74</v>
      </c>
      <c r="W34" s="95" t="s">
        <v>727</v>
      </c>
      <c r="X34" s="96" t="s">
        <v>66</v>
      </c>
      <c r="Y34" s="98" t="s">
        <v>70</v>
      </c>
      <c r="Z34" s="98" t="s">
        <v>728</v>
      </c>
      <c r="AA34" s="98" t="s">
        <v>72</v>
      </c>
      <c r="AB34" s="98" t="s">
        <v>619</v>
      </c>
      <c r="AC34" s="98" t="s">
        <v>74</v>
      </c>
      <c r="AD34" s="98" t="s">
        <v>74</v>
      </c>
      <c r="AE34" s="95" t="s">
        <v>729</v>
      </c>
      <c r="AF34" s="95" t="s">
        <v>730</v>
      </c>
      <c r="AG34" s="96" t="s">
        <v>731</v>
      </c>
      <c r="AH34" s="98" t="s">
        <v>74</v>
      </c>
      <c r="AI34" s="94" t="s">
        <v>65</v>
      </c>
      <c r="AJ34" s="96" t="s">
        <v>77</v>
      </c>
      <c r="AK34" s="96" t="s">
        <v>65</v>
      </c>
      <c r="AL34" s="96" t="s">
        <v>726</v>
      </c>
      <c r="AM34" s="96" t="s">
        <v>732</v>
      </c>
      <c r="AN34" s="96" t="s">
        <v>65</v>
      </c>
      <c r="AO34" s="96" t="s">
        <v>733</v>
      </c>
      <c r="AP34" s="98" t="s">
        <v>74</v>
      </c>
      <c r="AQ34" s="96" t="s">
        <v>81</v>
      </c>
      <c r="AR34" s="96" t="s">
        <v>65</v>
      </c>
      <c r="AS34" s="95" t="s">
        <v>734</v>
      </c>
      <c r="AT34" s="96" t="s">
        <v>735</v>
      </c>
      <c r="AU34" s="95" t="s">
        <v>736</v>
      </c>
      <c r="AV34" s="95" t="s">
        <v>737</v>
      </c>
      <c r="AW34" s="95" t="s">
        <v>738</v>
      </c>
      <c r="AX34" s="111" t="s">
        <v>739</v>
      </c>
      <c r="AY34" s="95" t="s">
        <v>740</v>
      </c>
    </row>
    <row r="35" ht="75" customHeight="1" spans="1:51">
      <c r="A35" s="92">
        <v>32</v>
      </c>
      <c r="B35" s="112" t="s">
        <v>718</v>
      </c>
      <c r="C35" s="98" t="s">
        <v>741</v>
      </c>
      <c r="D35" s="98" t="s">
        <v>742</v>
      </c>
      <c r="E35" s="94"/>
      <c r="F35" s="94" t="s">
        <v>743</v>
      </c>
      <c r="G35" s="94">
        <v>959.12</v>
      </c>
      <c r="H35" s="95" t="s">
        <v>744</v>
      </c>
      <c r="I35" s="96" t="s">
        <v>745</v>
      </c>
      <c r="J35" s="63" t="s">
        <v>488</v>
      </c>
      <c r="K35" s="63">
        <v>1.3</v>
      </c>
      <c r="L35" s="63" t="s">
        <v>512</v>
      </c>
      <c r="M35" s="97" t="s">
        <v>746</v>
      </c>
      <c r="N35" s="96" t="s">
        <v>747</v>
      </c>
      <c r="O35" s="96" t="s">
        <v>66</v>
      </c>
      <c r="P35" s="89" t="s">
        <v>65</v>
      </c>
      <c r="Q35" s="96" t="s">
        <v>101</v>
      </c>
      <c r="R35" s="89" t="s">
        <v>65</v>
      </c>
      <c r="S35" s="98" t="s">
        <v>130</v>
      </c>
      <c r="T35" s="98" t="s">
        <v>74</v>
      </c>
      <c r="U35" s="98" t="s">
        <v>74</v>
      </c>
      <c r="V35" s="98" t="s">
        <v>74</v>
      </c>
      <c r="W35" s="95" t="s">
        <v>748</v>
      </c>
      <c r="X35" s="96" t="s">
        <v>66</v>
      </c>
      <c r="Y35" s="98" t="s">
        <v>70</v>
      </c>
      <c r="Z35" s="98" t="s">
        <v>749</v>
      </c>
      <c r="AA35" s="98" t="s">
        <v>72</v>
      </c>
      <c r="AB35" s="98" t="s">
        <v>73</v>
      </c>
      <c r="AC35" s="98" t="s">
        <v>74</v>
      </c>
      <c r="AD35" s="98" t="s">
        <v>74</v>
      </c>
      <c r="AE35" s="95" t="s">
        <v>750</v>
      </c>
      <c r="AF35" s="95" t="s">
        <v>751</v>
      </c>
      <c r="AG35" s="96" t="s">
        <v>752</v>
      </c>
      <c r="AH35" s="98" t="s">
        <v>74</v>
      </c>
      <c r="AI35" s="94" t="s">
        <v>65</v>
      </c>
      <c r="AJ35" s="96" t="s">
        <v>77</v>
      </c>
      <c r="AK35" s="96" t="s">
        <v>753</v>
      </c>
      <c r="AL35" s="96" t="s">
        <v>747</v>
      </c>
      <c r="AM35" s="96" t="s">
        <v>754</v>
      </c>
      <c r="AN35" s="96" t="s">
        <v>755</v>
      </c>
      <c r="AO35" s="98" t="s">
        <v>111</v>
      </c>
      <c r="AP35" s="98" t="s">
        <v>74</v>
      </c>
      <c r="AQ35" s="96" t="s">
        <v>756</v>
      </c>
      <c r="AR35" s="95" t="s">
        <v>757</v>
      </c>
      <c r="AS35" s="95" t="s">
        <v>758</v>
      </c>
      <c r="AT35" s="96" t="s">
        <v>759</v>
      </c>
      <c r="AU35" s="95" t="s">
        <v>760</v>
      </c>
      <c r="AV35" s="95" t="s">
        <v>761</v>
      </c>
      <c r="AW35" s="95" t="s">
        <v>762</v>
      </c>
      <c r="AX35" s="113" t="s">
        <v>763</v>
      </c>
      <c r="AY35" s="95" t="s">
        <v>764</v>
      </c>
    </row>
    <row r="36" ht="75" customHeight="1" spans="1:51">
      <c r="A36" s="94">
        <v>33</v>
      </c>
      <c r="B36" s="112" t="s">
        <v>718</v>
      </c>
      <c r="C36" s="98" t="s">
        <v>765</v>
      </c>
      <c r="D36" s="98" t="s">
        <v>766</v>
      </c>
      <c r="E36" s="94" t="str">
        <f>_xlfn.DISPIMG("ID_90BC3C181C2947AF82CBD36EDCD87544",1)</f>
        <v>=DISPIMG("ID_90BC3C181C2947AF82CBD36EDCD87544",1)</v>
      </c>
      <c r="F36" s="94" t="s">
        <v>767</v>
      </c>
      <c r="G36" s="94">
        <v>786.99</v>
      </c>
      <c r="H36" s="95" t="s">
        <v>768</v>
      </c>
      <c r="I36" s="96" t="s">
        <v>769</v>
      </c>
      <c r="J36" s="63" t="s">
        <v>488</v>
      </c>
      <c r="K36" s="63">
        <v>0.8</v>
      </c>
      <c r="L36" s="63" t="s">
        <v>724</v>
      </c>
      <c r="M36" s="103" t="s">
        <v>770</v>
      </c>
      <c r="N36" s="96" t="s">
        <v>771</v>
      </c>
      <c r="O36" s="96" t="s">
        <v>101</v>
      </c>
      <c r="P36" s="89" t="s">
        <v>65</v>
      </c>
      <c r="Q36" s="96" t="s">
        <v>101</v>
      </c>
      <c r="R36" s="89" t="s">
        <v>65</v>
      </c>
      <c r="S36" s="98" t="s">
        <v>130</v>
      </c>
      <c r="T36" s="98" t="s">
        <v>74</v>
      </c>
      <c r="U36" s="98" t="s">
        <v>74</v>
      </c>
      <c r="V36" s="98" t="s">
        <v>74</v>
      </c>
      <c r="W36" s="95" t="s">
        <v>772</v>
      </c>
      <c r="X36" s="96" t="s">
        <v>66</v>
      </c>
      <c r="Y36" s="98" t="s">
        <v>70</v>
      </c>
      <c r="Z36" s="98" t="s">
        <v>773</v>
      </c>
      <c r="AA36" s="98" t="s">
        <v>72</v>
      </c>
      <c r="AB36" s="98" t="s">
        <v>73</v>
      </c>
      <c r="AC36" s="98" t="s">
        <v>74</v>
      </c>
      <c r="AD36" s="98" t="s">
        <v>74</v>
      </c>
      <c r="AE36" s="95" t="s">
        <v>774</v>
      </c>
      <c r="AF36" s="95" t="s">
        <v>775</v>
      </c>
      <c r="AG36" s="96">
        <v>5</v>
      </c>
      <c r="AH36" s="98" t="s">
        <v>74</v>
      </c>
      <c r="AI36" s="94" t="s">
        <v>65</v>
      </c>
      <c r="AJ36" s="96" t="s">
        <v>248</v>
      </c>
      <c r="AK36" s="96" t="s">
        <v>65</v>
      </c>
      <c r="AL36" s="96" t="s">
        <v>771</v>
      </c>
      <c r="AM36" s="96" t="s">
        <v>495</v>
      </c>
      <c r="AN36" s="96" t="s">
        <v>65</v>
      </c>
      <c r="AO36" s="96" t="s">
        <v>752</v>
      </c>
      <c r="AP36" s="96" t="s">
        <v>776</v>
      </c>
      <c r="AQ36" s="96" t="s">
        <v>81</v>
      </c>
      <c r="AR36" s="96" t="s">
        <v>777</v>
      </c>
      <c r="AS36" s="95" t="s">
        <v>778</v>
      </c>
      <c r="AT36" s="96" t="s">
        <v>779</v>
      </c>
      <c r="AU36" s="95" t="s">
        <v>780</v>
      </c>
      <c r="AV36" s="95" t="s">
        <v>781</v>
      </c>
      <c r="AW36" s="95" t="s">
        <v>782</v>
      </c>
      <c r="AX36" s="99" t="s">
        <v>783</v>
      </c>
      <c r="AY36" s="95" t="s">
        <v>784</v>
      </c>
    </row>
    <row r="37" ht="75" customHeight="1" spans="1:51">
      <c r="A37" s="62">
        <v>34</v>
      </c>
      <c r="B37" s="112" t="s">
        <v>718</v>
      </c>
      <c r="C37" s="98" t="s">
        <v>785</v>
      </c>
      <c r="D37" s="98" t="s">
        <v>786</v>
      </c>
      <c r="E37" s="94" t="str">
        <f>_xlfn.DISPIMG("ID_61797B84190D432B85A461699C893A8B",1)</f>
        <v>=DISPIMG("ID_61797B84190D432B85A461699C893A8B",1)</v>
      </c>
      <c r="F37" s="94" t="s">
        <v>787</v>
      </c>
      <c r="G37" s="94">
        <v>854.99</v>
      </c>
      <c r="H37" s="95" t="s">
        <v>788</v>
      </c>
      <c r="I37" s="96" t="s">
        <v>789</v>
      </c>
      <c r="J37" s="63" t="s">
        <v>488</v>
      </c>
      <c r="K37" s="63">
        <v>0.5</v>
      </c>
      <c r="L37" s="63" t="s">
        <v>790</v>
      </c>
      <c r="M37" s="97" t="s">
        <v>791</v>
      </c>
      <c r="N37" s="96" t="s">
        <v>792</v>
      </c>
      <c r="O37" s="96" t="s">
        <v>101</v>
      </c>
      <c r="P37" s="89" t="s">
        <v>65</v>
      </c>
      <c r="Q37" s="96" t="s">
        <v>101</v>
      </c>
      <c r="R37" s="89" t="s">
        <v>65</v>
      </c>
      <c r="S37" s="63" t="s">
        <v>66</v>
      </c>
      <c r="T37" s="96" t="s">
        <v>793</v>
      </c>
      <c r="U37" s="98" t="s">
        <v>74</v>
      </c>
      <c r="V37" s="98" t="s">
        <v>74</v>
      </c>
      <c r="W37" s="95" t="s">
        <v>794</v>
      </c>
      <c r="X37" s="96" t="s">
        <v>683</v>
      </c>
      <c r="Y37" s="98" t="s">
        <v>132</v>
      </c>
      <c r="Z37" s="98" t="s">
        <v>795</v>
      </c>
      <c r="AA37" s="98" t="s">
        <v>104</v>
      </c>
      <c r="AB37" s="98" t="s">
        <v>796</v>
      </c>
      <c r="AC37" s="98" t="s">
        <v>74</v>
      </c>
      <c r="AD37" s="98" t="s">
        <v>74</v>
      </c>
      <c r="AE37" s="95" t="s">
        <v>797</v>
      </c>
      <c r="AF37" s="95" t="s">
        <v>751</v>
      </c>
      <c r="AG37" s="96">
        <v>133.66</v>
      </c>
      <c r="AH37" s="98" t="s">
        <v>74</v>
      </c>
      <c r="AI37" s="94" t="s">
        <v>65</v>
      </c>
      <c r="AJ37" s="96" t="s">
        <v>798</v>
      </c>
      <c r="AK37" s="96" t="s">
        <v>65</v>
      </c>
      <c r="AL37" s="96" t="s">
        <v>799</v>
      </c>
      <c r="AM37" s="96" t="s">
        <v>65</v>
      </c>
      <c r="AN37" s="96" t="s">
        <v>65</v>
      </c>
      <c r="AO37" s="96" t="s">
        <v>752</v>
      </c>
      <c r="AP37" s="98" t="s">
        <v>74</v>
      </c>
      <c r="AQ37" s="96" t="s">
        <v>252</v>
      </c>
      <c r="AR37" s="96" t="s">
        <v>777</v>
      </c>
      <c r="AS37" s="95" t="s">
        <v>800</v>
      </c>
      <c r="AT37" s="96" t="s">
        <v>801</v>
      </c>
      <c r="AU37" s="95" t="s">
        <v>802</v>
      </c>
      <c r="AV37" s="95" t="s">
        <v>803</v>
      </c>
      <c r="AW37" s="95" t="s">
        <v>804</v>
      </c>
      <c r="AX37" s="109" t="s">
        <v>805</v>
      </c>
      <c r="AY37" s="95" t="s">
        <v>806</v>
      </c>
    </row>
    <row r="38" ht="75" customHeight="1" spans="1:51">
      <c r="A38" s="92">
        <v>35</v>
      </c>
      <c r="B38" s="112" t="s">
        <v>718</v>
      </c>
      <c r="C38" s="98" t="s">
        <v>807</v>
      </c>
      <c r="D38" s="98" t="s">
        <v>808</v>
      </c>
      <c r="E38" s="94" t="str">
        <f>_xlfn.DISPIMG("ID_B966C188EE3E4A7F87DE9BD17EB5435B",1)</f>
        <v>=DISPIMG("ID_B966C188EE3E4A7F87DE9BD17EB5435B",1)</v>
      </c>
      <c r="F38" s="94" t="s">
        <v>809</v>
      </c>
      <c r="G38" s="94">
        <v>392.52</v>
      </c>
      <c r="H38" s="95" t="s">
        <v>810</v>
      </c>
      <c r="I38" s="96" t="s">
        <v>811</v>
      </c>
      <c r="J38" s="63" t="s">
        <v>94</v>
      </c>
      <c r="K38" s="63">
        <v>2.8</v>
      </c>
      <c r="L38" s="63" t="s">
        <v>592</v>
      </c>
      <c r="M38" s="103" t="s">
        <v>812</v>
      </c>
      <c r="N38" s="96" t="s">
        <v>813</v>
      </c>
      <c r="O38" s="96" t="s">
        <v>101</v>
      </c>
      <c r="P38" s="89" t="s">
        <v>65</v>
      </c>
      <c r="Q38" s="96" t="s">
        <v>101</v>
      </c>
      <c r="R38" s="89" t="s">
        <v>65</v>
      </c>
      <c r="S38" s="96" t="s">
        <v>101</v>
      </c>
      <c r="T38" s="96" t="s">
        <v>65</v>
      </c>
      <c r="U38" s="98" t="s">
        <v>74</v>
      </c>
      <c r="V38" s="98" t="s">
        <v>74</v>
      </c>
      <c r="W38" s="95" t="s">
        <v>65</v>
      </c>
      <c r="X38" s="96" t="s">
        <v>101</v>
      </c>
      <c r="Y38" s="98" t="s">
        <v>155</v>
      </c>
      <c r="Z38" s="98" t="s">
        <v>814</v>
      </c>
      <c r="AA38" s="98" t="s">
        <v>157</v>
      </c>
      <c r="AB38" s="98" t="s">
        <v>134</v>
      </c>
      <c r="AC38" s="98" t="s">
        <v>815</v>
      </c>
      <c r="AD38" s="98" t="s">
        <v>74</v>
      </c>
      <c r="AE38" s="95" t="s">
        <v>816</v>
      </c>
      <c r="AF38" s="95" t="s">
        <v>494</v>
      </c>
      <c r="AG38" s="96">
        <v>150</v>
      </c>
      <c r="AH38" s="98" t="s">
        <v>74</v>
      </c>
      <c r="AI38" s="94" t="s">
        <v>65</v>
      </c>
      <c r="AJ38" s="96" t="s">
        <v>77</v>
      </c>
      <c r="AK38" s="96" t="s">
        <v>817</v>
      </c>
      <c r="AL38" s="96" t="s">
        <v>818</v>
      </c>
      <c r="AM38" s="96" t="s">
        <v>819</v>
      </c>
      <c r="AN38" s="96" t="s">
        <v>65</v>
      </c>
      <c r="AO38" s="98" t="s">
        <v>111</v>
      </c>
      <c r="AP38" s="98" t="s">
        <v>74</v>
      </c>
      <c r="AQ38" s="96" t="s">
        <v>81</v>
      </c>
      <c r="AR38" s="96" t="s">
        <v>777</v>
      </c>
      <c r="AS38" s="95" t="s">
        <v>820</v>
      </c>
      <c r="AT38" s="96" t="s">
        <v>821</v>
      </c>
      <c r="AU38" s="95" t="s">
        <v>822</v>
      </c>
      <c r="AV38" s="95" t="s">
        <v>823</v>
      </c>
      <c r="AW38" s="95" t="s">
        <v>824</v>
      </c>
      <c r="AX38" s="109" t="s">
        <v>825</v>
      </c>
      <c r="AY38" s="95" t="s">
        <v>826</v>
      </c>
    </row>
    <row r="39" ht="75" customHeight="1" spans="1:51">
      <c r="A39" s="94">
        <v>36</v>
      </c>
      <c r="B39" s="94" t="s">
        <v>827</v>
      </c>
      <c r="C39" s="98" t="s">
        <v>828</v>
      </c>
      <c r="D39" s="98" t="s">
        <v>829</v>
      </c>
      <c r="E39" s="94" t="str">
        <f>_xlfn.DISPIMG("ID_0F8D9BB09F4D411AB44AAC0D6B5E2A3F",1)</f>
        <v>=DISPIMG("ID_0F8D9BB09F4D411AB44AAC0D6B5E2A3F",1)</v>
      </c>
      <c r="F39" s="94" t="s">
        <v>830</v>
      </c>
      <c r="G39" s="94">
        <v>348.35</v>
      </c>
      <c r="H39" s="95" t="s">
        <v>831</v>
      </c>
      <c r="I39" s="96" t="s">
        <v>832</v>
      </c>
      <c r="J39" s="63" t="s">
        <v>94</v>
      </c>
      <c r="K39" s="63">
        <v>1.44</v>
      </c>
      <c r="L39" s="63" t="s">
        <v>592</v>
      </c>
      <c r="M39" s="103" t="s">
        <v>833</v>
      </c>
      <c r="N39" s="96" t="s">
        <v>834</v>
      </c>
      <c r="O39" s="96" t="s">
        <v>101</v>
      </c>
      <c r="P39" s="89" t="s">
        <v>65</v>
      </c>
      <c r="Q39" s="96" t="s">
        <v>66</v>
      </c>
      <c r="R39" s="89" t="s">
        <v>65</v>
      </c>
      <c r="S39" s="96" t="s">
        <v>101</v>
      </c>
      <c r="T39" s="96" t="s">
        <v>65</v>
      </c>
      <c r="U39" s="98" t="s">
        <v>74</v>
      </c>
      <c r="V39" s="98" t="s">
        <v>74</v>
      </c>
      <c r="W39" s="95" t="s">
        <v>835</v>
      </c>
      <c r="X39" s="96" t="s">
        <v>101</v>
      </c>
      <c r="Y39" s="98" t="s">
        <v>155</v>
      </c>
      <c r="Z39" s="98" t="s">
        <v>836</v>
      </c>
      <c r="AA39" s="98" t="s">
        <v>72</v>
      </c>
      <c r="AB39" s="98" t="s">
        <v>619</v>
      </c>
      <c r="AC39" s="98" t="s">
        <v>74</v>
      </c>
      <c r="AD39" s="98" t="s">
        <v>74</v>
      </c>
      <c r="AE39" s="95" t="s">
        <v>837</v>
      </c>
      <c r="AF39" s="95" t="s">
        <v>494</v>
      </c>
      <c r="AG39" s="96">
        <v>162</v>
      </c>
      <c r="AH39" s="98" t="s">
        <v>74</v>
      </c>
      <c r="AI39" s="94" t="s">
        <v>65</v>
      </c>
      <c r="AJ39" s="96" t="s">
        <v>77</v>
      </c>
      <c r="AK39" s="96" t="s">
        <v>65</v>
      </c>
      <c r="AL39" s="96" t="s">
        <v>838</v>
      </c>
      <c r="AM39" s="96" t="s">
        <v>65</v>
      </c>
      <c r="AN39" s="96" t="s">
        <v>65</v>
      </c>
      <c r="AO39" s="96" t="s">
        <v>182</v>
      </c>
      <c r="AP39" s="98" t="s">
        <v>74</v>
      </c>
      <c r="AQ39" s="96" t="s">
        <v>252</v>
      </c>
      <c r="AR39" s="96" t="s">
        <v>777</v>
      </c>
      <c r="AS39" s="95" t="s">
        <v>839</v>
      </c>
      <c r="AT39" s="96" t="s">
        <v>840</v>
      </c>
      <c r="AU39" s="95" t="s">
        <v>841</v>
      </c>
      <c r="AV39" s="95" t="s">
        <v>842</v>
      </c>
      <c r="AW39" s="95" t="s">
        <v>843</v>
      </c>
      <c r="AX39" s="109" t="s">
        <v>844</v>
      </c>
      <c r="AY39" s="95" t="s">
        <v>845</v>
      </c>
    </row>
    <row r="40" ht="75" customHeight="1" spans="1:51">
      <c r="A40" s="62">
        <v>37</v>
      </c>
      <c r="B40" s="112" t="s">
        <v>846</v>
      </c>
      <c r="C40" s="98" t="s">
        <v>847</v>
      </c>
      <c r="D40" s="98" t="s">
        <v>848</v>
      </c>
      <c r="E40" s="94" t="str">
        <f>_xlfn.DISPIMG("ID_FA33155CC6724EC596FD5F1B6DC24FBF",1)</f>
        <v>=DISPIMG("ID_FA33155CC6724EC596FD5F1B6DC24FBF",1)</v>
      </c>
      <c r="F40" s="94" t="s">
        <v>849</v>
      </c>
      <c r="G40" s="94">
        <v>371.81</v>
      </c>
      <c r="H40" s="95" t="s">
        <v>850</v>
      </c>
      <c r="I40" s="96" t="s">
        <v>851</v>
      </c>
      <c r="J40" s="63" t="s">
        <v>488</v>
      </c>
      <c r="K40" s="63">
        <v>3.21</v>
      </c>
      <c r="L40" s="63" t="s">
        <v>512</v>
      </c>
      <c r="M40" s="103" t="s">
        <v>852</v>
      </c>
      <c r="N40" s="96" t="s">
        <v>853</v>
      </c>
      <c r="O40" s="96" t="s">
        <v>101</v>
      </c>
      <c r="P40" s="89" t="s">
        <v>65</v>
      </c>
      <c r="Q40" s="96" t="s">
        <v>66</v>
      </c>
      <c r="R40" s="89" t="s">
        <v>65</v>
      </c>
      <c r="S40" s="96" t="s">
        <v>101</v>
      </c>
      <c r="T40" s="96" t="s">
        <v>65</v>
      </c>
      <c r="U40" s="98" t="s">
        <v>74</v>
      </c>
      <c r="V40" s="98" t="s">
        <v>74</v>
      </c>
      <c r="W40" s="95" t="s">
        <v>854</v>
      </c>
      <c r="X40" s="96" t="s">
        <v>66</v>
      </c>
      <c r="Y40" s="98" t="s">
        <v>70</v>
      </c>
      <c r="Z40" s="98" t="s">
        <v>855</v>
      </c>
      <c r="AA40" s="98" t="s">
        <v>72</v>
      </c>
      <c r="AB40" s="98" t="s">
        <v>134</v>
      </c>
      <c r="AC40" s="98" t="s">
        <v>74</v>
      </c>
      <c r="AD40" s="98" t="s">
        <v>74</v>
      </c>
      <c r="AE40" s="95" t="s">
        <v>856</v>
      </c>
      <c r="AF40" s="95" t="s">
        <v>494</v>
      </c>
      <c r="AG40" s="96" t="s">
        <v>857</v>
      </c>
      <c r="AH40" s="98" t="s">
        <v>74</v>
      </c>
      <c r="AI40" s="94" t="s">
        <v>65</v>
      </c>
      <c r="AJ40" s="96" t="s">
        <v>77</v>
      </c>
      <c r="AK40" s="96" t="s">
        <v>65</v>
      </c>
      <c r="AL40" s="96" t="s">
        <v>853</v>
      </c>
      <c r="AM40" s="96" t="s">
        <v>858</v>
      </c>
      <c r="AN40" s="96" t="s">
        <v>65</v>
      </c>
      <c r="AO40" s="96" t="s">
        <v>859</v>
      </c>
      <c r="AP40" s="98" t="s">
        <v>74</v>
      </c>
      <c r="AQ40" s="96" t="s">
        <v>81</v>
      </c>
      <c r="AR40" s="96" t="s">
        <v>777</v>
      </c>
      <c r="AS40" s="95" t="s">
        <v>860</v>
      </c>
      <c r="AT40" s="96" t="s">
        <v>229</v>
      </c>
      <c r="AU40" s="95" t="s">
        <v>861</v>
      </c>
      <c r="AV40" s="95" t="s">
        <v>862</v>
      </c>
      <c r="AW40" s="95" t="s">
        <v>863</v>
      </c>
      <c r="AX40" s="109" t="s">
        <v>864</v>
      </c>
      <c r="AY40" s="95" t="s">
        <v>865</v>
      </c>
    </row>
    <row r="41" ht="75" customHeight="1" spans="1:51">
      <c r="A41" s="92">
        <v>38</v>
      </c>
      <c r="B41" s="112" t="s">
        <v>846</v>
      </c>
      <c r="C41" s="98" t="s">
        <v>847</v>
      </c>
      <c r="D41" s="98" t="s">
        <v>848</v>
      </c>
      <c r="E41" s="94" t="str">
        <f>_xlfn.DISPIMG("ID_B81AD96B50F748189B7B28F55DFF6286",1)</f>
        <v>=DISPIMG("ID_B81AD96B50F748189B7B28F55DFF6286",1)</v>
      </c>
      <c r="F41" s="94" t="s">
        <v>849</v>
      </c>
      <c r="G41" s="94">
        <v>371.81</v>
      </c>
      <c r="H41" s="95" t="s">
        <v>850</v>
      </c>
      <c r="I41" s="96" t="s">
        <v>851</v>
      </c>
      <c r="J41" s="63" t="s">
        <v>488</v>
      </c>
      <c r="K41" s="63">
        <v>3.21</v>
      </c>
      <c r="L41" s="63" t="s">
        <v>512</v>
      </c>
      <c r="M41" s="103" t="s">
        <v>852</v>
      </c>
      <c r="N41" s="96" t="s">
        <v>853</v>
      </c>
      <c r="O41" s="96" t="s">
        <v>101</v>
      </c>
      <c r="P41" s="89" t="s">
        <v>65</v>
      </c>
      <c r="Q41" s="96" t="s">
        <v>66</v>
      </c>
      <c r="R41" s="89" t="s">
        <v>65</v>
      </c>
      <c r="S41" s="96" t="s">
        <v>101</v>
      </c>
      <c r="T41" s="96" t="s">
        <v>65</v>
      </c>
      <c r="U41" s="98" t="s">
        <v>74</v>
      </c>
      <c r="V41" s="98" t="s">
        <v>74</v>
      </c>
      <c r="W41" s="95" t="s">
        <v>854</v>
      </c>
      <c r="X41" s="96" t="s">
        <v>101</v>
      </c>
      <c r="Y41" s="98" t="s">
        <v>155</v>
      </c>
      <c r="Z41" s="98" t="s">
        <v>866</v>
      </c>
      <c r="AA41" s="98" t="s">
        <v>104</v>
      </c>
      <c r="AB41" s="98" t="s">
        <v>134</v>
      </c>
      <c r="AC41" s="98" t="s">
        <v>74</v>
      </c>
      <c r="AD41" s="98" t="s">
        <v>74</v>
      </c>
      <c r="AE41" s="95" t="s">
        <v>867</v>
      </c>
      <c r="AF41" s="95" t="s">
        <v>494</v>
      </c>
      <c r="AG41" s="96" t="s">
        <v>868</v>
      </c>
      <c r="AH41" s="98" t="s">
        <v>74</v>
      </c>
      <c r="AI41" s="94" t="s">
        <v>65</v>
      </c>
      <c r="AJ41" s="96" t="s">
        <v>248</v>
      </c>
      <c r="AK41" s="96" t="s">
        <v>869</v>
      </c>
      <c r="AL41" s="96" t="s">
        <v>870</v>
      </c>
      <c r="AM41" s="96" t="s">
        <v>65</v>
      </c>
      <c r="AN41" s="96" t="s">
        <v>562</v>
      </c>
      <c r="AO41" s="96" t="s">
        <v>496</v>
      </c>
      <c r="AP41" s="98" t="s">
        <v>74</v>
      </c>
      <c r="AQ41" s="96" t="s">
        <v>871</v>
      </c>
      <c r="AR41" s="96" t="s">
        <v>777</v>
      </c>
      <c r="AS41" s="95" t="s">
        <v>872</v>
      </c>
      <c r="AT41" s="96" t="s">
        <v>873</v>
      </c>
      <c r="AU41" s="95" t="s">
        <v>874</v>
      </c>
      <c r="AV41" s="95" t="s">
        <v>875</v>
      </c>
      <c r="AW41" s="95" t="s">
        <v>876</v>
      </c>
      <c r="AX41" s="99" t="s">
        <v>877</v>
      </c>
      <c r="AY41" s="95" t="s">
        <v>878</v>
      </c>
    </row>
    <row r="42" ht="75" customHeight="1" spans="1:51">
      <c r="A42" s="94">
        <v>39</v>
      </c>
      <c r="B42" s="112" t="s">
        <v>846</v>
      </c>
      <c r="C42" s="98" t="s">
        <v>879</v>
      </c>
      <c r="D42" s="98" t="s">
        <v>880</v>
      </c>
      <c r="E42" s="94" t="str">
        <f>_xlfn.DISPIMG("ID_066B700BDE914972B7B5358B3E287AD3",1)</f>
        <v>=DISPIMG("ID_066B700BDE914972B7B5358B3E287AD3",1)</v>
      </c>
      <c r="F42" s="94" t="s">
        <v>881</v>
      </c>
      <c r="G42" s="94">
        <v>329.39</v>
      </c>
      <c r="H42" s="95" t="s">
        <v>882</v>
      </c>
      <c r="I42" s="96" t="s">
        <v>883</v>
      </c>
      <c r="J42" s="63" t="s">
        <v>488</v>
      </c>
      <c r="K42" s="63">
        <v>2.03</v>
      </c>
      <c r="L42" s="63" t="s">
        <v>592</v>
      </c>
      <c r="M42" s="97" t="s">
        <v>884</v>
      </c>
      <c r="N42" s="96" t="s">
        <v>885</v>
      </c>
      <c r="O42" s="96" t="s">
        <v>101</v>
      </c>
      <c r="P42" s="89" t="s">
        <v>65</v>
      </c>
      <c r="Q42" s="96" t="s">
        <v>66</v>
      </c>
      <c r="R42" s="89" t="s">
        <v>65</v>
      </c>
      <c r="S42" s="96" t="s">
        <v>101</v>
      </c>
      <c r="T42" s="96" t="s">
        <v>65</v>
      </c>
      <c r="U42" s="98" t="s">
        <v>74</v>
      </c>
      <c r="V42" s="98" t="s">
        <v>74</v>
      </c>
      <c r="W42" s="95" t="s">
        <v>886</v>
      </c>
      <c r="X42" s="96" t="s">
        <v>101</v>
      </c>
      <c r="Y42" s="98" t="s">
        <v>132</v>
      </c>
      <c r="Z42" s="98" t="s">
        <v>887</v>
      </c>
      <c r="AA42" s="98" t="s">
        <v>888</v>
      </c>
      <c r="AB42" s="98" t="s">
        <v>73</v>
      </c>
      <c r="AC42" s="98" t="s">
        <v>74</v>
      </c>
      <c r="AD42" s="98" t="s">
        <v>74</v>
      </c>
      <c r="AE42" s="95" t="s">
        <v>105</v>
      </c>
      <c r="AF42" s="95" t="s">
        <v>751</v>
      </c>
      <c r="AG42" s="63" t="s">
        <v>65</v>
      </c>
      <c r="AH42" s="96" t="s">
        <v>889</v>
      </c>
      <c r="AI42" s="94" t="s">
        <v>65</v>
      </c>
      <c r="AJ42" s="96" t="s">
        <v>77</v>
      </c>
      <c r="AK42" s="96" t="s">
        <v>65</v>
      </c>
      <c r="AL42" s="96" t="s">
        <v>890</v>
      </c>
      <c r="AM42" s="96" t="s">
        <v>891</v>
      </c>
      <c r="AN42" s="96" t="s">
        <v>65</v>
      </c>
      <c r="AO42" s="96" t="s">
        <v>496</v>
      </c>
      <c r="AP42" s="98" t="s">
        <v>74</v>
      </c>
      <c r="AQ42" s="96" t="s">
        <v>892</v>
      </c>
      <c r="AR42" s="96" t="s">
        <v>777</v>
      </c>
      <c r="AS42" s="95" t="s">
        <v>893</v>
      </c>
      <c r="AT42" s="96" t="s">
        <v>894</v>
      </c>
      <c r="AU42" s="95" t="s">
        <v>895</v>
      </c>
      <c r="AV42" s="95" t="s">
        <v>896</v>
      </c>
      <c r="AW42" s="95" t="s">
        <v>897</v>
      </c>
      <c r="AX42" s="104" t="s">
        <v>898</v>
      </c>
      <c r="AY42" s="95" t="s">
        <v>899</v>
      </c>
    </row>
    <row r="43" ht="75" customHeight="1" spans="1:51">
      <c r="A43" s="62">
        <v>40</v>
      </c>
      <c r="B43" s="112" t="s">
        <v>846</v>
      </c>
      <c r="C43" s="98" t="s">
        <v>900</v>
      </c>
      <c r="D43" s="98" t="s">
        <v>901</v>
      </c>
      <c r="E43" s="94" t="str">
        <f>_xlfn.DISPIMG("ID_1A04F7F7DFCE40269EFAE3A8155E77B3",1)</f>
        <v>=DISPIMG("ID_1A04F7F7DFCE40269EFAE3A8155E77B3",1)</v>
      </c>
      <c r="F43" s="94" t="s">
        <v>902</v>
      </c>
      <c r="G43" s="94">
        <v>332.37</v>
      </c>
      <c r="H43" s="95" t="s">
        <v>903</v>
      </c>
      <c r="I43" s="96" t="s">
        <v>904</v>
      </c>
      <c r="J43" s="63" t="s">
        <v>94</v>
      </c>
      <c r="K43" s="63">
        <v>4.56</v>
      </c>
      <c r="L43" s="63" t="s">
        <v>592</v>
      </c>
      <c r="M43" s="97" t="s">
        <v>905</v>
      </c>
      <c r="N43" s="96" t="s">
        <v>906</v>
      </c>
      <c r="O43" s="96" t="s">
        <v>101</v>
      </c>
      <c r="P43" s="89" t="s">
        <v>65</v>
      </c>
      <c r="Q43" s="96" t="s">
        <v>101</v>
      </c>
      <c r="R43" s="89" t="s">
        <v>65</v>
      </c>
      <c r="S43" s="96" t="s">
        <v>101</v>
      </c>
      <c r="T43" s="96" t="s">
        <v>65</v>
      </c>
      <c r="U43" s="98" t="s">
        <v>74</v>
      </c>
      <c r="V43" s="98" t="s">
        <v>74</v>
      </c>
      <c r="W43" s="96" t="s">
        <v>65</v>
      </c>
      <c r="X43" s="96" t="s">
        <v>101</v>
      </c>
      <c r="Y43" s="98" t="s">
        <v>132</v>
      </c>
      <c r="Z43" s="98" t="s">
        <v>907</v>
      </c>
      <c r="AA43" s="98" t="s">
        <v>72</v>
      </c>
      <c r="AB43" s="98" t="s">
        <v>73</v>
      </c>
      <c r="AC43" s="98" t="s">
        <v>74</v>
      </c>
      <c r="AD43" s="98" t="s">
        <v>74</v>
      </c>
      <c r="AE43" s="95" t="s">
        <v>908</v>
      </c>
      <c r="AF43" s="95" t="s">
        <v>909</v>
      </c>
      <c r="AG43" s="63" t="s">
        <v>65</v>
      </c>
      <c r="AH43" s="96" t="s">
        <v>910</v>
      </c>
      <c r="AI43" s="94" t="s">
        <v>65</v>
      </c>
      <c r="AJ43" s="96" t="s">
        <v>77</v>
      </c>
      <c r="AK43" s="96" t="s">
        <v>65</v>
      </c>
      <c r="AL43" s="96" t="s">
        <v>911</v>
      </c>
      <c r="AM43" s="96" t="s">
        <v>912</v>
      </c>
      <c r="AN43" s="96" t="s">
        <v>541</v>
      </c>
      <c r="AO43" s="96" t="s">
        <v>542</v>
      </c>
      <c r="AP43" s="98" t="s">
        <v>74</v>
      </c>
      <c r="AQ43" s="96" t="s">
        <v>913</v>
      </c>
      <c r="AR43" s="96" t="s">
        <v>777</v>
      </c>
      <c r="AS43" s="95" t="s">
        <v>914</v>
      </c>
      <c r="AT43" s="96" t="s">
        <v>915</v>
      </c>
      <c r="AU43" s="95" t="s">
        <v>916</v>
      </c>
      <c r="AV43" s="95" t="s">
        <v>917</v>
      </c>
      <c r="AW43" s="95" t="s">
        <v>918</v>
      </c>
      <c r="AX43" s="111" t="s">
        <v>919</v>
      </c>
      <c r="AY43" s="95" t="s">
        <v>920</v>
      </c>
    </row>
    <row r="44" ht="75" customHeight="1" spans="1:51">
      <c r="A44" s="92">
        <v>41</v>
      </c>
      <c r="B44" s="112" t="s">
        <v>846</v>
      </c>
      <c r="C44" s="98" t="s">
        <v>921</v>
      </c>
      <c r="D44" s="98" t="s">
        <v>922</v>
      </c>
      <c r="E44" s="94" t="str">
        <f>_xlfn.DISPIMG("ID_5C7465796A134059A2B5CF96DE5CFA3C",1)</f>
        <v>=DISPIMG("ID_5C7465796A134059A2B5CF96DE5CFA3C",1)</v>
      </c>
      <c r="F44" s="94" t="s">
        <v>923</v>
      </c>
      <c r="G44" s="94">
        <v>285.34</v>
      </c>
      <c r="H44" s="95" t="s">
        <v>924</v>
      </c>
      <c r="I44" s="96" t="s">
        <v>925</v>
      </c>
      <c r="J44" s="63" t="s">
        <v>488</v>
      </c>
      <c r="K44" s="63">
        <v>1.23</v>
      </c>
      <c r="L44" s="63" t="s">
        <v>592</v>
      </c>
      <c r="M44" s="103" t="s">
        <v>926</v>
      </c>
      <c r="N44" s="96" t="s">
        <v>927</v>
      </c>
      <c r="O44" s="96" t="s">
        <v>101</v>
      </c>
      <c r="P44" s="89" t="s">
        <v>65</v>
      </c>
      <c r="Q44" s="96" t="s">
        <v>101</v>
      </c>
      <c r="R44" s="89" t="s">
        <v>65</v>
      </c>
      <c r="S44" s="96" t="s">
        <v>101</v>
      </c>
      <c r="T44" s="96" t="s">
        <v>65</v>
      </c>
      <c r="U44" s="98" t="s">
        <v>74</v>
      </c>
      <c r="V44" s="98" t="s">
        <v>74</v>
      </c>
      <c r="W44" s="96" t="s">
        <v>65</v>
      </c>
      <c r="X44" s="96" t="s">
        <v>101</v>
      </c>
      <c r="Y44" s="98" t="s">
        <v>132</v>
      </c>
      <c r="Z44" s="98" t="s">
        <v>928</v>
      </c>
      <c r="AA44" s="98" t="s">
        <v>929</v>
      </c>
      <c r="AB44" s="98" t="s">
        <v>134</v>
      </c>
      <c r="AC44" s="98" t="s">
        <v>74</v>
      </c>
      <c r="AD44" s="98" t="s">
        <v>74</v>
      </c>
      <c r="AE44" s="95" t="s">
        <v>930</v>
      </c>
      <c r="AF44" s="95" t="s">
        <v>494</v>
      </c>
      <c r="AG44" s="96" t="s">
        <v>931</v>
      </c>
      <c r="AH44" s="96" t="s">
        <v>65</v>
      </c>
      <c r="AI44" s="94" t="s">
        <v>181</v>
      </c>
      <c r="AJ44" s="96" t="s">
        <v>932</v>
      </c>
      <c r="AK44" s="96" t="s">
        <v>139</v>
      </c>
      <c r="AL44" s="96" t="s">
        <v>933</v>
      </c>
      <c r="AM44" s="96" t="s">
        <v>65</v>
      </c>
      <c r="AN44" s="96" t="s">
        <v>65</v>
      </c>
      <c r="AO44" s="98" t="s">
        <v>111</v>
      </c>
      <c r="AP44" s="98" t="s">
        <v>74</v>
      </c>
      <c r="AQ44" s="96" t="s">
        <v>687</v>
      </c>
      <c r="AR44" s="96" t="s">
        <v>777</v>
      </c>
      <c r="AS44" s="95" t="s">
        <v>934</v>
      </c>
      <c r="AT44" s="96" t="s">
        <v>185</v>
      </c>
      <c r="AU44" s="95" t="s">
        <v>935</v>
      </c>
      <c r="AV44" s="95" t="s">
        <v>936</v>
      </c>
      <c r="AW44" s="95" t="s">
        <v>937</v>
      </c>
      <c r="AX44" s="104" t="s">
        <v>938</v>
      </c>
      <c r="AY44" s="95" t="s">
        <v>939</v>
      </c>
    </row>
    <row r="45" ht="75" customHeight="1" spans="1:51">
      <c r="A45" s="94">
        <v>42</v>
      </c>
      <c r="B45" s="112" t="s">
        <v>846</v>
      </c>
      <c r="C45" s="98" t="s">
        <v>940</v>
      </c>
      <c r="D45" s="98" t="s">
        <v>941</v>
      </c>
      <c r="E45" s="94" t="str">
        <f>_xlfn.DISPIMG("ID_77DA48E19DB0449680F4FB960C56E275",1)</f>
        <v>=DISPIMG("ID_77DA48E19DB0449680F4FB960C56E275",1)</v>
      </c>
      <c r="F45" s="94" t="s">
        <v>942</v>
      </c>
      <c r="G45" s="94">
        <v>324.42</v>
      </c>
      <c r="H45" s="95" t="s">
        <v>943</v>
      </c>
      <c r="I45" s="96" t="s">
        <v>944</v>
      </c>
      <c r="J45" s="63" t="s">
        <v>488</v>
      </c>
      <c r="K45" s="63">
        <v>3.44</v>
      </c>
      <c r="L45" s="63" t="s">
        <v>512</v>
      </c>
      <c r="M45" s="97" t="s">
        <v>945</v>
      </c>
      <c r="N45" s="96" t="s">
        <v>946</v>
      </c>
      <c r="O45" s="96" t="s">
        <v>101</v>
      </c>
      <c r="P45" s="89" t="s">
        <v>65</v>
      </c>
      <c r="Q45" s="96" t="s">
        <v>66</v>
      </c>
      <c r="R45" s="89" t="s">
        <v>65</v>
      </c>
      <c r="S45" s="63" t="s">
        <v>66</v>
      </c>
      <c r="T45" s="96" t="s">
        <v>947</v>
      </c>
      <c r="U45" s="98" t="s">
        <v>74</v>
      </c>
      <c r="V45" s="98" t="s">
        <v>74</v>
      </c>
      <c r="W45" s="95" t="s">
        <v>948</v>
      </c>
      <c r="X45" s="96" t="s">
        <v>66</v>
      </c>
      <c r="Y45" s="98" t="s">
        <v>70</v>
      </c>
      <c r="Z45" s="98" t="s">
        <v>949</v>
      </c>
      <c r="AA45" s="98" t="s">
        <v>950</v>
      </c>
      <c r="AB45" s="98" t="s">
        <v>134</v>
      </c>
      <c r="AC45" s="98" t="s">
        <v>815</v>
      </c>
      <c r="AD45" s="98" t="s">
        <v>74</v>
      </c>
      <c r="AE45" s="95" t="s">
        <v>951</v>
      </c>
      <c r="AF45" s="95" t="s">
        <v>494</v>
      </c>
      <c r="AG45" s="96" t="s">
        <v>952</v>
      </c>
      <c r="AH45" s="96" t="s">
        <v>65</v>
      </c>
      <c r="AI45" s="94" t="s">
        <v>65</v>
      </c>
      <c r="AJ45" s="96" t="s">
        <v>77</v>
      </c>
      <c r="AK45" s="96" t="s">
        <v>953</v>
      </c>
      <c r="AL45" s="96" t="s">
        <v>954</v>
      </c>
      <c r="AM45" s="96" t="s">
        <v>955</v>
      </c>
      <c r="AN45" s="96" t="s">
        <v>65</v>
      </c>
      <c r="AO45" s="98" t="s">
        <v>111</v>
      </c>
      <c r="AP45" s="98" t="s">
        <v>74</v>
      </c>
      <c r="AQ45" s="96" t="s">
        <v>81</v>
      </c>
      <c r="AR45" s="96" t="s">
        <v>777</v>
      </c>
      <c r="AS45" s="95" t="s">
        <v>956</v>
      </c>
      <c r="AT45" s="96" t="s">
        <v>957</v>
      </c>
      <c r="AU45" s="95" t="s">
        <v>958</v>
      </c>
      <c r="AV45" s="95" t="s">
        <v>959</v>
      </c>
      <c r="AW45" s="95" t="s">
        <v>960</v>
      </c>
      <c r="AX45" s="104" t="s">
        <v>961</v>
      </c>
      <c r="AY45" s="95" t="s">
        <v>962</v>
      </c>
    </row>
    <row r="46" ht="75" customHeight="1" spans="1:51">
      <c r="A46" s="62">
        <v>43</v>
      </c>
      <c r="B46" s="112" t="s">
        <v>846</v>
      </c>
      <c r="C46" s="98" t="s">
        <v>963</v>
      </c>
      <c r="D46" s="98" t="s">
        <v>964</v>
      </c>
      <c r="E46" s="94" t="str">
        <f>_xlfn.DISPIMG("ID_E7DBF4ECEAB9439B90B561318D3C60E6",1)</f>
        <v>=DISPIMG("ID_E7DBF4ECEAB9439B90B561318D3C60E6",1)</v>
      </c>
      <c r="F46" s="94" t="s">
        <v>849</v>
      </c>
      <c r="G46" s="94">
        <v>371.81</v>
      </c>
      <c r="H46" s="95" t="s">
        <v>965</v>
      </c>
      <c r="I46" s="96" t="s">
        <v>966</v>
      </c>
      <c r="J46" s="63" t="s">
        <v>488</v>
      </c>
      <c r="K46" s="63">
        <v>3.21</v>
      </c>
      <c r="L46" s="63" t="s">
        <v>512</v>
      </c>
      <c r="M46" s="103" t="s">
        <v>852</v>
      </c>
      <c r="N46" s="96" t="s">
        <v>967</v>
      </c>
      <c r="O46" s="96" t="s">
        <v>101</v>
      </c>
      <c r="P46" s="89" t="s">
        <v>65</v>
      </c>
      <c r="Q46" s="96" t="s">
        <v>101</v>
      </c>
      <c r="R46" s="89" t="s">
        <v>65</v>
      </c>
      <c r="S46" s="96" t="s">
        <v>101</v>
      </c>
      <c r="T46" s="96" t="s">
        <v>65</v>
      </c>
      <c r="U46" s="98" t="s">
        <v>74</v>
      </c>
      <c r="V46" s="98" t="s">
        <v>74</v>
      </c>
      <c r="W46" s="96" t="s">
        <v>65</v>
      </c>
      <c r="X46" s="96" t="s">
        <v>66</v>
      </c>
      <c r="Y46" s="98" t="s">
        <v>70</v>
      </c>
      <c r="Z46" s="98" t="s">
        <v>968</v>
      </c>
      <c r="AA46" s="98" t="s">
        <v>72</v>
      </c>
      <c r="AB46" s="98" t="s">
        <v>134</v>
      </c>
      <c r="AC46" s="98" t="s">
        <v>74</v>
      </c>
      <c r="AD46" s="98" t="s">
        <v>74</v>
      </c>
      <c r="AE46" s="95" t="s">
        <v>969</v>
      </c>
      <c r="AF46" s="95" t="s">
        <v>494</v>
      </c>
      <c r="AG46" s="96" t="s">
        <v>970</v>
      </c>
      <c r="AH46" s="96" t="s">
        <v>65</v>
      </c>
      <c r="AI46" s="94" t="s">
        <v>65</v>
      </c>
      <c r="AJ46" s="96" t="s">
        <v>971</v>
      </c>
      <c r="AK46" s="96" t="s">
        <v>65</v>
      </c>
      <c r="AL46" s="96" t="s">
        <v>972</v>
      </c>
      <c r="AM46" s="96" t="s">
        <v>973</v>
      </c>
      <c r="AN46" s="96" t="s">
        <v>65</v>
      </c>
      <c r="AO46" s="98" t="s">
        <v>111</v>
      </c>
      <c r="AP46" s="98" t="s">
        <v>74</v>
      </c>
      <c r="AQ46" s="96" t="s">
        <v>974</v>
      </c>
      <c r="AR46" s="96" t="s">
        <v>777</v>
      </c>
      <c r="AS46" s="95" t="s">
        <v>975</v>
      </c>
      <c r="AT46" s="96" t="s">
        <v>821</v>
      </c>
      <c r="AU46" s="95" t="s">
        <v>976</v>
      </c>
      <c r="AV46" s="95" t="s">
        <v>977</v>
      </c>
      <c r="AW46" s="95" t="s">
        <v>978</v>
      </c>
      <c r="AX46" s="104" t="s">
        <v>979</v>
      </c>
      <c r="AY46" s="95" t="s">
        <v>980</v>
      </c>
    </row>
    <row r="47" ht="75" customHeight="1" spans="1:51">
      <c r="A47" s="92">
        <v>44</v>
      </c>
      <c r="B47" s="94" t="s">
        <v>981</v>
      </c>
      <c r="C47" s="96" t="s">
        <v>982</v>
      </c>
      <c r="D47" s="96" t="s">
        <v>983</v>
      </c>
      <c r="E47" s="94"/>
      <c r="F47" s="94" t="s">
        <v>984</v>
      </c>
      <c r="G47" s="94">
        <v>414.71</v>
      </c>
      <c r="H47" s="95" t="s">
        <v>985</v>
      </c>
      <c r="I47" s="96" t="s">
        <v>986</v>
      </c>
      <c r="J47" s="63" t="s">
        <v>987</v>
      </c>
      <c r="K47" s="63">
        <v>7.6</v>
      </c>
      <c r="L47" s="63" t="s">
        <v>512</v>
      </c>
      <c r="M47" s="97" t="s">
        <v>988</v>
      </c>
      <c r="N47" s="96" t="s">
        <v>982</v>
      </c>
      <c r="O47" s="96" t="s">
        <v>101</v>
      </c>
      <c r="P47" s="89" t="s">
        <v>65</v>
      </c>
      <c r="Q47" s="96" t="s">
        <v>101</v>
      </c>
      <c r="R47" s="89" t="s">
        <v>65</v>
      </c>
      <c r="S47" s="96" t="s">
        <v>101</v>
      </c>
      <c r="T47" s="96" t="s">
        <v>65</v>
      </c>
      <c r="U47" s="98" t="s">
        <v>74</v>
      </c>
      <c r="V47" s="98" t="s">
        <v>74</v>
      </c>
      <c r="W47" s="96" t="s">
        <v>65</v>
      </c>
      <c r="X47" s="96" t="s">
        <v>101</v>
      </c>
      <c r="Y47" s="98" t="s">
        <v>132</v>
      </c>
      <c r="Z47" s="98" t="s">
        <v>989</v>
      </c>
      <c r="AA47" s="98" t="s">
        <v>888</v>
      </c>
      <c r="AB47" s="98" t="s">
        <v>990</v>
      </c>
      <c r="AC47" s="98" t="s">
        <v>74</v>
      </c>
      <c r="AD47" s="98" t="s">
        <v>74</v>
      </c>
      <c r="AE47" s="95" t="s">
        <v>951</v>
      </c>
      <c r="AF47" s="95" t="s">
        <v>991</v>
      </c>
      <c r="AG47" s="96" t="s">
        <v>992</v>
      </c>
      <c r="AH47" s="96" t="s">
        <v>65</v>
      </c>
      <c r="AI47" s="94" t="s">
        <v>65</v>
      </c>
      <c r="AJ47" s="96" t="s">
        <v>77</v>
      </c>
      <c r="AK47" s="96" t="s">
        <v>108</v>
      </c>
      <c r="AL47" s="96" t="s">
        <v>982</v>
      </c>
      <c r="AM47" s="96" t="s">
        <v>65</v>
      </c>
      <c r="AN47" s="96" t="s">
        <v>65</v>
      </c>
      <c r="AO47" s="98" t="s">
        <v>111</v>
      </c>
      <c r="AP47" s="98" t="s">
        <v>74</v>
      </c>
      <c r="AQ47" s="96" t="s">
        <v>81</v>
      </c>
      <c r="AR47" s="96" t="s">
        <v>777</v>
      </c>
      <c r="AS47" s="95" t="s">
        <v>993</v>
      </c>
      <c r="AT47" s="96" t="s">
        <v>994</v>
      </c>
      <c r="AU47" s="95" t="s">
        <v>995</v>
      </c>
      <c r="AV47" s="114" t="s">
        <v>996</v>
      </c>
      <c r="AW47" s="95" t="s">
        <v>997</v>
      </c>
      <c r="AX47" s="109" t="s">
        <v>998</v>
      </c>
      <c r="AY47" s="95" t="s">
        <v>999</v>
      </c>
    </row>
    <row r="48" ht="75" customHeight="1" spans="1:51">
      <c r="A48" s="94">
        <v>45</v>
      </c>
      <c r="B48" s="94" t="s">
        <v>981</v>
      </c>
      <c r="C48" s="96" t="s">
        <v>1000</v>
      </c>
      <c r="D48" s="96" t="s">
        <v>1001</v>
      </c>
      <c r="E48" s="94"/>
      <c r="F48" s="94" t="s">
        <v>1002</v>
      </c>
      <c r="G48" s="94">
        <v>400.68</v>
      </c>
      <c r="H48" s="95" t="s">
        <v>1003</v>
      </c>
      <c r="I48" s="96" t="s">
        <v>1004</v>
      </c>
      <c r="J48" s="63" t="s">
        <v>987</v>
      </c>
      <c r="K48" s="63">
        <v>8.2</v>
      </c>
      <c r="L48" s="63" t="s">
        <v>512</v>
      </c>
      <c r="M48" s="103" t="s">
        <v>1005</v>
      </c>
      <c r="N48" s="96" t="s">
        <v>1000</v>
      </c>
      <c r="O48" s="96" t="s">
        <v>101</v>
      </c>
      <c r="P48" s="89" t="s">
        <v>65</v>
      </c>
      <c r="Q48" s="96" t="s">
        <v>101</v>
      </c>
      <c r="R48" s="89" t="s">
        <v>65</v>
      </c>
      <c r="S48" s="96" t="s">
        <v>101</v>
      </c>
      <c r="T48" s="96" t="s">
        <v>65</v>
      </c>
      <c r="U48" s="98" t="s">
        <v>74</v>
      </c>
      <c r="V48" s="98" t="s">
        <v>74</v>
      </c>
      <c r="W48" s="96" t="s">
        <v>65</v>
      </c>
      <c r="X48" s="96" t="s">
        <v>66</v>
      </c>
      <c r="Y48" s="98" t="s">
        <v>70</v>
      </c>
      <c r="Z48" s="98" t="s">
        <v>1006</v>
      </c>
      <c r="AA48" s="98" t="s">
        <v>72</v>
      </c>
      <c r="AB48" s="98" t="s">
        <v>1007</v>
      </c>
      <c r="AC48" s="98" t="s">
        <v>74</v>
      </c>
      <c r="AD48" s="98" t="s">
        <v>74</v>
      </c>
      <c r="AE48" s="95" t="s">
        <v>797</v>
      </c>
      <c r="AF48" s="95" t="s">
        <v>1008</v>
      </c>
      <c r="AG48" s="63" t="s">
        <v>65</v>
      </c>
      <c r="AH48" s="115" t="s">
        <v>1009</v>
      </c>
      <c r="AI48" s="94" t="s">
        <v>65</v>
      </c>
      <c r="AJ48" s="96" t="s">
        <v>77</v>
      </c>
      <c r="AK48" s="96" t="s">
        <v>1010</v>
      </c>
      <c r="AL48" s="96" t="s">
        <v>1000</v>
      </c>
      <c r="AM48" s="96" t="s">
        <v>65</v>
      </c>
      <c r="AN48" s="96" t="s">
        <v>65</v>
      </c>
      <c r="AO48" s="98" t="s">
        <v>111</v>
      </c>
      <c r="AP48" s="98" t="s">
        <v>74</v>
      </c>
      <c r="AQ48" s="96" t="s">
        <v>81</v>
      </c>
      <c r="AR48" s="96" t="s">
        <v>777</v>
      </c>
      <c r="AS48" s="95" t="s">
        <v>1011</v>
      </c>
      <c r="AT48" s="96" t="s">
        <v>1012</v>
      </c>
      <c r="AU48" s="95" t="s">
        <v>1013</v>
      </c>
      <c r="AV48" s="95" t="s">
        <v>1014</v>
      </c>
      <c r="AW48" s="95" t="s">
        <v>1015</v>
      </c>
      <c r="AX48" s="99" t="s">
        <v>1016</v>
      </c>
      <c r="AY48" s="95" t="s">
        <v>1017</v>
      </c>
    </row>
    <row r="49" ht="75" customHeight="1" spans="1:51">
      <c r="A49" s="62">
        <v>46</v>
      </c>
      <c r="B49" s="94" t="s">
        <v>981</v>
      </c>
      <c r="C49" s="96" t="s">
        <v>1018</v>
      </c>
      <c r="D49" s="96" t="s">
        <v>1019</v>
      </c>
      <c r="E49" s="94" t="str">
        <f>_xlfn.DISPIMG("ID_D1B3878D9BE04E23AD17469CE5A567BD",1)</f>
        <v>=DISPIMG("ID_D1B3878D9BE04E23AD17469CE5A567BD",1)</v>
      </c>
      <c r="F49" s="94" t="s">
        <v>1020</v>
      </c>
      <c r="G49" s="94">
        <v>568.73</v>
      </c>
      <c r="H49" s="95" t="s">
        <v>1021</v>
      </c>
      <c r="I49" s="96" t="s">
        <v>1022</v>
      </c>
      <c r="J49" s="63" t="s">
        <v>987</v>
      </c>
      <c r="K49" s="63">
        <v>6.8</v>
      </c>
      <c r="L49" s="63" t="s">
        <v>512</v>
      </c>
      <c r="M49" s="103" t="s">
        <v>1023</v>
      </c>
      <c r="N49" s="96" t="s">
        <v>1018</v>
      </c>
      <c r="O49" s="96" t="s">
        <v>66</v>
      </c>
      <c r="P49" s="89" t="s">
        <v>65</v>
      </c>
      <c r="Q49" s="96" t="s">
        <v>66</v>
      </c>
      <c r="R49" s="89" t="s">
        <v>65</v>
      </c>
      <c r="S49" s="96" t="s">
        <v>101</v>
      </c>
      <c r="T49" s="96" t="s">
        <v>65</v>
      </c>
      <c r="U49" s="98" t="s">
        <v>74</v>
      </c>
      <c r="V49" s="98" t="s">
        <v>74</v>
      </c>
      <c r="W49" s="116" t="s">
        <v>1024</v>
      </c>
      <c r="X49" s="96" t="s">
        <v>101</v>
      </c>
      <c r="Y49" s="98" t="s">
        <v>132</v>
      </c>
      <c r="Z49" s="98" t="s">
        <v>1025</v>
      </c>
      <c r="AA49" s="98" t="s">
        <v>244</v>
      </c>
      <c r="AB49" s="98" t="s">
        <v>990</v>
      </c>
      <c r="AC49" s="98" t="s">
        <v>74</v>
      </c>
      <c r="AD49" s="98" t="s">
        <v>74</v>
      </c>
      <c r="AE49" s="95" t="s">
        <v>1026</v>
      </c>
      <c r="AF49" s="95" t="s">
        <v>751</v>
      </c>
      <c r="AG49" s="63" t="s">
        <v>1027</v>
      </c>
      <c r="AH49" s="108" t="s">
        <v>1028</v>
      </c>
      <c r="AI49" s="94" t="s">
        <v>65</v>
      </c>
      <c r="AJ49" s="96" t="s">
        <v>77</v>
      </c>
      <c r="AK49" s="96" t="s">
        <v>108</v>
      </c>
      <c r="AL49" s="96" t="s">
        <v>1018</v>
      </c>
      <c r="AM49" s="96" t="s">
        <v>65</v>
      </c>
      <c r="AN49" s="96" t="s">
        <v>65</v>
      </c>
      <c r="AO49" s="98" t="s">
        <v>111</v>
      </c>
      <c r="AP49" s="98" t="s">
        <v>74</v>
      </c>
      <c r="AQ49" s="96" t="s">
        <v>81</v>
      </c>
      <c r="AR49" s="96" t="s">
        <v>777</v>
      </c>
      <c r="AS49" s="95" t="s">
        <v>1029</v>
      </c>
      <c r="AT49" s="96" t="s">
        <v>1030</v>
      </c>
      <c r="AU49" s="95" t="s">
        <v>1031</v>
      </c>
      <c r="AV49" s="95" t="s">
        <v>1032</v>
      </c>
      <c r="AW49" s="95" t="s">
        <v>1033</v>
      </c>
      <c r="AX49" s="99" t="s">
        <v>1034</v>
      </c>
      <c r="AY49" s="95" t="s">
        <v>1035</v>
      </c>
    </row>
    <row r="50" ht="75" customHeight="1" spans="1:51">
      <c r="A50" s="92">
        <v>47</v>
      </c>
      <c r="B50" s="94" t="s">
        <v>981</v>
      </c>
      <c r="C50" s="96" t="s">
        <v>1036</v>
      </c>
      <c r="D50" s="96" t="s">
        <v>1037</v>
      </c>
      <c r="E50" s="94" t="str">
        <f>_xlfn.DISPIMG("ID_13FC5BB912D642C793A5891EB83048CB",1)</f>
        <v>=DISPIMG("ID_13FC5BB912D642C793A5891EB83048CB",1)</v>
      </c>
      <c r="F50" s="94" t="s">
        <v>1002</v>
      </c>
      <c r="G50" s="94">
        <v>400.68</v>
      </c>
      <c r="H50" s="95" t="s">
        <v>1038</v>
      </c>
      <c r="I50" s="96" t="s">
        <v>1039</v>
      </c>
      <c r="J50" s="63" t="s">
        <v>987</v>
      </c>
      <c r="K50" s="63">
        <v>8.2</v>
      </c>
      <c r="L50" s="63" t="s">
        <v>512</v>
      </c>
      <c r="M50" s="103" t="s">
        <v>1040</v>
      </c>
      <c r="N50" s="96" t="s">
        <v>1036</v>
      </c>
      <c r="O50" s="96" t="s">
        <v>101</v>
      </c>
      <c r="P50" s="89" t="s">
        <v>65</v>
      </c>
      <c r="Q50" s="96" t="s">
        <v>101</v>
      </c>
      <c r="R50" s="89" t="s">
        <v>65</v>
      </c>
      <c r="S50" s="96" t="s">
        <v>101</v>
      </c>
      <c r="T50" s="96" t="s">
        <v>65</v>
      </c>
      <c r="U50" s="98" t="s">
        <v>74</v>
      </c>
      <c r="V50" s="98" t="s">
        <v>74</v>
      </c>
      <c r="W50" s="96" t="s">
        <v>65</v>
      </c>
      <c r="X50" s="96" t="s">
        <v>66</v>
      </c>
      <c r="Y50" s="98" t="s">
        <v>70</v>
      </c>
      <c r="Z50" s="98" t="s">
        <v>1041</v>
      </c>
      <c r="AA50" s="98" t="s">
        <v>72</v>
      </c>
      <c r="AB50" s="98" t="s">
        <v>134</v>
      </c>
      <c r="AC50" s="98" t="s">
        <v>74</v>
      </c>
      <c r="AD50" s="98" t="s">
        <v>74</v>
      </c>
      <c r="AE50" s="95" t="s">
        <v>1026</v>
      </c>
      <c r="AF50" s="95" t="s">
        <v>751</v>
      </c>
      <c r="AG50" s="63" t="s">
        <v>65</v>
      </c>
      <c r="AH50" s="96" t="s">
        <v>1042</v>
      </c>
      <c r="AI50" s="94" t="s">
        <v>65</v>
      </c>
      <c r="AJ50" s="96" t="s">
        <v>77</v>
      </c>
      <c r="AK50" s="96" t="s">
        <v>108</v>
      </c>
      <c r="AL50" s="96" t="s">
        <v>1036</v>
      </c>
      <c r="AM50" s="96" t="s">
        <v>65</v>
      </c>
      <c r="AN50" s="96" t="s">
        <v>65</v>
      </c>
      <c r="AO50" s="98" t="s">
        <v>111</v>
      </c>
      <c r="AP50" s="98" t="s">
        <v>74</v>
      </c>
      <c r="AQ50" s="96" t="s">
        <v>81</v>
      </c>
      <c r="AR50" s="96" t="s">
        <v>777</v>
      </c>
      <c r="AS50" s="95" t="s">
        <v>1043</v>
      </c>
      <c r="AT50" s="96" t="s">
        <v>1044</v>
      </c>
      <c r="AU50" s="95" t="s">
        <v>1045</v>
      </c>
      <c r="AV50" s="95" t="s">
        <v>1046</v>
      </c>
      <c r="AW50" s="95" t="s">
        <v>1047</v>
      </c>
      <c r="AX50" s="109" t="s">
        <v>1048</v>
      </c>
      <c r="AY50" s="95" t="s">
        <v>1017</v>
      </c>
    </row>
    <row r="51" ht="75" customHeight="1" spans="1:51">
      <c r="A51" s="94">
        <v>48</v>
      </c>
      <c r="B51" s="94" t="s">
        <v>1049</v>
      </c>
      <c r="C51" s="96" t="s">
        <v>1050</v>
      </c>
      <c r="D51" s="96" t="s">
        <v>1051</v>
      </c>
      <c r="E51" s="94" t="str">
        <f>_xlfn.DISPIMG("ID_175E6596003A48CE92ED4BC309AC2621",1)</f>
        <v>=DISPIMG("ID_175E6596003A48CE92ED4BC309AC2621",1)</v>
      </c>
      <c r="F51" s="94" t="s">
        <v>1052</v>
      </c>
      <c r="G51" s="94">
        <v>853.91</v>
      </c>
      <c r="H51" s="95" t="s">
        <v>1053</v>
      </c>
      <c r="I51" s="98" t="s">
        <v>1054</v>
      </c>
      <c r="J51" s="102" t="s">
        <v>126</v>
      </c>
      <c r="K51" s="102">
        <v>4.58</v>
      </c>
      <c r="L51" s="102" t="s">
        <v>1055</v>
      </c>
      <c r="M51" s="103" t="s">
        <v>1056</v>
      </c>
      <c r="N51" s="98" t="s">
        <v>1057</v>
      </c>
      <c r="O51" s="98" t="s">
        <v>130</v>
      </c>
      <c r="P51" s="89" t="s">
        <v>65</v>
      </c>
      <c r="Q51" s="98" t="s">
        <v>129</v>
      </c>
      <c r="R51" s="89" t="s">
        <v>65</v>
      </c>
      <c r="S51" s="96" t="s">
        <v>101</v>
      </c>
      <c r="T51" s="96" t="s">
        <v>65</v>
      </c>
      <c r="U51" s="98" t="s">
        <v>74</v>
      </c>
      <c r="V51" s="98" t="s">
        <v>74</v>
      </c>
      <c r="W51" s="101" t="s">
        <v>1058</v>
      </c>
      <c r="X51" s="98" t="s">
        <v>130</v>
      </c>
      <c r="Y51" s="98" t="s">
        <v>132</v>
      </c>
      <c r="Z51" s="98" t="s">
        <v>1059</v>
      </c>
      <c r="AA51" s="98" t="s">
        <v>104</v>
      </c>
      <c r="AB51" s="98" t="s">
        <v>134</v>
      </c>
      <c r="AC51" s="98" t="s">
        <v>74</v>
      </c>
      <c r="AD51" s="98" t="s">
        <v>74</v>
      </c>
      <c r="AE51" s="95" t="s">
        <v>1026</v>
      </c>
      <c r="AF51" s="95" t="s">
        <v>751</v>
      </c>
      <c r="AG51" s="96" t="s">
        <v>1060</v>
      </c>
      <c r="AH51" s="96" t="s">
        <v>65</v>
      </c>
      <c r="AI51" s="94" t="s">
        <v>1061</v>
      </c>
      <c r="AJ51" s="96" t="s">
        <v>77</v>
      </c>
      <c r="AK51" s="96" t="s">
        <v>139</v>
      </c>
      <c r="AL51" s="96" t="s">
        <v>1062</v>
      </c>
      <c r="AM51" s="96" t="s">
        <v>1063</v>
      </c>
      <c r="AN51" s="96" t="s">
        <v>65</v>
      </c>
      <c r="AO51" s="98" t="s">
        <v>111</v>
      </c>
      <c r="AP51" s="98" t="s">
        <v>74</v>
      </c>
      <c r="AQ51" s="96" t="s">
        <v>81</v>
      </c>
      <c r="AR51" s="96" t="s">
        <v>777</v>
      </c>
      <c r="AS51" s="95" t="s">
        <v>1064</v>
      </c>
      <c r="AT51" s="96" t="s">
        <v>1065</v>
      </c>
      <c r="AU51" s="95" t="s">
        <v>1066</v>
      </c>
      <c r="AV51" s="95" t="s">
        <v>1067</v>
      </c>
      <c r="AW51" s="95" t="s">
        <v>1068</v>
      </c>
      <c r="AX51" s="99" t="s">
        <v>1069</v>
      </c>
      <c r="AY51" s="95" t="s">
        <v>1070</v>
      </c>
    </row>
    <row r="52" ht="75" customHeight="1" spans="1:51">
      <c r="A52" s="62">
        <v>49</v>
      </c>
      <c r="B52" s="112" t="s">
        <v>1071</v>
      </c>
      <c r="C52" s="96" t="s">
        <v>1072</v>
      </c>
      <c r="D52" s="96" t="s">
        <v>1073</v>
      </c>
      <c r="E52" s="94" t="str">
        <f>_xlfn.DISPIMG("ID_AB5199C27E5A40789463C5963549B31A",1)</f>
        <v>=DISPIMG("ID_AB5199C27E5A40789463C5963549B31A",1)</v>
      </c>
      <c r="F52" s="94" t="s">
        <v>1074</v>
      </c>
      <c r="G52" s="94">
        <v>822.93</v>
      </c>
      <c r="H52" s="95" t="s">
        <v>1075</v>
      </c>
      <c r="I52" s="96" t="s">
        <v>1076</v>
      </c>
      <c r="J52" s="63" t="s">
        <v>488</v>
      </c>
      <c r="K52" s="63">
        <v>-0.9</v>
      </c>
      <c r="L52" s="63" t="s">
        <v>790</v>
      </c>
      <c r="M52" s="97" t="s">
        <v>1077</v>
      </c>
      <c r="N52" s="96" t="s">
        <v>1072</v>
      </c>
      <c r="O52" s="96" t="s">
        <v>66</v>
      </c>
      <c r="P52" s="89" t="s">
        <v>65</v>
      </c>
      <c r="Q52" s="96" t="s">
        <v>101</v>
      </c>
      <c r="R52" s="89" t="s">
        <v>65</v>
      </c>
      <c r="S52" s="96" t="s">
        <v>332</v>
      </c>
      <c r="T52" s="96" t="s">
        <v>1078</v>
      </c>
      <c r="U52" s="98" t="s">
        <v>74</v>
      </c>
      <c r="V52" s="98" t="s">
        <v>74</v>
      </c>
      <c r="W52" s="95" t="s">
        <v>1079</v>
      </c>
      <c r="X52" s="96" t="s">
        <v>101</v>
      </c>
      <c r="Y52" s="98" t="s">
        <v>132</v>
      </c>
      <c r="Z52" s="98" t="s">
        <v>1080</v>
      </c>
      <c r="AA52" s="98" t="s">
        <v>104</v>
      </c>
      <c r="AB52" s="98" t="s">
        <v>73</v>
      </c>
      <c r="AC52" s="98" t="s">
        <v>74</v>
      </c>
      <c r="AD52" s="98" t="s">
        <v>74</v>
      </c>
      <c r="AE52" s="95" t="s">
        <v>1081</v>
      </c>
      <c r="AF52" s="95" t="s">
        <v>751</v>
      </c>
      <c r="AG52" s="63" t="s">
        <v>65</v>
      </c>
      <c r="AH52" s="96" t="s">
        <v>1082</v>
      </c>
      <c r="AI52" s="94" t="s">
        <v>65</v>
      </c>
      <c r="AJ52" s="96" t="s">
        <v>248</v>
      </c>
      <c r="AK52" s="96" t="s">
        <v>65</v>
      </c>
      <c r="AL52" s="96" t="s">
        <v>1083</v>
      </c>
      <c r="AM52" s="96" t="s">
        <v>1084</v>
      </c>
      <c r="AN52" s="96" t="s">
        <v>65</v>
      </c>
      <c r="AO52" s="96" t="s">
        <v>111</v>
      </c>
      <c r="AP52" s="98" t="s">
        <v>74</v>
      </c>
      <c r="AQ52" s="96" t="s">
        <v>81</v>
      </c>
      <c r="AR52" s="96" t="s">
        <v>777</v>
      </c>
      <c r="AS52" s="95" t="s">
        <v>1085</v>
      </c>
      <c r="AT52" s="96" t="s">
        <v>1086</v>
      </c>
      <c r="AU52" s="95" t="s">
        <v>1087</v>
      </c>
      <c r="AV52" s="95" t="s">
        <v>1088</v>
      </c>
      <c r="AW52" s="95" t="s">
        <v>1089</v>
      </c>
      <c r="AX52" s="99" t="s">
        <v>1090</v>
      </c>
      <c r="AY52" s="95" t="s">
        <v>1091</v>
      </c>
    </row>
    <row r="53" ht="75" customHeight="1" spans="1:51">
      <c r="A53" s="92">
        <v>50</v>
      </c>
      <c r="B53" s="112" t="s">
        <v>1071</v>
      </c>
      <c r="C53" s="96" t="s">
        <v>1072</v>
      </c>
      <c r="D53" s="96" t="s">
        <v>1073</v>
      </c>
      <c r="E53" s="94" t="str">
        <f>_xlfn.DISPIMG("ID_5407330AB8204D13B0720E34A0476950",1)</f>
        <v>=DISPIMG("ID_5407330AB8204D13B0720E34A0476950",1)</v>
      </c>
      <c r="F53" s="94" t="s">
        <v>1074</v>
      </c>
      <c r="G53" s="94">
        <v>822.93</v>
      </c>
      <c r="H53" s="95" t="s">
        <v>1075</v>
      </c>
      <c r="I53" s="96" t="s">
        <v>1076</v>
      </c>
      <c r="J53" s="63" t="s">
        <v>488</v>
      </c>
      <c r="K53" s="63">
        <v>-0.9</v>
      </c>
      <c r="L53" s="63" t="s">
        <v>790</v>
      </c>
      <c r="M53" s="97" t="s">
        <v>1077</v>
      </c>
      <c r="N53" s="96" t="s">
        <v>1072</v>
      </c>
      <c r="O53" s="96" t="s">
        <v>66</v>
      </c>
      <c r="P53" s="89" t="s">
        <v>65</v>
      </c>
      <c r="Q53" s="96" t="s">
        <v>101</v>
      </c>
      <c r="R53" s="89" t="s">
        <v>65</v>
      </c>
      <c r="S53" s="96" t="s">
        <v>332</v>
      </c>
      <c r="T53" s="96" t="s">
        <v>1078</v>
      </c>
      <c r="U53" s="98" t="s">
        <v>74</v>
      </c>
      <c r="V53" s="98" t="s">
        <v>74</v>
      </c>
      <c r="W53" s="95" t="s">
        <v>1092</v>
      </c>
      <c r="X53" s="96" t="s">
        <v>66</v>
      </c>
      <c r="Y53" s="98" t="s">
        <v>70</v>
      </c>
      <c r="Z53" s="98" t="s">
        <v>1093</v>
      </c>
      <c r="AA53" s="98" t="s">
        <v>72</v>
      </c>
      <c r="AB53" s="98" t="s">
        <v>73</v>
      </c>
      <c r="AC53" s="98" t="s">
        <v>179</v>
      </c>
      <c r="AD53" s="98" t="s">
        <v>74</v>
      </c>
      <c r="AE53" s="95" t="s">
        <v>1094</v>
      </c>
      <c r="AF53" s="95" t="s">
        <v>1095</v>
      </c>
      <c r="AG53" s="96">
        <v>4.9</v>
      </c>
      <c r="AH53" s="95" t="s">
        <v>1096</v>
      </c>
      <c r="AI53" s="94" t="s">
        <v>65</v>
      </c>
      <c r="AJ53" s="96" t="s">
        <v>77</v>
      </c>
      <c r="AK53" s="96" t="s">
        <v>65</v>
      </c>
      <c r="AL53" s="96" t="s">
        <v>1072</v>
      </c>
      <c r="AM53" s="96" t="s">
        <v>1097</v>
      </c>
      <c r="AN53" s="96" t="s">
        <v>65</v>
      </c>
      <c r="AO53" s="96" t="s">
        <v>496</v>
      </c>
      <c r="AP53" s="96" t="s">
        <v>1098</v>
      </c>
      <c r="AQ53" s="96" t="s">
        <v>1099</v>
      </c>
      <c r="AR53" s="96" t="s">
        <v>1100</v>
      </c>
      <c r="AS53" s="95" t="s">
        <v>1101</v>
      </c>
      <c r="AT53" s="96" t="s">
        <v>1102</v>
      </c>
      <c r="AU53" s="95" t="s">
        <v>1103</v>
      </c>
      <c r="AV53" s="95" t="s">
        <v>1104</v>
      </c>
      <c r="AW53" s="95" t="s">
        <v>1105</v>
      </c>
      <c r="AX53" s="99" t="s">
        <v>1106</v>
      </c>
      <c r="AY53" s="95" t="s">
        <v>1107</v>
      </c>
    </row>
    <row r="54" ht="75" customHeight="1" spans="1:51">
      <c r="A54" s="94">
        <v>51</v>
      </c>
      <c r="B54" s="112" t="s">
        <v>1071</v>
      </c>
      <c r="C54" s="96" t="s">
        <v>1072</v>
      </c>
      <c r="D54" s="96" t="s">
        <v>1073</v>
      </c>
      <c r="E54" s="94" t="str">
        <f>_xlfn.DISPIMG("ID_7C2044EF5B3C4726883B81CE1A19A4C4",1)</f>
        <v>=DISPIMG("ID_7C2044EF5B3C4726883B81CE1A19A4C4",1)</v>
      </c>
      <c r="F54" s="94" t="s">
        <v>1074</v>
      </c>
      <c r="G54" s="94">
        <v>822.93</v>
      </c>
      <c r="H54" s="95" t="s">
        <v>1075</v>
      </c>
      <c r="I54" s="96" t="s">
        <v>1076</v>
      </c>
      <c r="J54" s="63" t="s">
        <v>488</v>
      </c>
      <c r="K54" s="63">
        <v>-0.9</v>
      </c>
      <c r="L54" s="63" t="s">
        <v>790</v>
      </c>
      <c r="M54" s="97" t="s">
        <v>1077</v>
      </c>
      <c r="N54" s="96" t="s">
        <v>1072</v>
      </c>
      <c r="O54" s="96" t="s">
        <v>66</v>
      </c>
      <c r="P54" s="89" t="s">
        <v>65</v>
      </c>
      <c r="Q54" s="96" t="s">
        <v>101</v>
      </c>
      <c r="R54" s="89" t="s">
        <v>65</v>
      </c>
      <c r="S54" s="96" t="s">
        <v>332</v>
      </c>
      <c r="T54" s="96" t="s">
        <v>1078</v>
      </c>
      <c r="U54" s="98" t="s">
        <v>74</v>
      </c>
      <c r="V54" s="98" t="s">
        <v>74</v>
      </c>
      <c r="W54" s="95" t="s">
        <v>1108</v>
      </c>
      <c r="X54" s="96" t="s">
        <v>101</v>
      </c>
      <c r="Y54" s="98" t="s">
        <v>132</v>
      </c>
      <c r="Z54" s="98" t="s">
        <v>1109</v>
      </c>
      <c r="AA54" s="98" t="s">
        <v>1110</v>
      </c>
      <c r="AB54" s="98" t="s">
        <v>73</v>
      </c>
      <c r="AC54" s="98" t="s">
        <v>74</v>
      </c>
      <c r="AD54" s="98" t="s">
        <v>74</v>
      </c>
      <c r="AE54" s="95" t="s">
        <v>1111</v>
      </c>
      <c r="AF54" s="95" t="s">
        <v>1112</v>
      </c>
      <c r="AG54" s="96" t="s">
        <v>65</v>
      </c>
      <c r="AH54" s="117" t="s">
        <v>1113</v>
      </c>
      <c r="AI54" s="94" t="s">
        <v>65</v>
      </c>
      <c r="AJ54" s="96" t="s">
        <v>77</v>
      </c>
      <c r="AK54" s="96" t="s">
        <v>65</v>
      </c>
      <c r="AL54" s="96" t="s">
        <v>1114</v>
      </c>
      <c r="AM54" s="96" t="s">
        <v>1115</v>
      </c>
      <c r="AN54" s="96" t="s">
        <v>1116</v>
      </c>
      <c r="AO54" s="96">
        <v>80</v>
      </c>
      <c r="AP54" s="96" t="s">
        <v>65</v>
      </c>
      <c r="AQ54" s="96" t="s">
        <v>65</v>
      </c>
      <c r="AR54" s="96" t="s">
        <v>1117</v>
      </c>
      <c r="AS54" s="95" t="s">
        <v>1118</v>
      </c>
      <c r="AT54" s="96" t="s">
        <v>1119</v>
      </c>
      <c r="AU54" s="95" t="s">
        <v>1120</v>
      </c>
      <c r="AV54" s="95" t="s">
        <v>1121</v>
      </c>
      <c r="AW54" s="95" t="s">
        <v>1122</v>
      </c>
      <c r="AX54" s="109" t="s">
        <v>1123</v>
      </c>
      <c r="AY54" s="95" t="s">
        <v>1124</v>
      </c>
    </row>
    <row r="55" ht="75" customHeight="1" spans="1:51">
      <c r="A55" s="62">
        <v>52</v>
      </c>
      <c r="B55" s="94" t="s">
        <v>1049</v>
      </c>
      <c r="C55" s="96" t="s">
        <v>1125</v>
      </c>
      <c r="D55" s="96" t="s">
        <v>1126</v>
      </c>
      <c r="E55" s="94" t="str">
        <f>_xlfn.DISPIMG("ID_CC3DEB5B1B7447129469AD1746BFE4C9",1)</f>
        <v>=DISPIMG("ID_CC3DEB5B1B7447129469AD1746BFE4C9",1)</v>
      </c>
      <c r="F55" s="94" t="s">
        <v>1127</v>
      </c>
      <c r="G55" s="94">
        <v>456.7</v>
      </c>
      <c r="H55" s="95" t="s">
        <v>1128</v>
      </c>
      <c r="I55" s="96" t="s">
        <v>1129</v>
      </c>
      <c r="J55" s="63" t="s">
        <v>94</v>
      </c>
      <c r="K55" s="63">
        <v>5.4</v>
      </c>
      <c r="L55" s="63" t="s">
        <v>512</v>
      </c>
      <c r="M55" s="97" t="s">
        <v>1130</v>
      </c>
      <c r="N55" s="96" t="s">
        <v>1125</v>
      </c>
      <c r="O55" s="96" t="s">
        <v>66</v>
      </c>
      <c r="P55" s="89" t="s">
        <v>65</v>
      </c>
      <c r="Q55" s="96" t="s">
        <v>101</v>
      </c>
      <c r="R55" s="89" t="s">
        <v>65</v>
      </c>
      <c r="S55" s="96" t="s">
        <v>101</v>
      </c>
      <c r="T55" s="96" t="s">
        <v>65</v>
      </c>
      <c r="U55" s="98" t="s">
        <v>74</v>
      </c>
      <c r="V55" s="98" t="s">
        <v>74</v>
      </c>
      <c r="W55" s="95" t="s">
        <v>1131</v>
      </c>
      <c r="X55" s="96" t="s">
        <v>101</v>
      </c>
      <c r="Y55" s="98" t="s">
        <v>132</v>
      </c>
      <c r="Z55" s="98" t="s">
        <v>1132</v>
      </c>
      <c r="AA55" s="98" t="s">
        <v>929</v>
      </c>
      <c r="AB55" s="98" t="s">
        <v>134</v>
      </c>
      <c r="AC55" s="98" t="s">
        <v>74</v>
      </c>
      <c r="AD55" s="98" t="s">
        <v>1133</v>
      </c>
      <c r="AE55" s="95" t="s">
        <v>1134</v>
      </c>
      <c r="AF55" s="95" t="s">
        <v>494</v>
      </c>
      <c r="AG55" s="96" t="s">
        <v>1135</v>
      </c>
      <c r="AH55" s="96" t="s">
        <v>65</v>
      </c>
      <c r="AI55" s="94" t="s">
        <v>65</v>
      </c>
      <c r="AJ55" s="96" t="s">
        <v>932</v>
      </c>
      <c r="AK55" s="96" t="s">
        <v>108</v>
      </c>
      <c r="AL55" s="96" t="s">
        <v>1136</v>
      </c>
      <c r="AM55" s="96" t="s">
        <v>1137</v>
      </c>
      <c r="AN55" s="96" t="s">
        <v>65</v>
      </c>
      <c r="AO55" s="98" t="s">
        <v>111</v>
      </c>
      <c r="AP55" s="98" t="s">
        <v>74</v>
      </c>
      <c r="AQ55" s="96" t="s">
        <v>1138</v>
      </c>
      <c r="AR55" s="96" t="s">
        <v>777</v>
      </c>
      <c r="AS55" s="95" t="s">
        <v>1139</v>
      </c>
      <c r="AT55" s="96" t="s">
        <v>1140</v>
      </c>
      <c r="AU55" s="95" t="s">
        <v>1141</v>
      </c>
      <c r="AV55" s="95" t="s">
        <v>1142</v>
      </c>
      <c r="AW55" s="95" t="s">
        <v>1143</v>
      </c>
      <c r="AX55" s="99" t="s">
        <v>1144</v>
      </c>
      <c r="AY55" s="95" t="s">
        <v>1145</v>
      </c>
    </row>
    <row r="56" ht="75" customHeight="1" spans="1:51">
      <c r="A56" s="92">
        <v>53</v>
      </c>
      <c r="B56" s="94" t="s">
        <v>1049</v>
      </c>
      <c r="C56" s="96" t="s">
        <v>1146</v>
      </c>
      <c r="D56" s="96" t="s">
        <v>1147</v>
      </c>
      <c r="E56" s="94" t="str">
        <f>_xlfn.DISPIMG("ID_CC71BD8AB1A74A639667FDC848D3E15D",1)</f>
        <v>=DISPIMG("ID_CC71BD8AB1A74A639667FDC848D3E15D",1)</v>
      </c>
      <c r="F56" s="94" t="s">
        <v>1148</v>
      </c>
      <c r="G56" s="94">
        <v>484.44</v>
      </c>
      <c r="H56" s="95" t="s">
        <v>1149</v>
      </c>
      <c r="I56" s="96" t="s">
        <v>1150</v>
      </c>
      <c r="J56" s="63" t="s">
        <v>488</v>
      </c>
      <c r="K56" s="63">
        <v>0.3</v>
      </c>
      <c r="L56" s="63" t="s">
        <v>512</v>
      </c>
      <c r="M56" s="97" t="s">
        <v>1151</v>
      </c>
      <c r="N56" s="96" t="s">
        <v>1146</v>
      </c>
      <c r="O56" s="96" t="s">
        <v>66</v>
      </c>
      <c r="P56" s="89" t="s">
        <v>65</v>
      </c>
      <c r="Q56" s="96" t="s">
        <v>101</v>
      </c>
      <c r="R56" s="89" t="s">
        <v>65</v>
      </c>
      <c r="S56" s="96" t="s">
        <v>101</v>
      </c>
      <c r="T56" s="96" t="s">
        <v>65</v>
      </c>
      <c r="U56" s="98" t="s">
        <v>74</v>
      </c>
      <c r="V56" s="98" t="s">
        <v>74</v>
      </c>
      <c r="W56" s="95" t="s">
        <v>1152</v>
      </c>
      <c r="X56" s="96" t="s">
        <v>101</v>
      </c>
      <c r="Y56" s="98" t="s">
        <v>132</v>
      </c>
      <c r="Z56" s="98" t="s">
        <v>1153</v>
      </c>
      <c r="AA56" s="98" t="s">
        <v>104</v>
      </c>
      <c r="AB56" s="98" t="s">
        <v>134</v>
      </c>
      <c r="AC56" s="98" t="s">
        <v>74</v>
      </c>
      <c r="AD56" s="98" t="s">
        <v>1133</v>
      </c>
      <c r="AE56" s="95" t="s">
        <v>620</v>
      </c>
      <c r="AF56" s="95" t="s">
        <v>1154</v>
      </c>
      <c r="AG56" s="96" t="s">
        <v>1155</v>
      </c>
      <c r="AH56" s="96" t="s">
        <v>65</v>
      </c>
      <c r="AI56" s="94" t="s">
        <v>205</v>
      </c>
      <c r="AJ56" s="96" t="s">
        <v>248</v>
      </c>
      <c r="AK56" s="96" t="s">
        <v>108</v>
      </c>
      <c r="AL56" s="96" t="s">
        <v>1156</v>
      </c>
      <c r="AM56" s="96" t="s">
        <v>65</v>
      </c>
      <c r="AN56" s="96" t="s">
        <v>1157</v>
      </c>
      <c r="AO56" s="96" t="s">
        <v>1158</v>
      </c>
      <c r="AP56" s="98" t="s">
        <v>74</v>
      </c>
      <c r="AQ56" s="96">
        <v>7.7</v>
      </c>
      <c r="AR56" s="96" t="s">
        <v>777</v>
      </c>
      <c r="AS56" s="95" t="s">
        <v>1159</v>
      </c>
      <c r="AT56" s="96" t="s">
        <v>1160</v>
      </c>
      <c r="AU56" s="95" t="s">
        <v>1161</v>
      </c>
      <c r="AV56" s="95" t="s">
        <v>1162</v>
      </c>
      <c r="AW56" s="95" t="s">
        <v>1163</v>
      </c>
      <c r="AX56" s="99" t="s">
        <v>1164</v>
      </c>
      <c r="AY56" s="95" t="s">
        <v>1165</v>
      </c>
    </row>
    <row r="57" ht="75" customHeight="1" spans="1:51">
      <c r="A57" s="94">
        <v>54</v>
      </c>
      <c r="B57" s="94" t="s">
        <v>1049</v>
      </c>
      <c r="C57" s="96" t="s">
        <v>1166</v>
      </c>
      <c r="D57" s="96" t="s">
        <v>1167</v>
      </c>
      <c r="E57" s="94" t="str">
        <f>_xlfn.DISPIMG("ID_3BBB73B4A1854388A37AB15104F1B240",1)</f>
        <v>=DISPIMG("ID_3BBB73B4A1854388A37AB15104F1B240",1)</v>
      </c>
      <c r="F57" s="94" t="s">
        <v>1168</v>
      </c>
      <c r="G57" s="94">
        <v>568.87</v>
      </c>
      <c r="H57" s="95" t="s">
        <v>1169</v>
      </c>
      <c r="I57" s="96" t="s">
        <v>1170</v>
      </c>
      <c r="J57" s="63" t="s">
        <v>94</v>
      </c>
      <c r="K57" s="63">
        <v>8.5</v>
      </c>
      <c r="L57" s="63" t="s">
        <v>95</v>
      </c>
      <c r="M57" s="97" t="s">
        <v>1171</v>
      </c>
      <c r="N57" s="96" t="s">
        <v>1166</v>
      </c>
      <c r="O57" s="96" t="s">
        <v>1172</v>
      </c>
      <c r="P57" s="89" t="s">
        <v>65</v>
      </c>
      <c r="Q57" s="96" t="s">
        <v>101</v>
      </c>
      <c r="R57" s="89" t="s">
        <v>65</v>
      </c>
      <c r="S57" s="63" t="s">
        <v>66</v>
      </c>
      <c r="T57" s="96" t="s">
        <v>1173</v>
      </c>
      <c r="U57" s="96" t="s">
        <v>1174</v>
      </c>
      <c r="V57" s="96" t="s">
        <v>65</v>
      </c>
      <c r="W57" s="95" t="s">
        <v>1175</v>
      </c>
      <c r="X57" s="96" t="s">
        <v>101</v>
      </c>
      <c r="Y57" s="98" t="s">
        <v>155</v>
      </c>
      <c r="Z57" s="98" t="s">
        <v>1176</v>
      </c>
      <c r="AA57" s="98" t="s">
        <v>104</v>
      </c>
      <c r="AB57" s="98" t="s">
        <v>134</v>
      </c>
      <c r="AC57" s="98" t="s">
        <v>74</v>
      </c>
      <c r="AD57" s="98" t="s">
        <v>74</v>
      </c>
      <c r="AE57" s="95" t="s">
        <v>1177</v>
      </c>
      <c r="AF57" s="95" t="s">
        <v>494</v>
      </c>
      <c r="AG57" s="96" t="s">
        <v>752</v>
      </c>
      <c r="AH57" s="96" t="s">
        <v>65</v>
      </c>
      <c r="AI57" s="94" t="s">
        <v>181</v>
      </c>
      <c r="AJ57" s="96" t="s">
        <v>77</v>
      </c>
      <c r="AK57" s="96" t="s">
        <v>1178</v>
      </c>
      <c r="AL57" s="96" t="s">
        <v>1179</v>
      </c>
      <c r="AM57" s="96" t="s">
        <v>1180</v>
      </c>
      <c r="AN57" s="96" t="s">
        <v>541</v>
      </c>
      <c r="AO57" s="98" t="s">
        <v>111</v>
      </c>
      <c r="AP57" s="98" t="s">
        <v>74</v>
      </c>
      <c r="AQ57" s="96" t="s">
        <v>252</v>
      </c>
      <c r="AR57" s="96" t="s">
        <v>777</v>
      </c>
      <c r="AS57" s="95" t="s">
        <v>1181</v>
      </c>
      <c r="AT57" s="96" t="s">
        <v>1182</v>
      </c>
      <c r="AU57" s="95" t="s">
        <v>1183</v>
      </c>
      <c r="AV57" s="95" t="s">
        <v>1184</v>
      </c>
      <c r="AW57" s="95" t="s">
        <v>1185</v>
      </c>
      <c r="AX57" s="99" t="s">
        <v>1186</v>
      </c>
      <c r="AY57" s="95" t="s">
        <v>1187</v>
      </c>
    </row>
    <row r="58" ht="75" customHeight="1" spans="1:51">
      <c r="A58" s="62">
        <v>55</v>
      </c>
      <c r="B58" s="94" t="s">
        <v>1188</v>
      </c>
      <c r="C58" s="96" t="s">
        <v>1189</v>
      </c>
      <c r="D58" s="96" t="s">
        <v>1190</v>
      </c>
      <c r="E58" s="94" t="str">
        <f>_xlfn.DISPIMG("ID_A8921129E4384F1D8BB006F053CA31B5",1)</f>
        <v>=DISPIMG("ID_A8921129E4384F1D8BB006F053CA31B5",1)</v>
      </c>
      <c r="F58" s="94" t="s">
        <v>1191</v>
      </c>
      <c r="G58" s="94" t="s">
        <v>1192</v>
      </c>
      <c r="H58" s="95" t="s">
        <v>1193</v>
      </c>
      <c r="I58" s="96" t="s">
        <v>1194</v>
      </c>
      <c r="J58" s="63" t="s">
        <v>488</v>
      </c>
      <c r="K58" s="63" t="s">
        <v>1195</v>
      </c>
      <c r="L58" s="63" t="s">
        <v>790</v>
      </c>
      <c r="M58" s="97" t="s">
        <v>791</v>
      </c>
      <c r="N58" s="96" t="s">
        <v>1189</v>
      </c>
      <c r="O58" s="96" t="s">
        <v>1172</v>
      </c>
      <c r="P58" s="89" t="s">
        <v>65</v>
      </c>
      <c r="Q58" s="96" t="s">
        <v>101</v>
      </c>
      <c r="R58" s="89" t="s">
        <v>65</v>
      </c>
      <c r="S58" s="63" t="s">
        <v>66</v>
      </c>
      <c r="T58" s="96" t="s">
        <v>793</v>
      </c>
      <c r="U58" s="96" t="s">
        <v>65</v>
      </c>
      <c r="V58" s="96" t="s">
        <v>65</v>
      </c>
      <c r="W58" s="95" t="s">
        <v>794</v>
      </c>
      <c r="X58" s="96" t="s">
        <v>101</v>
      </c>
      <c r="Y58" s="98" t="s">
        <v>102</v>
      </c>
      <c r="Z58" s="98" t="s">
        <v>1196</v>
      </c>
      <c r="AA58" s="98" t="s">
        <v>929</v>
      </c>
      <c r="AB58" s="98" t="s">
        <v>73</v>
      </c>
      <c r="AC58" s="98" t="s">
        <v>74</v>
      </c>
      <c r="AD58" s="98" t="s">
        <v>74</v>
      </c>
      <c r="AE58" s="95" t="s">
        <v>1197</v>
      </c>
      <c r="AF58" s="95" t="s">
        <v>1198</v>
      </c>
      <c r="AG58" s="63" t="s">
        <v>65</v>
      </c>
      <c r="AH58" s="96" t="s">
        <v>1199</v>
      </c>
      <c r="AI58" s="94" t="s">
        <v>65</v>
      </c>
      <c r="AJ58" s="96" t="s">
        <v>77</v>
      </c>
      <c r="AK58" s="96" t="s">
        <v>65</v>
      </c>
      <c r="AL58" s="96" t="s">
        <v>1200</v>
      </c>
      <c r="AM58" s="96" t="s">
        <v>65</v>
      </c>
      <c r="AN58" s="96" t="s">
        <v>65</v>
      </c>
      <c r="AO58" s="96" t="s">
        <v>111</v>
      </c>
      <c r="AP58" s="98" t="s">
        <v>74</v>
      </c>
      <c r="AQ58" s="96" t="s">
        <v>81</v>
      </c>
      <c r="AR58" s="96" t="s">
        <v>777</v>
      </c>
      <c r="AS58" s="95" t="s">
        <v>1201</v>
      </c>
      <c r="AT58" s="96" t="s">
        <v>1202</v>
      </c>
      <c r="AU58" s="95" t="s">
        <v>1203</v>
      </c>
      <c r="AV58" s="95" t="s">
        <v>1204</v>
      </c>
      <c r="AW58" s="95" t="s">
        <v>1205</v>
      </c>
      <c r="AX58" s="99" t="s">
        <v>1206</v>
      </c>
      <c r="AY58" s="95" t="s">
        <v>1207</v>
      </c>
    </row>
    <row r="59" ht="75" customHeight="1" spans="1:51">
      <c r="A59" s="92">
        <v>56</v>
      </c>
      <c r="B59" s="94" t="s">
        <v>1049</v>
      </c>
      <c r="C59" s="96" t="s">
        <v>1208</v>
      </c>
      <c r="D59" s="96" t="s">
        <v>1209</v>
      </c>
      <c r="E59" s="94" t="str">
        <f>_xlfn.DISPIMG("ID_2292B0E88A9E42E08C7575FDDD531576",1)</f>
        <v>=DISPIMG("ID_2292B0E88A9E42E08C7575FDDD531576",1)</v>
      </c>
      <c r="F59" s="94" t="s">
        <v>1210</v>
      </c>
      <c r="G59" s="94">
        <v>318.49</v>
      </c>
      <c r="H59" s="95" t="s">
        <v>1211</v>
      </c>
      <c r="I59" s="96" t="s">
        <v>1212</v>
      </c>
      <c r="J59" s="63" t="s">
        <v>94</v>
      </c>
      <c r="K59" s="63">
        <v>4.1</v>
      </c>
      <c r="L59" s="63" t="s">
        <v>512</v>
      </c>
      <c r="M59" s="97" t="s">
        <v>1213</v>
      </c>
      <c r="N59" s="96" t="s">
        <v>1208</v>
      </c>
      <c r="O59" s="96" t="s">
        <v>1172</v>
      </c>
      <c r="P59" s="89" t="s">
        <v>65</v>
      </c>
      <c r="Q59" s="96" t="s">
        <v>101</v>
      </c>
      <c r="R59" s="89" t="s">
        <v>65</v>
      </c>
      <c r="S59" s="96" t="s">
        <v>101</v>
      </c>
      <c r="T59" s="96" t="s">
        <v>65</v>
      </c>
      <c r="U59" s="96" t="s">
        <v>65</v>
      </c>
      <c r="V59" s="96" t="s">
        <v>65</v>
      </c>
      <c r="W59" s="96" t="s">
        <v>65</v>
      </c>
      <c r="X59" s="96" t="s">
        <v>101</v>
      </c>
      <c r="Y59" s="98" t="s">
        <v>132</v>
      </c>
      <c r="Z59" s="98" t="s">
        <v>1214</v>
      </c>
      <c r="AA59" s="98" t="s">
        <v>104</v>
      </c>
      <c r="AB59" s="98" t="s">
        <v>619</v>
      </c>
      <c r="AC59" s="98" t="s">
        <v>74</v>
      </c>
      <c r="AD59" s="98" t="s">
        <v>74</v>
      </c>
      <c r="AE59" s="95" t="s">
        <v>1215</v>
      </c>
      <c r="AF59" s="95" t="s">
        <v>1216</v>
      </c>
      <c r="AG59" s="96" t="s">
        <v>1217</v>
      </c>
      <c r="AH59" s="94" t="s">
        <v>65</v>
      </c>
      <c r="AI59" s="94" t="s">
        <v>65</v>
      </c>
      <c r="AJ59" s="96" t="s">
        <v>1218</v>
      </c>
      <c r="AK59" s="96" t="s">
        <v>65</v>
      </c>
      <c r="AL59" s="96" t="s">
        <v>1219</v>
      </c>
      <c r="AM59" s="96" t="s">
        <v>1220</v>
      </c>
      <c r="AN59" s="96" t="s">
        <v>65</v>
      </c>
      <c r="AO59" s="96" t="s">
        <v>111</v>
      </c>
      <c r="AP59" s="98" t="s">
        <v>74</v>
      </c>
      <c r="AQ59" s="96" t="s">
        <v>81</v>
      </c>
      <c r="AR59" s="96" t="s">
        <v>777</v>
      </c>
      <c r="AS59" s="95" t="s">
        <v>1221</v>
      </c>
      <c r="AT59" s="96" t="s">
        <v>1222</v>
      </c>
      <c r="AU59" s="95" t="s">
        <v>1223</v>
      </c>
      <c r="AV59" s="95" t="s">
        <v>1224</v>
      </c>
      <c r="AW59" s="95" t="s">
        <v>1225</v>
      </c>
      <c r="AX59" s="99" t="s">
        <v>1226</v>
      </c>
      <c r="AY59" s="95" t="s">
        <v>1227</v>
      </c>
    </row>
    <row r="60" ht="75" customHeight="1" spans="1:51">
      <c r="A60" s="94">
        <v>57</v>
      </c>
      <c r="B60" s="94" t="s">
        <v>1049</v>
      </c>
      <c r="C60" s="96" t="s">
        <v>1228</v>
      </c>
      <c r="D60" s="96" t="s">
        <v>1229</v>
      </c>
      <c r="E60" s="94" t="str">
        <f>_xlfn.DISPIMG("ID_547338DEBEBD48C88B036032EAC3A942",1)</f>
        <v>=DISPIMG("ID_547338DEBEBD48C88B036032EAC3A942",1)</v>
      </c>
      <c r="F60" s="94" t="s">
        <v>1230</v>
      </c>
      <c r="G60" s="94">
        <v>470.69</v>
      </c>
      <c r="H60" s="95" t="s">
        <v>1231</v>
      </c>
      <c r="I60" s="96" t="s">
        <v>1232</v>
      </c>
      <c r="J60" s="63" t="s">
        <v>94</v>
      </c>
      <c r="K60" s="63">
        <v>5.3</v>
      </c>
      <c r="L60" s="63" t="s">
        <v>512</v>
      </c>
      <c r="M60" s="103" t="s">
        <v>1233</v>
      </c>
      <c r="N60" s="96" t="s">
        <v>1228</v>
      </c>
      <c r="O60" s="96" t="s">
        <v>1172</v>
      </c>
      <c r="P60" s="89" t="s">
        <v>65</v>
      </c>
      <c r="Q60" s="96" t="s">
        <v>101</v>
      </c>
      <c r="R60" s="89" t="s">
        <v>65</v>
      </c>
      <c r="S60" s="96" t="s">
        <v>101</v>
      </c>
      <c r="T60" s="96" t="s">
        <v>65</v>
      </c>
      <c r="U60" s="96" t="s">
        <v>65</v>
      </c>
      <c r="V60" s="96" t="s">
        <v>65</v>
      </c>
      <c r="W60" s="96" t="s">
        <v>65</v>
      </c>
      <c r="X60" s="96" t="s">
        <v>66</v>
      </c>
      <c r="Y60" s="98" t="s">
        <v>70</v>
      </c>
      <c r="Z60" s="98" t="s">
        <v>1234</v>
      </c>
      <c r="AA60" s="98" t="s">
        <v>72</v>
      </c>
      <c r="AB60" s="98" t="s">
        <v>73</v>
      </c>
      <c r="AC60" s="98" t="s">
        <v>74</v>
      </c>
      <c r="AD60" s="98" t="s">
        <v>74</v>
      </c>
      <c r="AE60" s="95" t="s">
        <v>1235</v>
      </c>
      <c r="AF60" s="95" t="s">
        <v>751</v>
      </c>
      <c r="AG60" s="96" t="s">
        <v>1236</v>
      </c>
      <c r="AH60" s="94" t="s">
        <v>65</v>
      </c>
      <c r="AI60" s="94" t="s">
        <v>65</v>
      </c>
      <c r="AJ60" s="96" t="s">
        <v>77</v>
      </c>
      <c r="AK60" s="96" t="s">
        <v>108</v>
      </c>
      <c r="AL60" s="96" t="s">
        <v>1228</v>
      </c>
      <c r="AM60" s="96" t="s">
        <v>1237</v>
      </c>
      <c r="AN60" s="96" t="s">
        <v>1238</v>
      </c>
      <c r="AO60" s="98" t="s">
        <v>111</v>
      </c>
      <c r="AP60" s="98" t="s">
        <v>74</v>
      </c>
      <c r="AQ60" s="96" t="s">
        <v>81</v>
      </c>
      <c r="AR60" s="96" t="s">
        <v>777</v>
      </c>
      <c r="AS60" s="95" t="s">
        <v>1239</v>
      </c>
      <c r="AT60" s="96" t="s">
        <v>1240</v>
      </c>
      <c r="AU60" s="95" t="s">
        <v>1241</v>
      </c>
      <c r="AV60" s="95" t="s">
        <v>1242</v>
      </c>
      <c r="AW60" s="95" t="s">
        <v>1243</v>
      </c>
      <c r="AX60" s="99" t="s">
        <v>1244</v>
      </c>
      <c r="AY60" s="95" t="s">
        <v>1245</v>
      </c>
    </row>
    <row r="61" ht="75" customHeight="1" spans="1:51">
      <c r="A61" s="62">
        <v>58</v>
      </c>
      <c r="B61" s="94" t="s">
        <v>1049</v>
      </c>
      <c r="C61" s="96" t="s">
        <v>1246</v>
      </c>
      <c r="D61" s="96" t="s">
        <v>1247</v>
      </c>
      <c r="E61" s="94" t="str">
        <f>_xlfn.DISPIMG("ID_8A43F11B1A6841D5929EE9F3B3722BD7",1)</f>
        <v>=DISPIMG("ID_8A43F11B1A6841D5929EE9F3B3722BD7",1)</v>
      </c>
      <c r="F61" s="94" t="s">
        <v>1230</v>
      </c>
      <c r="G61" s="94">
        <v>470.69</v>
      </c>
      <c r="H61" s="95" t="s">
        <v>1248</v>
      </c>
      <c r="I61" s="96" t="s">
        <v>1249</v>
      </c>
      <c r="J61" s="63" t="s">
        <v>94</v>
      </c>
      <c r="K61" s="63">
        <v>5.3</v>
      </c>
      <c r="L61" s="63" t="s">
        <v>512</v>
      </c>
      <c r="M61" s="97" t="s">
        <v>1077</v>
      </c>
      <c r="N61" s="96" t="s">
        <v>1246</v>
      </c>
      <c r="O61" s="96" t="s">
        <v>66</v>
      </c>
      <c r="P61" s="89" t="s">
        <v>65</v>
      </c>
      <c r="Q61" s="96" t="s">
        <v>101</v>
      </c>
      <c r="R61" s="89" t="s">
        <v>65</v>
      </c>
      <c r="S61" s="96" t="s">
        <v>101</v>
      </c>
      <c r="T61" s="96" t="s">
        <v>65</v>
      </c>
      <c r="U61" s="96" t="s">
        <v>65</v>
      </c>
      <c r="V61" s="96" t="s">
        <v>65</v>
      </c>
      <c r="W61" s="95" t="s">
        <v>1250</v>
      </c>
      <c r="X61" s="96" t="s">
        <v>66</v>
      </c>
      <c r="Y61" s="98" t="s">
        <v>70</v>
      </c>
      <c r="Z61" s="98" t="s">
        <v>1251</v>
      </c>
      <c r="AA61" s="98" t="s">
        <v>72</v>
      </c>
      <c r="AB61" s="98" t="s">
        <v>73</v>
      </c>
      <c r="AC61" s="98" t="s">
        <v>74</v>
      </c>
      <c r="AD61" s="98" t="s">
        <v>74</v>
      </c>
      <c r="AE61" s="95" t="s">
        <v>1252</v>
      </c>
      <c r="AF61" s="95" t="s">
        <v>1253</v>
      </c>
      <c r="AG61" s="96" t="s">
        <v>1254</v>
      </c>
      <c r="AH61" s="94" t="s">
        <v>65</v>
      </c>
      <c r="AI61" s="94" t="s">
        <v>65</v>
      </c>
      <c r="AJ61" s="96" t="s">
        <v>1255</v>
      </c>
      <c r="AK61" s="96" t="s">
        <v>65</v>
      </c>
      <c r="AL61" s="96" t="s">
        <v>1246</v>
      </c>
      <c r="AM61" s="96" t="s">
        <v>1256</v>
      </c>
      <c r="AN61" s="96" t="s">
        <v>65</v>
      </c>
      <c r="AO61" s="96" t="s">
        <v>79</v>
      </c>
      <c r="AP61" s="96" t="s">
        <v>1257</v>
      </c>
      <c r="AQ61" s="96" t="s">
        <v>1258</v>
      </c>
      <c r="AR61" s="96" t="s">
        <v>777</v>
      </c>
      <c r="AS61" s="95" t="s">
        <v>1259</v>
      </c>
      <c r="AT61" s="96" t="s">
        <v>1260</v>
      </c>
      <c r="AU61" s="95" t="s">
        <v>1261</v>
      </c>
      <c r="AV61" s="95" t="s">
        <v>1262</v>
      </c>
      <c r="AW61" s="95" t="s">
        <v>1263</v>
      </c>
      <c r="AX61" s="99" t="s">
        <v>1264</v>
      </c>
      <c r="AY61" s="95" t="s">
        <v>1265</v>
      </c>
    </row>
    <row r="62" ht="75" customHeight="1" spans="1:51">
      <c r="A62" s="92">
        <v>59</v>
      </c>
      <c r="B62" s="94" t="s">
        <v>1049</v>
      </c>
      <c r="C62" s="96" t="s">
        <v>616</v>
      </c>
      <c r="D62" s="96" t="s">
        <v>1266</v>
      </c>
      <c r="E62" s="94" t="str">
        <f>_xlfn.DISPIMG("ID_CFA37F2F1E2443F5905269B7A27C340F",1)</f>
        <v>=DISPIMG("ID_CFA37F2F1E2443F5905269B7A27C340F",1)</v>
      </c>
      <c r="F62" s="94" t="s">
        <v>612</v>
      </c>
      <c r="G62" s="94">
        <v>294.35</v>
      </c>
      <c r="H62" s="95" t="s">
        <v>613</v>
      </c>
      <c r="I62" s="96" t="s">
        <v>614</v>
      </c>
      <c r="J62" s="63" t="s">
        <v>94</v>
      </c>
      <c r="K62" s="63">
        <v>3.6</v>
      </c>
      <c r="L62" s="63" t="s">
        <v>512</v>
      </c>
      <c r="M62" s="97" t="s">
        <v>615</v>
      </c>
      <c r="N62" s="96" t="s">
        <v>616</v>
      </c>
      <c r="O62" s="96" t="s">
        <v>101</v>
      </c>
      <c r="P62" s="89" t="s">
        <v>65</v>
      </c>
      <c r="Q62" s="96" t="s">
        <v>101</v>
      </c>
      <c r="R62" s="89" t="s">
        <v>65</v>
      </c>
      <c r="S62" s="96" t="s">
        <v>101</v>
      </c>
      <c r="T62" s="96" t="s">
        <v>65</v>
      </c>
      <c r="U62" s="96" t="s">
        <v>65</v>
      </c>
      <c r="V62" s="96" t="s">
        <v>65</v>
      </c>
      <c r="W62" s="95" t="s">
        <v>1267</v>
      </c>
      <c r="X62" s="96" t="s">
        <v>101</v>
      </c>
      <c r="Y62" s="98" t="s">
        <v>132</v>
      </c>
      <c r="Z62" s="98" t="s">
        <v>618</v>
      </c>
      <c r="AA62" s="98" t="s">
        <v>104</v>
      </c>
      <c r="AB62" s="98" t="s">
        <v>619</v>
      </c>
      <c r="AC62" s="98" t="s">
        <v>74</v>
      </c>
      <c r="AD62" s="98" t="s">
        <v>74</v>
      </c>
      <c r="AE62" s="95" t="s">
        <v>642</v>
      </c>
      <c r="AF62" s="95" t="s">
        <v>621</v>
      </c>
      <c r="AG62" s="96" t="s">
        <v>1268</v>
      </c>
      <c r="AH62" s="94" t="s">
        <v>65</v>
      </c>
      <c r="AI62" s="94" t="s">
        <v>181</v>
      </c>
      <c r="AJ62" s="96" t="s">
        <v>77</v>
      </c>
      <c r="AK62" s="96" t="s">
        <v>108</v>
      </c>
      <c r="AL62" s="96" t="s">
        <v>623</v>
      </c>
      <c r="AM62" s="96" t="s">
        <v>65</v>
      </c>
      <c r="AN62" s="96" t="s">
        <v>624</v>
      </c>
      <c r="AO62" s="96" t="s">
        <v>111</v>
      </c>
      <c r="AP62" s="98" t="s">
        <v>74</v>
      </c>
      <c r="AQ62" s="96" t="s">
        <v>81</v>
      </c>
      <c r="AR62" s="96" t="s">
        <v>777</v>
      </c>
      <c r="AS62" s="95" t="s">
        <v>1269</v>
      </c>
      <c r="AT62" s="96" t="s">
        <v>1270</v>
      </c>
      <c r="AU62" s="95" t="s">
        <v>1271</v>
      </c>
      <c r="AV62" s="95" t="s">
        <v>1272</v>
      </c>
      <c r="AW62" s="95" t="s">
        <v>1273</v>
      </c>
      <c r="AX62" s="99" t="s">
        <v>1274</v>
      </c>
      <c r="AY62" s="95" t="s">
        <v>633</v>
      </c>
    </row>
    <row r="63" ht="75" customHeight="1" spans="1:51">
      <c r="A63" s="94">
        <v>60</v>
      </c>
      <c r="B63" s="94" t="s">
        <v>1049</v>
      </c>
      <c r="C63" s="96" t="s">
        <v>1275</v>
      </c>
      <c r="D63" s="96" t="s">
        <v>1276</v>
      </c>
      <c r="E63" s="94" t="str">
        <f>_xlfn.DISPIMG("ID_FEFA1BBBE58149458DC135EE99B450A7",1)</f>
        <v>=DISPIMG("ID_FEFA1BBBE58149458DC135EE99B450A7",1)</v>
      </c>
      <c r="F63" s="94" t="s">
        <v>1277</v>
      </c>
      <c r="G63" s="94">
        <v>364.43</v>
      </c>
      <c r="H63" s="95" t="s">
        <v>1278</v>
      </c>
      <c r="I63" s="96" t="s">
        <v>1279</v>
      </c>
      <c r="J63" s="63" t="s">
        <v>94</v>
      </c>
      <c r="K63" s="63">
        <v>1.44</v>
      </c>
      <c r="L63" s="63" t="s">
        <v>592</v>
      </c>
      <c r="M63" s="97" t="s">
        <v>1280</v>
      </c>
      <c r="N63" s="96" t="s">
        <v>1275</v>
      </c>
      <c r="O63" s="96" t="s">
        <v>101</v>
      </c>
      <c r="P63" s="89" t="s">
        <v>65</v>
      </c>
      <c r="Q63" s="96" t="s">
        <v>101</v>
      </c>
      <c r="R63" s="89" t="s">
        <v>65</v>
      </c>
      <c r="S63" s="96" t="s">
        <v>101</v>
      </c>
      <c r="T63" s="96" t="s">
        <v>65</v>
      </c>
      <c r="U63" s="96" t="s">
        <v>65</v>
      </c>
      <c r="V63" s="96" t="s">
        <v>65</v>
      </c>
      <c r="W63" s="96" t="s">
        <v>65</v>
      </c>
      <c r="X63" s="96" t="s">
        <v>101</v>
      </c>
      <c r="Y63" s="98" t="s">
        <v>132</v>
      </c>
      <c r="Z63" s="98" t="s">
        <v>1281</v>
      </c>
      <c r="AA63" s="98" t="s">
        <v>104</v>
      </c>
      <c r="AB63" s="98" t="s">
        <v>134</v>
      </c>
      <c r="AC63" s="98" t="s">
        <v>74</v>
      </c>
      <c r="AD63" s="98" t="s">
        <v>74</v>
      </c>
      <c r="AE63" s="95" t="s">
        <v>1026</v>
      </c>
      <c r="AF63" s="95" t="s">
        <v>494</v>
      </c>
      <c r="AG63" s="96" t="s">
        <v>1282</v>
      </c>
      <c r="AH63" s="94" t="s">
        <v>65</v>
      </c>
      <c r="AI63" s="94" t="s">
        <v>65</v>
      </c>
      <c r="AJ63" s="96" t="s">
        <v>77</v>
      </c>
      <c r="AK63" s="96" t="s">
        <v>139</v>
      </c>
      <c r="AL63" s="96" t="s">
        <v>1283</v>
      </c>
      <c r="AM63" s="96" t="s">
        <v>1284</v>
      </c>
      <c r="AN63" s="96" t="s">
        <v>65</v>
      </c>
      <c r="AO63" s="98" t="s">
        <v>111</v>
      </c>
      <c r="AP63" s="98" t="s">
        <v>74</v>
      </c>
      <c r="AQ63" s="96" t="s">
        <v>81</v>
      </c>
      <c r="AR63" s="96" t="s">
        <v>777</v>
      </c>
      <c r="AS63" s="95" t="s">
        <v>1285</v>
      </c>
      <c r="AT63" s="96" t="s">
        <v>1286</v>
      </c>
      <c r="AU63" s="95" t="s">
        <v>1287</v>
      </c>
      <c r="AV63" s="95" t="s">
        <v>1288</v>
      </c>
      <c r="AW63" s="95" t="s">
        <v>1289</v>
      </c>
      <c r="AX63" s="99" t="s">
        <v>1290</v>
      </c>
      <c r="AY63" s="95" t="s">
        <v>1291</v>
      </c>
    </row>
    <row r="64" ht="75" customHeight="1" spans="1:51">
      <c r="A64" s="62">
        <v>61</v>
      </c>
      <c r="B64" s="94" t="s">
        <v>1049</v>
      </c>
      <c r="C64" s="96" t="s">
        <v>1292</v>
      </c>
      <c r="D64" s="96" t="s">
        <v>1293</v>
      </c>
      <c r="E64" s="94" t="str">
        <f>_xlfn.DISPIMG("ID_1B1424684FC54837B835B6B1B78B2AC8",1)</f>
        <v>=DISPIMG("ID_1B1424684FC54837B835B6B1B78B2AC8",1)</v>
      </c>
      <c r="F64" s="94" t="s">
        <v>1294</v>
      </c>
      <c r="G64" s="94">
        <v>284.35</v>
      </c>
      <c r="H64" s="95" t="s">
        <v>1295</v>
      </c>
      <c r="I64" s="96" t="s">
        <v>1296</v>
      </c>
      <c r="J64" s="63" t="s">
        <v>488</v>
      </c>
      <c r="K64" s="63">
        <v>2.1</v>
      </c>
      <c r="L64" s="63" t="s">
        <v>512</v>
      </c>
      <c r="M64" s="103" t="s">
        <v>1297</v>
      </c>
      <c r="N64" s="96" t="s">
        <v>1292</v>
      </c>
      <c r="O64" s="96" t="s">
        <v>101</v>
      </c>
      <c r="P64" s="89" t="s">
        <v>65</v>
      </c>
      <c r="Q64" s="96" t="s">
        <v>101</v>
      </c>
      <c r="R64" s="89" t="s">
        <v>65</v>
      </c>
      <c r="S64" s="96" t="s">
        <v>101</v>
      </c>
      <c r="T64" s="96" t="s">
        <v>65</v>
      </c>
      <c r="U64" s="96" t="s">
        <v>65</v>
      </c>
      <c r="V64" s="96" t="s">
        <v>65</v>
      </c>
      <c r="W64" s="96" t="s">
        <v>65</v>
      </c>
      <c r="X64" s="96" t="s">
        <v>101</v>
      </c>
      <c r="Y64" s="98" t="s">
        <v>155</v>
      </c>
      <c r="Z64" s="98" t="s">
        <v>1298</v>
      </c>
      <c r="AA64" s="98" t="s">
        <v>1299</v>
      </c>
      <c r="AB64" s="98" t="s">
        <v>134</v>
      </c>
      <c r="AC64" s="98" t="s">
        <v>74</v>
      </c>
      <c r="AD64" s="98" t="s">
        <v>74</v>
      </c>
      <c r="AE64" s="95" t="s">
        <v>1300</v>
      </c>
      <c r="AF64" s="95" t="s">
        <v>1301</v>
      </c>
      <c r="AG64" s="96" t="s">
        <v>1302</v>
      </c>
      <c r="AH64" s="94" t="s">
        <v>65</v>
      </c>
      <c r="AI64" s="94" t="s">
        <v>181</v>
      </c>
      <c r="AJ64" s="96" t="s">
        <v>77</v>
      </c>
      <c r="AK64" s="96" t="s">
        <v>108</v>
      </c>
      <c r="AL64" s="96" t="s">
        <v>1303</v>
      </c>
      <c r="AM64" s="96" t="s">
        <v>65</v>
      </c>
      <c r="AN64" s="96" t="s">
        <v>65</v>
      </c>
      <c r="AO64" s="98" t="s">
        <v>111</v>
      </c>
      <c r="AP64" s="98" t="s">
        <v>74</v>
      </c>
      <c r="AQ64" s="96" t="s">
        <v>1304</v>
      </c>
      <c r="AR64" s="96" t="s">
        <v>1305</v>
      </c>
      <c r="AS64" s="95" t="s">
        <v>1306</v>
      </c>
      <c r="AT64" s="96" t="s">
        <v>1307</v>
      </c>
      <c r="AU64" s="95" t="s">
        <v>1308</v>
      </c>
      <c r="AV64" s="95" t="s">
        <v>1309</v>
      </c>
      <c r="AW64" s="95" t="s">
        <v>1310</v>
      </c>
      <c r="AX64" s="99" t="s">
        <v>1311</v>
      </c>
      <c r="AY64" s="95" t="s">
        <v>1312</v>
      </c>
    </row>
    <row r="65" ht="75" customHeight="1" spans="1:51">
      <c r="A65" s="92">
        <v>62</v>
      </c>
      <c r="B65" s="94" t="s">
        <v>1049</v>
      </c>
      <c r="C65" s="96" t="s">
        <v>1313</v>
      </c>
      <c r="D65" s="96" t="s">
        <v>1314</v>
      </c>
      <c r="E65" s="94" t="str">
        <f>_xlfn.DISPIMG("ID_9B07659E185A4217A5B8034C135631DF",1)</f>
        <v>=DISPIMG("ID_9B07659E185A4217A5B8034C135631DF",1)</v>
      </c>
      <c r="F65" s="94" t="s">
        <v>1315</v>
      </c>
      <c r="G65" s="94">
        <v>388.36</v>
      </c>
      <c r="H65" s="95" t="s">
        <v>1316</v>
      </c>
      <c r="I65" s="96" t="s">
        <v>1317</v>
      </c>
      <c r="J65" s="63" t="s">
        <v>61</v>
      </c>
      <c r="K65" s="63">
        <v>-0.1</v>
      </c>
      <c r="L65" s="63" t="s">
        <v>724</v>
      </c>
      <c r="M65" s="97" t="s">
        <v>1318</v>
      </c>
      <c r="N65" s="96" t="s">
        <v>1313</v>
      </c>
      <c r="O65" s="96" t="s">
        <v>101</v>
      </c>
      <c r="P65" s="89" t="s">
        <v>65</v>
      </c>
      <c r="Q65" s="96" t="s">
        <v>101</v>
      </c>
      <c r="R65" s="89" t="s">
        <v>65</v>
      </c>
      <c r="S65" s="96" t="s">
        <v>101</v>
      </c>
      <c r="T65" s="96" t="s">
        <v>65</v>
      </c>
      <c r="U65" s="96" t="s">
        <v>65</v>
      </c>
      <c r="V65" s="96" t="s">
        <v>65</v>
      </c>
      <c r="W65" s="96" t="s">
        <v>65</v>
      </c>
      <c r="X65" s="96" t="s">
        <v>101</v>
      </c>
      <c r="Y65" s="98" t="s">
        <v>155</v>
      </c>
      <c r="Z65" s="98" t="s">
        <v>866</v>
      </c>
      <c r="AA65" s="98" t="s">
        <v>104</v>
      </c>
      <c r="AB65" s="98" t="s">
        <v>134</v>
      </c>
      <c r="AC65" s="98" t="s">
        <v>74</v>
      </c>
      <c r="AD65" s="98" t="s">
        <v>74</v>
      </c>
      <c r="AE65" s="95" t="s">
        <v>867</v>
      </c>
      <c r="AF65" s="95" t="s">
        <v>494</v>
      </c>
      <c r="AG65" s="96" t="s">
        <v>868</v>
      </c>
      <c r="AH65" s="94" t="s">
        <v>65</v>
      </c>
      <c r="AI65" s="94" t="s">
        <v>65</v>
      </c>
      <c r="AJ65" s="96" t="s">
        <v>248</v>
      </c>
      <c r="AK65" s="96" t="s">
        <v>869</v>
      </c>
      <c r="AL65" s="96" t="s">
        <v>870</v>
      </c>
      <c r="AM65" s="96" t="s">
        <v>65</v>
      </c>
      <c r="AN65" s="96" t="s">
        <v>562</v>
      </c>
      <c r="AO65" s="96" t="s">
        <v>496</v>
      </c>
      <c r="AP65" s="98" t="s">
        <v>74</v>
      </c>
      <c r="AQ65" s="96" t="s">
        <v>871</v>
      </c>
      <c r="AR65" s="96" t="s">
        <v>777</v>
      </c>
      <c r="AS65" s="95" t="s">
        <v>872</v>
      </c>
      <c r="AT65" s="96" t="s">
        <v>873</v>
      </c>
      <c r="AU65" s="95" t="s">
        <v>874</v>
      </c>
      <c r="AV65" s="95" t="s">
        <v>875</v>
      </c>
      <c r="AW65" s="95" t="s">
        <v>876</v>
      </c>
      <c r="AX65" s="99" t="s">
        <v>877</v>
      </c>
      <c r="AY65" s="95" t="s">
        <v>878</v>
      </c>
    </row>
    <row r="66" ht="75" customHeight="1" spans="1:51">
      <c r="A66" s="94">
        <v>63</v>
      </c>
      <c r="B66" s="94" t="s">
        <v>1049</v>
      </c>
      <c r="C66" s="96" t="s">
        <v>1319</v>
      </c>
      <c r="D66" s="96" t="s">
        <v>1320</v>
      </c>
      <c r="E66" s="94" t="str">
        <f>_xlfn.DISPIMG("ID_CB17D5E7FE7340708331EFF036542EE1",1)</f>
        <v>=DISPIMG("ID_CB17D5E7FE7340708331EFF036542EE1",1)</v>
      </c>
      <c r="F66" s="94" t="s">
        <v>1321</v>
      </c>
      <c r="G66" s="94">
        <v>360.4</v>
      </c>
      <c r="H66" s="95" t="s">
        <v>1322</v>
      </c>
      <c r="I66" s="96" t="s">
        <v>1323</v>
      </c>
      <c r="J66" s="63" t="s">
        <v>94</v>
      </c>
      <c r="K66" s="63">
        <v>3.2</v>
      </c>
      <c r="L66" s="63" t="s">
        <v>592</v>
      </c>
      <c r="M66" s="97" t="s">
        <v>1324</v>
      </c>
      <c r="N66" s="96" t="s">
        <v>1319</v>
      </c>
      <c r="O66" s="96" t="s">
        <v>101</v>
      </c>
      <c r="P66" s="89" t="s">
        <v>65</v>
      </c>
      <c r="Q66" s="96" t="s">
        <v>101</v>
      </c>
      <c r="R66" s="89" t="s">
        <v>65</v>
      </c>
      <c r="S66" s="96" t="s">
        <v>101</v>
      </c>
      <c r="T66" s="118" t="s">
        <v>1325</v>
      </c>
      <c r="U66" s="96" t="s">
        <v>65</v>
      </c>
      <c r="V66" s="96" t="s">
        <v>65</v>
      </c>
      <c r="W66" s="96" t="s">
        <v>65</v>
      </c>
      <c r="X66" s="96" t="s">
        <v>101</v>
      </c>
      <c r="Y66" s="98" t="s">
        <v>132</v>
      </c>
      <c r="Z66" s="98" t="s">
        <v>1326</v>
      </c>
      <c r="AA66" s="98" t="s">
        <v>104</v>
      </c>
      <c r="AB66" s="98" t="s">
        <v>134</v>
      </c>
      <c r="AC66" s="98" t="s">
        <v>179</v>
      </c>
      <c r="AD66" s="98" t="s">
        <v>1327</v>
      </c>
      <c r="AE66" s="95" t="s">
        <v>1134</v>
      </c>
      <c r="AF66" s="95" t="s">
        <v>494</v>
      </c>
      <c r="AG66" s="96" t="s">
        <v>1328</v>
      </c>
      <c r="AH66" s="94" t="s">
        <v>65</v>
      </c>
      <c r="AI66" s="94" t="s">
        <v>65</v>
      </c>
      <c r="AJ66" s="96" t="s">
        <v>248</v>
      </c>
      <c r="AK66" s="96" t="s">
        <v>1329</v>
      </c>
      <c r="AL66" s="96" t="s">
        <v>1330</v>
      </c>
      <c r="AM66" s="96" t="s">
        <v>65</v>
      </c>
      <c r="AN66" s="96" t="s">
        <v>541</v>
      </c>
      <c r="AO66" s="98" t="s">
        <v>111</v>
      </c>
      <c r="AP66" s="98" t="s">
        <v>74</v>
      </c>
      <c r="AQ66" s="96" t="s">
        <v>1331</v>
      </c>
      <c r="AR66" s="96" t="s">
        <v>1100</v>
      </c>
      <c r="AS66" s="95" t="s">
        <v>1332</v>
      </c>
      <c r="AT66" s="96" t="s">
        <v>1333</v>
      </c>
      <c r="AU66" s="95" t="s">
        <v>1334</v>
      </c>
      <c r="AV66" s="95" t="s">
        <v>1335</v>
      </c>
      <c r="AW66" s="95" t="s">
        <v>1336</v>
      </c>
      <c r="AX66" s="99" t="s">
        <v>1337</v>
      </c>
      <c r="AY66" s="95" t="s">
        <v>1338</v>
      </c>
    </row>
    <row r="67" ht="75" customHeight="1" spans="1:51">
      <c r="A67" s="62">
        <v>64</v>
      </c>
      <c r="B67" s="94" t="s">
        <v>1049</v>
      </c>
      <c r="C67" s="96" t="s">
        <v>1339</v>
      </c>
      <c r="D67" s="96" t="s">
        <v>1340</v>
      </c>
      <c r="E67" s="94" t="str">
        <f>_xlfn.DISPIMG("ID_D6962494A6C240298C1DA864CEC38A85",1)</f>
        <v>=DISPIMG("ID_D6962494A6C240298C1DA864CEC38A85",1)</v>
      </c>
      <c r="F67" s="94" t="s">
        <v>1341</v>
      </c>
      <c r="G67" s="94">
        <v>596.84</v>
      </c>
      <c r="H67" s="95" t="s">
        <v>1342</v>
      </c>
      <c r="I67" s="96" t="s">
        <v>1343</v>
      </c>
      <c r="J67" s="63" t="s">
        <v>94</v>
      </c>
      <c r="K67" s="63">
        <v>6.3</v>
      </c>
      <c r="L67" s="63" t="s">
        <v>95</v>
      </c>
      <c r="M67" s="97" t="s">
        <v>1344</v>
      </c>
      <c r="N67" s="96" t="s">
        <v>1339</v>
      </c>
      <c r="O67" s="96" t="s">
        <v>66</v>
      </c>
      <c r="P67" s="89" t="s">
        <v>65</v>
      </c>
      <c r="Q67" s="96" t="s">
        <v>101</v>
      </c>
      <c r="R67" s="89" t="s">
        <v>65</v>
      </c>
      <c r="S67" s="63" t="s">
        <v>66</v>
      </c>
      <c r="T67" s="96" t="s">
        <v>1345</v>
      </c>
      <c r="U67" s="96" t="s">
        <v>1346</v>
      </c>
      <c r="V67" s="96" t="s">
        <v>65</v>
      </c>
      <c r="W67" s="95" t="s">
        <v>1347</v>
      </c>
      <c r="X67" s="96" t="s">
        <v>101</v>
      </c>
      <c r="Y67" s="98" t="s">
        <v>155</v>
      </c>
      <c r="Z67" s="98" t="s">
        <v>1348</v>
      </c>
      <c r="AA67" s="98" t="s">
        <v>104</v>
      </c>
      <c r="AB67" s="98" t="s">
        <v>134</v>
      </c>
      <c r="AC67" s="98" t="s">
        <v>74</v>
      </c>
      <c r="AD67" s="98" t="s">
        <v>517</v>
      </c>
      <c r="AE67" s="95" t="s">
        <v>1349</v>
      </c>
      <c r="AF67" s="95" t="s">
        <v>494</v>
      </c>
      <c r="AG67" s="96" t="s">
        <v>1350</v>
      </c>
      <c r="AH67" s="94" t="s">
        <v>65</v>
      </c>
      <c r="AI67" s="94" t="s">
        <v>65</v>
      </c>
      <c r="AJ67" s="96" t="s">
        <v>1351</v>
      </c>
      <c r="AK67" s="96" t="s">
        <v>108</v>
      </c>
      <c r="AL67" s="96" t="s">
        <v>1352</v>
      </c>
      <c r="AM67" s="96" t="s">
        <v>65</v>
      </c>
      <c r="AN67" s="96" t="s">
        <v>65</v>
      </c>
      <c r="AO67" s="96" t="s">
        <v>1158</v>
      </c>
      <c r="AP67" s="98" t="s">
        <v>74</v>
      </c>
      <c r="AQ67" s="96" t="s">
        <v>252</v>
      </c>
      <c r="AR67" s="96" t="s">
        <v>777</v>
      </c>
      <c r="AS67" s="95" t="s">
        <v>1353</v>
      </c>
      <c r="AT67" s="96" t="s">
        <v>1354</v>
      </c>
      <c r="AU67" s="95" t="s">
        <v>1355</v>
      </c>
      <c r="AV67" s="95" t="s">
        <v>1356</v>
      </c>
      <c r="AW67" s="95" t="s">
        <v>1357</v>
      </c>
      <c r="AX67" s="99" t="s">
        <v>1358</v>
      </c>
      <c r="AY67" s="95" t="s">
        <v>1359</v>
      </c>
    </row>
    <row r="68" ht="75" customHeight="1" spans="1:51">
      <c r="A68" s="92">
        <v>65</v>
      </c>
      <c r="B68" s="94" t="s">
        <v>1049</v>
      </c>
      <c r="C68" s="96" t="s">
        <v>1360</v>
      </c>
      <c r="D68" s="96" t="s">
        <v>1361</v>
      </c>
      <c r="E68" s="94" t="str">
        <f>_xlfn.DISPIMG("ID_5BEA6BB83FA64E83B6210DB543CBA4CF",1)</f>
        <v>=DISPIMG("ID_5BEA6BB83FA64E83B6210DB543CBA4CF",1)</v>
      </c>
      <c r="F68" s="94" t="s">
        <v>1315</v>
      </c>
      <c r="G68" s="94">
        <v>388.36</v>
      </c>
      <c r="H68" s="95" t="s">
        <v>1362</v>
      </c>
      <c r="I68" s="96" t="s">
        <v>1317</v>
      </c>
      <c r="J68" s="63" t="s">
        <v>61</v>
      </c>
      <c r="K68" s="63">
        <v>-0.1</v>
      </c>
      <c r="L68" s="63" t="s">
        <v>724</v>
      </c>
      <c r="M68" s="97" t="s">
        <v>1318</v>
      </c>
      <c r="N68" s="96" t="s">
        <v>1360</v>
      </c>
      <c r="O68" s="96" t="s">
        <v>101</v>
      </c>
      <c r="P68" s="89" t="s">
        <v>65</v>
      </c>
      <c r="Q68" s="96" t="s">
        <v>101</v>
      </c>
      <c r="R68" s="89" t="s">
        <v>65</v>
      </c>
      <c r="S68" s="96" t="s">
        <v>101</v>
      </c>
      <c r="T68" s="96" t="s">
        <v>65</v>
      </c>
      <c r="U68" s="96" t="s">
        <v>65</v>
      </c>
      <c r="V68" s="96" t="s">
        <v>65</v>
      </c>
      <c r="W68" s="95" t="s">
        <v>1363</v>
      </c>
      <c r="X68" s="96" t="s">
        <v>101</v>
      </c>
      <c r="Y68" s="98" t="s">
        <v>132</v>
      </c>
      <c r="Z68" s="98" t="s">
        <v>1364</v>
      </c>
      <c r="AA68" s="98" t="s">
        <v>929</v>
      </c>
      <c r="AB68" s="98" t="s">
        <v>73</v>
      </c>
      <c r="AC68" s="98" t="s">
        <v>74</v>
      </c>
      <c r="AD68" s="98" t="s">
        <v>74</v>
      </c>
      <c r="AE68" s="95" t="s">
        <v>1365</v>
      </c>
      <c r="AF68" s="95" t="s">
        <v>1366</v>
      </c>
      <c r="AG68" s="63" t="s">
        <v>65</v>
      </c>
      <c r="AH68" s="96" t="s">
        <v>1367</v>
      </c>
      <c r="AI68" s="94" t="s">
        <v>65</v>
      </c>
      <c r="AJ68" s="96" t="s">
        <v>77</v>
      </c>
      <c r="AK68" s="96" t="s">
        <v>65</v>
      </c>
      <c r="AL68" s="96" t="s">
        <v>1368</v>
      </c>
      <c r="AM68" s="96" t="s">
        <v>1369</v>
      </c>
      <c r="AN68" s="96" t="s">
        <v>65</v>
      </c>
      <c r="AO68" s="96" t="s">
        <v>341</v>
      </c>
      <c r="AP68" s="96" t="s">
        <v>1370</v>
      </c>
      <c r="AQ68" s="96">
        <v>2</v>
      </c>
      <c r="AR68" s="96" t="s">
        <v>777</v>
      </c>
      <c r="AS68" s="95" t="s">
        <v>1371</v>
      </c>
      <c r="AT68" s="96" t="s">
        <v>1372</v>
      </c>
      <c r="AU68" s="95" t="s">
        <v>1373</v>
      </c>
      <c r="AV68" s="95" t="s">
        <v>1374</v>
      </c>
      <c r="AW68" s="95" t="s">
        <v>1375</v>
      </c>
      <c r="AX68" s="99" t="s">
        <v>1376</v>
      </c>
      <c r="AY68" s="95" t="s">
        <v>1377</v>
      </c>
    </row>
    <row r="69" ht="75" customHeight="1" spans="1:51">
      <c r="A69" s="94">
        <v>66</v>
      </c>
      <c r="B69" s="94" t="s">
        <v>1049</v>
      </c>
      <c r="C69" s="96" t="s">
        <v>1360</v>
      </c>
      <c r="D69" s="96" t="s">
        <v>1361</v>
      </c>
      <c r="E69" s="94" t="str">
        <f>_xlfn.DISPIMG("ID_22D92227DB6747CDA8DAAFEAA812D992",1)</f>
        <v>=DISPIMG("ID_22D92227DB6747CDA8DAAFEAA812D992",1)</v>
      </c>
      <c r="F69" s="94" t="s">
        <v>1315</v>
      </c>
      <c r="G69" s="94">
        <v>388.36</v>
      </c>
      <c r="H69" s="95" t="s">
        <v>1316</v>
      </c>
      <c r="I69" s="96" t="s">
        <v>1317</v>
      </c>
      <c r="J69" s="63" t="s">
        <v>61</v>
      </c>
      <c r="K69" s="63">
        <v>-0.1</v>
      </c>
      <c r="L69" s="63" t="s">
        <v>724</v>
      </c>
      <c r="M69" s="97" t="s">
        <v>1318</v>
      </c>
      <c r="N69" s="96" t="s">
        <v>1360</v>
      </c>
      <c r="O69" s="96" t="s">
        <v>101</v>
      </c>
      <c r="P69" s="89" t="s">
        <v>65</v>
      </c>
      <c r="Q69" s="96" t="s">
        <v>101</v>
      </c>
      <c r="R69" s="89" t="s">
        <v>65</v>
      </c>
      <c r="S69" s="96" t="s">
        <v>101</v>
      </c>
      <c r="T69" s="96" t="s">
        <v>65</v>
      </c>
      <c r="U69" s="96" t="s">
        <v>65</v>
      </c>
      <c r="V69" s="96" t="s">
        <v>65</v>
      </c>
      <c r="W69" s="95" t="s">
        <v>1363</v>
      </c>
      <c r="X69" s="96" t="s">
        <v>101</v>
      </c>
      <c r="Y69" s="98" t="s">
        <v>70</v>
      </c>
      <c r="Z69" s="98" t="s">
        <v>1378</v>
      </c>
      <c r="AA69" s="98" t="s">
        <v>309</v>
      </c>
      <c r="AB69" s="98" t="s">
        <v>796</v>
      </c>
      <c r="AC69" s="98" t="s">
        <v>1379</v>
      </c>
      <c r="AD69" s="98" t="s">
        <v>74</v>
      </c>
      <c r="AE69" s="95" t="s">
        <v>1380</v>
      </c>
      <c r="AF69" s="95" t="s">
        <v>494</v>
      </c>
      <c r="AG69" s="96">
        <v>3.3</v>
      </c>
      <c r="AH69" s="94" t="s">
        <v>65</v>
      </c>
      <c r="AI69" s="94" t="s">
        <v>65</v>
      </c>
      <c r="AJ69" s="96" t="s">
        <v>1381</v>
      </c>
      <c r="AK69" s="96" t="s">
        <v>65</v>
      </c>
      <c r="AL69" s="96" t="s">
        <v>1360</v>
      </c>
      <c r="AM69" s="96" t="s">
        <v>65</v>
      </c>
      <c r="AN69" s="96" t="s">
        <v>65</v>
      </c>
      <c r="AO69" s="96" t="s">
        <v>1158</v>
      </c>
      <c r="AP69" s="98" t="s">
        <v>74</v>
      </c>
      <c r="AQ69" s="96" t="s">
        <v>1382</v>
      </c>
      <c r="AR69" s="96" t="s">
        <v>777</v>
      </c>
      <c r="AS69" s="95" t="s">
        <v>1383</v>
      </c>
      <c r="AT69" s="96" t="s">
        <v>690</v>
      </c>
      <c r="AU69" s="95" t="s">
        <v>1384</v>
      </c>
      <c r="AV69" s="95" t="s">
        <v>1385</v>
      </c>
      <c r="AW69" s="95" t="s">
        <v>1386</v>
      </c>
      <c r="AX69" s="99" t="s">
        <v>1387</v>
      </c>
      <c r="AY69" s="95" t="s">
        <v>1388</v>
      </c>
    </row>
    <row r="70" ht="75" customHeight="1" spans="1:51">
      <c r="A70" s="62">
        <v>67</v>
      </c>
      <c r="B70" s="94" t="s">
        <v>1049</v>
      </c>
      <c r="C70" s="96" t="s">
        <v>1389</v>
      </c>
      <c r="D70" s="96" t="s">
        <v>1390</v>
      </c>
      <c r="E70" s="94" t="str">
        <f>_xlfn.DISPIMG("ID_7C782C7081C144EB880D634F7FD90419",1)</f>
        <v>=DISPIMG("ID_7C782C7081C144EB880D634F7FD90419",1)</v>
      </c>
      <c r="F70" s="94" t="s">
        <v>1127</v>
      </c>
      <c r="G70" s="94">
        <v>456.7</v>
      </c>
      <c r="H70" s="95" t="s">
        <v>1391</v>
      </c>
      <c r="I70" s="96" t="s">
        <v>1392</v>
      </c>
      <c r="J70" s="63" t="s">
        <v>94</v>
      </c>
      <c r="K70" s="63">
        <v>5.4</v>
      </c>
      <c r="L70" s="63" t="s">
        <v>512</v>
      </c>
      <c r="M70" s="97" t="s">
        <v>1393</v>
      </c>
      <c r="N70" s="96" t="s">
        <v>1389</v>
      </c>
      <c r="O70" s="96" t="s">
        <v>101</v>
      </c>
      <c r="P70" s="89" t="s">
        <v>65</v>
      </c>
      <c r="Q70" s="96" t="s">
        <v>66</v>
      </c>
      <c r="R70" s="89" t="s">
        <v>65</v>
      </c>
      <c r="S70" s="96" t="s">
        <v>101</v>
      </c>
      <c r="T70" s="96" t="s">
        <v>65</v>
      </c>
      <c r="U70" s="96" t="s">
        <v>65</v>
      </c>
      <c r="V70" s="96" t="s">
        <v>65</v>
      </c>
      <c r="W70" s="95" t="s">
        <v>1394</v>
      </c>
      <c r="X70" s="96" t="s">
        <v>66</v>
      </c>
      <c r="Y70" s="98" t="s">
        <v>70</v>
      </c>
      <c r="Z70" s="98" t="s">
        <v>1395</v>
      </c>
      <c r="AA70" s="98" t="s">
        <v>72</v>
      </c>
      <c r="AB70" s="98" t="s">
        <v>619</v>
      </c>
      <c r="AC70" s="98" t="s">
        <v>74</v>
      </c>
      <c r="AD70" s="98" t="s">
        <v>74</v>
      </c>
      <c r="AE70" s="95" t="s">
        <v>1215</v>
      </c>
      <c r="AF70" s="95" t="s">
        <v>621</v>
      </c>
      <c r="AG70" s="96" t="s">
        <v>1396</v>
      </c>
      <c r="AH70" s="94" t="s">
        <v>65</v>
      </c>
      <c r="AI70" s="94" t="s">
        <v>205</v>
      </c>
      <c r="AJ70" s="96" t="s">
        <v>77</v>
      </c>
      <c r="AK70" s="96" t="s">
        <v>139</v>
      </c>
      <c r="AL70" s="96" t="s">
        <v>1389</v>
      </c>
      <c r="AM70" s="96" t="s">
        <v>1397</v>
      </c>
      <c r="AN70" s="96" t="s">
        <v>65</v>
      </c>
      <c r="AO70" s="96" t="s">
        <v>79</v>
      </c>
      <c r="AP70" s="98" t="s">
        <v>74</v>
      </c>
      <c r="AQ70" s="96" t="s">
        <v>81</v>
      </c>
      <c r="AR70" s="96" t="s">
        <v>777</v>
      </c>
      <c r="AS70" s="95" t="s">
        <v>1398</v>
      </c>
      <c r="AT70" s="96" t="s">
        <v>1399</v>
      </c>
      <c r="AU70" s="95" t="s">
        <v>1400</v>
      </c>
      <c r="AV70" s="95" t="s">
        <v>1401</v>
      </c>
      <c r="AW70" s="95" t="s">
        <v>1402</v>
      </c>
      <c r="AX70" s="99" t="s">
        <v>1403</v>
      </c>
      <c r="AY70" s="95" t="s">
        <v>1404</v>
      </c>
    </row>
    <row r="71" ht="75" customHeight="1" spans="1:51">
      <c r="A71" s="92">
        <v>68</v>
      </c>
      <c r="B71" s="94" t="s">
        <v>1049</v>
      </c>
      <c r="C71" s="96" t="s">
        <v>1405</v>
      </c>
      <c r="D71" s="96" t="s">
        <v>1406</v>
      </c>
      <c r="E71" s="94" t="str">
        <f>_xlfn.DISPIMG("ID_B6C1108CE5734234B9A011A799C8E5B9",1)</f>
        <v>=DISPIMG("ID_B6C1108CE5734234B9A011A799C8E5B9",1)</v>
      </c>
      <c r="F71" s="94" t="s">
        <v>1407</v>
      </c>
      <c r="G71" s="94">
        <v>804.87</v>
      </c>
      <c r="H71" s="95" t="s">
        <v>1408</v>
      </c>
      <c r="I71" s="96" t="s">
        <v>1409</v>
      </c>
      <c r="J71" s="63" t="s">
        <v>488</v>
      </c>
      <c r="K71" s="63">
        <v>-1.8</v>
      </c>
      <c r="L71" s="63" t="s">
        <v>724</v>
      </c>
      <c r="M71" s="97" t="s">
        <v>1213</v>
      </c>
      <c r="N71" s="96" t="s">
        <v>1405</v>
      </c>
      <c r="O71" s="96" t="s">
        <v>101</v>
      </c>
      <c r="P71" s="89" t="s">
        <v>65</v>
      </c>
      <c r="Q71" s="96" t="s">
        <v>101</v>
      </c>
      <c r="R71" s="89" t="s">
        <v>65</v>
      </c>
      <c r="S71" s="63" t="s">
        <v>66</v>
      </c>
      <c r="T71" s="96" t="s">
        <v>1410</v>
      </c>
      <c r="U71" s="96" t="s">
        <v>65</v>
      </c>
      <c r="V71" s="96" t="s">
        <v>65</v>
      </c>
      <c r="W71" s="95" t="s">
        <v>1411</v>
      </c>
      <c r="X71" s="96" t="s">
        <v>101</v>
      </c>
      <c r="Y71" s="98" t="s">
        <v>132</v>
      </c>
      <c r="Z71" s="98" t="s">
        <v>1412</v>
      </c>
      <c r="AA71" s="98" t="s">
        <v>104</v>
      </c>
      <c r="AB71" s="98" t="s">
        <v>619</v>
      </c>
      <c r="AC71" s="98" t="s">
        <v>74</v>
      </c>
      <c r="AD71" s="98" t="s">
        <v>74</v>
      </c>
      <c r="AE71" s="95" t="s">
        <v>1413</v>
      </c>
      <c r="AF71" s="95" t="s">
        <v>1414</v>
      </c>
      <c r="AG71" s="96" t="s">
        <v>1415</v>
      </c>
      <c r="AH71" s="94" t="s">
        <v>65</v>
      </c>
      <c r="AI71" s="94" t="s">
        <v>65</v>
      </c>
      <c r="AJ71" s="96" t="s">
        <v>1218</v>
      </c>
      <c r="AK71" s="96" t="s">
        <v>65</v>
      </c>
      <c r="AL71" s="96" t="s">
        <v>1416</v>
      </c>
      <c r="AM71" s="96" t="s">
        <v>1417</v>
      </c>
      <c r="AN71" s="96" t="s">
        <v>65</v>
      </c>
      <c r="AO71" s="96" t="s">
        <v>111</v>
      </c>
      <c r="AP71" s="98" t="s">
        <v>74</v>
      </c>
      <c r="AQ71" s="96" t="s">
        <v>81</v>
      </c>
      <c r="AR71" s="96" t="s">
        <v>777</v>
      </c>
      <c r="AS71" s="95" t="s">
        <v>1418</v>
      </c>
      <c r="AT71" s="96" t="s">
        <v>1419</v>
      </c>
      <c r="AU71" s="95" t="s">
        <v>1420</v>
      </c>
      <c r="AV71" s="95" t="s">
        <v>1421</v>
      </c>
      <c r="AW71" s="95" t="s">
        <v>1422</v>
      </c>
      <c r="AX71" s="99" t="s">
        <v>1423</v>
      </c>
      <c r="AY71" s="95" t="s">
        <v>1227</v>
      </c>
    </row>
    <row r="72" ht="75" customHeight="1" spans="1:51">
      <c r="A72" s="94">
        <v>69</v>
      </c>
      <c r="B72" s="94" t="s">
        <v>1049</v>
      </c>
      <c r="C72" s="96" t="s">
        <v>1424</v>
      </c>
      <c r="D72" s="96" t="s">
        <v>1425</v>
      </c>
      <c r="E72" s="94" t="str">
        <f>_xlfn.DISPIMG("ID_4D49EC8A254642578F5168C09E341743",1)</f>
        <v>=DISPIMG("ID_4D49EC8A254642578F5168C09E341743",1)</v>
      </c>
      <c r="F72" s="94" t="s">
        <v>1426</v>
      </c>
      <c r="G72" s="94">
        <v>720.71</v>
      </c>
      <c r="H72" s="95" t="s">
        <v>1427</v>
      </c>
      <c r="I72" s="96" t="s">
        <v>1428</v>
      </c>
      <c r="J72" s="63" t="s">
        <v>94</v>
      </c>
      <c r="K72" s="63">
        <v>2.4</v>
      </c>
      <c r="L72" s="63" t="s">
        <v>95</v>
      </c>
      <c r="M72" s="97" t="s">
        <v>1429</v>
      </c>
      <c r="N72" s="96" t="s">
        <v>1424</v>
      </c>
      <c r="O72" s="96" t="s">
        <v>101</v>
      </c>
      <c r="P72" s="89" t="s">
        <v>65</v>
      </c>
      <c r="Q72" s="96" t="s">
        <v>101</v>
      </c>
      <c r="R72" s="89" t="s">
        <v>65</v>
      </c>
      <c r="S72" s="96" t="s">
        <v>101</v>
      </c>
      <c r="T72" s="96" t="s">
        <v>65</v>
      </c>
      <c r="U72" s="96" t="s">
        <v>65</v>
      </c>
      <c r="V72" s="96" t="s">
        <v>65</v>
      </c>
      <c r="W72" s="96" t="s">
        <v>65</v>
      </c>
      <c r="X72" s="96" t="s">
        <v>101</v>
      </c>
      <c r="Y72" s="98" t="s">
        <v>132</v>
      </c>
      <c r="Z72" s="98" t="s">
        <v>1430</v>
      </c>
      <c r="AA72" s="98" t="s">
        <v>104</v>
      </c>
      <c r="AB72" s="98" t="s">
        <v>134</v>
      </c>
      <c r="AC72" s="98" t="s">
        <v>179</v>
      </c>
      <c r="AD72" s="98" t="s">
        <v>74</v>
      </c>
      <c r="AE72" s="95" t="s">
        <v>620</v>
      </c>
      <c r="AF72" s="95" t="s">
        <v>494</v>
      </c>
      <c r="AG72" s="96" t="s">
        <v>1431</v>
      </c>
      <c r="AH72" s="94" t="s">
        <v>65</v>
      </c>
      <c r="AI72" s="94" t="s">
        <v>205</v>
      </c>
      <c r="AJ72" s="96" t="s">
        <v>77</v>
      </c>
      <c r="AK72" s="96" t="s">
        <v>1432</v>
      </c>
      <c r="AL72" s="96" t="s">
        <v>1433</v>
      </c>
      <c r="AM72" s="96" t="s">
        <v>65</v>
      </c>
      <c r="AN72" s="96" t="s">
        <v>1434</v>
      </c>
      <c r="AO72" s="98" t="s">
        <v>111</v>
      </c>
      <c r="AP72" s="98" t="s">
        <v>74</v>
      </c>
      <c r="AQ72" s="96" t="s">
        <v>81</v>
      </c>
      <c r="AR72" s="95" t="s">
        <v>1435</v>
      </c>
      <c r="AS72" s="95" t="s">
        <v>1436</v>
      </c>
      <c r="AT72" s="96" t="s">
        <v>1437</v>
      </c>
      <c r="AU72" s="95" t="s">
        <v>1438</v>
      </c>
      <c r="AV72" s="95" t="s">
        <v>1439</v>
      </c>
      <c r="AW72" s="95" t="s">
        <v>1440</v>
      </c>
      <c r="AX72" s="99" t="s">
        <v>1441</v>
      </c>
      <c r="AY72" s="95" t="s">
        <v>1442</v>
      </c>
    </row>
    <row r="73" ht="75" customHeight="1" spans="1:51">
      <c r="A73" s="62">
        <v>70</v>
      </c>
      <c r="B73" s="94" t="s">
        <v>1049</v>
      </c>
      <c r="C73" s="96" t="s">
        <v>1443</v>
      </c>
      <c r="D73" s="96" t="s">
        <v>1444</v>
      </c>
      <c r="E73" s="94" t="str">
        <f>_xlfn.DISPIMG("ID_CA2B86D79197419B926E18B6D3C24905",1)</f>
        <v>=DISPIMG("ID_CA2B86D79197419B926E18B6D3C24905",1)</v>
      </c>
      <c r="F73" s="94" t="s">
        <v>1445</v>
      </c>
      <c r="G73" s="94">
        <v>450.61</v>
      </c>
      <c r="H73" s="95" t="s">
        <v>1446</v>
      </c>
      <c r="I73" s="96" t="s">
        <v>1447</v>
      </c>
      <c r="J73" s="63" t="s">
        <v>94</v>
      </c>
      <c r="K73" s="63">
        <v>5.8</v>
      </c>
      <c r="L73" s="63" t="s">
        <v>592</v>
      </c>
      <c r="M73" s="97" t="s">
        <v>1324</v>
      </c>
      <c r="N73" s="96" t="s">
        <v>1443</v>
      </c>
      <c r="O73" s="96" t="s">
        <v>101</v>
      </c>
      <c r="P73" s="89" t="s">
        <v>65</v>
      </c>
      <c r="Q73" s="96" t="s">
        <v>101</v>
      </c>
      <c r="R73" s="89" t="s">
        <v>65</v>
      </c>
      <c r="S73" s="96" t="s">
        <v>101</v>
      </c>
      <c r="T73" s="96" t="s">
        <v>65</v>
      </c>
      <c r="U73" s="96" t="s">
        <v>65</v>
      </c>
      <c r="V73" s="96" t="s">
        <v>65</v>
      </c>
      <c r="W73" s="96" t="s">
        <v>65</v>
      </c>
      <c r="X73" s="96" t="s">
        <v>101</v>
      </c>
      <c r="Y73" s="98" t="s">
        <v>132</v>
      </c>
      <c r="Z73" s="98" t="s">
        <v>1448</v>
      </c>
      <c r="AA73" s="98" t="s">
        <v>929</v>
      </c>
      <c r="AB73" s="98" t="s">
        <v>134</v>
      </c>
      <c r="AC73" s="98" t="s">
        <v>74</v>
      </c>
      <c r="AD73" s="98" t="s">
        <v>1449</v>
      </c>
      <c r="AE73" s="95" t="s">
        <v>642</v>
      </c>
      <c r="AF73" s="95" t="s">
        <v>494</v>
      </c>
      <c r="AG73" s="96" t="s">
        <v>1450</v>
      </c>
      <c r="AH73" s="94" t="s">
        <v>65</v>
      </c>
      <c r="AI73" s="94" t="s">
        <v>65</v>
      </c>
      <c r="AJ73" s="96" t="s">
        <v>77</v>
      </c>
      <c r="AK73" s="96" t="s">
        <v>139</v>
      </c>
      <c r="AL73" s="96" t="s">
        <v>1451</v>
      </c>
      <c r="AM73" s="96" t="s">
        <v>65</v>
      </c>
      <c r="AN73" s="96" t="s">
        <v>65</v>
      </c>
      <c r="AO73" s="98" t="s">
        <v>111</v>
      </c>
      <c r="AP73" s="98" t="s">
        <v>74</v>
      </c>
      <c r="AQ73" s="96" t="s">
        <v>81</v>
      </c>
      <c r="AR73" s="95" t="s">
        <v>1452</v>
      </c>
      <c r="AS73" s="95" t="s">
        <v>1453</v>
      </c>
      <c r="AT73" s="96" t="s">
        <v>1454</v>
      </c>
      <c r="AU73" s="95" t="s">
        <v>1455</v>
      </c>
      <c r="AV73" s="95" t="s">
        <v>1456</v>
      </c>
      <c r="AW73" s="95" t="s">
        <v>1457</v>
      </c>
      <c r="AX73" s="99" t="s">
        <v>1458</v>
      </c>
      <c r="AY73" s="95" t="s">
        <v>1459</v>
      </c>
    </row>
    <row r="74" ht="75" customHeight="1" spans="1:51">
      <c r="A74" s="92">
        <v>71</v>
      </c>
      <c r="B74" s="94" t="s">
        <v>1049</v>
      </c>
      <c r="C74" s="96" t="s">
        <v>1460</v>
      </c>
      <c r="D74" s="96" t="s">
        <v>1461</v>
      </c>
      <c r="E74" s="119" t="str">
        <f>_xlfn.DISPIMG("ID_D104A6378B4E4FE5991AAB96E83BB407",1)</f>
        <v>=DISPIMG("ID_D104A6378B4E4FE5991AAB96E83BB407",1)</v>
      </c>
      <c r="F74" s="94" t="s">
        <v>1462</v>
      </c>
      <c r="G74" s="94">
        <v>472.7</v>
      </c>
      <c r="H74" s="95" t="s">
        <v>1463</v>
      </c>
      <c r="I74" s="96" t="s">
        <v>1464</v>
      </c>
      <c r="J74" s="63" t="s">
        <v>94</v>
      </c>
      <c r="K74" s="63">
        <v>5.3</v>
      </c>
      <c r="L74" s="63" t="s">
        <v>512</v>
      </c>
      <c r="M74" s="97" t="s">
        <v>1465</v>
      </c>
      <c r="N74" s="96" t="s">
        <v>1460</v>
      </c>
      <c r="O74" s="96" t="s">
        <v>101</v>
      </c>
      <c r="P74" s="89" t="s">
        <v>65</v>
      </c>
      <c r="Q74" s="96" t="s">
        <v>101</v>
      </c>
      <c r="R74" s="89" t="s">
        <v>65</v>
      </c>
      <c r="S74" s="96" t="s">
        <v>101</v>
      </c>
      <c r="T74" s="96" t="s">
        <v>65</v>
      </c>
      <c r="U74" s="96" t="s">
        <v>65</v>
      </c>
      <c r="V74" s="96" t="s">
        <v>65</v>
      </c>
      <c r="W74" s="96" t="s">
        <v>65</v>
      </c>
      <c r="X74" s="96" t="s">
        <v>66</v>
      </c>
      <c r="Y74" s="98" t="s">
        <v>70</v>
      </c>
      <c r="Z74" s="98" t="s">
        <v>1466</v>
      </c>
      <c r="AA74" s="98" t="s">
        <v>72</v>
      </c>
      <c r="AB74" s="98" t="s">
        <v>1007</v>
      </c>
      <c r="AC74" s="98" t="s">
        <v>74</v>
      </c>
      <c r="AD74" s="98" t="s">
        <v>74</v>
      </c>
      <c r="AE74" s="95" t="s">
        <v>1215</v>
      </c>
      <c r="AF74" s="95" t="s">
        <v>1301</v>
      </c>
      <c r="AG74" s="96" t="s">
        <v>1467</v>
      </c>
      <c r="AH74" s="94" t="s">
        <v>65</v>
      </c>
      <c r="AI74" s="94" t="s">
        <v>205</v>
      </c>
      <c r="AJ74" s="96" t="s">
        <v>248</v>
      </c>
      <c r="AK74" s="96" t="s">
        <v>1468</v>
      </c>
      <c r="AL74" s="96" t="s">
        <v>1460</v>
      </c>
      <c r="AM74" s="96" t="s">
        <v>65</v>
      </c>
      <c r="AN74" s="96" t="s">
        <v>65</v>
      </c>
      <c r="AO74" s="98" t="s">
        <v>111</v>
      </c>
      <c r="AP74" s="98" t="s">
        <v>74</v>
      </c>
      <c r="AQ74" s="96" t="s">
        <v>81</v>
      </c>
      <c r="AR74" s="96" t="s">
        <v>1061</v>
      </c>
      <c r="AS74" s="95" t="s">
        <v>1469</v>
      </c>
      <c r="AT74" s="96" t="s">
        <v>1470</v>
      </c>
      <c r="AU74" s="95" t="s">
        <v>1471</v>
      </c>
      <c r="AV74" s="95" t="s">
        <v>1472</v>
      </c>
      <c r="AW74" s="95" t="s">
        <v>1473</v>
      </c>
      <c r="AX74" s="99" t="s">
        <v>1474</v>
      </c>
      <c r="AY74" s="95" t="s">
        <v>1475</v>
      </c>
    </row>
    <row r="75" ht="75" customHeight="1" spans="1:51">
      <c r="A75" s="94">
        <v>72</v>
      </c>
      <c r="B75" s="94" t="s">
        <v>1049</v>
      </c>
      <c r="C75" s="96" t="s">
        <v>1476</v>
      </c>
      <c r="D75" s="96" t="s">
        <v>1477</v>
      </c>
      <c r="E75" s="94" t="str">
        <f>_xlfn.DISPIMG("ID_3D2941C61A2F4A7B82828EC87282CBB4",1)</f>
        <v>=DISPIMG("ID_3D2941C61A2F4A7B82828EC87282CBB4",1)</v>
      </c>
      <c r="F75" s="94" t="s">
        <v>1478</v>
      </c>
      <c r="G75" s="94">
        <v>508.66</v>
      </c>
      <c r="H75" s="95" t="s">
        <v>1479</v>
      </c>
      <c r="I75" s="96" t="s">
        <v>1480</v>
      </c>
      <c r="J75" s="63" t="s">
        <v>94</v>
      </c>
      <c r="K75" s="63">
        <v>4.2</v>
      </c>
      <c r="L75" s="63" t="s">
        <v>512</v>
      </c>
      <c r="M75" s="97" t="s">
        <v>1481</v>
      </c>
      <c r="N75" s="96" t="s">
        <v>1476</v>
      </c>
      <c r="O75" s="96" t="s">
        <v>101</v>
      </c>
      <c r="P75" s="89" t="s">
        <v>65</v>
      </c>
      <c r="Q75" s="96" t="s">
        <v>101</v>
      </c>
      <c r="R75" s="89" t="s">
        <v>65</v>
      </c>
      <c r="S75" s="96" t="s">
        <v>101</v>
      </c>
      <c r="T75" s="96" t="s">
        <v>65</v>
      </c>
      <c r="U75" s="96" t="s">
        <v>65</v>
      </c>
      <c r="V75" s="96" t="s">
        <v>65</v>
      </c>
      <c r="W75" s="95" t="s">
        <v>1482</v>
      </c>
      <c r="X75" s="96" t="s">
        <v>101</v>
      </c>
      <c r="Y75" s="98" t="s">
        <v>155</v>
      </c>
      <c r="Z75" s="98" t="s">
        <v>1483</v>
      </c>
      <c r="AA75" s="98" t="s">
        <v>929</v>
      </c>
      <c r="AB75" s="98" t="s">
        <v>73</v>
      </c>
      <c r="AC75" s="98" t="s">
        <v>74</v>
      </c>
      <c r="AD75" s="98" t="s">
        <v>74</v>
      </c>
      <c r="AE75" s="95" t="s">
        <v>1484</v>
      </c>
      <c r="AF75" s="95" t="s">
        <v>1198</v>
      </c>
      <c r="AG75" s="96" t="s">
        <v>1485</v>
      </c>
      <c r="AH75" s="94" t="s">
        <v>65</v>
      </c>
      <c r="AI75" s="94" t="s">
        <v>65</v>
      </c>
      <c r="AJ75" s="96" t="s">
        <v>77</v>
      </c>
      <c r="AK75" s="96" t="s">
        <v>65</v>
      </c>
      <c r="AL75" s="96" t="s">
        <v>1486</v>
      </c>
      <c r="AM75" s="96" t="s">
        <v>1487</v>
      </c>
      <c r="AN75" s="96" t="s">
        <v>65</v>
      </c>
      <c r="AO75" s="96" t="s">
        <v>496</v>
      </c>
      <c r="AP75" s="96" t="s">
        <v>1488</v>
      </c>
      <c r="AQ75" s="96" t="s">
        <v>65</v>
      </c>
      <c r="AR75" s="95" t="s">
        <v>1489</v>
      </c>
      <c r="AS75" s="95" t="s">
        <v>1490</v>
      </c>
      <c r="AT75" s="96" t="s">
        <v>1491</v>
      </c>
      <c r="AU75" s="95" t="s">
        <v>1492</v>
      </c>
      <c r="AV75" s="95" t="s">
        <v>1493</v>
      </c>
      <c r="AW75" s="95" t="s">
        <v>1494</v>
      </c>
      <c r="AX75" s="99" t="s">
        <v>1495</v>
      </c>
      <c r="AY75" s="95" t="s">
        <v>1496</v>
      </c>
    </row>
    <row r="76" ht="75" customHeight="1" spans="1:51">
      <c r="A76" s="62">
        <v>73</v>
      </c>
      <c r="B76" s="94" t="s">
        <v>1049</v>
      </c>
      <c r="C76" s="96" t="s">
        <v>1497</v>
      </c>
      <c r="D76" s="96" t="s">
        <v>1498</v>
      </c>
      <c r="E76" s="94" t="str">
        <f>_xlfn.DISPIMG("ID_06CE7D6AA3994589B97FB7C8C450F596",1)</f>
        <v>=DISPIMG("ID_06CE7D6AA3994589B97FB7C8C450F596",1)</v>
      </c>
      <c r="F76" s="94" t="s">
        <v>1499</v>
      </c>
      <c r="G76" s="94">
        <v>1131.27</v>
      </c>
      <c r="H76" s="95" t="s">
        <v>1500</v>
      </c>
      <c r="I76" s="96" t="s">
        <v>1501</v>
      </c>
      <c r="J76" s="63" t="s">
        <v>488</v>
      </c>
      <c r="K76" s="63">
        <v>1.5</v>
      </c>
      <c r="L76" s="63" t="s">
        <v>512</v>
      </c>
      <c r="M76" s="97" t="s">
        <v>1502</v>
      </c>
      <c r="N76" s="96" t="s">
        <v>1497</v>
      </c>
      <c r="O76" s="96" t="s">
        <v>66</v>
      </c>
      <c r="P76" s="89" t="s">
        <v>65</v>
      </c>
      <c r="Q76" s="96" t="s">
        <v>101</v>
      </c>
      <c r="R76" s="89" t="s">
        <v>65</v>
      </c>
      <c r="S76" s="96" t="s">
        <v>101</v>
      </c>
      <c r="T76" s="96" t="s">
        <v>65</v>
      </c>
      <c r="U76" s="96" t="s">
        <v>65</v>
      </c>
      <c r="V76" s="96" t="s">
        <v>65</v>
      </c>
      <c r="W76" s="95" t="s">
        <v>1503</v>
      </c>
      <c r="X76" s="96" t="s">
        <v>66</v>
      </c>
      <c r="Y76" s="98" t="s">
        <v>70</v>
      </c>
      <c r="Z76" s="98" t="s">
        <v>1504</v>
      </c>
      <c r="AA76" s="98" t="s">
        <v>72</v>
      </c>
      <c r="AB76" s="98" t="s">
        <v>73</v>
      </c>
      <c r="AC76" s="98" t="s">
        <v>74</v>
      </c>
      <c r="AD76" s="98" t="s">
        <v>74</v>
      </c>
      <c r="AE76" s="95" t="s">
        <v>774</v>
      </c>
      <c r="AF76" s="95" t="s">
        <v>1505</v>
      </c>
      <c r="AG76" s="63" t="s">
        <v>65</v>
      </c>
      <c r="AH76" s="96" t="s">
        <v>1506</v>
      </c>
      <c r="AI76" s="94" t="s">
        <v>65</v>
      </c>
      <c r="AJ76" s="96" t="s">
        <v>1507</v>
      </c>
      <c r="AK76" s="96" t="s">
        <v>65</v>
      </c>
      <c r="AL76" s="96" t="s">
        <v>1497</v>
      </c>
      <c r="AM76" s="96" t="s">
        <v>65</v>
      </c>
      <c r="AN76" s="96" t="s">
        <v>65</v>
      </c>
      <c r="AO76" s="96" t="s">
        <v>1158</v>
      </c>
      <c r="AP76" s="96" t="s">
        <v>1508</v>
      </c>
      <c r="AQ76" s="96" t="s">
        <v>1509</v>
      </c>
      <c r="AR76" s="95" t="s">
        <v>1510</v>
      </c>
      <c r="AS76" s="95" t="s">
        <v>1511</v>
      </c>
      <c r="AT76" s="96" t="s">
        <v>1512</v>
      </c>
      <c r="AU76" s="95" t="s">
        <v>1513</v>
      </c>
      <c r="AV76" s="95" t="s">
        <v>1514</v>
      </c>
      <c r="AW76" s="95" t="s">
        <v>1515</v>
      </c>
      <c r="AX76" s="99" t="s">
        <v>1516</v>
      </c>
      <c r="AY76" s="95" t="s">
        <v>1517</v>
      </c>
    </row>
    <row r="77" ht="75" customHeight="1" spans="1:51">
      <c r="A77" s="92">
        <v>74</v>
      </c>
      <c r="B77" s="94" t="s">
        <v>1049</v>
      </c>
      <c r="C77" s="96" t="s">
        <v>1518</v>
      </c>
      <c r="D77" s="96" t="s">
        <v>1519</v>
      </c>
      <c r="E77" s="94" t="str">
        <f>_xlfn.DISPIMG("ID_76F0B705FFE149DD9E443AF4B5A9E26E",1)</f>
        <v>=DISPIMG("ID_76F0B705FFE149DD9E443AF4B5A9E26E",1)</v>
      </c>
      <c r="F77" s="94" t="s">
        <v>1520</v>
      </c>
      <c r="G77" s="94">
        <v>784.97</v>
      </c>
      <c r="H77" s="95" t="s">
        <v>788</v>
      </c>
      <c r="I77" s="96" t="s">
        <v>789</v>
      </c>
      <c r="J77" s="63" t="s">
        <v>488</v>
      </c>
      <c r="K77" s="63">
        <v>0.5</v>
      </c>
      <c r="L77" s="63" t="s">
        <v>790</v>
      </c>
      <c r="M77" s="97" t="s">
        <v>791</v>
      </c>
      <c r="N77" s="96" t="s">
        <v>1518</v>
      </c>
      <c r="O77" s="96" t="s">
        <v>101</v>
      </c>
      <c r="P77" s="89" t="s">
        <v>65</v>
      </c>
      <c r="Q77" s="96" t="s">
        <v>101</v>
      </c>
      <c r="R77" s="89" t="s">
        <v>65</v>
      </c>
      <c r="S77" s="63" t="s">
        <v>66</v>
      </c>
      <c r="T77" s="96" t="s">
        <v>793</v>
      </c>
      <c r="U77" s="96" t="s">
        <v>65</v>
      </c>
      <c r="V77" s="96" t="s">
        <v>65</v>
      </c>
      <c r="W77" s="95" t="s">
        <v>1521</v>
      </c>
      <c r="X77" s="96" t="s">
        <v>101</v>
      </c>
      <c r="Y77" s="98" t="s">
        <v>132</v>
      </c>
      <c r="Z77" s="98" t="s">
        <v>1522</v>
      </c>
      <c r="AA77" s="98" t="s">
        <v>104</v>
      </c>
      <c r="AB77" s="98" t="s">
        <v>796</v>
      </c>
      <c r="AC77" s="98" t="s">
        <v>74</v>
      </c>
      <c r="AD77" s="98" t="s">
        <v>74</v>
      </c>
      <c r="AE77" s="95" t="s">
        <v>1523</v>
      </c>
      <c r="AF77" s="95" t="s">
        <v>1301</v>
      </c>
      <c r="AG77" s="96" t="s">
        <v>1467</v>
      </c>
      <c r="AH77" s="96" t="s">
        <v>65</v>
      </c>
      <c r="AI77" s="94" t="s">
        <v>205</v>
      </c>
      <c r="AJ77" s="96" t="s">
        <v>77</v>
      </c>
      <c r="AK77" s="96" t="s">
        <v>65</v>
      </c>
      <c r="AL77" s="96" t="s">
        <v>1524</v>
      </c>
      <c r="AM77" s="96" t="s">
        <v>65</v>
      </c>
      <c r="AN77" s="96" t="s">
        <v>1525</v>
      </c>
      <c r="AO77" s="96" t="s">
        <v>111</v>
      </c>
      <c r="AP77" s="96" t="s">
        <v>1526</v>
      </c>
      <c r="AQ77" s="96" t="s">
        <v>1527</v>
      </c>
      <c r="AR77" s="95" t="s">
        <v>1528</v>
      </c>
      <c r="AS77" s="95" t="s">
        <v>1529</v>
      </c>
      <c r="AT77" s="96" t="s">
        <v>1530</v>
      </c>
      <c r="AU77" s="95" t="s">
        <v>1531</v>
      </c>
      <c r="AV77" s="95" t="s">
        <v>1532</v>
      </c>
      <c r="AW77" s="95" t="s">
        <v>1533</v>
      </c>
      <c r="AX77" s="99" t="s">
        <v>1534</v>
      </c>
      <c r="AY77" s="95" t="s">
        <v>806</v>
      </c>
    </row>
    <row r="78" ht="75" customHeight="1" spans="1:51">
      <c r="A78" s="94">
        <v>75</v>
      </c>
      <c r="B78" s="94" t="s">
        <v>1049</v>
      </c>
      <c r="C78" s="96" t="s">
        <v>1535</v>
      </c>
      <c r="D78" s="96" t="s">
        <v>1536</v>
      </c>
      <c r="E78" s="94" t="str">
        <f>_xlfn.DISPIMG("ID_F656040D3D47483AA063759AD8BF18A3",1)</f>
        <v>=DISPIMG("ID_F656040D3D47483AA063759AD8BF18A3",1)</v>
      </c>
      <c r="F78" s="94" t="s">
        <v>1537</v>
      </c>
      <c r="G78" s="94">
        <v>630.07</v>
      </c>
      <c r="H78" s="95" t="s">
        <v>1538</v>
      </c>
      <c r="I78" s="96" t="s">
        <v>1539</v>
      </c>
      <c r="J78" s="63" t="s">
        <v>94</v>
      </c>
      <c r="K78" s="63">
        <v>12.5</v>
      </c>
      <c r="L78" s="63" t="s">
        <v>512</v>
      </c>
      <c r="M78" s="97" t="s">
        <v>1540</v>
      </c>
      <c r="N78" s="96" t="s">
        <v>1535</v>
      </c>
      <c r="O78" s="96" t="s">
        <v>101</v>
      </c>
      <c r="P78" s="89" t="s">
        <v>65</v>
      </c>
      <c r="Q78" s="96" t="s">
        <v>101</v>
      </c>
      <c r="R78" s="89" t="s">
        <v>65</v>
      </c>
      <c r="S78" s="96" t="s">
        <v>101</v>
      </c>
      <c r="T78" s="96" t="s">
        <v>65</v>
      </c>
      <c r="U78" s="96" t="s">
        <v>65</v>
      </c>
      <c r="V78" s="96" t="s">
        <v>65</v>
      </c>
      <c r="W78" s="96" t="s">
        <v>65</v>
      </c>
      <c r="X78" s="96" t="s">
        <v>101</v>
      </c>
      <c r="Y78" s="98" t="s">
        <v>132</v>
      </c>
      <c r="Z78" s="98" t="s">
        <v>1541</v>
      </c>
      <c r="AA78" s="98" t="s">
        <v>104</v>
      </c>
      <c r="AB78" s="98" t="s">
        <v>619</v>
      </c>
      <c r="AC78" s="98" t="s">
        <v>74</v>
      </c>
      <c r="AD78" s="98" t="s">
        <v>74</v>
      </c>
      <c r="AE78" s="95" t="s">
        <v>1542</v>
      </c>
      <c r="AF78" s="95" t="s">
        <v>621</v>
      </c>
      <c r="AG78" s="96" t="s">
        <v>1543</v>
      </c>
      <c r="AH78" s="96" t="s">
        <v>65</v>
      </c>
      <c r="AI78" s="94" t="s">
        <v>205</v>
      </c>
      <c r="AJ78" s="96" t="s">
        <v>798</v>
      </c>
      <c r="AK78" s="96" t="s">
        <v>108</v>
      </c>
      <c r="AL78" s="96" t="s">
        <v>1544</v>
      </c>
      <c r="AM78" s="96" t="s">
        <v>1545</v>
      </c>
      <c r="AN78" s="96" t="s">
        <v>1157</v>
      </c>
      <c r="AO78" s="98" t="s">
        <v>111</v>
      </c>
      <c r="AP78" s="98" t="s">
        <v>74</v>
      </c>
      <c r="AQ78" s="96" t="s">
        <v>1546</v>
      </c>
      <c r="AR78" s="95" t="s">
        <v>1547</v>
      </c>
      <c r="AS78" s="95" t="s">
        <v>1548</v>
      </c>
      <c r="AT78" s="96" t="s">
        <v>1549</v>
      </c>
      <c r="AU78" s="95" t="s">
        <v>1550</v>
      </c>
      <c r="AV78" s="95" t="s">
        <v>1551</v>
      </c>
      <c r="AW78" s="95" t="s">
        <v>1552</v>
      </c>
      <c r="AX78" s="99" t="s">
        <v>1553</v>
      </c>
      <c r="AY78" s="95" t="s">
        <v>1554</v>
      </c>
    </row>
    <row r="79" ht="75" customHeight="1" spans="1:51">
      <c r="A79" s="62">
        <v>76</v>
      </c>
      <c r="B79" s="94" t="s">
        <v>1049</v>
      </c>
      <c r="C79" s="96" t="s">
        <v>1555</v>
      </c>
      <c r="D79" s="96" t="s">
        <v>1556</v>
      </c>
      <c r="E79" s="94" t="str">
        <f>_xlfn.DISPIMG("ID_95C3C489B70A473CBBC49299557F61F0",1)</f>
        <v>=DISPIMG("ID_95C3C489B70A473CBBC49299557F61F0",1)</v>
      </c>
      <c r="F79" s="94" t="s">
        <v>767</v>
      </c>
      <c r="G79" s="94">
        <v>931.15</v>
      </c>
      <c r="H79" s="95" t="s">
        <v>1557</v>
      </c>
      <c r="I79" s="96" t="s">
        <v>1558</v>
      </c>
      <c r="J79" s="63" t="s">
        <v>94</v>
      </c>
      <c r="K79" s="63">
        <v>0.8</v>
      </c>
      <c r="L79" s="63" t="s">
        <v>724</v>
      </c>
      <c r="M79" s="97" t="s">
        <v>1559</v>
      </c>
      <c r="N79" s="96" t="s">
        <v>1555</v>
      </c>
      <c r="O79" s="96" t="s">
        <v>101</v>
      </c>
      <c r="P79" s="89" t="s">
        <v>65</v>
      </c>
      <c r="Q79" s="96" t="s">
        <v>101</v>
      </c>
      <c r="R79" s="89" t="s">
        <v>65</v>
      </c>
      <c r="S79" s="96" t="s">
        <v>101</v>
      </c>
      <c r="T79" s="96" t="s">
        <v>65</v>
      </c>
      <c r="U79" s="96" t="s">
        <v>65</v>
      </c>
      <c r="V79" s="96" t="s">
        <v>65</v>
      </c>
      <c r="W79" s="96" t="s">
        <v>65</v>
      </c>
      <c r="X79" s="96" t="s">
        <v>66</v>
      </c>
      <c r="Y79" s="98" t="s">
        <v>70</v>
      </c>
      <c r="Z79" s="98" t="s">
        <v>1560</v>
      </c>
      <c r="AA79" s="98" t="s">
        <v>72</v>
      </c>
      <c r="AB79" s="98" t="s">
        <v>310</v>
      </c>
      <c r="AC79" s="98" t="s">
        <v>74</v>
      </c>
      <c r="AD79" s="98" t="s">
        <v>74</v>
      </c>
      <c r="AE79" s="95" t="s">
        <v>1561</v>
      </c>
      <c r="AF79" s="95" t="s">
        <v>1562</v>
      </c>
      <c r="AG79" s="63" t="s">
        <v>65</v>
      </c>
      <c r="AH79" s="96" t="s">
        <v>1563</v>
      </c>
      <c r="AI79" s="94" t="s">
        <v>205</v>
      </c>
      <c r="AJ79" s="96" t="s">
        <v>77</v>
      </c>
      <c r="AK79" s="96" t="s">
        <v>108</v>
      </c>
      <c r="AL79" s="96" t="s">
        <v>1555</v>
      </c>
      <c r="AM79" s="96" t="s">
        <v>1564</v>
      </c>
      <c r="AN79" s="96" t="s">
        <v>65</v>
      </c>
      <c r="AO79" s="96" t="s">
        <v>111</v>
      </c>
      <c r="AP79" s="96" t="s">
        <v>1565</v>
      </c>
      <c r="AQ79" s="96" t="s">
        <v>1566</v>
      </c>
      <c r="AR79" s="95" t="s">
        <v>1567</v>
      </c>
      <c r="AS79" s="95" t="s">
        <v>1568</v>
      </c>
      <c r="AT79" s="96" t="s">
        <v>1569</v>
      </c>
      <c r="AU79" s="95" t="s">
        <v>1570</v>
      </c>
      <c r="AV79" s="95" t="s">
        <v>1571</v>
      </c>
      <c r="AW79" s="95" t="s">
        <v>1572</v>
      </c>
      <c r="AX79" s="99" t="s">
        <v>1573</v>
      </c>
      <c r="AY79" s="95" t="s">
        <v>1574</v>
      </c>
    </row>
    <row r="80" ht="75" customHeight="1" spans="1:51">
      <c r="A80" s="92">
        <v>77</v>
      </c>
      <c r="B80" s="94" t="s">
        <v>1049</v>
      </c>
      <c r="C80" s="96" t="s">
        <v>1575</v>
      </c>
      <c r="D80" s="96" t="s">
        <v>1576</v>
      </c>
      <c r="E80" s="94" t="str">
        <f>_xlfn.DISPIMG("ID_BA1321E76FD3494A8347639C69A320A1",1)</f>
        <v>=DISPIMG("ID_BA1321E76FD3494A8347639C69A320A1",1)</v>
      </c>
      <c r="F80" s="94" t="s">
        <v>1577</v>
      </c>
      <c r="G80" s="94">
        <v>346.51</v>
      </c>
      <c r="H80" s="95" t="s">
        <v>1578</v>
      </c>
      <c r="I80" s="120" t="s">
        <v>1579</v>
      </c>
      <c r="J80" s="121" t="s">
        <v>488</v>
      </c>
      <c r="K80" s="121" t="s">
        <v>1580</v>
      </c>
      <c r="L80" s="121" t="s">
        <v>512</v>
      </c>
      <c r="M80" s="97" t="s">
        <v>1581</v>
      </c>
      <c r="N80" s="96" t="s">
        <v>1575</v>
      </c>
      <c r="O80" s="96" t="s">
        <v>101</v>
      </c>
      <c r="P80" s="89" t="s">
        <v>65</v>
      </c>
      <c r="Q80" s="96" t="s">
        <v>101</v>
      </c>
      <c r="R80" s="89" t="s">
        <v>65</v>
      </c>
      <c r="S80" s="96" t="s">
        <v>101</v>
      </c>
      <c r="T80" s="96" t="s">
        <v>65</v>
      </c>
      <c r="U80" s="96" t="s">
        <v>65</v>
      </c>
      <c r="V80" s="96" t="s">
        <v>65</v>
      </c>
      <c r="W80" s="96" t="s">
        <v>65</v>
      </c>
      <c r="X80" s="96" t="s">
        <v>66</v>
      </c>
      <c r="Y80" s="98" t="s">
        <v>70</v>
      </c>
      <c r="Z80" s="98" t="s">
        <v>1582</v>
      </c>
      <c r="AA80" s="98" t="s">
        <v>72</v>
      </c>
      <c r="AB80" s="98" t="s">
        <v>134</v>
      </c>
      <c r="AC80" s="98" t="s">
        <v>74</v>
      </c>
      <c r="AD80" s="98" t="s">
        <v>74</v>
      </c>
      <c r="AE80" s="95" t="s">
        <v>1561</v>
      </c>
      <c r="AF80" s="95" t="s">
        <v>621</v>
      </c>
      <c r="AG80" s="96" t="s">
        <v>1583</v>
      </c>
      <c r="AH80" s="96" t="s">
        <v>65</v>
      </c>
      <c r="AI80" s="94" t="s">
        <v>205</v>
      </c>
      <c r="AJ80" s="96" t="s">
        <v>798</v>
      </c>
      <c r="AK80" s="96" t="s">
        <v>1010</v>
      </c>
      <c r="AL80" s="96" t="s">
        <v>1584</v>
      </c>
      <c r="AM80" s="96" t="s">
        <v>1585</v>
      </c>
      <c r="AN80" s="96" t="s">
        <v>65</v>
      </c>
      <c r="AO80" s="96" t="s">
        <v>111</v>
      </c>
      <c r="AP80" s="96" t="s">
        <v>1586</v>
      </c>
      <c r="AQ80" s="96" t="s">
        <v>1527</v>
      </c>
      <c r="AR80" s="95" t="s">
        <v>1587</v>
      </c>
      <c r="AS80" s="95" t="s">
        <v>1588</v>
      </c>
      <c r="AT80" s="96" t="s">
        <v>1589</v>
      </c>
      <c r="AU80" s="95" t="s">
        <v>1590</v>
      </c>
      <c r="AV80" s="95" t="s">
        <v>1591</v>
      </c>
      <c r="AW80" s="95" t="s">
        <v>1592</v>
      </c>
      <c r="AX80" s="99" t="s">
        <v>1593</v>
      </c>
      <c r="AY80" s="95" t="s">
        <v>1594</v>
      </c>
    </row>
    <row r="81" ht="75" customHeight="1" spans="1:51">
      <c r="A81" s="94">
        <v>78</v>
      </c>
      <c r="B81" s="94" t="s">
        <v>1595</v>
      </c>
      <c r="C81" s="96" t="s">
        <v>1596</v>
      </c>
      <c r="D81" s="96" t="s">
        <v>1597</v>
      </c>
      <c r="E81" s="94" t="str">
        <f>_xlfn.DISPIMG("ID_3B46D9829BAE4282AE6ADF17FD4224AF",1)</f>
        <v>=DISPIMG("ID_3B46D9829BAE4282AE6ADF17FD4224AF",1)</v>
      </c>
      <c r="F81" s="94" t="s">
        <v>1598</v>
      </c>
      <c r="G81" s="94">
        <v>606.71</v>
      </c>
      <c r="H81" s="95" t="s">
        <v>1599</v>
      </c>
      <c r="I81" s="96" t="s">
        <v>1600</v>
      </c>
      <c r="J81" s="63" t="s">
        <v>94</v>
      </c>
      <c r="K81" s="63">
        <v>4.7</v>
      </c>
      <c r="L81" s="63" t="s">
        <v>512</v>
      </c>
      <c r="M81" s="97" t="s">
        <v>1601</v>
      </c>
      <c r="N81" s="96" t="s">
        <v>1596</v>
      </c>
      <c r="O81" s="96" t="s">
        <v>66</v>
      </c>
      <c r="P81" s="89" t="s">
        <v>65</v>
      </c>
      <c r="Q81" s="96" t="s">
        <v>66</v>
      </c>
      <c r="R81" s="89" t="s">
        <v>65</v>
      </c>
      <c r="S81" s="96" t="s">
        <v>101</v>
      </c>
      <c r="T81" s="96" t="s">
        <v>65</v>
      </c>
      <c r="U81" s="96" t="s">
        <v>65</v>
      </c>
      <c r="V81" s="96" t="s">
        <v>65</v>
      </c>
      <c r="W81" s="96" t="s">
        <v>1602</v>
      </c>
      <c r="X81" s="96" t="s">
        <v>101</v>
      </c>
      <c r="Y81" s="98" t="s">
        <v>132</v>
      </c>
      <c r="Z81" s="98" t="s">
        <v>1281</v>
      </c>
      <c r="AA81" s="98" t="s">
        <v>104</v>
      </c>
      <c r="AB81" s="98" t="s">
        <v>134</v>
      </c>
      <c r="AC81" s="98" t="s">
        <v>74</v>
      </c>
      <c r="AD81" s="98" t="s">
        <v>74</v>
      </c>
      <c r="AE81" s="95" t="s">
        <v>1026</v>
      </c>
      <c r="AF81" s="95" t="s">
        <v>494</v>
      </c>
      <c r="AG81" s="96" t="s">
        <v>1282</v>
      </c>
      <c r="AH81" s="96" t="s">
        <v>65</v>
      </c>
      <c r="AI81" s="94" t="s">
        <v>65</v>
      </c>
      <c r="AJ81" s="96" t="s">
        <v>77</v>
      </c>
      <c r="AK81" s="96" t="s">
        <v>139</v>
      </c>
      <c r="AL81" s="96" t="s">
        <v>1283</v>
      </c>
      <c r="AM81" s="96" t="s">
        <v>1284</v>
      </c>
      <c r="AN81" s="96" t="s">
        <v>65</v>
      </c>
      <c r="AO81" s="98" t="s">
        <v>111</v>
      </c>
      <c r="AP81" s="98" t="s">
        <v>74</v>
      </c>
      <c r="AQ81" s="96" t="s">
        <v>81</v>
      </c>
      <c r="AR81" s="96" t="s">
        <v>777</v>
      </c>
      <c r="AS81" s="95" t="s">
        <v>1285</v>
      </c>
      <c r="AT81" s="96" t="s">
        <v>1286</v>
      </c>
      <c r="AU81" s="95" t="s">
        <v>1287</v>
      </c>
      <c r="AV81" s="95" t="s">
        <v>1288</v>
      </c>
      <c r="AW81" s="95" t="s">
        <v>1289</v>
      </c>
      <c r="AX81" s="99" t="s">
        <v>1290</v>
      </c>
      <c r="AY81" s="95" t="s">
        <v>1291</v>
      </c>
    </row>
    <row r="82" ht="75" customHeight="1" spans="1:51">
      <c r="A82" s="62">
        <v>79</v>
      </c>
      <c r="B82" s="94" t="s">
        <v>1603</v>
      </c>
      <c r="C82" s="96" t="s">
        <v>1604</v>
      </c>
      <c r="D82" s="96" t="s">
        <v>1605</v>
      </c>
      <c r="E82" s="94" t="str">
        <f>_xlfn.DISPIMG("ID_9DC6E958C8F4459CAA8134EE82581CB6",1)</f>
        <v>=DISPIMG("ID_9DC6E958C8F4459CAA8134EE82581CB6",1)</v>
      </c>
      <c r="F82" s="94" t="s">
        <v>1606</v>
      </c>
      <c r="G82" s="94">
        <v>446.36</v>
      </c>
      <c r="H82" s="95" t="s">
        <v>1607</v>
      </c>
      <c r="I82" s="96" t="s">
        <v>1608</v>
      </c>
      <c r="J82" s="63" t="s">
        <v>488</v>
      </c>
      <c r="K82" s="63">
        <v>0.5</v>
      </c>
      <c r="L82" s="63" t="s">
        <v>512</v>
      </c>
      <c r="M82" s="97" t="s">
        <v>1609</v>
      </c>
      <c r="N82" s="96" t="s">
        <v>1604</v>
      </c>
      <c r="O82" s="96" t="s">
        <v>66</v>
      </c>
      <c r="P82" s="89" t="s">
        <v>65</v>
      </c>
      <c r="Q82" s="96" t="s">
        <v>66</v>
      </c>
      <c r="R82" s="89" t="s">
        <v>65</v>
      </c>
      <c r="S82" s="96" t="s">
        <v>66</v>
      </c>
      <c r="T82" s="96" t="s">
        <v>65</v>
      </c>
      <c r="U82" s="96" t="s">
        <v>65</v>
      </c>
      <c r="V82" s="96" t="s">
        <v>65</v>
      </c>
      <c r="W82" s="95" t="s">
        <v>1610</v>
      </c>
      <c r="X82" s="96" t="s">
        <v>101</v>
      </c>
      <c r="Y82" s="98" t="s">
        <v>155</v>
      </c>
      <c r="Z82" s="98" t="s">
        <v>866</v>
      </c>
      <c r="AA82" s="98" t="s">
        <v>104</v>
      </c>
      <c r="AB82" s="98" t="s">
        <v>134</v>
      </c>
      <c r="AC82" s="98" t="s">
        <v>74</v>
      </c>
      <c r="AD82" s="98" t="s">
        <v>74</v>
      </c>
      <c r="AE82" s="95" t="s">
        <v>867</v>
      </c>
      <c r="AF82" s="95" t="s">
        <v>494</v>
      </c>
      <c r="AG82" s="96" t="s">
        <v>868</v>
      </c>
      <c r="AH82" s="96" t="s">
        <v>65</v>
      </c>
      <c r="AI82" s="94" t="s">
        <v>65</v>
      </c>
      <c r="AJ82" s="96" t="s">
        <v>248</v>
      </c>
      <c r="AK82" s="96" t="s">
        <v>869</v>
      </c>
      <c r="AL82" s="96" t="s">
        <v>870</v>
      </c>
      <c r="AM82" s="96" t="s">
        <v>65</v>
      </c>
      <c r="AN82" s="96" t="s">
        <v>562</v>
      </c>
      <c r="AO82" s="96" t="s">
        <v>496</v>
      </c>
      <c r="AP82" s="98" t="s">
        <v>74</v>
      </c>
      <c r="AQ82" s="96" t="s">
        <v>871</v>
      </c>
      <c r="AR82" s="96" t="s">
        <v>777</v>
      </c>
      <c r="AS82" s="95" t="s">
        <v>872</v>
      </c>
      <c r="AT82" s="96" t="s">
        <v>873</v>
      </c>
      <c r="AU82" s="95" t="s">
        <v>874</v>
      </c>
      <c r="AV82" s="95" t="s">
        <v>875</v>
      </c>
      <c r="AW82" s="95" t="s">
        <v>876</v>
      </c>
      <c r="AX82" s="99" t="s">
        <v>877</v>
      </c>
      <c r="AY82" s="95" t="s">
        <v>878</v>
      </c>
    </row>
    <row r="83" ht="75" customHeight="1" spans="1:51">
      <c r="A83" s="92">
        <v>80</v>
      </c>
      <c r="B83" s="94" t="s">
        <v>1611</v>
      </c>
      <c r="C83" s="96" t="s">
        <v>1612</v>
      </c>
      <c r="D83" s="96" t="s">
        <v>1613</v>
      </c>
      <c r="E83" s="94" t="str">
        <f>_xlfn.DISPIMG("ID_D7D0E951F9CA41158F269C0C5BF08632",1)</f>
        <v>=DISPIMG("ID_D7D0E951F9CA41158F269C0C5BF08632",1)</v>
      </c>
      <c r="F83" s="94" t="s">
        <v>1614</v>
      </c>
      <c r="G83" s="94">
        <v>129.16</v>
      </c>
      <c r="H83" s="95" t="s">
        <v>1615</v>
      </c>
      <c r="I83" s="96" t="s">
        <v>1616</v>
      </c>
      <c r="J83" s="63" t="s">
        <v>61</v>
      </c>
      <c r="K83" s="63">
        <v>-1.74</v>
      </c>
      <c r="L83" s="63" t="s">
        <v>724</v>
      </c>
      <c r="M83" s="97" t="s">
        <v>1617</v>
      </c>
      <c r="N83" s="96" t="s">
        <v>1618</v>
      </c>
      <c r="O83" s="96" t="s">
        <v>101</v>
      </c>
      <c r="P83" s="89" t="s">
        <v>1619</v>
      </c>
      <c r="Q83" s="96" t="s">
        <v>66</v>
      </c>
      <c r="R83" s="89" t="s">
        <v>65</v>
      </c>
      <c r="S83" s="96" t="s">
        <v>101</v>
      </c>
      <c r="T83" s="98" t="s">
        <v>1620</v>
      </c>
      <c r="U83" s="96" t="s">
        <v>65</v>
      </c>
      <c r="V83" s="96" t="s">
        <v>65</v>
      </c>
      <c r="W83" s="95" t="s">
        <v>1621</v>
      </c>
      <c r="X83" s="96" t="s">
        <v>101</v>
      </c>
      <c r="Y83" s="98" t="s">
        <v>132</v>
      </c>
      <c r="Z83" s="98" t="s">
        <v>1326</v>
      </c>
      <c r="AA83" s="98" t="s">
        <v>104</v>
      </c>
      <c r="AB83" s="98" t="s">
        <v>134</v>
      </c>
      <c r="AC83" s="98" t="s">
        <v>179</v>
      </c>
      <c r="AD83" s="98" t="s">
        <v>1327</v>
      </c>
      <c r="AE83" s="95" t="s">
        <v>1134</v>
      </c>
      <c r="AF83" s="95" t="s">
        <v>494</v>
      </c>
      <c r="AG83" s="96" t="s">
        <v>1328</v>
      </c>
      <c r="AH83" s="96" t="s">
        <v>65</v>
      </c>
      <c r="AI83" s="94" t="s">
        <v>65</v>
      </c>
      <c r="AJ83" s="96" t="s">
        <v>248</v>
      </c>
      <c r="AK83" s="96" t="s">
        <v>1329</v>
      </c>
      <c r="AL83" s="96" t="s">
        <v>1330</v>
      </c>
      <c r="AM83" s="96" t="s">
        <v>65</v>
      </c>
      <c r="AN83" s="96" t="s">
        <v>541</v>
      </c>
      <c r="AO83" s="98" t="s">
        <v>111</v>
      </c>
      <c r="AP83" s="98" t="s">
        <v>74</v>
      </c>
      <c r="AQ83" s="96" t="s">
        <v>1331</v>
      </c>
      <c r="AR83" s="96" t="s">
        <v>1100</v>
      </c>
      <c r="AS83" s="95" t="s">
        <v>1332</v>
      </c>
      <c r="AT83" s="96" t="s">
        <v>1333</v>
      </c>
      <c r="AU83" s="95" t="s">
        <v>1334</v>
      </c>
      <c r="AV83" s="95" t="s">
        <v>1335</v>
      </c>
      <c r="AW83" s="95" t="s">
        <v>1336</v>
      </c>
      <c r="AX83" s="99" t="s">
        <v>1337</v>
      </c>
      <c r="AY83" s="95" t="s">
        <v>1338</v>
      </c>
    </row>
    <row r="84" ht="75" customHeight="1" spans="1:51">
      <c r="A84" s="94">
        <v>81</v>
      </c>
      <c r="B84" s="112" t="s">
        <v>1071</v>
      </c>
      <c r="C84" s="96" t="s">
        <v>1622</v>
      </c>
      <c r="D84" s="96" t="s">
        <v>1623</v>
      </c>
      <c r="E84" s="94" t="str">
        <f>_xlfn.DISPIMG("ID_27BFB417A5514C279F6E88F531F776BD",1)</f>
        <v>=DISPIMG("ID_27BFB417A5514C279F6E88F531F776BD",1)</v>
      </c>
      <c r="F84" s="94" t="s">
        <v>1624</v>
      </c>
      <c r="G84" s="94">
        <v>296.36</v>
      </c>
      <c r="H84" s="95" t="s">
        <v>1625</v>
      </c>
      <c r="I84" s="96" t="s">
        <v>1626</v>
      </c>
      <c r="J84" s="63" t="s">
        <v>94</v>
      </c>
      <c r="K84" s="63">
        <v>2.88</v>
      </c>
      <c r="L84" s="63" t="s">
        <v>512</v>
      </c>
      <c r="M84" s="97" t="s">
        <v>1627</v>
      </c>
      <c r="N84" s="96" t="s">
        <v>1622</v>
      </c>
      <c r="O84" s="96" t="s">
        <v>66</v>
      </c>
      <c r="P84" s="89" t="s">
        <v>65</v>
      </c>
      <c r="Q84" s="96" t="s">
        <v>101</v>
      </c>
      <c r="R84" s="89" t="s">
        <v>65</v>
      </c>
      <c r="S84" s="96" t="s">
        <v>101</v>
      </c>
      <c r="T84" s="96" t="s">
        <v>1061</v>
      </c>
      <c r="U84" s="98" t="s">
        <v>74</v>
      </c>
      <c r="V84" s="98" t="s">
        <v>74</v>
      </c>
      <c r="W84" s="96" t="s">
        <v>1061</v>
      </c>
      <c r="X84" s="96" t="s">
        <v>101</v>
      </c>
      <c r="Y84" s="98" t="s">
        <v>132</v>
      </c>
      <c r="Z84" s="98" t="s">
        <v>1109</v>
      </c>
      <c r="AA84" s="98" t="s">
        <v>1110</v>
      </c>
      <c r="AB84" s="98" t="s">
        <v>73</v>
      </c>
      <c r="AC84" s="98" t="s">
        <v>74</v>
      </c>
      <c r="AD84" s="98" t="s">
        <v>74</v>
      </c>
      <c r="AE84" s="95" t="s">
        <v>1111</v>
      </c>
      <c r="AF84" s="95" t="s">
        <v>1112</v>
      </c>
      <c r="AG84" s="96" t="s">
        <v>65</v>
      </c>
      <c r="AH84" s="117" t="s">
        <v>1113</v>
      </c>
      <c r="AI84" s="94" t="s">
        <v>65</v>
      </c>
      <c r="AJ84" s="96" t="s">
        <v>77</v>
      </c>
      <c r="AK84" s="96" t="s">
        <v>65</v>
      </c>
      <c r="AL84" s="96" t="s">
        <v>1114</v>
      </c>
      <c r="AM84" s="96" t="s">
        <v>1115</v>
      </c>
      <c r="AN84" s="96" t="s">
        <v>1116</v>
      </c>
      <c r="AO84" s="96">
        <v>80</v>
      </c>
      <c r="AP84" s="96" t="s">
        <v>65</v>
      </c>
      <c r="AQ84" s="96" t="s">
        <v>65</v>
      </c>
      <c r="AR84" s="96" t="s">
        <v>1117</v>
      </c>
      <c r="AS84" s="95" t="s">
        <v>1118</v>
      </c>
      <c r="AT84" s="96" t="s">
        <v>1119</v>
      </c>
      <c r="AU84" s="95" t="s">
        <v>1120</v>
      </c>
      <c r="AV84" s="95" t="s">
        <v>1121</v>
      </c>
      <c r="AW84" s="95" t="s">
        <v>1628</v>
      </c>
      <c r="AX84" s="109" t="s">
        <v>1629</v>
      </c>
      <c r="AY84" s="95" t="s">
        <v>1124</v>
      </c>
    </row>
    <row r="85" ht="75" customHeight="1" spans="1:51">
      <c r="A85" s="62">
        <v>82</v>
      </c>
      <c r="B85" s="122" t="s">
        <v>1630</v>
      </c>
      <c r="C85" s="123" t="s">
        <v>1631</v>
      </c>
      <c r="D85" s="123" t="s">
        <v>530</v>
      </c>
      <c r="E85" s="62" t="str">
        <f t="shared" ref="E85:E95" si="0">_xlfn.DISPIMG("ID_3373BE7D36BC4804A0D71187E80B9B9B",1)</f>
        <v>=DISPIMG("ID_3373BE7D36BC4804A0D71187E80B9B9B",1)</v>
      </c>
      <c r="F85" s="124" t="s">
        <v>531</v>
      </c>
      <c r="G85" s="62">
        <v>284.22</v>
      </c>
      <c r="H85" s="95" t="s">
        <v>532</v>
      </c>
      <c r="I85" s="123" t="s">
        <v>533</v>
      </c>
      <c r="J85" s="125" t="s">
        <v>1632</v>
      </c>
      <c r="K85" s="126">
        <v>4.29</v>
      </c>
      <c r="L85" s="123" t="s">
        <v>1633</v>
      </c>
      <c r="M85" s="127" t="s">
        <v>1634</v>
      </c>
      <c r="N85" s="123" t="s">
        <v>1631</v>
      </c>
      <c r="O85" s="123" t="s">
        <v>1635</v>
      </c>
      <c r="P85" s="128" t="s">
        <v>1636</v>
      </c>
      <c r="Q85" s="123" t="s">
        <v>1637</v>
      </c>
      <c r="R85" s="123" t="s">
        <v>1638</v>
      </c>
      <c r="S85" s="63" t="s">
        <v>1639</v>
      </c>
      <c r="T85" s="123" t="s">
        <v>1640</v>
      </c>
      <c r="U85" s="123" t="s">
        <v>1641</v>
      </c>
      <c r="V85" s="128" t="s">
        <v>1642</v>
      </c>
      <c r="W85" s="129" t="s">
        <v>1643</v>
      </c>
      <c r="X85" s="123" t="s">
        <v>1635</v>
      </c>
      <c r="Y85" s="123" t="s">
        <v>1644</v>
      </c>
      <c r="Z85" s="123" t="s">
        <v>1645</v>
      </c>
      <c r="AA85" s="63" t="s">
        <v>1646</v>
      </c>
      <c r="AB85" s="63" t="s">
        <v>1647</v>
      </c>
      <c r="AC85" s="123" t="s">
        <v>1648</v>
      </c>
      <c r="AD85" s="123" t="s">
        <v>1648</v>
      </c>
      <c r="AE85" s="123" t="s">
        <v>1649</v>
      </c>
      <c r="AF85" s="123" t="s">
        <v>1650</v>
      </c>
      <c r="AG85" s="123" t="s">
        <v>1651</v>
      </c>
      <c r="AH85" s="123" t="s">
        <v>1648</v>
      </c>
      <c r="AI85" s="122" t="s">
        <v>181</v>
      </c>
      <c r="AJ85" s="122" t="s">
        <v>248</v>
      </c>
      <c r="AK85" s="123" t="s">
        <v>1652</v>
      </c>
      <c r="AL85" s="123" t="s">
        <v>1653</v>
      </c>
      <c r="AM85" s="123" t="s">
        <v>1654</v>
      </c>
      <c r="AN85" s="129" t="s">
        <v>1655</v>
      </c>
      <c r="AO85" s="62">
        <v>60</v>
      </c>
      <c r="AP85" s="123" t="s">
        <v>1656</v>
      </c>
      <c r="AQ85" s="122" t="s">
        <v>1657</v>
      </c>
      <c r="AR85" s="123" t="s">
        <v>1658</v>
      </c>
      <c r="AS85" s="129" t="s">
        <v>1659</v>
      </c>
      <c r="AT85" s="123" t="s">
        <v>1660</v>
      </c>
      <c r="AU85" s="128" t="s">
        <v>1661</v>
      </c>
      <c r="AV85" s="129" t="s">
        <v>1662</v>
      </c>
      <c r="AW85" s="129" t="s">
        <v>1663</v>
      </c>
      <c r="AX85" s="130" t="s">
        <v>87</v>
      </c>
      <c r="AY85" s="128" t="s">
        <v>1664</v>
      </c>
    </row>
    <row r="86" ht="75" customHeight="1" spans="1:51">
      <c r="A86" s="62">
        <v>83</v>
      </c>
      <c r="B86" s="122" t="s">
        <v>1630</v>
      </c>
      <c r="C86" s="123" t="s">
        <v>1631</v>
      </c>
      <c r="D86" s="123" t="s">
        <v>530</v>
      </c>
      <c r="E86" s="62" t="str">
        <f t="shared" si="0"/>
        <v>=DISPIMG("ID_3373BE7D36BC4804A0D71187E80B9B9B",1)</v>
      </c>
      <c r="F86" s="124" t="s">
        <v>531</v>
      </c>
      <c r="G86" s="62">
        <v>284.22</v>
      </c>
      <c r="H86" s="95" t="s">
        <v>532</v>
      </c>
      <c r="I86" s="123" t="s">
        <v>533</v>
      </c>
      <c r="J86" s="125" t="s">
        <v>1632</v>
      </c>
      <c r="K86" s="63">
        <v>4.29</v>
      </c>
      <c r="L86" s="123" t="s">
        <v>1633</v>
      </c>
      <c r="M86" s="127" t="s">
        <v>1634</v>
      </c>
      <c r="N86" s="123" t="s">
        <v>1631</v>
      </c>
      <c r="O86" s="63" t="s">
        <v>64</v>
      </c>
      <c r="P86" s="128" t="s">
        <v>1636</v>
      </c>
      <c r="Q86" s="63" t="s">
        <v>1639</v>
      </c>
      <c r="R86" s="123" t="s">
        <v>1638</v>
      </c>
      <c r="S86" s="63" t="s">
        <v>1639</v>
      </c>
      <c r="T86" s="123" t="s">
        <v>1640</v>
      </c>
      <c r="U86" s="123" t="s">
        <v>1641</v>
      </c>
      <c r="V86" s="128" t="s">
        <v>1642</v>
      </c>
      <c r="W86" s="129" t="s">
        <v>1643</v>
      </c>
      <c r="X86" s="63" t="s">
        <v>64</v>
      </c>
      <c r="Y86" s="63" t="s">
        <v>1665</v>
      </c>
      <c r="Z86" s="123" t="s">
        <v>1666</v>
      </c>
      <c r="AA86" s="63" t="s">
        <v>1646</v>
      </c>
      <c r="AB86" s="63" t="s">
        <v>1667</v>
      </c>
      <c r="AC86" s="123" t="s">
        <v>1668</v>
      </c>
      <c r="AD86" s="123" t="s">
        <v>1648</v>
      </c>
      <c r="AE86" s="131" t="s">
        <v>1669</v>
      </c>
      <c r="AF86" s="123" t="s">
        <v>1670</v>
      </c>
      <c r="AG86" s="63">
        <v>4</v>
      </c>
      <c r="AH86" s="123" t="s">
        <v>1671</v>
      </c>
      <c r="AI86" s="122" t="s">
        <v>181</v>
      </c>
      <c r="AJ86" s="122" t="s">
        <v>1672</v>
      </c>
      <c r="AK86" s="123" t="s">
        <v>1648</v>
      </c>
      <c r="AL86" s="129" t="s">
        <v>1666</v>
      </c>
      <c r="AM86" s="123" t="s">
        <v>1673</v>
      </c>
      <c r="AN86" s="129" t="s">
        <v>1674</v>
      </c>
      <c r="AO86" s="62">
        <v>25</v>
      </c>
      <c r="AP86" s="123" t="s">
        <v>1648</v>
      </c>
      <c r="AQ86" s="122" t="s">
        <v>1657</v>
      </c>
      <c r="AR86" s="123" t="s">
        <v>1675</v>
      </c>
      <c r="AS86" s="129" t="s">
        <v>1676</v>
      </c>
      <c r="AT86" s="122" t="s">
        <v>1677</v>
      </c>
      <c r="AU86" s="129" t="s">
        <v>1678</v>
      </c>
      <c r="AV86" s="129" t="s">
        <v>1679</v>
      </c>
      <c r="AW86" s="129" t="s">
        <v>1680</v>
      </c>
      <c r="AX86" s="130" t="s">
        <v>1681</v>
      </c>
      <c r="AY86" s="128" t="s">
        <v>1682</v>
      </c>
    </row>
    <row r="87" ht="75" customHeight="1" spans="1:51">
      <c r="A87" s="62">
        <v>84</v>
      </c>
      <c r="B87" s="122" t="s">
        <v>1630</v>
      </c>
      <c r="C87" s="123" t="s">
        <v>1631</v>
      </c>
      <c r="D87" s="123" t="s">
        <v>530</v>
      </c>
      <c r="E87" s="62" t="str">
        <f t="shared" si="0"/>
        <v>=DISPIMG("ID_3373BE7D36BC4804A0D71187E80B9B9B",1)</v>
      </c>
      <c r="F87" s="124" t="s">
        <v>531</v>
      </c>
      <c r="G87" s="62">
        <v>284.22</v>
      </c>
      <c r="H87" s="95" t="s">
        <v>532</v>
      </c>
      <c r="I87" s="123" t="s">
        <v>533</v>
      </c>
      <c r="J87" s="125" t="s">
        <v>1632</v>
      </c>
      <c r="K87" s="63">
        <v>4.29</v>
      </c>
      <c r="L87" s="123" t="s">
        <v>1633</v>
      </c>
      <c r="M87" s="127" t="s">
        <v>1634</v>
      </c>
      <c r="N87" s="123" t="s">
        <v>1631</v>
      </c>
      <c r="O87" s="63" t="s">
        <v>64</v>
      </c>
      <c r="P87" s="128" t="s">
        <v>1636</v>
      </c>
      <c r="Q87" s="63" t="s">
        <v>1639</v>
      </c>
      <c r="R87" s="123" t="s">
        <v>1638</v>
      </c>
      <c r="S87" s="63" t="s">
        <v>1639</v>
      </c>
      <c r="T87" s="123" t="s">
        <v>1640</v>
      </c>
      <c r="U87" s="123" t="s">
        <v>1641</v>
      </c>
      <c r="V87" s="128" t="s">
        <v>1642</v>
      </c>
      <c r="W87" s="129" t="s">
        <v>1643</v>
      </c>
      <c r="X87" s="63" t="s">
        <v>64</v>
      </c>
      <c r="Y87" s="63" t="s">
        <v>1665</v>
      </c>
      <c r="Z87" s="123" t="s">
        <v>1683</v>
      </c>
      <c r="AA87" s="123" t="s">
        <v>1684</v>
      </c>
      <c r="AB87" s="63" t="s">
        <v>1667</v>
      </c>
      <c r="AC87" s="123" t="s">
        <v>1685</v>
      </c>
      <c r="AD87" s="123" t="s">
        <v>1648</v>
      </c>
      <c r="AE87" s="123" t="s">
        <v>1686</v>
      </c>
      <c r="AF87" s="123" t="s">
        <v>1687</v>
      </c>
      <c r="AG87" s="123" t="s">
        <v>1688</v>
      </c>
      <c r="AH87" s="128" t="s">
        <v>1689</v>
      </c>
      <c r="AI87" s="122" t="s">
        <v>181</v>
      </c>
      <c r="AJ87" s="122" t="s">
        <v>1672</v>
      </c>
      <c r="AK87" s="123" t="s">
        <v>1648</v>
      </c>
      <c r="AL87" s="132" t="s">
        <v>1690</v>
      </c>
      <c r="AM87" s="123" t="s">
        <v>1691</v>
      </c>
      <c r="AN87" s="123" t="s">
        <v>1648</v>
      </c>
      <c r="AO87" s="122" t="s">
        <v>1692</v>
      </c>
      <c r="AP87" s="123" t="s">
        <v>1693</v>
      </c>
      <c r="AQ87" s="133" t="s">
        <v>1694</v>
      </c>
      <c r="AR87" s="123" t="s">
        <v>1695</v>
      </c>
      <c r="AS87" s="129" t="s">
        <v>1696</v>
      </c>
      <c r="AT87" s="123" t="s">
        <v>1697</v>
      </c>
      <c r="AU87" s="129" t="s">
        <v>1698</v>
      </c>
      <c r="AV87" s="129" t="s">
        <v>1699</v>
      </c>
      <c r="AW87" s="129" t="s">
        <v>1700</v>
      </c>
      <c r="AX87" s="130" t="s">
        <v>1701</v>
      </c>
      <c r="AY87" s="129" t="s">
        <v>1702</v>
      </c>
    </row>
    <row r="88" s="60" customFormat="1" ht="75" customHeight="1" spans="1:51">
      <c r="A88" s="63">
        <v>85</v>
      </c>
      <c r="B88" s="123" t="s">
        <v>1630</v>
      </c>
      <c r="C88" s="123" t="s">
        <v>1631</v>
      </c>
      <c r="D88" s="123" t="s">
        <v>530</v>
      </c>
      <c r="E88" s="63" t="str">
        <f t="shared" si="0"/>
        <v>=DISPIMG("ID_3373BE7D36BC4804A0D71187E80B9B9B",1)</v>
      </c>
      <c r="F88" s="134" t="s">
        <v>531</v>
      </c>
      <c r="G88" s="63">
        <v>284.22</v>
      </c>
      <c r="H88" s="95" t="s">
        <v>532</v>
      </c>
      <c r="I88" s="123" t="s">
        <v>533</v>
      </c>
      <c r="J88" s="135" t="s">
        <v>1632</v>
      </c>
      <c r="K88" s="63">
        <v>4.29</v>
      </c>
      <c r="L88" s="123" t="s">
        <v>1633</v>
      </c>
      <c r="M88" s="136" t="s">
        <v>1634</v>
      </c>
      <c r="N88" s="123" t="s">
        <v>1631</v>
      </c>
      <c r="O88" s="63" t="s">
        <v>64</v>
      </c>
      <c r="P88" s="128" t="s">
        <v>1636</v>
      </c>
      <c r="Q88" s="63" t="s">
        <v>1639</v>
      </c>
      <c r="R88" s="123" t="s">
        <v>1638</v>
      </c>
      <c r="S88" s="63" t="s">
        <v>1639</v>
      </c>
      <c r="T88" s="123" t="s">
        <v>1640</v>
      </c>
      <c r="U88" s="123" t="s">
        <v>1641</v>
      </c>
      <c r="V88" s="128" t="s">
        <v>1642</v>
      </c>
      <c r="W88" s="129" t="s">
        <v>1643</v>
      </c>
      <c r="X88" s="63" t="s">
        <v>1639</v>
      </c>
      <c r="Y88" s="63" t="s">
        <v>1703</v>
      </c>
      <c r="Z88" s="123" t="s">
        <v>1631</v>
      </c>
      <c r="AA88" s="63" t="s">
        <v>1704</v>
      </c>
      <c r="AB88" s="123" t="s">
        <v>1705</v>
      </c>
      <c r="AC88" s="123" t="s">
        <v>1648</v>
      </c>
      <c r="AD88" s="123" t="s">
        <v>1648</v>
      </c>
      <c r="AE88" s="63" t="s">
        <v>1706</v>
      </c>
      <c r="AF88" s="128" t="s">
        <v>1707</v>
      </c>
      <c r="AG88" s="123" t="s">
        <v>1648</v>
      </c>
      <c r="AH88" s="128" t="s">
        <v>1708</v>
      </c>
      <c r="AI88" s="123" t="s">
        <v>1648</v>
      </c>
      <c r="AJ88" s="123" t="s">
        <v>1709</v>
      </c>
      <c r="AK88" s="123" t="s">
        <v>1648</v>
      </c>
      <c r="AL88" s="123" t="s">
        <v>1631</v>
      </c>
      <c r="AM88" s="123" t="s">
        <v>1648</v>
      </c>
      <c r="AN88" s="123" t="s">
        <v>1648</v>
      </c>
      <c r="AO88" s="134" t="s">
        <v>1710</v>
      </c>
      <c r="AP88" s="123" t="s">
        <v>1648</v>
      </c>
      <c r="AQ88" s="135" t="s">
        <v>1657</v>
      </c>
      <c r="AR88" s="123" t="s">
        <v>1648</v>
      </c>
      <c r="AS88" s="48" t="s">
        <v>1711</v>
      </c>
      <c r="AT88" s="134" t="s">
        <v>1712</v>
      </c>
      <c r="AU88" s="129" t="s">
        <v>1713</v>
      </c>
      <c r="AV88" s="129" t="s">
        <v>1714</v>
      </c>
      <c r="AW88" s="129" t="s">
        <v>1715</v>
      </c>
      <c r="AX88" s="137" t="s">
        <v>87</v>
      </c>
      <c r="AY88" s="134" t="s">
        <v>1716</v>
      </c>
    </row>
    <row r="89" ht="75" customHeight="1" spans="1:51">
      <c r="A89" s="62">
        <v>86</v>
      </c>
      <c r="B89" s="123" t="s">
        <v>1630</v>
      </c>
      <c r="C89" s="123" t="s">
        <v>1631</v>
      </c>
      <c r="D89" s="123" t="s">
        <v>530</v>
      </c>
      <c r="E89" s="63" t="str">
        <f t="shared" si="0"/>
        <v>=DISPIMG("ID_3373BE7D36BC4804A0D71187E80B9B9B",1)</v>
      </c>
      <c r="F89" s="134" t="s">
        <v>531</v>
      </c>
      <c r="G89" s="63">
        <v>284.22</v>
      </c>
      <c r="H89" s="95" t="s">
        <v>532</v>
      </c>
      <c r="I89" s="123" t="s">
        <v>533</v>
      </c>
      <c r="J89" s="135" t="s">
        <v>1632</v>
      </c>
      <c r="K89" s="63">
        <v>4.29</v>
      </c>
      <c r="L89" s="123" t="s">
        <v>1633</v>
      </c>
      <c r="M89" s="136" t="s">
        <v>1634</v>
      </c>
      <c r="N89" s="123" t="s">
        <v>1631</v>
      </c>
      <c r="O89" s="63" t="s">
        <v>64</v>
      </c>
      <c r="P89" s="128" t="s">
        <v>1636</v>
      </c>
      <c r="Q89" s="63" t="s">
        <v>1639</v>
      </c>
      <c r="R89" s="123" t="s">
        <v>1638</v>
      </c>
      <c r="S89" s="63" t="s">
        <v>1639</v>
      </c>
      <c r="T89" s="123" t="s">
        <v>1640</v>
      </c>
      <c r="U89" s="123" t="s">
        <v>1641</v>
      </c>
      <c r="V89" s="128" t="s">
        <v>1642</v>
      </c>
      <c r="W89" s="129" t="s">
        <v>1643</v>
      </c>
      <c r="X89" s="63" t="s">
        <v>1639</v>
      </c>
      <c r="Y89" s="63" t="s">
        <v>1703</v>
      </c>
      <c r="Z89" s="123" t="s">
        <v>1631</v>
      </c>
      <c r="AA89" s="63" t="s">
        <v>1704</v>
      </c>
      <c r="AB89" s="63" t="s">
        <v>1667</v>
      </c>
      <c r="AC89" s="123" t="s">
        <v>1717</v>
      </c>
      <c r="AD89" s="123" t="s">
        <v>1648</v>
      </c>
      <c r="AE89" s="135" t="s">
        <v>1718</v>
      </c>
      <c r="AF89" s="123" t="s">
        <v>1687</v>
      </c>
      <c r="AG89" s="63">
        <v>30</v>
      </c>
      <c r="AH89" s="123" t="s">
        <v>1648</v>
      </c>
      <c r="AI89" s="122" t="s">
        <v>181</v>
      </c>
      <c r="AJ89" s="135" t="s">
        <v>1719</v>
      </c>
      <c r="AK89" s="123" t="s">
        <v>1648</v>
      </c>
      <c r="AL89" s="123" t="s">
        <v>1631</v>
      </c>
      <c r="AM89" s="123" t="s">
        <v>1648</v>
      </c>
      <c r="AN89" s="129" t="s">
        <v>1648</v>
      </c>
      <c r="AO89" s="62">
        <v>25</v>
      </c>
      <c r="AP89" s="123" t="s">
        <v>1720</v>
      </c>
      <c r="AQ89" s="122" t="s">
        <v>1721</v>
      </c>
      <c r="AR89" s="123" t="s">
        <v>1722</v>
      </c>
      <c r="AS89" s="129" t="s">
        <v>1723</v>
      </c>
      <c r="AT89" s="123" t="s">
        <v>1724</v>
      </c>
      <c r="AU89" s="129" t="s">
        <v>1725</v>
      </c>
      <c r="AV89" s="129" t="s">
        <v>1726</v>
      </c>
      <c r="AW89" s="129" t="s">
        <v>1727</v>
      </c>
      <c r="AX89" s="137" t="s">
        <v>87</v>
      </c>
      <c r="AY89" s="129" t="s">
        <v>1728</v>
      </c>
    </row>
    <row r="90" ht="75" customHeight="1" spans="1:51">
      <c r="A90" s="62">
        <v>87</v>
      </c>
      <c r="B90" s="123" t="s">
        <v>1630</v>
      </c>
      <c r="C90" s="123" t="s">
        <v>1631</v>
      </c>
      <c r="D90" s="123" t="s">
        <v>530</v>
      </c>
      <c r="E90" s="63" t="str">
        <f t="shared" si="0"/>
        <v>=DISPIMG("ID_3373BE7D36BC4804A0D71187E80B9B9B",1)</v>
      </c>
      <c r="F90" s="134" t="s">
        <v>531</v>
      </c>
      <c r="G90" s="63">
        <v>284.22</v>
      </c>
      <c r="H90" s="95" t="s">
        <v>532</v>
      </c>
      <c r="I90" s="123" t="s">
        <v>533</v>
      </c>
      <c r="J90" s="135" t="s">
        <v>1632</v>
      </c>
      <c r="K90" s="63">
        <v>4.29</v>
      </c>
      <c r="L90" s="123" t="s">
        <v>1633</v>
      </c>
      <c r="M90" s="136" t="s">
        <v>1634</v>
      </c>
      <c r="N90" s="123" t="s">
        <v>1631</v>
      </c>
      <c r="O90" s="63" t="s">
        <v>64</v>
      </c>
      <c r="P90" s="128" t="s">
        <v>1636</v>
      </c>
      <c r="Q90" s="63" t="s">
        <v>1639</v>
      </c>
      <c r="R90" s="123" t="s">
        <v>1638</v>
      </c>
      <c r="S90" s="63" t="s">
        <v>1639</v>
      </c>
      <c r="T90" s="123" t="s">
        <v>1640</v>
      </c>
      <c r="U90" s="123" t="s">
        <v>1641</v>
      </c>
      <c r="V90" s="128" t="s">
        <v>1642</v>
      </c>
      <c r="W90" s="129" t="s">
        <v>1643</v>
      </c>
      <c r="X90" s="63" t="s">
        <v>64</v>
      </c>
      <c r="Y90" s="63" t="s">
        <v>1665</v>
      </c>
      <c r="Z90" s="123" t="s">
        <v>1729</v>
      </c>
      <c r="AA90" s="63" t="s">
        <v>1646</v>
      </c>
      <c r="AB90" s="63" t="s">
        <v>1647</v>
      </c>
      <c r="AC90" s="123" t="s">
        <v>1685</v>
      </c>
      <c r="AD90" s="123" t="s">
        <v>1648</v>
      </c>
      <c r="AE90" s="123" t="s">
        <v>1686</v>
      </c>
      <c r="AF90" s="123" t="s">
        <v>1730</v>
      </c>
      <c r="AG90" s="123" t="s">
        <v>1731</v>
      </c>
      <c r="AH90" s="123" t="s">
        <v>1648</v>
      </c>
      <c r="AI90" s="122" t="s">
        <v>205</v>
      </c>
      <c r="AJ90" s="131" t="s">
        <v>1732</v>
      </c>
      <c r="AK90" s="123" t="s">
        <v>1648</v>
      </c>
      <c r="AL90" s="123" t="s">
        <v>1729</v>
      </c>
      <c r="AM90" s="123" t="s">
        <v>1733</v>
      </c>
      <c r="AN90" s="129" t="s">
        <v>1734</v>
      </c>
      <c r="AO90" s="62">
        <v>60</v>
      </c>
      <c r="AP90" s="123" t="s">
        <v>1735</v>
      </c>
      <c r="AQ90" s="62">
        <v>7.4</v>
      </c>
      <c r="AR90" s="128" t="s">
        <v>1736</v>
      </c>
      <c r="AS90" s="129" t="s">
        <v>1737</v>
      </c>
      <c r="AT90" s="122" t="s">
        <v>1738</v>
      </c>
      <c r="AU90" s="129" t="s">
        <v>1739</v>
      </c>
      <c r="AV90" s="128" t="s">
        <v>1740</v>
      </c>
      <c r="AW90" s="129" t="s">
        <v>1741</v>
      </c>
      <c r="AX90" s="130" t="s">
        <v>1742</v>
      </c>
      <c r="AY90" s="129" t="s">
        <v>1664</v>
      </c>
    </row>
    <row r="91" ht="75" customHeight="1" spans="1:51">
      <c r="A91" s="62">
        <v>88</v>
      </c>
      <c r="B91" s="62" t="s">
        <v>1743</v>
      </c>
      <c r="C91" s="63" t="s">
        <v>1744</v>
      </c>
      <c r="D91" s="63" t="s">
        <v>530</v>
      </c>
      <c r="E91" s="62" t="str">
        <f t="shared" si="0"/>
        <v>=DISPIMG("ID_3373BE7D36BC4804A0D71187E80B9B9B",1)</v>
      </c>
      <c r="F91" s="62" t="s">
        <v>531</v>
      </c>
      <c r="G91" s="62">
        <v>284.22</v>
      </c>
      <c r="H91" s="60" t="s">
        <v>532</v>
      </c>
      <c r="I91" s="63" t="s">
        <v>533</v>
      </c>
      <c r="J91" s="63" t="s">
        <v>94</v>
      </c>
      <c r="K91" s="63">
        <v>4.29</v>
      </c>
      <c r="L91" s="63" t="s">
        <v>1745</v>
      </c>
      <c r="M91" s="138" t="s">
        <v>1746</v>
      </c>
      <c r="N91" s="63" t="s">
        <v>1744</v>
      </c>
      <c r="O91" s="63" t="s">
        <v>64</v>
      </c>
      <c r="P91" s="60" t="s">
        <v>1747</v>
      </c>
      <c r="Q91" s="63" t="s">
        <v>1639</v>
      </c>
      <c r="R91" s="63" t="s">
        <v>1748</v>
      </c>
      <c r="S91" s="63" t="s">
        <v>1639</v>
      </c>
      <c r="T91" s="63" t="s">
        <v>1749</v>
      </c>
      <c r="U91" s="63" t="s">
        <v>1750</v>
      </c>
      <c r="V91" s="60" t="s">
        <v>1751</v>
      </c>
      <c r="W91" s="60" t="s">
        <v>1752</v>
      </c>
      <c r="X91" s="63" t="s">
        <v>64</v>
      </c>
      <c r="Y91" s="63" t="s">
        <v>1753</v>
      </c>
      <c r="Z91" s="123" t="s">
        <v>1754</v>
      </c>
      <c r="AA91" s="63" t="s">
        <v>1755</v>
      </c>
      <c r="AB91" s="63" t="s">
        <v>1756</v>
      </c>
      <c r="AC91" s="123" t="s">
        <v>1685</v>
      </c>
      <c r="AD91" s="123" t="s">
        <v>1648</v>
      </c>
      <c r="AE91" s="123" t="s">
        <v>1757</v>
      </c>
      <c r="AF91" s="123" t="s">
        <v>1758</v>
      </c>
      <c r="AG91" s="63">
        <v>2.7</v>
      </c>
      <c r="AH91" s="139" t="s">
        <v>1759</v>
      </c>
      <c r="AI91" s="122" t="s">
        <v>1760</v>
      </c>
      <c r="AJ91" s="122" t="s">
        <v>1761</v>
      </c>
      <c r="AK91" s="123" t="s">
        <v>1762</v>
      </c>
      <c r="AL91" s="129" t="s">
        <v>1763</v>
      </c>
      <c r="AM91" s="123" t="s">
        <v>1764</v>
      </c>
      <c r="AN91" s="139" t="s">
        <v>1765</v>
      </c>
      <c r="AO91" s="62">
        <v>110</v>
      </c>
      <c r="AP91" s="123" t="s">
        <v>1766</v>
      </c>
      <c r="AQ91" s="122" t="s">
        <v>1767</v>
      </c>
      <c r="AR91" s="123" t="s">
        <v>1768</v>
      </c>
      <c r="AS91" s="139" t="s">
        <v>1769</v>
      </c>
      <c r="AT91" s="122" t="s">
        <v>1770</v>
      </c>
      <c r="AU91" s="129" t="s">
        <v>1771</v>
      </c>
      <c r="AV91" s="129" t="s">
        <v>1772</v>
      </c>
      <c r="AW91" s="129" t="s">
        <v>1773</v>
      </c>
      <c r="AX91" s="140" t="s">
        <v>1774</v>
      </c>
      <c r="AY91" s="129" t="s">
        <v>1775</v>
      </c>
    </row>
    <row r="92" ht="75" customHeight="1" spans="1:51">
      <c r="A92" s="62">
        <v>89</v>
      </c>
      <c r="B92" s="62" t="s">
        <v>1743</v>
      </c>
      <c r="C92" s="63" t="s">
        <v>1744</v>
      </c>
      <c r="D92" s="63" t="s">
        <v>530</v>
      </c>
      <c r="E92" s="62" t="str">
        <f t="shared" si="0"/>
        <v>=DISPIMG("ID_3373BE7D36BC4804A0D71187E80B9B9B",1)</v>
      </c>
      <c r="F92" s="62" t="s">
        <v>531</v>
      </c>
      <c r="G92" s="62">
        <v>284.22</v>
      </c>
      <c r="H92" s="60" t="s">
        <v>532</v>
      </c>
      <c r="I92" s="63" t="s">
        <v>533</v>
      </c>
      <c r="J92" s="63" t="s">
        <v>94</v>
      </c>
      <c r="K92" s="63">
        <v>4.29</v>
      </c>
      <c r="L92" s="63" t="s">
        <v>1745</v>
      </c>
      <c r="M92" s="138" t="s">
        <v>1746</v>
      </c>
      <c r="N92" s="63" t="s">
        <v>1744</v>
      </c>
      <c r="O92" s="63" t="s">
        <v>64</v>
      </c>
      <c r="P92" s="60" t="s">
        <v>1747</v>
      </c>
      <c r="Q92" s="63" t="s">
        <v>1639</v>
      </c>
      <c r="R92" s="63" t="s">
        <v>1748</v>
      </c>
      <c r="S92" s="63" t="s">
        <v>1639</v>
      </c>
      <c r="T92" s="63" t="s">
        <v>1749</v>
      </c>
      <c r="U92" s="63" t="s">
        <v>1750</v>
      </c>
      <c r="V92" s="60" t="s">
        <v>1751</v>
      </c>
      <c r="W92" s="60" t="s">
        <v>1752</v>
      </c>
      <c r="X92" s="63" t="s">
        <v>64</v>
      </c>
      <c r="Y92" s="63" t="s">
        <v>1665</v>
      </c>
      <c r="Z92" s="63" t="s">
        <v>1776</v>
      </c>
      <c r="AA92" s="63" t="s">
        <v>1646</v>
      </c>
      <c r="AB92" s="63" t="s">
        <v>1667</v>
      </c>
      <c r="AC92" s="123" t="s">
        <v>1777</v>
      </c>
      <c r="AD92" s="123" t="s">
        <v>1648</v>
      </c>
      <c r="AE92" s="123" t="s">
        <v>1778</v>
      </c>
      <c r="AF92" s="123" t="s">
        <v>1779</v>
      </c>
      <c r="AG92" s="123" t="s">
        <v>1780</v>
      </c>
      <c r="AH92" s="139" t="s">
        <v>1781</v>
      </c>
      <c r="AI92" s="122" t="s">
        <v>181</v>
      </c>
      <c r="AJ92" s="122" t="s">
        <v>248</v>
      </c>
      <c r="AK92" s="123" t="s">
        <v>1648</v>
      </c>
      <c r="AL92" s="129" t="s">
        <v>1782</v>
      </c>
      <c r="AM92" s="123" t="s">
        <v>1783</v>
      </c>
      <c r="AN92" s="129" t="s">
        <v>1784</v>
      </c>
      <c r="AO92" s="62">
        <v>25</v>
      </c>
      <c r="AP92" s="123" t="s">
        <v>1648</v>
      </c>
      <c r="AQ92" s="62">
        <v>7.4</v>
      </c>
      <c r="AR92" s="122" t="s">
        <v>1648</v>
      </c>
      <c r="AS92" s="129" t="s">
        <v>1785</v>
      </c>
      <c r="AT92" s="122" t="s">
        <v>1786</v>
      </c>
      <c r="AU92" s="129" t="s">
        <v>1787</v>
      </c>
      <c r="AV92" s="129" t="s">
        <v>1788</v>
      </c>
      <c r="AW92" s="129" t="s">
        <v>1789</v>
      </c>
      <c r="AX92" s="140" t="s">
        <v>1790</v>
      </c>
      <c r="AY92" s="129" t="s">
        <v>1791</v>
      </c>
    </row>
    <row r="93" ht="75" customHeight="1" spans="1:51">
      <c r="A93" s="62">
        <v>90</v>
      </c>
      <c r="B93" s="62" t="s">
        <v>1743</v>
      </c>
      <c r="C93" s="63" t="s">
        <v>1744</v>
      </c>
      <c r="D93" s="63" t="s">
        <v>530</v>
      </c>
      <c r="E93" s="62" t="str">
        <f t="shared" si="0"/>
        <v>=DISPIMG("ID_3373BE7D36BC4804A0D71187E80B9B9B",1)</v>
      </c>
      <c r="F93" s="62" t="s">
        <v>531</v>
      </c>
      <c r="G93" s="62">
        <v>284.22</v>
      </c>
      <c r="H93" s="60" t="s">
        <v>532</v>
      </c>
      <c r="I93" s="63" t="s">
        <v>533</v>
      </c>
      <c r="J93" s="63" t="s">
        <v>94</v>
      </c>
      <c r="K93" s="63">
        <v>4.29</v>
      </c>
      <c r="L93" s="63" t="s">
        <v>1745</v>
      </c>
      <c r="M93" s="138" t="s">
        <v>1746</v>
      </c>
      <c r="N93" s="63" t="s">
        <v>1744</v>
      </c>
      <c r="O93" s="63" t="s">
        <v>64</v>
      </c>
      <c r="P93" s="60" t="s">
        <v>1747</v>
      </c>
      <c r="Q93" s="63" t="s">
        <v>1639</v>
      </c>
      <c r="R93" s="63" t="s">
        <v>1748</v>
      </c>
      <c r="S93" s="63" t="s">
        <v>1639</v>
      </c>
      <c r="T93" s="63" t="s">
        <v>1749</v>
      </c>
      <c r="U93" s="63" t="s">
        <v>1750</v>
      </c>
      <c r="V93" s="60" t="s">
        <v>1751</v>
      </c>
      <c r="W93" s="60" t="s">
        <v>1752</v>
      </c>
      <c r="X93" s="63" t="s">
        <v>64</v>
      </c>
      <c r="Y93" s="63" t="s">
        <v>1665</v>
      </c>
      <c r="Z93" s="123" t="s">
        <v>1792</v>
      </c>
      <c r="AA93" s="63" t="s">
        <v>1646</v>
      </c>
      <c r="AB93" s="63" t="s">
        <v>1667</v>
      </c>
      <c r="AC93" s="123" t="s">
        <v>1648</v>
      </c>
      <c r="AD93" s="123" t="s">
        <v>1648</v>
      </c>
      <c r="AE93" s="123" t="s">
        <v>1778</v>
      </c>
      <c r="AF93" s="123" t="s">
        <v>1793</v>
      </c>
      <c r="AG93" s="123" t="s">
        <v>1648</v>
      </c>
      <c r="AH93" s="123" t="s">
        <v>1794</v>
      </c>
      <c r="AI93" s="122" t="s">
        <v>1795</v>
      </c>
      <c r="AJ93" s="141" t="s">
        <v>1796</v>
      </c>
      <c r="AK93" s="123" t="s">
        <v>1648</v>
      </c>
      <c r="AL93" s="129" t="s">
        <v>1792</v>
      </c>
      <c r="AM93" s="123" t="s">
        <v>1797</v>
      </c>
      <c r="AN93" s="123" t="s">
        <v>1798</v>
      </c>
      <c r="AO93" s="62">
        <v>80</v>
      </c>
      <c r="AP93" s="123" t="s">
        <v>1799</v>
      </c>
      <c r="AQ93" s="133" t="s">
        <v>1694</v>
      </c>
      <c r="AR93" s="123" t="s">
        <v>1800</v>
      </c>
      <c r="AS93" s="129" t="s">
        <v>1801</v>
      </c>
      <c r="AT93" s="123" t="s">
        <v>1802</v>
      </c>
      <c r="AU93" s="129" t="s">
        <v>1803</v>
      </c>
      <c r="AV93" s="129" t="s">
        <v>1804</v>
      </c>
      <c r="AW93" s="129" t="s">
        <v>1805</v>
      </c>
      <c r="AX93" s="140" t="s">
        <v>1806</v>
      </c>
      <c r="AY93" s="142" t="s">
        <v>1807</v>
      </c>
    </row>
    <row r="94" ht="75" customHeight="1" spans="1:51">
      <c r="A94" s="62">
        <v>91</v>
      </c>
      <c r="B94" s="62" t="s">
        <v>1743</v>
      </c>
      <c r="C94" s="63" t="s">
        <v>1744</v>
      </c>
      <c r="D94" s="63" t="s">
        <v>530</v>
      </c>
      <c r="E94" s="62" t="str">
        <f t="shared" si="0"/>
        <v>=DISPIMG("ID_3373BE7D36BC4804A0D71187E80B9B9B",1)</v>
      </c>
      <c r="F94" s="62" t="s">
        <v>531</v>
      </c>
      <c r="G94" s="62">
        <v>284.22</v>
      </c>
      <c r="H94" s="60" t="s">
        <v>532</v>
      </c>
      <c r="I94" s="63" t="s">
        <v>533</v>
      </c>
      <c r="J94" s="63" t="s">
        <v>94</v>
      </c>
      <c r="K94" s="63">
        <v>4.29</v>
      </c>
      <c r="L94" s="63" t="s">
        <v>1745</v>
      </c>
      <c r="M94" s="138" t="s">
        <v>1746</v>
      </c>
      <c r="N94" s="63" t="s">
        <v>1744</v>
      </c>
      <c r="O94" s="63" t="s">
        <v>64</v>
      </c>
      <c r="P94" s="60" t="s">
        <v>1747</v>
      </c>
      <c r="Q94" s="63" t="s">
        <v>1639</v>
      </c>
      <c r="R94" s="63" t="s">
        <v>1748</v>
      </c>
      <c r="S94" s="63" t="s">
        <v>1639</v>
      </c>
      <c r="T94" s="63" t="s">
        <v>1749</v>
      </c>
      <c r="U94" s="63" t="s">
        <v>1750</v>
      </c>
      <c r="V94" s="60" t="s">
        <v>1751</v>
      </c>
      <c r="W94" s="60" t="s">
        <v>1752</v>
      </c>
      <c r="X94" s="63" t="s">
        <v>1639</v>
      </c>
      <c r="Y94" s="63" t="s">
        <v>1703</v>
      </c>
      <c r="Z94" s="123" t="s">
        <v>1631</v>
      </c>
      <c r="AA94" s="63" t="s">
        <v>1704</v>
      </c>
      <c r="AB94" s="63" t="s">
        <v>1808</v>
      </c>
      <c r="AC94" s="123" t="s">
        <v>1648</v>
      </c>
      <c r="AD94" s="123" t="s">
        <v>1648</v>
      </c>
      <c r="AE94" s="123" t="s">
        <v>1778</v>
      </c>
      <c r="AF94" s="123" t="s">
        <v>1809</v>
      </c>
      <c r="AG94" s="123" t="s">
        <v>1810</v>
      </c>
      <c r="AH94" s="123" t="s">
        <v>1811</v>
      </c>
      <c r="AI94" s="122" t="s">
        <v>1812</v>
      </c>
      <c r="AJ94" s="122" t="s">
        <v>1761</v>
      </c>
      <c r="AK94" s="123" t="s">
        <v>1648</v>
      </c>
      <c r="AL94" s="123" t="s">
        <v>1631</v>
      </c>
      <c r="AM94" s="123" t="s">
        <v>1813</v>
      </c>
      <c r="AN94" s="123" t="s">
        <v>1648</v>
      </c>
      <c r="AO94" s="62">
        <v>25</v>
      </c>
      <c r="AP94" s="123" t="s">
        <v>1648</v>
      </c>
      <c r="AQ94" s="122" t="s">
        <v>1814</v>
      </c>
      <c r="AR94" s="122" t="s">
        <v>1648</v>
      </c>
      <c r="AS94" s="123" t="s">
        <v>1815</v>
      </c>
      <c r="AT94" s="122" t="s">
        <v>1816</v>
      </c>
      <c r="AU94" s="123" t="s">
        <v>1817</v>
      </c>
      <c r="AV94" s="129" t="s">
        <v>1818</v>
      </c>
      <c r="AW94" s="129" t="s">
        <v>1819</v>
      </c>
      <c r="AX94" s="143" t="s">
        <v>1820</v>
      </c>
      <c r="AY94" s="129" t="s">
        <v>1821</v>
      </c>
    </row>
    <row r="95" ht="75" customHeight="1" spans="1:51">
      <c r="A95" s="62">
        <v>92</v>
      </c>
      <c r="B95" s="144" t="s">
        <v>1822</v>
      </c>
      <c r="C95" s="63" t="s">
        <v>1744</v>
      </c>
      <c r="D95" s="63" t="s">
        <v>530</v>
      </c>
      <c r="E95" s="62" t="str">
        <f t="shared" si="0"/>
        <v>=DISPIMG("ID_3373BE7D36BC4804A0D71187E80B9B9B",1)</v>
      </c>
      <c r="F95" s="62" t="s">
        <v>531</v>
      </c>
      <c r="G95" s="62">
        <v>284.22</v>
      </c>
      <c r="H95" s="60" t="s">
        <v>532</v>
      </c>
      <c r="I95" s="63" t="s">
        <v>533</v>
      </c>
      <c r="J95" s="63" t="s">
        <v>94</v>
      </c>
      <c r="K95" s="63">
        <v>1.92</v>
      </c>
      <c r="L95" s="63" t="s">
        <v>1823</v>
      </c>
      <c r="M95" s="138" t="s">
        <v>1824</v>
      </c>
      <c r="N95" s="63" t="s">
        <v>1744</v>
      </c>
      <c r="O95" s="63" t="s">
        <v>64</v>
      </c>
      <c r="P95" s="60" t="s">
        <v>1825</v>
      </c>
      <c r="Q95" s="63" t="s">
        <v>1639</v>
      </c>
      <c r="R95" s="63" t="s">
        <v>1826</v>
      </c>
      <c r="S95" s="63" t="s">
        <v>1639</v>
      </c>
      <c r="T95" s="63" t="s">
        <v>1749</v>
      </c>
      <c r="U95" s="63" t="s">
        <v>1750</v>
      </c>
      <c r="V95" s="60" t="s">
        <v>1751</v>
      </c>
      <c r="W95" s="60" t="s">
        <v>1752</v>
      </c>
      <c r="X95" s="63" t="s">
        <v>1639</v>
      </c>
      <c r="Y95" s="63" t="s">
        <v>1703</v>
      </c>
      <c r="Z95" s="63" t="s">
        <v>1744</v>
      </c>
      <c r="AA95" s="63" t="s">
        <v>1704</v>
      </c>
      <c r="AB95" s="63" t="s">
        <v>1667</v>
      </c>
      <c r="AC95" s="63" t="s">
        <v>1827</v>
      </c>
      <c r="AD95" s="63" t="s">
        <v>1828</v>
      </c>
      <c r="AE95" s="63" t="s">
        <v>1829</v>
      </c>
      <c r="AF95" s="63" t="s">
        <v>1830</v>
      </c>
      <c r="AG95" s="63">
        <v>30</v>
      </c>
      <c r="AH95" s="63" t="s">
        <v>1831</v>
      </c>
      <c r="AI95" s="62" t="s">
        <v>1828</v>
      </c>
      <c r="AJ95" s="122" t="s">
        <v>248</v>
      </c>
      <c r="AK95" s="63" t="s">
        <v>1828</v>
      </c>
      <c r="AL95" s="60" t="s">
        <v>1744</v>
      </c>
      <c r="AM95" s="63" t="s">
        <v>1832</v>
      </c>
      <c r="AN95" s="63" t="s">
        <v>1828</v>
      </c>
      <c r="AO95" s="62" t="s">
        <v>1833</v>
      </c>
      <c r="AP95" s="63" t="s">
        <v>1834</v>
      </c>
      <c r="AQ95" s="62" t="s">
        <v>1721</v>
      </c>
      <c r="AR95" s="62" t="s">
        <v>1835</v>
      </c>
      <c r="AS95" s="60" t="s">
        <v>1836</v>
      </c>
      <c r="AT95" s="62" t="s">
        <v>1837</v>
      </c>
      <c r="AU95" s="64" t="s">
        <v>1838</v>
      </c>
      <c r="AV95" s="64" t="s">
        <v>1839</v>
      </c>
      <c r="AW95" s="60" t="s">
        <v>1840</v>
      </c>
      <c r="AX95" s="145" t="s">
        <v>1841</v>
      </c>
      <c r="AY95" s="60" t="s">
        <v>1728</v>
      </c>
    </row>
    <row r="96" ht="75" customHeight="1" spans="1:51">
      <c r="A96" s="62">
        <v>93</v>
      </c>
      <c r="B96" s="62" t="s">
        <v>1842</v>
      </c>
      <c r="C96" s="63" t="s">
        <v>1843</v>
      </c>
      <c r="D96" s="63" t="s">
        <v>90</v>
      </c>
      <c r="E96" s="62" t="str">
        <f>_xlfn.DISPIMG("ID_FC9721DFB10D43E080E699315B03526F",1)</f>
        <v>=DISPIMG("ID_FC9721DFB10D43E080E699315B03526F",1)</v>
      </c>
      <c r="F96" s="62" t="s">
        <v>91</v>
      </c>
      <c r="G96" s="62">
        <v>302.24</v>
      </c>
      <c r="H96" s="60" t="s">
        <v>1844</v>
      </c>
      <c r="I96" s="63" t="s">
        <v>93</v>
      </c>
      <c r="J96" s="63" t="s">
        <v>94</v>
      </c>
      <c r="K96" s="63">
        <v>1.82</v>
      </c>
      <c r="L96" s="63" t="s">
        <v>1845</v>
      </c>
      <c r="M96" s="138" t="s">
        <v>1846</v>
      </c>
      <c r="N96" s="63" t="s">
        <v>1843</v>
      </c>
      <c r="O96" s="63" t="s">
        <v>1639</v>
      </c>
      <c r="P96" s="60" t="s">
        <v>1847</v>
      </c>
      <c r="Q96" s="63" t="s">
        <v>1639</v>
      </c>
      <c r="R96" s="63" t="s">
        <v>1848</v>
      </c>
      <c r="S96" s="63" t="s">
        <v>1639</v>
      </c>
      <c r="T96" s="63" t="s">
        <v>1849</v>
      </c>
      <c r="U96" s="63" t="s">
        <v>1850</v>
      </c>
      <c r="V96" s="60" t="s">
        <v>1851</v>
      </c>
      <c r="W96" s="60" t="s">
        <v>1852</v>
      </c>
      <c r="X96" s="63" t="s">
        <v>64</v>
      </c>
      <c r="Y96" s="63" t="s">
        <v>1753</v>
      </c>
      <c r="Z96" s="63" t="s">
        <v>1853</v>
      </c>
      <c r="AA96" s="146" t="s">
        <v>1854</v>
      </c>
      <c r="AB96" s="63" t="s">
        <v>1647</v>
      </c>
      <c r="AC96" s="63" t="s">
        <v>1855</v>
      </c>
      <c r="AD96" s="63" t="s">
        <v>1856</v>
      </c>
      <c r="AE96" s="131" t="s">
        <v>1857</v>
      </c>
      <c r="AF96" s="63" t="s">
        <v>1858</v>
      </c>
      <c r="AG96" s="63" t="s">
        <v>1859</v>
      </c>
      <c r="AH96" s="63" t="s">
        <v>1860</v>
      </c>
      <c r="AJ96" s="141" t="s">
        <v>1861</v>
      </c>
      <c r="AK96" s="63" t="s">
        <v>1862</v>
      </c>
      <c r="AL96" s="60" t="s">
        <v>1863</v>
      </c>
      <c r="AM96" s="63" t="s">
        <v>1864</v>
      </c>
      <c r="AN96" s="60" t="s">
        <v>1865</v>
      </c>
      <c r="AO96" s="62">
        <v>25</v>
      </c>
      <c r="AP96" s="63" t="s">
        <v>1866</v>
      </c>
      <c r="AQ96" s="62">
        <v>8.8</v>
      </c>
      <c r="AR96" s="62" t="s">
        <v>1867</v>
      </c>
      <c r="AS96" s="60" t="s">
        <v>1868</v>
      </c>
      <c r="AT96" s="62" t="s">
        <v>1869</v>
      </c>
      <c r="AU96" s="60" t="s">
        <v>1870</v>
      </c>
      <c r="AV96" s="60" t="s">
        <v>1871</v>
      </c>
      <c r="AW96" s="60" t="s">
        <v>1872</v>
      </c>
      <c r="AX96" s="137" t="s">
        <v>87</v>
      </c>
      <c r="AY96" s="60" t="s">
        <v>1873</v>
      </c>
    </row>
    <row r="97" ht="75" customHeight="1" spans="1:53">
      <c r="A97" s="62">
        <v>94</v>
      </c>
      <c r="B97" s="62" t="s">
        <v>1874</v>
      </c>
      <c r="C97" s="63" t="s">
        <v>1875</v>
      </c>
      <c r="D97" s="63" t="s">
        <v>848</v>
      </c>
      <c r="E97" s="94" t="str">
        <f>_xlfn.DISPIMG("ID_FA33155CC6724EC596FD5F1B6DC24FBF",1)</f>
        <v>=DISPIMG("ID_FA33155CC6724EC596FD5F1B6DC24FBF",1)</v>
      </c>
      <c r="F97" s="62" t="s">
        <v>1876</v>
      </c>
      <c r="G97" s="62">
        <v>336.37</v>
      </c>
      <c r="H97" s="60" t="s">
        <v>1877</v>
      </c>
      <c r="I97" s="63" t="s">
        <v>851</v>
      </c>
      <c r="J97" s="63" t="s">
        <v>61</v>
      </c>
      <c r="K97" s="63">
        <v>-1.5</v>
      </c>
      <c r="L97" s="63" t="s">
        <v>1878</v>
      </c>
      <c r="M97" s="138" t="s">
        <v>1879</v>
      </c>
      <c r="N97" s="63" t="s">
        <v>1875</v>
      </c>
      <c r="O97" s="63" t="s">
        <v>64</v>
      </c>
      <c r="P97" s="60" t="s">
        <v>1880</v>
      </c>
      <c r="Q97" s="63" t="s">
        <v>1639</v>
      </c>
      <c r="R97" s="63" t="s">
        <v>1881</v>
      </c>
      <c r="S97" s="63" t="s">
        <v>64</v>
      </c>
      <c r="T97" s="123" t="s">
        <v>1882</v>
      </c>
      <c r="U97" s="123" t="s">
        <v>1883</v>
      </c>
      <c r="V97" s="123" t="s">
        <v>87</v>
      </c>
      <c r="W97" s="60" t="s">
        <v>1884</v>
      </c>
      <c r="X97" s="63" t="s">
        <v>64</v>
      </c>
      <c r="Y97" s="63" t="s">
        <v>1665</v>
      </c>
      <c r="Z97" s="63" t="s">
        <v>1885</v>
      </c>
      <c r="AA97" s="63" t="s">
        <v>1646</v>
      </c>
      <c r="AB97" s="63" t="s">
        <v>1647</v>
      </c>
      <c r="AC97" s="63" t="s">
        <v>1828</v>
      </c>
      <c r="AD97" s="63" t="s">
        <v>1828</v>
      </c>
      <c r="AE97" s="63" t="s">
        <v>1886</v>
      </c>
      <c r="AF97" s="63" t="s">
        <v>1887</v>
      </c>
      <c r="AG97" s="63" t="s">
        <v>1888</v>
      </c>
      <c r="AI97" s="62" t="s">
        <v>1828</v>
      </c>
      <c r="AJ97" s="62" t="s">
        <v>1889</v>
      </c>
      <c r="AK97" s="63" t="s">
        <v>1890</v>
      </c>
      <c r="AL97" s="60" t="s">
        <v>1885</v>
      </c>
      <c r="AM97" s="63" t="s">
        <v>1891</v>
      </c>
      <c r="AN97" s="60" t="s">
        <v>1892</v>
      </c>
      <c r="AO97" s="62">
        <v>70</v>
      </c>
      <c r="AP97" s="63" t="s">
        <v>1893</v>
      </c>
      <c r="AQ97" s="62">
        <v>7</v>
      </c>
      <c r="AR97" s="62" t="s">
        <v>1828</v>
      </c>
      <c r="AS97" s="60" t="s">
        <v>1894</v>
      </c>
      <c r="AT97" s="62" t="s">
        <v>1895</v>
      </c>
      <c r="AU97" s="60" t="s">
        <v>1896</v>
      </c>
      <c r="AV97" s="60" t="s">
        <v>1897</v>
      </c>
      <c r="AW97" s="60" t="s">
        <v>1898</v>
      </c>
      <c r="AX97" s="147" t="s">
        <v>1899</v>
      </c>
      <c r="AY97" s="60" t="s">
        <v>1900</v>
      </c>
    </row>
    <row r="98" ht="75" customHeight="1" spans="1:53">
      <c r="A98" s="62">
        <v>95</v>
      </c>
      <c r="B98" s="62" t="s">
        <v>1901</v>
      </c>
      <c r="C98" s="63" t="s">
        <v>1902</v>
      </c>
      <c r="D98" s="63" t="s">
        <v>1903</v>
      </c>
      <c r="E98" s="62" t="str">
        <f>_xlfn.DISPIMG("ID_DF849A8055A24D77959983BD58B231EC",1)</f>
        <v>=DISPIMG("ID_DF849A8055A24D77959983BD58B231EC",1)</v>
      </c>
      <c r="F98" s="62" t="s">
        <v>1904</v>
      </c>
      <c r="G98" s="62">
        <v>266.33</v>
      </c>
      <c r="H98" s="60" t="s">
        <v>1905</v>
      </c>
      <c r="I98" s="63" t="s">
        <v>1906</v>
      </c>
      <c r="J98" s="63" t="s">
        <v>94</v>
      </c>
      <c r="K98" s="63">
        <v>3.5</v>
      </c>
      <c r="L98" s="63" t="s">
        <v>1745</v>
      </c>
      <c r="M98" s="138" t="s">
        <v>1907</v>
      </c>
      <c r="N98" s="63" t="s">
        <v>1902</v>
      </c>
      <c r="O98" s="63" t="s">
        <v>1639</v>
      </c>
      <c r="P98" s="60" t="s">
        <v>1908</v>
      </c>
      <c r="Q98" s="63" t="s">
        <v>1639</v>
      </c>
      <c r="R98" s="63" t="s">
        <v>1909</v>
      </c>
      <c r="S98" s="63" t="s">
        <v>64</v>
      </c>
      <c r="T98" s="123" t="s">
        <v>87</v>
      </c>
      <c r="U98" s="123" t="s">
        <v>1883</v>
      </c>
      <c r="V98" s="123" t="s">
        <v>87</v>
      </c>
      <c r="W98" s="60" t="s">
        <v>1884</v>
      </c>
      <c r="X98" s="63" t="s">
        <v>64</v>
      </c>
      <c r="Y98" s="63" t="s">
        <v>1665</v>
      </c>
      <c r="Z98" s="63" t="s">
        <v>1885</v>
      </c>
      <c r="AA98" s="63" t="s">
        <v>1646</v>
      </c>
      <c r="AB98" s="63" t="s">
        <v>1647</v>
      </c>
      <c r="AC98" s="63" t="s">
        <v>1828</v>
      </c>
      <c r="AD98" s="63" t="s">
        <v>1828</v>
      </c>
      <c r="AE98" s="63" t="s">
        <v>1886</v>
      </c>
      <c r="AF98" s="63" t="s">
        <v>1887</v>
      </c>
      <c r="AG98" s="63" t="s">
        <v>1888</v>
      </c>
      <c r="AI98" s="62" t="s">
        <v>1828</v>
      </c>
      <c r="AJ98" s="62" t="s">
        <v>1889</v>
      </c>
      <c r="AK98" s="63" t="s">
        <v>1890</v>
      </c>
      <c r="AL98" s="60" t="s">
        <v>1885</v>
      </c>
      <c r="AM98" s="63" t="s">
        <v>1891</v>
      </c>
      <c r="AN98" s="60" t="s">
        <v>1892</v>
      </c>
      <c r="AO98" s="62">
        <v>70</v>
      </c>
      <c r="AP98" s="63" t="s">
        <v>1893</v>
      </c>
      <c r="AQ98" s="62">
        <v>7</v>
      </c>
      <c r="AR98" s="62" t="s">
        <v>1828</v>
      </c>
      <c r="AS98" s="60" t="s">
        <v>1894</v>
      </c>
      <c r="AT98" s="62" t="s">
        <v>1895</v>
      </c>
      <c r="AU98" s="60" t="s">
        <v>1910</v>
      </c>
      <c r="AV98" s="60" t="s">
        <v>1911</v>
      </c>
      <c r="AW98" s="60" t="s">
        <v>1912</v>
      </c>
      <c r="AX98" s="147" t="s">
        <v>1913</v>
      </c>
      <c r="AY98" s="60" t="s">
        <v>1900</v>
      </c>
    </row>
    <row r="99" ht="75" customHeight="1" spans="1:53">
      <c r="A99" s="62">
        <v>96</v>
      </c>
      <c r="B99" s="62" t="s">
        <v>1901</v>
      </c>
      <c r="C99" s="63" t="s">
        <v>1914</v>
      </c>
      <c r="D99" s="63" t="s">
        <v>1915</v>
      </c>
      <c r="E99" s="148" t="str">
        <f>_xlfn.DISPIMG("ID_FB40CCBBE5EB4BDEAE2DC21A699B4CDD",1)</f>
        <v>=DISPIMG("ID_FB40CCBBE5EB4BDEAE2DC21A699B4CDD",1)</v>
      </c>
      <c r="F99" s="62" t="s">
        <v>1916</v>
      </c>
      <c r="G99" s="62">
        <v>302.19</v>
      </c>
      <c r="H99" s="60" t="s">
        <v>1917</v>
      </c>
      <c r="I99" s="63" t="s">
        <v>1918</v>
      </c>
      <c r="J99" s="63" t="s">
        <v>94</v>
      </c>
      <c r="K99" s="63">
        <v>1.05</v>
      </c>
      <c r="L99" s="63" t="s">
        <v>1919</v>
      </c>
      <c r="M99" s="138" t="s">
        <v>1920</v>
      </c>
      <c r="N99" s="63" t="s">
        <v>1914</v>
      </c>
      <c r="O99" s="63" t="s">
        <v>1639</v>
      </c>
      <c r="P99" s="129" t="s">
        <v>1921</v>
      </c>
      <c r="Q99" s="63" t="s">
        <v>64</v>
      </c>
      <c r="R99" s="123" t="s">
        <v>1648</v>
      </c>
      <c r="S99" s="149" t="s">
        <v>1922</v>
      </c>
      <c r="T99" s="149" t="s">
        <v>1923</v>
      </c>
      <c r="U99" s="149" t="s">
        <v>1923</v>
      </c>
      <c r="V99" s="149" t="s">
        <v>1923</v>
      </c>
      <c r="W99" s="148" t="s">
        <v>1924</v>
      </c>
      <c r="X99" s="63" t="s">
        <v>64</v>
      </c>
      <c r="Y99" s="63" t="s">
        <v>1665</v>
      </c>
      <c r="Z99" s="150" t="s">
        <v>1925</v>
      </c>
      <c r="AA99" s="63" t="s">
        <v>1646</v>
      </c>
      <c r="AB99" s="63" t="s">
        <v>1647</v>
      </c>
      <c r="AC99" s="150" t="s">
        <v>1926</v>
      </c>
      <c r="AD99" s="63" t="s">
        <v>1828</v>
      </c>
      <c r="AE99" s="63" t="s">
        <v>1927</v>
      </c>
      <c r="AF99" s="151" t="s">
        <v>1928</v>
      </c>
      <c r="AG99" s="63">
        <v>211.5</v>
      </c>
      <c r="AH99" s="63" t="s">
        <v>1929</v>
      </c>
      <c r="AI99" s="62" t="s">
        <v>1795</v>
      </c>
      <c r="AJ99" s="149" t="s">
        <v>1930</v>
      </c>
      <c r="AK99" s="63" t="s">
        <v>1828</v>
      </c>
      <c r="AL99" s="148" t="s">
        <v>1925</v>
      </c>
      <c r="AM99" s="150" t="s">
        <v>1931</v>
      </c>
      <c r="AN99" s="148" t="s">
        <v>1932</v>
      </c>
      <c r="AO99" s="62">
        <v>25</v>
      </c>
      <c r="AP99" s="150" t="s">
        <v>1933</v>
      </c>
      <c r="AQ99" s="62">
        <v>7</v>
      </c>
      <c r="AR99" s="62" t="s">
        <v>1828</v>
      </c>
      <c r="AS99" s="148" t="s">
        <v>1934</v>
      </c>
      <c r="AT99" s="62" t="s">
        <v>1935</v>
      </c>
      <c r="AU99" s="60" t="s">
        <v>1936</v>
      </c>
      <c r="AV99" s="148" t="s">
        <v>1937</v>
      </c>
      <c r="AW99" s="148" t="s">
        <v>1938</v>
      </c>
      <c r="AX99" s="152" t="s">
        <v>1939</v>
      </c>
      <c r="AY99" s="129" t="s">
        <v>1940</v>
      </c>
    </row>
    <row r="100" ht="75" customHeight="1" spans="1:53">
      <c r="A100" s="62">
        <v>97</v>
      </c>
      <c r="B100" s="62" t="s">
        <v>1901</v>
      </c>
      <c r="C100" s="63" t="s">
        <v>1941</v>
      </c>
      <c r="D100" s="63" t="s">
        <v>1942</v>
      </c>
      <c r="E100" s="148" t="str">
        <f>_xlfn.DISPIMG("ID_A979C1EB23A54753984F31B2E0327F6E",1)</f>
        <v>=DISPIMG("ID_A979C1EB23A54753984F31B2E0327F6E",1)</v>
      </c>
      <c r="F100" s="62" t="s">
        <v>1943</v>
      </c>
      <c r="G100" s="62">
        <v>164.16</v>
      </c>
      <c r="H100" s="60" t="s">
        <v>1944</v>
      </c>
      <c r="I100" s="63" t="s">
        <v>1945</v>
      </c>
      <c r="J100" s="63" t="s">
        <v>94</v>
      </c>
      <c r="K100" s="63">
        <v>1.44</v>
      </c>
      <c r="L100" s="63" t="s">
        <v>1919</v>
      </c>
      <c r="M100" s="138" t="s">
        <v>1946</v>
      </c>
      <c r="N100" s="63" t="s">
        <v>1941</v>
      </c>
      <c r="O100" s="63" t="s">
        <v>64</v>
      </c>
      <c r="P100" s="148" t="s">
        <v>1923</v>
      </c>
      <c r="Q100" s="63" t="s">
        <v>64</v>
      </c>
      <c r="R100" s="123" t="s">
        <v>1648</v>
      </c>
      <c r="S100" s="150" t="s">
        <v>1922</v>
      </c>
      <c r="T100" s="150" t="s">
        <v>1923</v>
      </c>
      <c r="U100" s="150" t="s">
        <v>1923</v>
      </c>
      <c r="V100" s="150" t="s">
        <v>1923</v>
      </c>
      <c r="W100" s="60" t="s">
        <v>1828</v>
      </c>
      <c r="X100" s="63" t="s">
        <v>64</v>
      </c>
      <c r="Y100" s="63" t="s">
        <v>1665</v>
      </c>
      <c r="Z100" s="150" t="s">
        <v>1947</v>
      </c>
      <c r="AA100" s="63" t="s">
        <v>1646</v>
      </c>
      <c r="AB100" s="63" t="s">
        <v>1667</v>
      </c>
      <c r="AC100" s="150" t="s">
        <v>1926</v>
      </c>
      <c r="AD100" s="63" t="s">
        <v>1828</v>
      </c>
      <c r="AE100" s="63" t="s">
        <v>1948</v>
      </c>
      <c r="AF100" s="63" t="s">
        <v>1949</v>
      </c>
      <c r="AG100" s="63" t="s">
        <v>1828</v>
      </c>
      <c r="AH100" s="150" t="s">
        <v>1950</v>
      </c>
      <c r="AI100" s="62" t="s">
        <v>1828</v>
      </c>
      <c r="AJ100" s="62" t="s">
        <v>1889</v>
      </c>
      <c r="AK100" s="63" t="s">
        <v>1828</v>
      </c>
      <c r="AL100" s="148" t="s">
        <v>1951</v>
      </c>
      <c r="AM100" s="150" t="s">
        <v>1952</v>
      </c>
      <c r="AN100" s="60" t="s">
        <v>1828</v>
      </c>
      <c r="AO100" s="62">
        <v>25</v>
      </c>
      <c r="AP100" s="63" t="s">
        <v>1828</v>
      </c>
      <c r="AQ100" s="62">
        <v>3</v>
      </c>
      <c r="AR100" s="62" t="s">
        <v>1828</v>
      </c>
      <c r="AS100" s="60" t="s">
        <v>1828</v>
      </c>
      <c r="AT100" s="62" t="s">
        <v>1953</v>
      </c>
      <c r="AU100" s="148" t="s">
        <v>1954</v>
      </c>
      <c r="AV100" s="148" t="s">
        <v>1955</v>
      </c>
      <c r="AW100" s="60" t="s">
        <v>1956</v>
      </c>
      <c r="AX100" s="152" t="s">
        <v>1957</v>
      </c>
      <c r="AY100" s="129" t="s">
        <v>1958</v>
      </c>
    </row>
    <row r="101" ht="75" customHeight="1" spans="1:53">
      <c r="A101" s="62">
        <v>98</v>
      </c>
      <c r="B101" s="62" t="s">
        <v>1901</v>
      </c>
      <c r="C101" s="63" t="s">
        <v>1959</v>
      </c>
      <c r="D101" s="63" t="s">
        <v>1960</v>
      </c>
      <c r="E101" s="148" t="str">
        <f>_xlfn.DISPIMG("ID_ACFA088A12A14BC3A93FDC91417DFB78",1)</f>
        <v>=DISPIMG("ID_ACFA088A12A14BC3A93FDC91417DFB78",1)</v>
      </c>
      <c r="F101" s="62" t="s">
        <v>1961</v>
      </c>
      <c r="G101" s="62">
        <v>194.18</v>
      </c>
      <c r="H101" s="60" t="s">
        <v>1962</v>
      </c>
      <c r="I101" s="63" t="s">
        <v>1963</v>
      </c>
      <c r="J101" s="63" t="s">
        <v>94</v>
      </c>
      <c r="K101" s="63">
        <v>1.61</v>
      </c>
      <c r="L101" s="63" t="s">
        <v>1919</v>
      </c>
      <c r="M101" s="138" t="s">
        <v>1964</v>
      </c>
      <c r="N101" s="63" t="s">
        <v>1959</v>
      </c>
      <c r="O101" s="63" t="s">
        <v>1639</v>
      </c>
      <c r="P101" s="129" t="s">
        <v>1965</v>
      </c>
      <c r="Q101" s="63" t="s">
        <v>64</v>
      </c>
      <c r="R101" s="123" t="s">
        <v>1966</v>
      </c>
      <c r="S101" s="150" t="s">
        <v>1922</v>
      </c>
      <c r="T101" s="150" t="s">
        <v>1923</v>
      </c>
      <c r="U101" s="150" t="s">
        <v>1923</v>
      </c>
      <c r="V101" s="150" t="s">
        <v>1923</v>
      </c>
      <c r="W101" s="148" t="s">
        <v>1967</v>
      </c>
      <c r="X101" s="63" t="s">
        <v>64</v>
      </c>
      <c r="Y101" s="63" t="s">
        <v>1665</v>
      </c>
      <c r="Z101" s="150" t="s">
        <v>1968</v>
      </c>
      <c r="AA101" s="63" t="s">
        <v>1646</v>
      </c>
      <c r="AB101" s="63" t="s">
        <v>1667</v>
      </c>
      <c r="AC101" s="63" t="s">
        <v>1828</v>
      </c>
      <c r="AD101" s="63" t="s">
        <v>1828</v>
      </c>
      <c r="AE101" s="63" t="s">
        <v>1927</v>
      </c>
      <c r="AF101" s="63" t="s">
        <v>1969</v>
      </c>
      <c r="AG101" s="63" t="s">
        <v>1828</v>
      </c>
      <c r="AH101" s="150" t="s">
        <v>1970</v>
      </c>
      <c r="AI101" s="62" t="s">
        <v>1828</v>
      </c>
      <c r="AJ101" s="62" t="s">
        <v>1889</v>
      </c>
      <c r="AK101" s="63" t="s">
        <v>1828</v>
      </c>
      <c r="AL101" s="148" t="s">
        <v>1971</v>
      </c>
      <c r="AM101" s="150" t="s">
        <v>1972</v>
      </c>
      <c r="AN101" s="148" t="s">
        <v>1973</v>
      </c>
      <c r="AO101" s="62">
        <v>25</v>
      </c>
      <c r="AP101" s="63" t="s">
        <v>1828</v>
      </c>
      <c r="AQ101" s="62">
        <v>7</v>
      </c>
      <c r="AR101" s="62" t="s">
        <v>1828</v>
      </c>
      <c r="AS101" s="60" t="s">
        <v>1828</v>
      </c>
      <c r="AT101" s="62" t="s">
        <v>1935</v>
      </c>
      <c r="AU101" s="148" t="s">
        <v>1974</v>
      </c>
      <c r="AV101" s="148" t="s">
        <v>1975</v>
      </c>
      <c r="AW101" s="148" t="s">
        <v>1976</v>
      </c>
      <c r="AX101" s="152" t="s">
        <v>1977</v>
      </c>
      <c r="AY101" s="129" t="s">
        <v>1978</v>
      </c>
    </row>
    <row r="102" ht="75" customHeight="1" spans="1:53">
      <c r="A102" s="62">
        <v>99</v>
      </c>
      <c r="B102" s="62" t="s">
        <v>1901</v>
      </c>
      <c r="C102" s="63" t="s">
        <v>1979</v>
      </c>
      <c r="D102" s="63" t="s">
        <v>1980</v>
      </c>
      <c r="E102" s="148" t="str">
        <f>_xlfn.DISPIMG("ID_A9A8E979E1854E76A289EB8E38BE595D",1)</f>
        <v>=DISPIMG("ID_A9A8E979E1854E76A289EB8E38BE595D",1)</v>
      </c>
      <c r="F102" s="62" t="s">
        <v>1981</v>
      </c>
      <c r="G102" s="62">
        <v>360.31</v>
      </c>
      <c r="H102" s="60" t="s">
        <v>1982</v>
      </c>
      <c r="I102" s="63" t="s">
        <v>1983</v>
      </c>
      <c r="J102" s="63" t="s">
        <v>94</v>
      </c>
      <c r="K102" s="63">
        <v>1.82</v>
      </c>
      <c r="L102" s="63" t="s">
        <v>1919</v>
      </c>
      <c r="M102" s="138" t="s">
        <v>1984</v>
      </c>
      <c r="N102" s="63" t="s">
        <v>1979</v>
      </c>
      <c r="O102" s="63" t="s">
        <v>1639</v>
      </c>
      <c r="P102" s="129" t="s">
        <v>1985</v>
      </c>
      <c r="Q102" s="63" t="s">
        <v>64</v>
      </c>
      <c r="R102" s="123" t="s">
        <v>1648</v>
      </c>
      <c r="S102" s="150" t="s">
        <v>1922</v>
      </c>
      <c r="T102" s="150" t="s">
        <v>1923</v>
      </c>
      <c r="U102" s="150" t="s">
        <v>1923</v>
      </c>
      <c r="V102" s="150" t="s">
        <v>1923</v>
      </c>
      <c r="W102" s="148" t="s">
        <v>1986</v>
      </c>
      <c r="X102" s="63" t="s">
        <v>1639</v>
      </c>
      <c r="Y102" s="63" t="s">
        <v>1703</v>
      </c>
      <c r="Z102" s="63" t="s">
        <v>1979</v>
      </c>
      <c r="AA102" s="63" t="s">
        <v>1704</v>
      </c>
      <c r="AB102" s="63" t="s">
        <v>1987</v>
      </c>
      <c r="AC102" s="63" t="s">
        <v>1828</v>
      </c>
      <c r="AD102" s="63" t="s">
        <v>1828</v>
      </c>
      <c r="AE102" s="63" t="s">
        <v>1988</v>
      </c>
      <c r="AF102" s="63" t="s">
        <v>1887</v>
      </c>
      <c r="AG102" s="63">
        <v>100</v>
      </c>
      <c r="AH102" s="63" t="s">
        <v>1828</v>
      </c>
      <c r="AI102" s="62" t="s">
        <v>205</v>
      </c>
      <c r="AJ102" s="62" t="s">
        <v>1889</v>
      </c>
      <c r="AK102" s="63" t="s">
        <v>1989</v>
      </c>
      <c r="AL102" s="60" t="s">
        <v>1979</v>
      </c>
      <c r="AM102" s="63" t="s">
        <v>1828</v>
      </c>
      <c r="AN102" s="60" t="s">
        <v>1828</v>
      </c>
      <c r="AO102" s="62">
        <v>25</v>
      </c>
      <c r="AP102" s="63" t="s">
        <v>1990</v>
      </c>
      <c r="AQ102" s="62">
        <v>7</v>
      </c>
      <c r="AR102" s="62" t="s">
        <v>1828</v>
      </c>
      <c r="AS102" s="60" t="s">
        <v>1828</v>
      </c>
      <c r="AT102" s="62" t="s">
        <v>1991</v>
      </c>
      <c r="AU102" s="153" t="s">
        <v>1992</v>
      </c>
      <c r="AV102" s="148" t="s">
        <v>1993</v>
      </c>
      <c r="AW102" s="60" t="s">
        <v>1994</v>
      </c>
      <c r="AX102" s="152" t="s">
        <v>1995</v>
      </c>
      <c r="AY102" s="129" t="s">
        <v>1996</v>
      </c>
    </row>
    <row r="103" ht="75" customHeight="1" spans="1:53">
      <c r="A103" s="62">
        <v>100</v>
      </c>
      <c r="B103" s="62" t="s">
        <v>1901</v>
      </c>
      <c r="C103" s="63" t="s">
        <v>1997</v>
      </c>
      <c r="D103" s="63" t="s">
        <v>1998</v>
      </c>
      <c r="E103" s="148" t="str">
        <f>_xlfn.DISPIMG("ID_EC3DCE34161D44E280570FC83E69AF64",1)</f>
        <v>=DISPIMG("ID_EC3DCE34161D44E280570FC83E69AF64",1)</v>
      </c>
      <c r="F103" s="62" t="s">
        <v>1999</v>
      </c>
      <c r="G103" s="62">
        <v>386.37</v>
      </c>
      <c r="H103" s="60" t="s">
        <v>2000</v>
      </c>
      <c r="I103" s="63" t="s">
        <v>2001</v>
      </c>
      <c r="J103" s="63" t="s">
        <v>2002</v>
      </c>
      <c r="K103" s="154" t="s">
        <v>2003</v>
      </c>
      <c r="L103" s="63" t="s">
        <v>724</v>
      </c>
      <c r="M103" s="138" t="s">
        <v>2004</v>
      </c>
      <c r="N103" s="63" t="s">
        <v>1997</v>
      </c>
      <c r="O103" s="63" t="s">
        <v>64</v>
      </c>
      <c r="P103" s="150" t="s">
        <v>1923</v>
      </c>
      <c r="Q103" s="63" t="s">
        <v>64</v>
      </c>
      <c r="R103" s="123" t="s">
        <v>1648</v>
      </c>
      <c r="S103" s="150" t="s">
        <v>1922</v>
      </c>
      <c r="T103" s="150" t="s">
        <v>1923</v>
      </c>
      <c r="U103" s="150" t="s">
        <v>1923</v>
      </c>
      <c r="V103" s="150" t="s">
        <v>1923</v>
      </c>
      <c r="W103" s="63" t="s">
        <v>1828</v>
      </c>
      <c r="X103" s="63" t="s">
        <v>64</v>
      </c>
      <c r="Y103" s="63" t="s">
        <v>1665</v>
      </c>
      <c r="Z103" s="150" t="s">
        <v>2005</v>
      </c>
      <c r="AA103" s="63" t="s">
        <v>1646</v>
      </c>
      <c r="AB103" s="63" t="s">
        <v>2006</v>
      </c>
      <c r="AC103" s="63" t="s">
        <v>1828</v>
      </c>
      <c r="AD103" s="63" t="s">
        <v>1828</v>
      </c>
      <c r="AE103" s="63" t="s">
        <v>2007</v>
      </c>
      <c r="AF103" s="63" t="s">
        <v>1887</v>
      </c>
      <c r="AG103" s="63">
        <v>203.3</v>
      </c>
      <c r="AH103" s="63" t="s">
        <v>1828</v>
      </c>
      <c r="AI103" s="62" t="s">
        <v>1828</v>
      </c>
      <c r="AJ103" s="62" t="s">
        <v>1889</v>
      </c>
      <c r="AK103" s="63" t="s">
        <v>1828</v>
      </c>
      <c r="AL103" s="148" t="s">
        <v>2008</v>
      </c>
      <c r="AM103" s="63" t="s">
        <v>1828</v>
      </c>
      <c r="AN103" s="63" t="s">
        <v>1828</v>
      </c>
      <c r="AO103" s="62">
        <v>26</v>
      </c>
      <c r="AP103" s="63" t="s">
        <v>1828</v>
      </c>
      <c r="AQ103" s="62">
        <v>7</v>
      </c>
      <c r="AR103" s="62" t="s">
        <v>1828</v>
      </c>
      <c r="AS103" s="60" t="s">
        <v>1828</v>
      </c>
      <c r="AT103" s="62" t="s">
        <v>1828</v>
      </c>
      <c r="AU103" s="153" t="s">
        <v>2009</v>
      </c>
      <c r="AV103" s="148" t="s">
        <v>2010</v>
      </c>
      <c r="AW103" s="148" t="s">
        <v>2011</v>
      </c>
      <c r="AX103" s="155" t="s">
        <v>2012</v>
      </c>
      <c r="AY103" s="129" t="s">
        <v>2013</v>
      </c>
    </row>
    <row r="104" ht="75" customHeight="1" spans="1:53">
      <c r="A104" s="62">
        <v>101</v>
      </c>
      <c r="B104" s="62" t="s">
        <v>1901</v>
      </c>
      <c r="C104" s="63" t="s">
        <v>2014</v>
      </c>
      <c r="D104" s="63" t="s">
        <v>2015</v>
      </c>
      <c r="E104" s="148" t="str">
        <f>_xlfn.DISPIMG("ID_336EBF4E2E5E4B2D9671E263F8C62551",1)</f>
        <v>=DISPIMG("ID_336EBF4E2E5E4B2D9671E263F8C62551",1)</v>
      </c>
      <c r="F104" s="62" t="s">
        <v>2016</v>
      </c>
      <c r="G104" s="62">
        <v>256.3</v>
      </c>
      <c r="H104" s="60" t="s">
        <v>2017</v>
      </c>
      <c r="I104" s="63" t="s">
        <v>2018</v>
      </c>
      <c r="J104" s="63" t="s">
        <v>94</v>
      </c>
      <c r="K104" s="63">
        <v>2.69</v>
      </c>
      <c r="L104" s="63" t="s">
        <v>2019</v>
      </c>
      <c r="M104" s="138" t="s">
        <v>2020</v>
      </c>
      <c r="N104" s="63" t="s">
        <v>2014</v>
      </c>
      <c r="O104" s="63" t="s">
        <v>64</v>
      </c>
      <c r="P104" s="150" t="s">
        <v>1923</v>
      </c>
      <c r="Q104" s="63" t="s">
        <v>64</v>
      </c>
      <c r="R104" s="123" t="s">
        <v>1648</v>
      </c>
      <c r="S104" s="150" t="s">
        <v>1922</v>
      </c>
      <c r="T104" s="150" t="s">
        <v>1923</v>
      </c>
      <c r="U104" s="150" t="s">
        <v>1923</v>
      </c>
      <c r="V104" s="150" t="s">
        <v>1923</v>
      </c>
      <c r="W104" s="63" t="s">
        <v>1828</v>
      </c>
      <c r="X104" s="63" t="s">
        <v>64</v>
      </c>
      <c r="Y104" s="63" t="s">
        <v>1753</v>
      </c>
      <c r="Z104" s="150" t="s">
        <v>2021</v>
      </c>
      <c r="AA104" s="63" t="s">
        <v>1646</v>
      </c>
      <c r="AB104" s="63" t="s">
        <v>1647</v>
      </c>
      <c r="AC104" s="63" t="s">
        <v>1828</v>
      </c>
      <c r="AD104" s="63" t="s">
        <v>1828</v>
      </c>
      <c r="AE104" s="150" t="s">
        <v>2022</v>
      </c>
      <c r="AF104" s="63" t="s">
        <v>2023</v>
      </c>
      <c r="AG104" s="150" t="s">
        <v>2024</v>
      </c>
      <c r="AH104" s="63" t="s">
        <v>1828</v>
      </c>
      <c r="AI104" s="62" t="s">
        <v>1795</v>
      </c>
      <c r="AJ104" s="62" t="s">
        <v>1889</v>
      </c>
      <c r="AK104" s="63" t="s">
        <v>2025</v>
      </c>
      <c r="AL104" s="148" t="s">
        <v>2021</v>
      </c>
      <c r="AM104" s="150" t="s">
        <v>2026</v>
      </c>
      <c r="AN104" s="148" t="s">
        <v>2027</v>
      </c>
      <c r="AO104" s="62">
        <v>35</v>
      </c>
      <c r="AP104" s="150" t="s">
        <v>2028</v>
      </c>
      <c r="AQ104" s="62">
        <v>7</v>
      </c>
      <c r="AR104" s="148" t="s">
        <v>1923</v>
      </c>
      <c r="AS104" s="148" t="s">
        <v>2029</v>
      </c>
      <c r="AT104" s="149" t="s">
        <v>2030</v>
      </c>
      <c r="AU104" s="148" t="s">
        <v>2031</v>
      </c>
      <c r="AV104" s="148" t="s">
        <v>2032</v>
      </c>
      <c r="AW104" s="148" t="s">
        <v>2033</v>
      </c>
      <c r="AX104" s="155" t="s">
        <v>2034</v>
      </c>
      <c r="AY104" s="129" t="s">
        <v>2035</v>
      </c>
    </row>
    <row r="105" ht="75" customHeight="1" spans="1:53">
      <c r="A105" s="62">
        <v>102</v>
      </c>
      <c r="B105" s="122" t="s">
        <v>2036</v>
      </c>
      <c r="C105" s="98" t="s">
        <v>879</v>
      </c>
      <c r="D105" s="98" t="s">
        <v>880</v>
      </c>
      <c r="E105" s="94" t="str">
        <f>_xlfn.DISPIMG("ID_066B700BDE914972B7B5358B3E287AD3",1)</f>
        <v>=DISPIMG("ID_066B700BDE914972B7B5358B3E287AD3",1)</v>
      </c>
      <c r="F105" s="94" t="s">
        <v>881</v>
      </c>
      <c r="G105" s="94">
        <v>329.39</v>
      </c>
      <c r="H105" s="95" t="s">
        <v>882</v>
      </c>
      <c r="I105" s="96" t="s">
        <v>883</v>
      </c>
      <c r="J105" s="63" t="s">
        <v>488</v>
      </c>
      <c r="K105" s="63">
        <v>2.03</v>
      </c>
      <c r="L105" s="63" t="s">
        <v>592</v>
      </c>
      <c r="M105" s="97" t="s">
        <v>884</v>
      </c>
      <c r="N105" s="96" t="s">
        <v>101</v>
      </c>
      <c r="O105" s="89" t="s">
        <v>65</v>
      </c>
      <c r="P105" s="96" t="s">
        <v>66</v>
      </c>
      <c r="Q105" s="89" t="s">
        <v>65</v>
      </c>
      <c r="R105" s="96" t="s">
        <v>101</v>
      </c>
      <c r="S105" s="96" t="s">
        <v>65</v>
      </c>
      <c r="T105" s="98" t="s">
        <v>74</v>
      </c>
      <c r="U105" s="98" t="s">
        <v>74</v>
      </c>
      <c r="V105" s="123" t="s">
        <v>87</v>
      </c>
      <c r="W105" s="95" t="s">
        <v>886</v>
      </c>
      <c r="X105" s="63" t="s">
        <v>2037</v>
      </c>
      <c r="Y105" s="63" t="s">
        <v>2038</v>
      </c>
      <c r="Z105" s="123" t="s">
        <v>2039</v>
      </c>
      <c r="AA105" s="156" t="s">
        <v>2040</v>
      </c>
      <c r="AB105" s="63" t="s">
        <v>2041</v>
      </c>
      <c r="AC105" s="123" t="s">
        <v>87</v>
      </c>
      <c r="AD105" s="123" t="s">
        <v>87</v>
      </c>
      <c r="AE105" s="157" t="s">
        <v>2042</v>
      </c>
      <c r="AF105" s="123" t="s">
        <v>2043</v>
      </c>
      <c r="AG105" s="123" t="s">
        <v>2044</v>
      </c>
      <c r="AH105" s="123" t="s">
        <v>2045</v>
      </c>
      <c r="AI105" s="122" t="s">
        <v>2046</v>
      </c>
      <c r="AJ105" s="122" t="s">
        <v>2047</v>
      </c>
      <c r="AK105" s="123" t="s">
        <v>87</v>
      </c>
      <c r="AL105" s="158" t="s">
        <v>2039</v>
      </c>
      <c r="AM105" s="123" t="s">
        <v>2048</v>
      </c>
      <c r="AN105" s="129" t="s">
        <v>2049</v>
      </c>
      <c r="AO105" s="122" t="s">
        <v>2050</v>
      </c>
      <c r="AP105" s="123" t="s">
        <v>2051</v>
      </c>
      <c r="AQ105" s="122" t="s">
        <v>2052</v>
      </c>
      <c r="AR105" s="123" t="s">
        <v>2053</v>
      </c>
      <c r="AS105" s="139" t="s">
        <v>2054</v>
      </c>
      <c r="AT105" s="159" t="s">
        <v>2055</v>
      </c>
      <c r="AU105" s="160" t="s">
        <v>2056</v>
      </c>
      <c r="AV105" s="129" t="s">
        <v>2057</v>
      </c>
      <c r="AW105" s="129" t="s">
        <v>2058</v>
      </c>
      <c r="AX105" s="140" t="s">
        <v>2059</v>
      </c>
      <c r="AY105" s="129" t="s">
        <v>2060</v>
      </c>
    </row>
    <row r="106" ht="75" customHeight="1" spans="1:53">
      <c r="A106" s="62">
        <v>103</v>
      </c>
      <c r="B106" s="112" t="s">
        <v>846</v>
      </c>
      <c r="C106" s="98" t="s">
        <v>847</v>
      </c>
      <c r="D106" s="98" t="s">
        <v>848</v>
      </c>
      <c r="E106" s="94" t="str">
        <f>_xlfn.DISPIMG("ID_B81AD96B50F748189B7B28F55DFF6286",1)</f>
        <v>=DISPIMG("ID_B81AD96B50F748189B7B28F55DFF6286",1)</v>
      </c>
      <c r="F106" s="94" t="s">
        <v>849</v>
      </c>
      <c r="G106" s="94">
        <v>371.81</v>
      </c>
      <c r="H106" s="95" t="s">
        <v>850</v>
      </c>
      <c r="I106" s="96" t="s">
        <v>851</v>
      </c>
      <c r="J106" s="63" t="s">
        <v>488</v>
      </c>
      <c r="K106" s="63">
        <v>3.21</v>
      </c>
      <c r="L106" s="63" t="s">
        <v>512</v>
      </c>
      <c r="M106" s="103" t="s">
        <v>852</v>
      </c>
      <c r="N106" s="96" t="s">
        <v>853</v>
      </c>
      <c r="O106" s="96" t="s">
        <v>101</v>
      </c>
      <c r="P106" s="89" t="s">
        <v>65</v>
      </c>
      <c r="Q106" s="96" t="s">
        <v>66</v>
      </c>
      <c r="R106" s="89" t="s">
        <v>65</v>
      </c>
      <c r="S106" s="96" t="s">
        <v>101</v>
      </c>
      <c r="T106" s="96" t="s">
        <v>65</v>
      </c>
      <c r="U106" s="98" t="s">
        <v>74</v>
      </c>
      <c r="V106" s="98" t="s">
        <v>74</v>
      </c>
      <c r="W106" s="95" t="s">
        <v>854</v>
      </c>
      <c r="X106" s="63" t="s">
        <v>2037</v>
      </c>
      <c r="Y106" s="63" t="s">
        <v>2061</v>
      </c>
      <c r="Z106" s="123" t="s">
        <v>2062</v>
      </c>
      <c r="AA106" s="63" t="s">
        <v>2040</v>
      </c>
      <c r="AB106" s="63" t="s">
        <v>2063</v>
      </c>
      <c r="AC106" s="123" t="s">
        <v>87</v>
      </c>
      <c r="AD106" s="123" t="s">
        <v>87</v>
      </c>
      <c r="AE106" s="63" t="s">
        <v>2064</v>
      </c>
      <c r="AF106" s="123" t="s">
        <v>2065</v>
      </c>
      <c r="AG106" s="63">
        <v>110</v>
      </c>
      <c r="AH106" s="123" t="s">
        <v>2066</v>
      </c>
      <c r="AI106" s="122" t="s">
        <v>1795</v>
      </c>
      <c r="AJ106" s="123" t="s">
        <v>2067</v>
      </c>
      <c r="AK106" s="123" t="s">
        <v>139</v>
      </c>
      <c r="AL106" s="129" t="s">
        <v>2068</v>
      </c>
      <c r="AM106" s="123" t="s">
        <v>2069</v>
      </c>
      <c r="AN106" s="139" t="s">
        <v>2070</v>
      </c>
      <c r="AO106" s="122" t="s">
        <v>2071</v>
      </c>
      <c r="AP106" s="123" t="s">
        <v>2072</v>
      </c>
      <c r="AQ106" s="122" t="s">
        <v>2073</v>
      </c>
      <c r="AR106" s="122" t="s">
        <v>2074</v>
      </c>
      <c r="AS106" s="129" t="s">
        <v>2075</v>
      </c>
      <c r="AT106" s="123" t="s">
        <v>2076</v>
      </c>
      <c r="AU106" s="160" t="s">
        <v>2077</v>
      </c>
      <c r="AV106" s="129" t="s">
        <v>2078</v>
      </c>
      <c r="AW106" s="129" t="s">
        <v>2079</v>
      </c>
      <c r="AX106" s="161" t="s">
        <v>2080</v>
      </c>
      <c r="AY106" s="129" t="s">
        <v>2081</v>
      </c>
      <c r="BA106" s="129"/>
    </row>
    <row r="107" ht="75" customHeight="1" spans="1:53">
      <c r="A107" s="62">
        <v>104</v>
      </c>
      <c r="B107" s="122" t="s">
        <v>2082</v>
      </c>
      <c r="C107" s="123" t="s">
        <v>2083</v>
      </c>
      <c r="D107" s="123" t="s">
        <v>2084</v>
      </c>
      <c r="E107" s="62" t="str">
        <f>_xlfn.DISPIMG("ID_BE251879C53B40FABE7DC763E465F566",1)</f>
        <v>=DISPIMG("ID_BE251879C53B40FABE7DC763E465F566",1)</v>
      </c>
      <c r="F107" s="122" t="s">
        <v>87</v>
      </c>
      <c r="G107" s="162" t="s">
        <v>2085</v>
      </c>
      <c r="H107" s="123" t="s">
        <v>87</v>
      </c>
      <c r="I107" s="123" t="s">
        <v>2086</v>
      </c>
      <c r="J107" s="63" t="s">
        <v>2087</v>
      </c>
      <c r="K107" s="123" t="s">
        <v>87</v>
      </c>
      <c r="L107" s="123" t="s">
        <v>2088</v>
      </c>
      <c r="M107" s="163" t="s">
        <v>2089</v>
      </c>
      <c r="N107" s="123" t="s">
        <v>2083</v>
      </c>
      <c r="O107" s="123" t="s">
        <v>2037</v>
      </c>
      <c r="P107" s="123" t="s">
        <v>87</v>
      </c>
      <c r="Q107" s="123" t="s">
        <v>2090</v>
      </c>
      <c r="R107" s="123" t="s">
        <v>2091</v>
      </c>
      <c r="S107" s="63" t="s">
        <v>2037</v>
      </c>
      <c r="T107" s="123" t="s">
        <v>87</v>
      </c>
      <c r="U107" s="123" t="s">
        <v>87</v>
      </c>
      <c r="V107" s="123" t="s">
        <v>87</v>
      </c>
      <c r="W107" s="129" t="s">
        <v>2092</v>
      </c>
      <c r="X107" s="63" t="s">
        <v>2037</v>
      </c>
      <c r="Y107" s="63" t="s">
        <v>2061</v>
      </c>
      <c r="Z107" s="123" t="s">
        <v>2093</v>
      </c>
      <c r="AA107" s="63" t="s">
        <v>2040</v>
      </c>
      <c r="AB107" s="146" t="s">
        <v>2094</v>
      </c>
      <c r="AC107" s="123" t="s">
        <v>87</v>
      </c>
      <c r="AD107" s="123" t="s">
        <v>87</v>
      </c>
      <c r="AE107" s="123" t="s">
        <v>2095</v>
      </c>
      <c r="AF107" s="123" t="s">
        <v>2096</v>
      </c>
      <c r="AG107" s="123" t="s">
        <v>87</v>
      </c>
      <c r="AH107" s="123" t="s">
        <v>87</v>
      </c>
      <c r="AI107" s="122" t="s">
        <v>87</v>
      </c>
      <c r="AJ107" s="122" t="s">
        <v>2097</v>
      </c>
      <c r="AK107" s="123" t="s">
        <v>87</v>
      </c>
      <c r="AL107" s="129" t="s">
        <v>2093</v>
      </c>
      <c r="AM107" s="63" t="s">
        <v>2098</v>
      </c>
      <c r="AN107" s="123" t="s">
        <v>87</v>
      </c>
      <c r="AO107" s="62">
        <v>35</v>
      </c>
      <c r="AP107" s="123" t="s">
        <v>87</v>
      </c>
      <c r="AQ107" s="122" t="s">
        <v>2099</v>
      </c>
      <c r="AR107" s="122" t="s">
        <v>87</v>
      </c>
      <c r="AS107" s="129" t="s">
        <v>2100</v>
      </c>
      <c r="AT107" s="122" t="s">
        <v>2101</v>
      </c>
      <c r="AU107" s="159" t="s">
        <v>2102</v>
      </c>
      <c r="AV107" s="64" t="s">
        <v>2103</v>
      </c>
      <c r="AW107" s="60" t="s">
        <v>2104</v>
      </c>
      <c r="AX107" s="164" t="s">
        <v>87</v>
      </c>
      <c r="AY107" s="60" t="s">
        <v>2105</v>
      </c>
    </row>
    <row r="108" ht="75" customHeight="1" spans="1:53">
      <c r="A108" s="62">
        <v>105</v>
      </c>
      <c r="B108" s="122" t="s">
        <v>2082</v>
      </c>
      <c r="C108" s="123" t="s">
        <v>2106</v>
      </c>
      <c r="D108" s="123" t="s">
        <v>2107</v>
      </c>
      <c r="E108" s="62" t="str">
        <f>_xlfn.DISPIMG("ID_9CE39BC3C6E443D797D02B8004690480",1)</f>
        <v>=DISPIMG("ID_9CE39BC3C6E443D797D02B8004690480",1)</v>
      </c>
      <c r="F108" s="63" t="s">
        <v>2108</v>
      </c>
      <c r="G108" s="165" t="s">
        <v>2109</v>
      </c>
      <c r="H108" s="123" t="s">
        <v>87</v>
      </c>
      <c r="I108" s="123" t="s">
        <v>2110</v>
      </c>
      <c r="J108" s="63" t="s">
        <v>2111</v>
      </c>
      <c r="K108" s="63">
        <v>-12</v>
      </c>
      <c r="L108" s="123" t="s">
        <v>2112</v>
      </c>
      <c r="M108" s="163" t="s">
        <v>2113</v>
      </c>
      <c r="N108" s="123" t="s">
        <v>2106</v>
      </c>
      <c r="O108" s="123" t="s">
        <v>2090</v>
      </c>
      <c r="P108" s="129" t="s">
        <v>2114</v>
      </c>
      <c r="Q108" s="123" t="s">
        <v>2090</v>
      </c>
      <c r="R108" s="123" t="s">
        <v>2115</v>
      </c>
      <c r="S108" s="123" t="s">
        <v>2090</v>
      </c>
      <c r="T108" s="123" t="s">
        <v>2116</v>
      </c>
      <c r="U108" s="123" t="s">
        <v>87</v>
      </c>
      <c r="V108" s="123" t="s">
        <v>87</v>
      </c>
      <c r="W108" s="129" t="s">
        <v>2117</v>
      </c>
      <c r="X108" s="123" t="s">
        <v>2037</v>
      </c>
      <c r="Y108" s="63" t="s">
        <v>2061</v>
      </c>
      <c r="Z108" s="123" t="s">
        <v>2118</v>
      </c>
      <c r="AA108" s="63" t="s">
        <v>2119</v>
      </c>
      <c r="AB108" s="63" t="s">
        <v>2120</v>
      </c>
      <c r="AC108" s="123" t="s">
        <v>87</v>
      </c>
      <c r="AD108" s="123" t="s">
        <v>87</v>
      </c>
      <c r="AE108" s="123" t="s">
        <v>2121</v>
      </c>
      <c r="AF108" s="123" t="s">
        <v>2122</v>
      </c>
      <c r="AG108" s="123" t="s">
        <v>2123</v>
      </c>
      <c r="AH108" s="123" t="s">
        <v>87</v>
      </c>
      <c r="AI108" s="122" t="s">
        <v>87</v>
      </c>
      <c r="AJ108" s="122" t="s">
        <v>2047</v>
      </c>
      <c r="AK108" s="123" t="s">
        <v>87</v>
      </c>
      <c r="AL108" s="129" t="s">
        <v>2124</v>
      </c>
      <c r="AM108" s="123" t="s">
        <v>2125</v>
      </c>
      <c r="AN108" s="123" t="s">
        <v>87</v>
      </c>
      <c r="AO108" s="62">
        <v>25</v>
      </c>
      <c r="AP108" s="123" t="s">
        <v>87</v>
      </c>
      <c r="AQ108" s="62">
        <v>7</v>
      </c>
      <c r="AR108" s="122" t="s">
        <v>87</v>
      </c>
      <c r="AS108" s="129" t="s">
        <v>2126</v>
      </c>
      <c r="AT108" s="122" t="s">
        <v>2127</v>
      </c>
      <c r="AU108" s="159" t="s">
        <v>2128</v>
      </c>
      <c r="AV108" s="64" t="s">
        <v>2129</v>
      </c>
      <c r="AW108" s="60" t="s">
        <v>2130</v>
      </c>
      <c r="AX108" s="161" t="s">
        <v>2131</v>
      </c>
      <c r="AY108" s="60" t="s">
        <v>2132</v>
      </c>
      <c r="BA108" s="166"/>
    </row>
    <row r="109" ht="75" customHeight="1" spans="1:53">
      <c r="A109" s="62">
        <v>106</v>
      </c>
      <c r="B109" s="122" t="s">
        <v>2082</v>
      </c>
      <c r="C109" s="123" t="s">
        <v>2106</v>
      </c>
      <c r="D109" s="123" t="s">
        <v>2107</v>
      </c>
      <c r="E109" s="122" t="s">
        <v>2133</v>
      </c>
      <c r="F109" s="122" t="s">
        <v>87</v>
      </c>
      <c r="G109" s="162" t="s">
        <v>2134</v>
      </c>
      <c r="H109" s="129" t="s">
        <v>2135</v>
      </c>
      <c r="I109" s="123" t="s">
        <v>2110</v>
      </c>
      <c r="J109" s="63" t="s">
        <v>2136</v>
      </c>
      <c r="K109" s="123">
        <v>-12</v>
      </c>
      <c r="L109" s="63" t="s">
        <v>2137</v>
      </c>
      <c r="M109" t="s">
        <v>2138</v>
      </c>
      <c r="N109" s="123" t="s">
        <v>2139</v>
      </c>
      <c r="O109" s="63" t="s">
        <v>2090</v>
      </c>
      <c r="P109" s="129" t="s">
        <v>2114</v>
      </c>
      <c r="Q109" s="123" t="s">
        <v>2090</v>
      </c>
      <c r="R109" s="123" t="s">
        <v>2115</v>
      </c>
      <c r="S109" s="123" t="s">
        <v>2090</v>
      </c>
      <c r="T109" s="123" t="s">
        <v>2116</v>
      </c>
      <c r="U109" s="123" t="s">
        <v>87</v>
      </c>
      <c r="V109" s="123" t="s">
        <v>87</v>
      </c>
      <c r="W109" s="129" t="s">
        <v>2117</v>
      </c>
      <c r="X109" s="63" t="s">
        <v>2037</v>
      </c>
      <c r="Y109" s="63" t="s">
        <v>2061</v>
      </c>
      <c r="Z109" s="123" t="s">
        <v>2140</v>
      </c>
      <c r="AA109" s="63" t="s">
        <v>1854</v>
      </c>
      <c r="AB109" s="63" t="s">
        <v>2063</v>
      </c>
      <c r="AC109" s="123" t="s">
        <v>2141</v>
      </c>
      <c r="AD109" s="123" t="s">
        <v>87</v>
      </c>
      <c r="AE109" s="123" t="s">
        <v>2142</v>
      </c>
      <c r="AF109" s="123" t="s">
        <v>2143</v>
      </c>
      <c r="AG109" s="123" t="s">
        <v>2144</v>
      </c>
      <c r="AH109" s="123" t="s">
        <v>87</v>
      </c>
      <c r="AI109" s="122" t="s">
        <v>87</v>
      </c>
      <c r="AJ109" s="122" t="s">
        <v>2145</v>
      </c>
      <c r="AK109" s="123" t="s">
        <v>87</v>
      </c>
      <c r="AL109" s="129" t="s">
        <v>2140</v>
      </c>
      <c r="AM109" s="123" t="s">
        <v>2146</v>
      </c>
      <c r="AN109" s="129" t="s">
        <v>2147</v>
      </c>
      <c r="AO109" s="62">
        <v>80</v>
      </c>
      <c r="AP109" s="123" t="s">
        <v>2148</v>
      </c>
      <c r="AQ109" s="62">
        <v>4</v>
      </c>
      <c r="AR109" s="122" t="s">
        <v>2149</v>
      </c>
      <c r="AS109" s="129" t="s">
        <v>2150</v>
      </c>
      <c r="AT109" s="122" t="s">
        <v>2151</v>
      </c>
      <c r="AU109" s="167" t="s">
        <v>2152</v>
      </c>
      <c r="AV109" s="64" t="s">
        <v>2153</v>
      </c>
      <c r="AW109" s="60" t="s">
        <v>2154</v>
      </c>
      <c r="AX109" s="161" t="s">
        <v>2155</v>
      </c>
      <c r="AY109" s="60" t="s">
        <v>2156</v>
      </c>
      <c r="BA109" s="166"/>
    </row>
    <row r="110" ht="75" customHeight="1" spans="1:53">
      <c r="A110" s="62">
        <v>107</v>
      </c>
      <c r="B110" s="122" t="s">
        <v>2082</v>
      </c>
      <c r="C110" s="123" t="s">
        <v>2157</v>
      </c>
      <c r="D110" s="123" t="s">
        <v>2158</v>
      </c>
      <c r="E110" s="122" t="s">
        <v>2133</v>
      </c>
      <c r="F110" s="122" t="s">
        <v>87</v>
      </c>
      <c r="G110" s="162" t="s">
        <v>2159</v>
      </c>
      <c r="H110" s="129" t="s">
        <v>2160</v>
      </c>
      <c r="I110" s="123" t="s">
        <v>2161</v>
      </c>
      <c r="J110" s="63" t="s">
        <v>2136</v>
      </c>
      <c r="K110" s="123" t="s">
        <v>2162</v>
      </c>
      <c r="L110" s="63" t="s">
        <v>2163</v>
      </c>
      <c r="M110" t="s">
        <v>2164</v>
      </c>
      <c r="N110" s="123" t="s">
        <v>2165</v>
      </c>
      <c r="O110" s="63" t="s">
        <v>2090</v>
      </c>
      <c r="P110" s="60" t="s">
        <v>2166</v>
      </c>
      <c r="Q110" s="63" t="s">
        <v>2090</v>
      </c>
      <c r="R110" s="63" t="s">
        <v>2167</v>
      </c>
      <c r="S110" s="63" t="s">
        <v>2090</v>
      </c>
      <c r="T110" s="63" t="s">
        <v>2168</v>
      </c>
      <c r="U110" s="123" t="s">
        <v>2169</v>
      </c>
      <c r="V110" s="123" t="s">
        <v>87</v>
      </c>
      <c r="W110" s="60" t="s">
        <v>2170</v>
      </c>
      <c r="X110" s="63" t="s">
        <v>2037</v>
      </c>
      <c r="Y110" s="63" t="s">
        <v>2061</v>
      </c>
      <c r="Z110" s="123" t="s">
        <v>2171</v>
      </c>
      <c r="AA110" s="63" t="s">
        <v>1854</v>
      </c>
      <c r="AB110" s="63" t="s">
        <v>2063</v>
      </c>
      <c r="AC110" s="123" t="s">
        <v>87</v>
      </c>
      <c r="AD110" s="123" t="s">
        <v>87</v>
      </c>
      <c r="AE110" s="123" t="s">
        <v>2142</v>
      </c>
      <c r="AF110" s="123" t="s">
        <v>2143</v>
      </c>
      <c r="AG110" s="123" t="s">
        <v>2172</v>
      </c>
      <c r="AH110" s="123" t="s">
        <v>87</v>
      </c>
      <c r="AI110" s="123" t="s">
        <v>87</v>
      </c>
      <c r="AJ110" s="122" t="s">
        <v>2145</v>
      </c>
      <c r="AK110" s="123" t="s">
        <v>87</v>
      </c>
      <c r="AL110" s="123" t="s">
        <v>2171</v>
      </c>
      <c r="AM110" s="123" t="s">
        <v>87</v>
      </c>
      <c r="AN110" s="60" t="s">
        <v>2173</v>
      </c>
      <c r="AO110" s="168" t="s">
        <v>87</v>
      </c>
      <c r="AP110" s="169" t="s">
        <v>87</v>
      </c>
      <c r="AQ110" s="62">
        <v>4</v>
      </c>
      <c r="AR110" s="122" t="s">
        <v>87</v>
      </c>
      <c r="AS110" s="129" t="s">
        <v>2174</v>
      </c>
      <c r="AT110" s="62" t="s">
        <v>2175</v>
      </c>
      <c r="AU110" s="159" t="s">
        <v>2176</v>
      </c>
      <c r="AV110" s="64" t="s">
        <v>2177</v>
      </c>
      <c r="AW110" s="60" t="s">
        <v>2178</v>
      </c>
      <c r="AX110" s="164" t="s">
        <v>87</v>
      </c>
      <c r="AY110" s="60" t="s">
        <v>2156</v>
      </c>
    </row>
    <row r="111" ht="75" customHeight="1" spans="1:53">
      <c r="A111" s="62">
        <v>108</v>
      </c>
      <c r="B111" s="122" t="s">
        <v>2082</v>
      </c>
      <c r="C111" s="123" t="s">
        <v>2179</v>
      </c>
      <c r="D111" s="123" t="s">
        <v>2180</v>
      </c>
      <c r="E111" s="122" t="s">
        <v>2133</v>
      </c>
      <c r="F111" s="122" t="s">
        <v>87</v>
      </c>
      <c r="G111" s="162" t="s">
        <v>2181</v>
      </c>
      <c r="H111" s="123" t="s">
        <v>87</v>
      </c>
      <c r="I111" s="123" t="s">
        <v>87</v>
      </c>
      <c r="J111" s="63" t="s">
        <v>2136</v>
      </c>
      <c r="K111" s="123" t="s">
        <v>2162</v>
      </c>
      <c r="L111" s="63" t="s">
        <v>2163</v>
      </c>
      <c r="M111" t="s">
        <v>2182</v>
      </c>
      <c r="N111" s="123" t="s">
        <v>2183</v>
      </c>
      <c r="O111" s="63" t="s">
        <v>2037</v>
      </c>
      <c r="P111" s="60" t="s">
        <v>2184</v>
      </c>
      <c r="Q111" s="63" t="s">
        <v>2090</v>
      </c>
      <c r="R111" s="63" t="s">
        <v>2185</v>
      </c>
      <c r="S111" s="63" t="s">
        <v>2037</v>
      </c>
      <c r="T111" s="63" t="s">
        <v>2186</v>
      </c>
      <c r="U111" s="123" t="s">
        <v>2187</v>
      </c>
      <c r="V111" s="60" t="s">
        <v>2188</v>
      </c>
      <c r="W111" s="129" t="s">
        <v>2189</v>
      </c>
      <c r="X111" s="63" t="s">
        <v>2037</v>
      </c>
      <c r="Y111" s="63" t="s">
        <v>2061</v>
      </c>
      <c r="Z111" s="123" t="s">
        <v>2190</v>
      </c>
      <c r="AA111" s="63" t="s">
        <v>1854</v>
      </c>
      <c r="AB111" s="63" t="s">
        <v>2063</v>
      </c>
      <c r="AC111" s="123" t="s">
        <v>87</v>
      </c>
      <c r="AD111" s="123" t="s">
        <v>87</v>
      </c>
      <c r="AE111" s="123" t="s">
        <v>2142</v>
      </c>
      <c r="AF111" s="123" t="s">
        <v>2143</v>
      </c>
      <c r="AG111" s="123" t="s">
        <v>2191</v>
      </c>
      <c r="AH111" s="123" t="s">
        <v>87</v>
      </c>
      <c r="AI111" s="123" t="s">
        <v>87</v>
      </c>
      <c r="AJ111" s="122" t="s">
        <v>2047</v>
      </c>
      <c r="AK111" s="123" t="s">
        <v>87</v>
      </c>
      <c r="AL111" s="123" t="s">
        <v>2190</v>
      </c>
      <c r="AM111" s="123" t="s">
        <v>87</v>
      </c>
      <c r="AN111" s="60" t="s">
        <v>2192</v>
      </c>
      <c r="AO111" s="168" t="s">
        <v>87</v>
      </c>
      <c r="AP111" s="169" t="s">
        <v>87</v>
      </c>
      <c r="AQ111" s="62">
        <v>7</v>
      </c>
      <c r="AR111" s="122" t="s">
        <v>87</v>
      </c>
      <c r="AS111" s="60" t="s">
        <v>2193</v>
      </c>
      <c r="AT111" s="62" t="s">
        <v>2194</v>
      </c>
      <c r="AU111" s="64" t="s">
        <v>2195</v>
      </c>
      <c r="AV111" s="64" t="s">
        <v>2196</v>
      </c>
      <c r="AW111" s="60" t="s">
        <v>2197</v>
      </c>
      <c r="AX111" s="164" t="s">
        <v>87</v>
      </c>
      <c r="AY111" s="60" t="s">
        <v>2156</v>
      </c>
    </row>
    <row r="112" ht="75" customHeight="1" spans="1:53">
      <c r="A112" s="62">
        <v>109</v>
      </c>
      <c r="B112" s="122" t="s">
        <v>2082</v>
      </c>
      <c r="C112" s="123" t="s">
        <v>2198</v>
      </c>
      <c r="D112" s="123" t="s">
        <v>2199</v>
      </c>
      <c r="E112" s="122" t="s">
        <v>2133</v>
      </c>
      <c r="F112" s="122" t="s">
        <v>87</v>
      </c>
      <c r="G112" s="162" t="s">
        <v>2200</v>
      </c>
      <c r="H112" s="123" t="s">
        <v>87</v>
      </c>
      <c r="I112" s="123" t="s">
        <v>87</v>
      </c>
      <c r="J112" s="63" t="s">
        <v>2201</v>
      </c>
      <c r="K112" s="123" t="s">
        <v>2162</v>
      </c>
      <c r="L112" s="63" t="s">
        <v>2163</v>
      </c>
      <c r="M112" t="s">
        <v>2202</v>
      </c>
      <c r="N112" s="123" t="s">
        <v>2203</v>
      </c>
      <c r="O112" s="63" t="s">
        <v>2090</v>
      </c>
      <c r="P112" s="60" t="s">
        <v>2204</v>
      </c>
      <c r="Q112" s="63" t="s">
        <v>2037</v>
      </c>
      <c r="R112" s="63" t="s">
        <v>2205</v>
      </c>
      <c r="S112" s="63" t="s">
        <v>2090</v>
      </c>
      <c r="T112" s="63" t="s">
        <v>2206</v>
      </c>
      <c r="U112" s="123" t="s">
        <v>2207</v>
      </c>
      <c r="V112" s="60" t="s">
        <v>2208</v>
      </c>
      <c r="W112" s="129" t="s">
        <v>2209</v>
      </c>
      <c r="X112" s="63" t="s">
        <v>2037</v>
      </c>
      <c r="Y112" s="63" t="s">
        <v>2061</v>
      </c>
      <c r="Z112" s="123" t="s">
        <v>2210</v>
      </c>
      <c r="AA112" s="63" t="s">
        <v>1854</v>
      </c>
      <c r="AB112" s="63" t="s">
        <v>2063</v>
      </c>
      <c r="AC112" s="123" t="s">
        <v>87</v>
      </c>
      <c r="AD112" s="123" t="s">
        <v>87</v>
      </c>
      <c r="AE112" s="123" t="s">
        <v>2142</v>
      </c>
      <c r="AF112" s="123" t="s">
        <v>2143</v>
      </c>
      <c r="AG112" s="123" t="s">
        <v>2211</v>
      </c>
      <c r="AH112" s="123" t="s">
        <v>87</v>
      </c>
      <c r="AI112" s="123" t="s">
        <v>87</v>
      </c>
      <c r="AJ112" s="122" t="s">
        <v>2047</v>
      </c>
      <c r="AK112" s="123" t="s">
        <v>87</v>
      </c>
      <c r="AL112" s="123" t="s">
        <v>2210</v>
      </c>
      <c r="AM112" s="123" t="s">
        <v>87</v>
      </c>
      <c r="AN112" s="60" t="s">
        <v>2212</v>
      </c>
      <c r="AO112" s="168" t="s">
        <v>87</v>
      </c>
      <c r="AP112" s="169" t="s">
        <v>87</v>
      </c>
      <c r="AQ112" s="62">
        <v>7</v>
      </c>
      <c r="AR112" s="122" t="s">
        <v>87</v>
      </c>
      <c r="AS112" s="60" t="s">
        <v>2213</v>
      </c>
      <c r="AT112" s="62" t="s">
        <v>2175</v>
      </c>
      <c r="AU112" s="64" t="s">
        <v>2214</v>
      </c>
      <c r="AV112" s="64" t="s">
        <v>2215</v>
      </c>
      <c r="AW112" s="60" t="s">
        <v>2216</v>
      </c>
      <c r="AX112" s="164" t="s">
        <v>87</v>
      </c>
      <c r="AY112" s="60" t="s">
        <v>2156</v>
      </c>
    </row>
    <row r="113" ht="75" customHeight="1" spans="1:51">
      <c r="A113" s="62">
        <v>110</v>
      </c>
      <c r="B113" s="122" t="s">
        <v>2082</v>
      </c>
      <c r="C113" s="123" t="s">
        <v>2217</v>
      </c>
      <c r="D113" s="123" t="s">
        <v>2218</v>
      </c>
      <c r="E113" s="122" t="s">
        <v>2133</v>
      </c>
      <c r="F113" s="122" t="s">
        <v>87</v>
      </c>
      <c r="G113" s="162" t="s">
        <v>2219</v>
      </c>
      <c r="H113" s="123" t="s">
        <v>87</v>
      </c>
      <c r="I113" s="123" t="s">
        <v>87</v>
      </c>
      <c r="J113" s="63" t="s">
        <v>2201</v>
      </c>
      <c r="K113" s="123" t="s">
        <v>2162</v>
      </c>
      <c r="L113" s="63" t="s">
        <v>2163</v>
      </c>
      <c r="M113" t="s">
        <v>2220</v>
      </c>
      <c r="N113" s="123" t="s">
        <v>2221</v>
      </c>
      <c r="O113" s="63" t="s">
        <v>2037</v>
      </c>
      <c r="P113" s="60" t="s">
        <v>2222</v>
      </c>
      <c r="Q113" s="63" t="s">
        <v>2037</v>
      </c>
      <c r="R113" s="63" t="s">
        <v>2223</v>
      </c>
      <c r="S113" s="63" t="s">
        <v>2090</v>
      </c>
      <c r="T113" s="63" t="s">
        <v>2224</v>
      </c>
      <c r="U113" s="123" t="s">
        <v>2225</v>
      </c>
      <c r="V113" s="123" t="s">
        <v>87</v>
      </c>
      <c r="W113" s="129" t="s">
        <v>2226</v>
      </c>
      <c r="X113" s="63" t="s">
        <v>2037</v>
      </c>
      <c r="Y113" s="63" t="s">
        <v>2061</v>
      </c>
      <c r="Z113" s="123" t="s">
        <v>2227</v>
      </c>
      <c r="AA113" s="63" t="s">
        <v>1854</v>
      </c>
      <c r="AB113" s="63" t="s">
        <v>2063</v>
      </c>
      <c r="AC113" s="123" t="s">
        <v>87</v>
      </c>
      <c r="AD113" s="123" t="s">
        <v>87</v>
      </c>
      <c r="AE113" s="123" t="s">
        <v>2142</v>
      </c>
      <c r="AF113" s="123" t="s">
        <v>2143</v>
      </c>
      <c r="AG113" s="123" t="s">
        <v>2228</v>
      </c>
      <c r="AH113" s="123" t="s">
        <v>87</v>
      </c>
      <c r="AI113" s="123" t="s">
        <v>87</v>
      </c>
      <c r="AJ113" s="122" t="s">
        <v>2047</v>
      </c>
      <c r="AK113" s="123" t="s">
        <v>87</v>
      </c>
      <c r="AL113" s="123" t="s">
        <v>2227</v>
      </c>
      <c r="AM113" s="123" t="s">
        <v>87</v>
      </c>
      <c r="AN113" s="60" t="s">
        <v>2229</v>
      </c>
      <c r="AO113" s="168" t="s">
        <v>87</v>
      </c>
      <c r="AP113" s="169" t="s">
        <v>87</v>
      </c>
      <c r="AQ113" s="62">
        <v>7</v>
      </c>
      <c r="AR113" s="122" t="s">
        <v>87</v>
      </c>
      <c r="AS113" s="60" t="s">
        <v>2193</v>
      </c>
      <c r="AT113" s="62" t="s">
        <v>2194</v>
      </c>
      <c r="AU113" s="64" t="s">
        <v>2230</v>
      </c>
      <c r="AV113" s="64" t="s">
        <v>2231</v>
      </c>
      <c r="AW113" s="60" t="s">
        <v>2232</v>
      </c>
      <c r="AX113" s="164" t="s">
        <v>87</v>
      </c>
      <c r="AY113" s="60" t="s">
        <v>2156</v>
      </c>
    </row>
    <row r="114" ht="75" customHeight="1" spans="1:51">
      <c r="A114" s="62">
        <v>111</v>
      </c>
      <c r="B114" s="62" t="s">
        <v>1874</v>
      </c>
      <c r="C114" s="63" t="s">
        <v>1875</v>
      </c>
      <c r="D114" s="63" t="s">
        <v>848</v>
      </c>
      <c r="E114" s="94" t="str">
        <f t="shared" ref="E114:E118" si="1">_xlfn.DISPIMG("ID_FA33155CC6724EC596FD5F1B6DC24FBF",1)</f>
        <v>=DISPIMG("ID_FA33155CC6724EC596FD5F1B6DC24FBF",1)</v>
      </c>
      <c r="F114" s="62" t="s">
        <v>1876</v>
      </c>
      <c r="G114" s="62">
        <v>336.37</v>
      </c>
      <c r="H114" s="60" t="s">
        <v>1877</v>
      </c>
      <c r="I114" s="63" t="s">
        <v>851</v>
      </c>
      <c r="J114" s="63" t="s">
        <v>61</v>
      </c>
      <c r="K114" s="63">
        <v>-1.5</v>
      </c>
      <c r="L114" s="63" t="s">
        <v>1878</v>
      </c>
      <c r="M114" s="138" t="s">
        <v>1879</v>
      </c>
      <c r="N114" s="63" t="s">
        <v>1875</v>
      </c>
      <c r="O114" s="63" t="s">
        <v>64</v>
      </c>
      <c r="P114" s="60" t="s">
        <v>1880</v>
      </c>
      <c r="Q114" s="63" t="s">
        <v>1639</v>
      </c>
      <c r="R114" s="63" t="s">
        <v>1881</v>
      </c>
      <c r="S114" s="63" t="s">
        <v>64</v>
      </c>
      <c r="T114" s="123" t="s">
        <v>1882</v>
      </c>
      <c r="U114" s="123" t="s">
        <v>1883</v>
      </c>
      <c r="V114" s="123" t="s">
        <v>87</v>
      </c>
      <c r="W114" s="60" t="s">
        <v>1884</v>
      </c>
      <c r="X114" s="63" t="s">
        <v>2037</v>
      </c>
      <c r="Y114" s="63" t="s">
        <v>2061</v>
      </c>
      <c r="Z114" s="123" t="s">
        <v>2233</v>
      </c>
      <c r="AA114" s="63" t="s">
        <v>2040</v>
      </c>
      <c r="AB114" s="63" t="s">
        <v>2063</v>
      </c>
      <c r="AC114" s="123" t="s">
        <v>2141</v>
      </c>
      <c r="AD114" s="123" t="s">
        <v>87</v>
      </c>
      <c r="AE114" s="123" t="s">
        <v>2234</v>
      </c>
      <c r="AF114" s="123" t="s">
        <v>2235</v>
      </c>
      <c r="AG114" s="170" t="s">
        <v>2236</v>
      </c>
      <c r="AH114" s="123" t="s">
        <v>87</v>
      </c>
      <c r="AI114" s="122" t="s">
        <v>205</v>
      </c>
      <c r="AJ114" s="123" t="s">
        <v>2237</v>
      </c>
      <c r="AK114" s="123" t="s">
        <v>2238</v>
      </c>
      <c r="AL114" s="129" t="s">
        <v>2233</v>
      </c>
      <c r="AM114" s="123" t="s">
        <v>2239</v>
      </c>
      <c r="AN114" s="129" t="s">
        <v>2240</v>
      </c>
      <c r="AO114" s="122" t="s">
        <v>2241</v>
      </c>
      <c r="AP114" s="123" t="s">
        <v>87</v>
      </c>
      <c r="AQ114" s="122" t="s">
        <v>1657</v>
      </c>
      <c r="AR114" s="123" t="s">
        <v>2242</v>
      </c>
      <c r="AS114" s="129" t="s">
        <v>2243</v>
      </c>
      <c r="AT114" s="123" t="s">
        <v>2244</v>
      </c>
      <c r="AU114" s="129" t="s">
        <v>2245</v>
      </c>
      <c r="AV114" s="129" t="s">
        <v>2246</v>
      </c>
      <c r="AW114" s="129" t="s">
        <v>2247</v>
      </c>
      <c r="AX114" s="164" t="s">
        <v>87</v>
      </c>
      <c r="AY114" s="129" t="s">
        <v>2248</v>
      </c>
    </row>
    <row r="115" ht="75" customHeight="1" spans="1:51">
      <c r="A115" s="62">
        <v>112</v>
      </c>
      <c r="B115" s="62" t="s">
        <v>2036</v>
      </c>
      <c r="C115" s="63" t="s">
        <v>2249</v>
      </c>
      <c r="D115" s="63" t="s">
        <v>848</v>
      </c>
      <c r="E115" s="94" t="str">
        <f t="shared" si="1"/>
        <v>=DISPIMG("ID_FA33155CC6724EC596FD5F1B6DC24FBF",1)</v>
      </c>
      <c r="F115" s="62" t="s">
        <v>1876</v>
      </c>
      <c r="G115" s="62">
        <v>336.37</v>
      </c>
      <c r="H115" s="60" t="s">
        <v>1877</v>
      </c>
      <c r="I115" s="63" t="s">
        <v>851</v>
      </c>
      <c r="J115" s="63" t="s">
        <v>2087</v>
      </c>
      <c r="K115" s="63">
        <v>-1.5</v>
      </c>
      <c r="L115" s="63" t="s">
        <v>2250</v>
      </c>
      <c r="M115" t="s">
        <v>2251</v>
      </c>
      <c r="N115" s="63" t="s">
        <v>2249</v>
      </c>
      <c r="O115" s="63" t="s">
        <v>2037</v>
      </c>
      <c r="P115" s="60" t="s">
        <v>1880</v>
      </c>
      <c r="Q115" s="63" t="s">
        <v>2090</v>
      </c>
      <c r="R115" s="63" t="s">
        <v>1881</v>
      </c>
      <c r="S115" s="63" t="s">
        <v>2037</v>
      </c>
      <c r="T115" s="63" t="s">
        <v>1882</v>
      </c>
      <c r="U115" s="63" t="s">
        <v>1883</v>
      </c>
      <c r="V115" s="63" t="s">
        <v>87</v>
      </c>
      <c r="W115" s="60" t="s">
        <v>2252</v>
      </c>
      <c r="X115" s="63" t="s">
        <v>2037</v>
      </c>
      <c r="Y115" s="63" t="s">
        <v>2061</v>
      </c>
      <c r="Z115" s="123" t="s">
        <v>2253</v>
      </c>
      <c r="AA115" s="63" t="s">
        <v>2040</v>
      </c>
      <c r="AB115" s="63" t="s">
        <v>2254</v>
      </c>
      <c r="AC115" s="123" t="s">
        <v>2255</v>
      </c>
      <c r="AD115" s="123" t="s">
        <v>87</v>
      </c>
      <c r="AE115" s="123" t="s">
        <v>2234</v>
      </c>
      <c r="AF115" s="123" t="s">
        <v>2256</v>
      </c>
      <c r="AG115" s="123" t="s">
        <v>2257</v>
      </c>
      <c r="AH115" s="123" t="s">
        <v>87</v>
      </c>
      <c r="AI115" s="132" t="s">
        <v>2258</v>
      </c>
      <c r="AJ115" s="123" t="s">
        <v>2259</v>
      </c>
      <c r="AK115" s="123" t="s">
        <v>87</v>
      </c>
      <c r="AL115" s="129" t="s">
        <v>2253</v>
      </c>
      <c r="AM115" s="123" t="s">
        <v>2260</v>
      </c>
      <c r="AN115" s="128" t="s">
        <v>2261</v>
      </c>
      <c r="AO115" s="122" t="s">
        <v>2050</v>
      </c>
      <c r="AP115" s="123" t="s">
        <v>2262</v>
      </c>
      <c r="AQ115" s="123" t="s">
        <v>2263</v>
      </c>
      <c r="AR115" s="123" t="s">
        <v>2264</v>
      </c>
      <c r="AS115" s="129" t="s">
        <v>2265</v>
      </c>
      <c r="AT115" s="123" t="s">
        <v>2266</v>
      </c>
      <c r="AU115" s="153" t="s">
        <v>2267</v>
      </c>
      <c r="AV115" s="129" t="s">
        <v>2268</v>
      </c>
      <c r="AW115" s="129" t="s">
        <v>2269</v>
      </c>
      <c r="AX115" s="164" t="s">
        <v>87</v>
      </c>
      <c r="AY115" s="129" t="s">
        <v>2270</v>
      </c>
    </row>
    <row r="116" s="61" customFormat="1" ht="75" customHeight="1" spans="1:51">
      <c r="A116" s="134">
        <v>113</v>
      </c>
      <c r="B116" s="62" t="s">
        <v>2036</v>
      </c>
      <c r="C116" s="63" t="s">
        <v>2249</v>
      </c>
      <c r="D116" s="63" t="s">
        <v>848</v>
      </c>
      <c r="E116" s="94" t="str">
        <f t="shared" si="1"/>
        <v>=DISPIMG("ID_FA33155CC6724EC596FD5F1B6DC24FBF",1)</v>
      </c>
      <c r="F116" s="62" t="s">
        <v>1876</v>
      </c>
      <c r="G116" s="62">
        <v>336.37</v>
      </c>
      <c r="H116" s="60" t="s">
        <v>1877</v>
      </c>
      <c r="I116" s="63" t="s">
        <v>851</v>
      </c>
      <c r="J116" s="63" t="s">
        <v>2087</v>
      </c>
      <c r="K116" s="63">
        <v>-1.5</v>
      </c>
      <c r="L116" s="63" t="s">
        <v>2250</v>
      </c>
      <c r="M116" s="171" t="s">
        <v>2251</v>
      </c>
      <c r="N116" s="63" t="s">
        <v>2249</v>
      </c>
      <c r="O116" s="63" t="s">
        <v>2037</v>
      </c>
      <c r="P116" s="60" t="s">
        <v>1880</v>
      </c>
      <c r="Q116" s="63" t="s">
        <v>2090</v>
      </c>
      <c r="R116" s="63" t="s">
        <v>1881</v>
      </c>
      <c r="S116" s="63" t="s">
        <v>2037</v>
      </c>
      <c r="T116" s="63" t="s">
        <v>1882</v>
      </c>
      <c r="U116" s="63" t="s">
        <v>1883</v>
      </c>
      <c r="V116" s="63" t="s">
        <v>87</v>
      </c>
      <c r="W116" s="60" t="s">
        <v>2252</v>
      </c>
      <c r="X116" s="134" t="s">
        <v>2037</v>
      </c>
      <c r="Y116" s="134" t="s">
        <v>2061</v>
      </c>
      <c r="Z116" s="135" t="s">
        <v>2271</v>
      </c>
      <c r="AA116" s="134" t="s">
        <v>2040</v>
      </c>
      <c r="AB116" s="134" t="s">
        <v>2063</v>
      </c>
      <c r="AC116" s="135" t="s">
        <v>2141</v>
      </c>
      <c r="AD116" s="135" t="s">
        <v>87</v>
      </c>
      <c r="AE116" s="132" t="s">
        <v>2272</v>
      </c>
      <c r="AF116" s="135" t="s">
        <v>2235</v>
      </c>
      <c r="AG116" s="135" t="s">
        <v>2273</v>
      </c>
      <c r="AH116" s="135" t="s">
        <v>87</v>
      </c>
      <c r="AI116" s="135" t="s">
        <v>205</v>
      </c>
      <c r="AJ116" s="135" t="s">
        <v>2274</v>
      </c>
      <c r="AK116" s="135" t="s">
        <v>2275</v>
      </c>
      <c r="AL116" s="153" t="s">
        <v>2271</v>
      </c>
      <c r="AM116" s="135" t="s">
        <v>2276</v>
      </c>
      <c r="AN116" s="153" t="s">
        <v>2277</v>
      </c>
      <c r="AO116" s="135" t="s">
        <v>2278</v>
      </c>
      <c r="AP116" s="135" t="s">
        <v>2279</v>
      </c>
      <c r="AQ116" s="135" t="s">
        <v>2280</v>
      </c>
      <c r="AR116" s="135" t="s">
        <v>2281</v>
      </c>
      <c r="AS116" s="153" t="s">
        <v>2282</v>
      </c>
      <c r="AT116" s="135" t="s">
        <v>2283</v>
      </c>
      <c r="AU116" s="153" t="s">
        <v>2284</v>
      </c>
      <c r="AV116" s="153" t="s">
        <v>2285</v>
      </c>
      <c r="AW116" s="153" t="s">
        <v>2286</v>
      </c>
      <c r="AX116" s="130" t="s">
        <v>2287</v>
      </c>
      <c r="AY116" s="153" t="s">
        <v>2288</v>
      </c>
    </row>
    <row r="117" ht="75" customHeight="1" spans="1:51">
      <c r="A117" s="62">
        <v>114</v>
      </c>
      <c r="B117" s="62" t="s">
        <v>2036</v>
      </c>
      <c r="C117" s="63" t="s">
        <v>2249</v>
      </c>
      <c r="D117" s="63" t="s">
        <v>848</v>
      </c>
      <c r="E117" s="94" t="str">
        <f t="shared" si="1"/>
        <v>=DISPIMG("ID_FA33155CC6724EC596FD5F1B6DC24FBF",1)</v>
      </c>
      <c r="F117" s="62" t="s">
        <v>1876</v>
      </c>
      <c r="G117" s="62">
        <v>336.37</v>
      </c>
      <c r="H117" s="60" t="s">
        <v>1877</v>
      </c>
      <c r="I117" s="63" t="s">
        <v>851</v>
      </c>
      <c r="J117" s="63" t="s">
        <v>2087</v>
      </c>
      <c r="K117" s="63">
        <v>-1.5</v>
      </c>
      <c r="L117" s="63" t="s">
        <v>2250</v>
      </c>
      <c r="M117" s="171" t="s">
        <v>2251</v>
      </c>
      <c r="N117" s="63" t="s">
        <v>2249</v>
      </c>
      <c r="O117" s="63" t="s">
        <v>2037</v>
      </c>
      <c r="P117" s="60" t="s">
        <v>1880</v>
      </c>
      <c r="Q117" s="63" t="s">
        <v>2090</v>
      </c>
      <c r="R117" s="63" t="s">
        <v>1881</v>
      </c>
      <c r="S117" s="63" t="s">
        <v>2037</v>
      </c>
      <c r="T117" s="63" t="s">
        <v>1882</v>
      </c>
      <c r="U117" s="63" t="s">
        <v>1883</v>
      </c>
      <c r="V117" s="63" t="s">
        <v>87</v>
      </c>
      <c r="W117" s="60" t="s">
        <v>2252</v>
      </c>
      <c r="X117" s="63" t="s">
        <v>2037</v>
      </c>
      <c r="Y117" s="63" t="s">
        <v>2061</v>
      </c>
      <c r="Z117" s="123" t="s">
        <v>2289</v>
      </c>
      <c r="AA117" s="63" t="s">
        <v>2040</v>
      </c>
      <c r="AB117" s="63" t="s">
        <v>2254</v>
      </c>
      <c r="AC117" s="123" t="s">
        <v>2290</v>
      </c>
      <c r="AD117" s="123" t="s">
        <v>87</v>
      </c>
      <c r="AE117" s="63" t="s">
        <v>2291</v>
      </c>
      <c r="AF117" s="123" t="s">
        <v>2292</v>
      </c>
      <c r="AG117" s="123" t="s">
        <v>2293</v>
      </c>
      <c r="AH117" s="123" t="s">
        <v>2294</v>
      </c>
      <c r="AI117" s="122" t="s">
        <v>87</v>
      </c>
      <c r="AJ117" s="123" t="s">
        <v>2295</v>
      </c>
      <c r="AK117" s="123" t="s">
        <v>87</v>
      </c>
      <c r="AL117" s="129" t="s">
        <v>2289</v>
      </c>
      <c r="AM117" s="123" t="s">
        <v>2296</v>
      </c>
      <c r="AN117" s="129" t="s">
        <v>2297</v>
      </c>
      <c r="AO117" s="122" t="s">
        <v>2298</v>
      </c>
      <c r="AP117" s="123" t="s">
        <v>2299</v>
      </c>
      <c r="AQ117" s="62">
        <v>8</v>
      </c>
      <c r="AR117" s="123" t="s">
        <v>2300</v>
      </c>
      <c r="AS117" s="129" t="s">
        <v>2301</v>
      </c>
      <c r="AT117" s="122" t="s">
        <v>2302</v>
      </c>
      <c r="AU117" s="129" t="s">
        <v>2303</v>
      </c>
      <c r="AV117" s="129" t="s">
        <v>2304</v>
      </c>
      <c r="AW117" s="129" t="s">
        <v>2305</v>
      </c>
      <c r="AX117" s="130" t="s">
        <v>2306</v>
      </c>
      <c r="AY117" s="129" t="s">
        <v>2307</v>
      </c>
    </row>
    <row r="118" ht="75" customHeight="1" spans="1:51">
      <c r="A118" s="62">
        <v>115</v>
      </c>
      <c r="B118" s="62" t="s">
        <v>2036</v>
      </c>
      <c r="C118" s="63" t="s">
        <v>2249</v>
      </c>
      <c r="D118" s="63" t="s">
        <v>848</v>
      </c>
      <c r="E118" s="94" t="str">
        <f t="shared" si="1"/>
        <v>=DISPIMG("ID_FA33155CC6724EC596FD5F1B6DC24FBF",1)</v>
      </c>
      <c r="F118" s="62" t="s">
        <v>1876</v>
      </c>
      <c r="G118" s="62">
        <v>336.37</v>
      </c>
      <c r="H118" s="60" t="s">
        <v>1877</v>
      </c>
      <c r="I118" s="63" t="s">
        <v>851</v>
      </c>
      <c r="J118" s="63" t="s">
        <v>2087</v>
      </c>
      <c r="K118" s="63">
        <v>-1.5</v>
      </c>
      <c r="L118" s="63" t="s">
        <v>2250</v>
      </c>
      <c r="M118" s="171" t="s">
        <v>2251</v>
      </c>
      <c r="N118" s="63" t="s">
        <v>2249</v>
      </c>
      <c r="O118" s="63" t="s">
        <v>2037</v>
      </c>
      <c r="P118" s="60" t="s">
        <v>1880</v>
      </c>
      <c r="Q118" s="63" t="s">
        <v>2090</v>
      </c>
      <c r="R118" s="63" t="s">
        <v>1881</v>
      </c>
      <c r="S118" s="63" t="s">
        <v>2037</v>
      </c>
      <c r="T118" s="63" t="s">
        <v>1882</v>
      </c>
      <c r="U118" s="63" t="s">
        <v>1883</v>
      </c>
      <c r="V118" s="63" t="s">
        <v>87</v>
      </c>
      <c r="W118" s="60" t="s">
        <v>2252</v>
      </c>
      <c r="X118" s="63" t="s">
        <v>2037</v>
      </c>
      <c r="Y118" s="63" t="s">
        <v>2061</v>
      </c>
      <c r="Z118" s="123" t="s">
        <v>2308</v>
      </c>
      <c r="AA118" s="63" t="s">
        <v>2040</v>
      </c>
      <c r="AB118" s="63" t="s">
        <v>2063</v>
      </c>
      <c r="AC118" s="123" t="s">
        <v>87</v>
      </c>
      <c r="AD118" s="123" t="s">
        <v>87</v>
      </c>
      <c r="AE118" s="123" t="s">
        <v>2309</v>
      </c>
      <c r="AF118" s="123" t="s">
        <v>2310</v>
      </c>
      <c r="AG118" s="123" t="s">
        <v>2311</v>
      </c>
      <c r="AH118" s="123" t="s">
        <v>2312</v>
      </c>
      <c r="AI118" s="122" t="s">
        <v>205</v>
      </c>
      <c r="AJ118" s="122" t="s">
        <v>2047</v>
      </c>
      <c r="AK118" s="123" t="s">
        <v>87</v>
      </c>
      <c r="AL118" s="129" t="s">
        <v>2308</v>
      </c>
      <c r="AM118" s="123" t="s">
        <v>2313</v>
      </c>
      <c r="AN118" s="129" t="s">
        <v>2314</v>
      </c>
      <c r="AO118" s="122" t="s">
        <v>2315</v>
      </c>
      <c r="AP118" s="123" t="s">
        <v>2316</v>
      </c>
      <c r="AQ118" s="122" t="s">
        <v>1657</v>
      </c>
      <c r="AR118" s="122" t="s">
        <v>87</v>
      </c>
      <c r="AS118" s="129" t="s">
        <v>2317</v>
      </c>
      <c r="AT118" s="122" t="s">
        <v>2318</v>
      </c>
      <c r="AU118" s="129" t="s">
        <v>2319</v>
      </c>
      <c r="AV118" s="129" t="s">
        <v>2320</v>
      </c>
      <c r="AW118" s="129" t="s">
        <v>2321</v>
      </c>
      <c r="AX118" s="130" t="s">
        <v>2322</v>
      </c>
      <c r="AY118" s="129" t="s">
        <v>2323</v>
      </c>
    </row>
    <row r="119" ht="75" customHeight="1" spans="1:51">
      <c r="A119" s="62">
        <v>116</v>
      </c>
      <c r="B119" s="122" t="s">
        <v>2324</v>
      </c>
      <c r="C119" s="123" t="s">
        <v>2325</v>
      </c>
      <c r="D119" s="123" t="s">
        <v>2326</v>
      </c>
      <c r="E119" s="62" t="str">
        <f>_xlfn.DISPIMG("ID_DDAD1E049FAC4E5691D828B3DA7AAD11",1)</f>
        <v>=DISPIMG("ID_DDAD1E049FAC4E5691D828B3DA7AAD11",1)</v>
      </c>
      <c r="F119" s="122" t="s">
        <v>2327</v>
      </c>
      <c r="G119" s="62">
        <v>456.7</v>
      </c>
      <c r="H119" s="129" t="s">
        <v>2328</v>
      </c>
      <c r="I119" s="123" t="s">
        <v>2329</v>
      </c>
      <c r="J119" s="123" t="s">
        <v>2136</v>
      </c>
      <c r="K119" s="63">
        <v>6.9</v>
      </c>
      <c r="L119" s="123" t="s">
        <v>2330</v>
      </c>
      <c r="M119" s="163" t="s">
        <v>2331</v>
      </c>
      <c r="N119" s="123" t="s">
        <v>2325</v>
      </c>
      <c r="O119" s="123" t="s">
        <v>2037</v>
      </c>
      <c r="P119" s="129" t="s">
        <v>87</v>
      </c>
      <c r="Q119" s="123" t="s">
        <v>2090</v>
      </c>
      <c r="R119" s="123" t="s">
        <v>2332</v>
      </c>
      <c r="S119" s="123" t="s">
        <v>2037</v>
      </c>
      <c r="T119" s="123" t="s">
        <v>87</v>
      </c>
      <c r="U119" s="123" t="s">
        <v>87</v>
      </c>
      <c r="V119" s="129" t="s">
        <v>87</v>
      </c>
      <c r="W119" s="129" t="s">
        <v>87</v>
      </c>
      <c r="X119" s="123" t="s">
        <v>2090</v>
      </c>
      <c r="Y119" s="123" t="s">
        <v>2333</v>
      </c>
      <c r="Z119" s="123" t="s">
        <v>2325</v>
      </c>
      <c r="AA119" s="123" t="s">
        <v>2334</v>
      </c>
      <c r="AB119" s="63" t="s">
        <v>2335</v>
      </c>
      <c r="AC119" s="123" t="s">
        <v>2336</v>
      </c>
      <c r="AD119" s="123" t="s">
        <v>87</v>
      </c>
      <c r="AE119" s="123" t="s">
        <v>2337</v>
      </c>
      <c r="AF119" s="123" t="s">
        <v>2338</v>
      </c>
      <c r="AG119" s="172" t="s">
        <v>2339</v>
      </c>
      <c r="AH119" s="123" t="s">
        <v>2340</v>
      </c>
      <c r="AI119" s="122" t="s">
        <v>87</v>
      </c>
      <c r="AJ119" s="122" t="s">
        <v>2047</v>
      </c>
      <c r="AK119" s="123" t="s">
        <v>2341</v>
      </c>
      <c r="AL119" s="129" t="s">
        <v>2325</v>
      </c>
      <c r="AM119" s="123" t="s">
        <v>87</v>
      </c>
      <c r="AN119" s="129" t="s">
        <v>87</v>
      </c>
      <c r="AO119" s="122" t="s">
        <v>87</v>
      </c>
      <c r="AP119" s="123" t="s">
        <v>87</v>
      </c>
      <c r="AQ119" s="122" t="s">
        <v>87</v>
      </c>
      <c r="AR119" s="122" t="s">
        <v>87</v>
      </c>
      <c r="AS119" s="129" t="s">
        <v>2100</v>
      </c>
      <c r="AT119" s="123" t="s">
        <v>2342</v>
      </c>
      <c r="AU119" s="166" t="s">
        <v>2343</v>
      </c>
      <c r="AV119" s="129" t="s">
        <v>2344</v>
      </c>
      <c r="AW119" s="129" t="s">
        <v>2345</v>
      </c>
      <c r="AX119" s="129" t="s">
        <v>2346</v>
      </c>
      <c r="AY119" s="129" t="s">
        <v>2347</v>
      </c>
    </row>
    <row r="120" ht="75" customHeight="1" spans="1:51">
      <c r="A120" s="62">
        <v>117</v>
      </c>
      <c r="B120" s="122" t="s">
        <v>2324</v>
      </c>
      <c r="C120" s="123" t="s">
        <v>2348</v>
      </c>
      <c r="D120" s="123" t="s">
        <v>2349</v>
      </c>
      <c r="E120" s="62" t="str">
        <f>_xlfn.DISPIMG("ID_BB57EB23AFF7458599227B941EF9F112",1)</f>
        <v>=DISPIMG("ID_BB57EB23AFF7458599227B941EF9F112",1)</v>
      </c>
      <c r="F120" s="122" t="s">
        <v>2350</v>
      </c>
      <c r="G120" s="62">
        <v>302.45</v>
      </c>
      <c r="H120" s="129" t="s">
        <v>2351</v>
      </c>
      <c r="I120" s="123" t="s">
        <v>2352</v>
      </c>
      <c r="J120" s="63" t="s">
        <v>2136</v>
      </c>
      <c r="K120" s="63">
        <v>6.32</v>
      </c>
      <c r="L120" s="123" t="s">
        <v>2353</v>
      </c>
      <c r="M120" s="163" t="s">
        <v>2354</v>
      </c>
      <c r="N120" s="123" t="s">
        <v>2348</v>
      </c>
      <c r="O120" s="63" t="s">
        <v>2037</v>
      </c>
      <c r="P120" s="129" t="s">
        <v>87</v>
      </c>
      <c r="Q120" s="123" t="s">
        <v>2037</v>
      </c>
      <c r="R120" s="123" t="s">
        <v>87</v>
      </c>
      <c r="S120" s="63" t="s">
        <v>2037</v>
      </c>
      <c r="T120" s="123" t="s">
        <v>2355</v>
      </c>
      <c r="U120" s="123" t="s">
        <v>87</v>
      </c>
      <c r="V120" s="129" t="s">
        <v>87</v>
      </c>
      <c r="W120" s="129" t="s">
        <v>1882</v>
      </c>
      <c r="X120" s="63" t="s">
        <v>2090</v>
      </c>
      <c r="Y120" s="63" t="s">
        <v>2333</v>
      </c>
      <c r="Z120" s="123" t="s">
        <v>2348</v>
      </c>
      <c r="AA120" s="63" t="s">
        <v>2334</v>
      </c>
      <c r="AB120" s="63" t="s">
        <v>2063</v>
      </c>
      <c r="AC120" s="123" t="s">
        <v>87</v>
      </c>
      <c r="AD120" s="123" t="s">
        <v>87</v>
      </c>
      <c r="AE120" s="123" t="s">
        <v>2337</v>
      </c>
      <c r="AF120" s="123" t="s">
        <v>2235</v>
      </c>
      <c r="AG120" s="123" t="s">
        <v>2356</v>
      </c>
      <c r="AH120" s="123" t="s">
        <v>87</v>
      </c>
      <c r="AI120" s="122" t="s">
        <v>205</v>
      </c>
      <c r="AJ120" s="122" t="s">
        <v>2047</v>
      </c>
      <c r="AK120" s="123" t="s">
        <v>139</v>
      </c>
      <c r="AL120" s="129" t="s">
        <v>2348</v>
      </c>
      <c r="AM120" s="123" t="s">
        <v>2357</v>
      </c>
      <c r="AN120" s="129" t="s">
        <v>87</v>
      </c>
      <c r="AO120" s="122" t="s">
        <v>2358</v>
      </c>
      <c r="AP120" s="123" t="s">
        <v>87</v>
      </c>
      <c r="AQ120" s="122" t="s">
        <v>87</v>
      </c>
      <c r="AR120" s="122" t="s">
        <v>87</v>
      </c>
      <c r="AS120" s="129" t="s">
        <v>2359</v>
      </c>
      <c r="AT120" s="122" t="s">
        <v>2360</v>
      </c>
      <c r="AU120" s="166" t="s">
        <v>2361</v>
      </c>
      <c r="AV120" s="129" t="s">
        <v>2362</v>
      </c>
      <c r="AW120" s="129" t="s">
        <v>2363</v>
      </c>
      <c r="AX120" s="129" t="s">
        <v>2364</v>
      </c>
      <c r="AY120" s="129" t="s">
        <v>2365</v>
      </c>
    </row>
    <row r="121" ht="75" customHeight="1" spans="1:51">
      <c r="A121" s="62">
        <v>118</v>
      </c>
      <c r="B121" s="122" t="s">
        <v>2324</v>
      </c>
      <c r="C121" s="123" t="s">
        <v>2348</v>
      </c>
      <c r="D121" s="123" t="s">
        <v>2349</v>
      </c>
      <c r="E121" s="62" t="str">
        <f>_xlfn.DISPIMG("ID_94585832576348D79628B8D16D9A2CD2",1)</f>
        <v>=DISPIMG("ID_94585832576348D79628B8D16D9A2CD2",1)</v>
      </c>
      <c r="F121" s="122" t="s">
        <v>2366</v>
      </c>
      <c r="G121" s="62">
        <v>302.45</v>
      </c>
      <c r="H121" s="129" t="s">
        <v>2351</v>
      </c>
      <c r="I121" s="123" t="s">
        <v>2352</v>
      </c>
      <c r="J121" s="63" t="s">
        <v>2136</v>
      </c>
      <c r="K121" s="63">
        <v>6.32</v>
      </c>
      <c r="L121" s="123" t="s">
        <v>2353</v>
      </c>
      <c r="M121" s="163" t="s">
        <v>2354</v>
      </c>
      <c r="N121" s="123" t="s">
        <v>2348</v>
      </c>
      <c r="O121" s="63" t="s">
        <v>2037</v>
      </c>
      <c r="P121" s="129" t="s">
        <v>87</v>
      </c>
      <c r="Q121" s="123" t="s">
        <v>2037</v>
      </c>
      <c r="R121" s="123" t="s">
        <v>87</v>
      </c>
      <c r="S121" s="63" t="s">
        <v>2037</v>
      </c>
      <c r="T121" s="123" t="s">
        <v>2355</v>
      </c>
      <c r="U121" s="123" t="s">
        <v>87</v>
      </c>
      <c r="V121" s="129" t="s">
        <v>87</v>
      </c>
      <c r="W121" s="129" t="s">
        <v>87</v>
      </c>
      <c r="X121" s="63" t="s">
        <v>2037</v>
      </c>
      <c r="Y121" s="63" t="s">
        <v>2061</v>
      </c>
      <c r="Z121" s="123" t="s">
        <v>2367</v>
      </c>
      <c r="AA121" s="63" t="s">
        <v>2040</v>
      </c>
      <c r="AB121" s="63" t="s">
        <v>2063</v>
      </c>
      <c r="AC121" s="123" t="s">
        <v>87</v>
      </c>
      <c r="AD121" s="123" t="s">
        <v>87</v>
      </c>
      <c r="AE121" s="123" t="s">
        <v>2337</v>
      </c>
      <c r="AF121" s="123" t="s">
        <v>2235</v>
      </c>
      <c r="AG121" s="63">
        <v>245</v>
      </c>
      <c r="AH121" s="123" t="s">
        <v>87</v>
      </c>
      <c r="AI121" s="122" t="s">
        <v>205</v>
      </c>
      <c r="AJ121" s="122" t="s">
        <v>2047</v>
      </c>
      <c r="AK121" s="123" t="s">
        <v>2368</v>
      </c>
      <c r="AL121" s="129" t="s">
        <v>2369</v>
      </c>
      <c r="AM121" s="123" t="s">
        <v>2370</v>
      </c>
      <c r="AN121" s="129" t="s">
        <v>87</v>
      </c>
      <c r="AO121" s="122" t="s">
        <v>2358</v>
      </c>
      <c r="AP121" s="123" t="s">
        <v>87</v>
      </c>
      <c r="AQ121" s="122" t="s">
        <v>87</v>
      </c>
      <c r="AR121" s="122" t="s">
        <v>87</v>
      </c>
      <c r="AS121" s="129" t="s">
        <v>2371</v>
      </c>
      <c r="AT121" s="122" t="s">
        <v>2372</v>
      </c>
      <c r="AU121" s="129" t="s">
        <v>2373</v>
      </c>
      <c r="AV121" s="129" t="s">
        <v>2374</v>
      </c>
      <c r="AW121" s="129" t="s">
        <v>2375</v>
      </c>
      <c r="AX121" s="129" t="s">
        <v>2376</v>
      </c>
      <c r="AY121" s="129" t="s">
        <v>2365</v>
      </c>
    </row>
    <row r="122" ht="75" customHeight="1" spans="1:51">
      <c r="A122" s="62">
        <v>119</v>
      </c>
      <c r="B122" s="122" t="s">
        <v>2377</v>
      </c>
      <c r="C122" s="123" t="s">
        <v>2378</v>
      </c>
      <c r="D122" s="123" t="s">
        <v>2379</v>
      </c>
      <c r="E122" s="62" t="str">
        <f>_xlfn.DISPIMG("ID_3921EB0A68744B7A872D710C9294A399",1)</f>
        <v>=DISPIMG("ID_3921EB0A68744B7A872D710C9294A399",1)</v>
      </c>
      <c r="F122" s="173" t="s">
        <v>2380</v>
      </c>
      <c r="G122" s="123" t="s">
        <v>2381</v>
      </c>
      <c r="H122" s="60" t="s">
        <v>2382</v>
      </c>
      <c r="I122" s="123" t="s">
        <v>2383</v>
      </c>
      <c r="J122" s="123" t="s">
        <v>2136</v>
      </c>
      <c r="K122" s="63">
        <v>6.9</v>
      </c>
      <c r="L122" s="123" t="s">
        <v>2384</v>
      </c>
      <c r="M122" s="174" t="s">
        <v>2385</v>
      </c>
      <c r="N122" s="123"/>
    </row>
    <row r="123" ht="75" customHeight="1"/>
    <row r="124" ht="75" customHeight="1"/>
    <row r="125" ht="75" customHeight="1"/>
    <row r="126" s="60" customFormat="1" ht="75" customHeight="1" spans="1:51">
      <c r="A126" s="63"/>
      <c r="B126" s="63"/>
      <c r="E126" s="63"/>
      <c r="F126" s="63"/>
      <c r="G126" s="63"/>
      <c r="M126" s="3"/>
      <c r="T126" s="63"/>
      <c r="U126" s="63"/>
      <c r="AI126" s="63"/>
      <c r="AJ126" s="63"/>
      <c r="AO126" s="63"/>
      <c r="AP126" s="63"/>
      <c r="AQ126" s="63"/>
      <c r="AR126" s="63"/>
      <c r="AT126" s="63"/>
    </row>
    <row r="127" ht="75" customHeight="1"/>
    <row r="128" ht="75" customHeight="1"/>
    <row r="129" ht="75" customHeight="1"/>
    <row r="130" ht="75" customHeight="1"/>
    <row r="131" ht="75" customHeight="1"/>
    <row r="132" ht="75" customHeight="1"/>
    <row r="133" ht="75" customHeight="1"/>
    <row r="134" ht="75" customHeight="1"/>
    <row r="135" ht="75" customHeight="1"/>
    <row r="136" ht="75" customHeight="1"/>
    <row r="137" ht="75" customHeight="1"/>
    <row r="138" ht="75" customHeight="1"/>
    <row r="139" ht="75" customHeight="1"/>
    <row r="140" ht="75" customHeight="1"/>
  </sheetData>
  <sheetProtection formatCells="0" formatColumns="0" formatRows="0" insertRows="0" insertColumns="0" insertHyperlinks="0" deleteColumns="0" deleteRows="0" sort="0" autoFilter="0" pivotTables="0"/>
  <autoFilter xmlns:etc="http://www.wps.cn/officeDocument/2017/etCustomData" ref="AO110:AP121" etc:filterBottomFollowUsedRange="0">
    <extLst/>
  </autoFilter>
  <mergeCells count="49">
    <mergeCell ref="N1:W1"/>
    <mergeCell ref="X1:AI1"/>
    <mergeCell ref="AJ1:AR1"/>
    <mergeCell ref="O2:P2"/>
    <mergeCell ref="Q2:R2"/>
    <mergeCell ref="S2:V2"/>
    <mergeCell ref="A1:A3"/>
    <mergeCell ref="B1:B3"/>
    <mergeCell ref="C1:C3"/>
    <mergeCell ref="D1:D3"/>
    <mergeCell ref="E1:E3"/>
    <mergeCell ref="F1:F3"/>
    <mergeCell ref="G1:G3"/>
    <mergeCell ref="H1:H3"/>
    <mergeCell ref="I1:I3"/>
    <mergeCell ref="J1:J3"/>
    <mergeCell ref="K1:K3"/>
    <mergeCell ref="L1:L3"/>
    <mergeCell ref="M1:M3"/>
    <mergeCell ref="N2:N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2:AK3"/>
    <mergeCell ref="AL2:AL3"/>
    <mergeCell ref="AM2:AM3"/>
    <mergeCell ref="AN2:AN3"/>
    <mergeCell ref="AO2:AO3"/>
    <mergeCell ref="AP2:AP3"/>
    <mergeCell ref="AQ2:AQ3"/>
    <mergeCell ref="AR2:AR3"/>
    <mergeCell ref="AS1:AS3"/>
    <mergeCell ref="AT1:AT3"/>
    <mergeCell ref="AU1:AU3"/>
    <mergeCell ref="AV1:AV3"/>
    <mergeCell ref="AW1:AW3"/>
    <mergeCell ref="AX1:AX3"/>
    <mergeCell ref="AY2:AY3"/>
  </mergeCells>
  <conditionalFormatting sqref="O4:P84 S4:S84">
    <cfRule type="containsText" dxfId="0" priority="3" operator="between" text="是">
      <formula>NOT(ISERROR(SEARCH("是",O4)))</formula>
    </cfRule>
  </conditionalFormatting>
  <conditionalFormatting sqref="O4:P84 R4:T84">
    <cfRule type="containsText" dxfId="1" priority="1" operator="between" text="是">
      <formula>NOT(ISERROR(SEARCH("是",O4)))</formula>
    </cfRule>
  </conditionalFormatting>
  <conditionalFormatting sqref="O4:P84 R4:S84">
    <cfRule type="containsText" dxfId="2" priority="2" operator="between" text="是">
      <formula>NOT(ISERROR(SEARCH("是",O4)))</formula>
    </cfRule>
  </conditionalFormatting>
  <dataValidations count="5">
    <dataValidation type="list" allowBlank="1" showInputMessage="1" showErrorMessage="1" sqref="N105 P105 R105 O4:O98 O106:O1048576 Q4:Q98 Q106:Q1048576 S4:S94 S96:S98 S106:S1048576 X4:X98 X105:X1048576">
      <formula1>"是,否"</formula1>
    </dataValidation>
    <dataValidation type="list" allowBlank="1" showInputMessage="1" showErrorMessage="1" sqref="J4:J84 J91:J98 J105:J1048576">
      <formula1>"极易溶,易溶,微溶,难溶,几乎不溶,不溶"</formula1>
    </dataValidation>
    <dataValidation type="list" allowBlank="1" showInputMessage="1" showErrorMessage="1" errorTitle="错误提示" error="请输入下拉列表中的值" sqref="Y4:Y1048576">
      <formula1>"单组分,双组分,三组分,四组分,五组分,六组分"</formula1>
    </dataValidation>
    <dataValidation type="list" allowBlank="1" showInputMessage="1" showErrorMessage="1" errorTitle="错误提示" error="请输入下拉列表中的值" sqref="AA31:AA1048576">
      <formula1>"单组分自组装,多组分共组装,金属配位自组装,主客体自组装,聚合物辅助组装,脂质辅助组装,酶促 / 代谢触发组装,动态共价组装"</formula1>
    </dataValidation>
    <dataValidation type="list" allowBlank="1" showInputMessage="1" showErrorMessage="1" sqref="AB4:AB1048576">
      <formula1>"纳米粒,纳米球,纳米胶束,纳米凝胶,纳米乳,纳米囊泡,纳米胶囊,纳米晶体,纳米纤维,纳米棒,水凝胶,超分子聚集体,纳米片,纳米带"</formula1>
    </dataValidation>
  </dataValidation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20"/>
  <sheetViews>
    <sheetView topLeftCell="C16" workbookViewId="0">
      <selection activeCell="C16" sqref="C16"/>
    </sheetView>
  </sheetViews>
  <sheetFormatPr defaultColWidth="9" defaultRowHeight="13.5"/>
  <cols>
    <col min="1" max="2" width="12.6333333333333" customWidth="1"/>
    <col min="3" max="3" width="25.2666666666667" customWidth="1"/>
    <col min="4" max="4" width="18.1833333333333" customWidth="1"/>
    <col min="5" max="5" width="22.9083333333333" customWidth="1"/>
    <col min="6" max="6" width="12.6333333333333" customWidth="1"/>
    <col min="7" max="7" width="21.0916666666667" customWidth="1"/>
    <col min="8" max="8" width="32.4583333333333" customWidth="1"/>
    <col min="9" max="10" width="12.6333333333333" customWidth="1"/>
    <col min="11" max="11" width="29.0916666666667" customWidth="1"/>
    <col min="12" max="12" width="25.0916666666667" customWidth="1"/>
    <col min="13" max="13" width="26.6333333333333" customWidth="1"/>
    <col min="14" max="22" width="12.6333333333333" customWidth="1"/>
    <col min="23" max="23" width="36.2666666666667" customWidth="1"/>
    <col min="24" max="24" width="18" customWidth="1"/>
    <col min="25" max="25" width="17.4583333333333" customWidth="1"/>
    <col min="26" max="26" width="27.0916666666667" customWidth="1"/>
    <col min="27" max="27" width="17.725" customWidth="1"/>
    <col min="28" max="28" width="16.725" customWidth="1"/>
    <col min="29" max="29" width="17.725" customWidth="1"/>
    <col min="30" max="30" width="16.0916666666667" customWidth="1"/>
    <col min="31" max="31" width="25.4583333333333" customWidth="1"/>
    <col min="32" max="32" width="34.0916666666667" customWidth="1"/>
    <col min="33" max="33" width="31.6333333333333" customWidth="1"/>
    <col min="34" max="35" width="12.6333333333333" customWidth="1"/>
    <col min="36" max="36" width="21.8166666666667" customWidth="1"/>
    <col min="37" max="37" width="22.6333333333333" customWidth="1"/>
    <col min="38" max="38" width="23.5416666666667" customWidth="1"/>
    <col min="39" max="39" width="20.4583333333333" customWidth="1"/>
    <col min="40" max="44" width="12.6333333333333" customWidth="1"/>
    <col min="45" max="45" width="31" customWidth="1"/>
    <col min="46" max="46" width="12.6333333333333" customWidth="1"/>
    <col min="47" max="47" width="25.8166666666667" customWidth="1"/>
    <col min="48" max="48" width="25.1833333333333" customWidth="1"/>
    <col min="49" max="49" width="23.9083333333333" customWidth="1"/>
    <col min="50" max="50" width="35.725" customWidth="1"/>
    <col min="51" max="51" width="27.9083333333333" customWidth="1"/>
  </cols>
  <sheetData>
    <row r="1" s="1" customFormat="1" ht="15" customHeight="1" spans="1:51">
      <c r="A1" s="4" t="s">
        <v>0</v>
      </c>
      <c r="B1" s="5" t="s">
        <v>1</v>
      </c>
      <c r="C1" s="4" t="s">
        <v>2</v>
      </c>
      <c r="D1" s="4" t="s">
        <v>3</v>
      </c>
      <c r="E1" s="4" t="s">
        <v>4</v>
      </c>
      <c r="F1" s="4" t="s">
        <v>5</v>
      </c>
      <c r="G1" s="4" t="s">
        <v>6</v>
      </c>
      <c r="H1" s="4" t="s">
        <v>7</v>
      </c>
      <c r="I1" s="4" t="s">
        <v>8</v>
      </c>
      <c r="J1" s="4" t="s">
        <v>9</v>
      </c>
      <c r="K1" s="4" t="s">
        <v>10</v>
      </c>
      <c r="L1" s="4" t="s">
        <v>11</v>
      </c>
      <c r="M1" s="4" t="s">
        <v>12</v>
      </c>
      <c r="N1" s="6" t="s">
        <v>13</v>
      </c>
      <c r="O1" s="6"/>
      <c r="P1" s="6"/>
      <c r="Q1" s="6"/>
      <c r="R1" s="6"/>
      <c r="S1" s="6"/>
      <c r="T1" s="6"/>
      <c r="U1" s="6"/>
      <c r="V1" s="6"/>
      <c r="W1" s="6"/>
      <c r="X1" s="7" t="s">
        <v>14</v>
      </c>
      <c r="Y1" s="8"/>
      <c r="Z1" s="8"/>
      <c r="AA1" s="8"/>
      <c r="AB1" s="8"/>
      <c r="AC1" s="8"/>
      <c r="AD1" s="8"/>
      <c r="AE1" s="8"/>
      <c r="AF1" s="8"/>
      <c r="AG1" s="8"/>
      <c r="AH1" s="8"/>
      <c r="AI1" s="9"/>
      <c r="AJ1" s="10" t="s">
        <v>15</v>
      </c>
      <c r="AK1" s="11"/>
      <c r="AL1" s="11"/>
      <c r="AM1" s="11"/>
      <c r="AN1" s="11"/>
      <c r="AO1" s="11"/>
      <c r="AP1" s="11"/>
      <c r="AQ1" s="11"/>
      <c r="AR1" s="12"/>
      <c r="AS1" s="13" t="s">
        <v>16</v>
      </c>
      <c r="AT1" s="13" t="s">
        <v>17</v>
      </c>
      <c r="AU1" s="13" t="s">
        <v>18</v>
      </c>
      <c r="AV1" s="14" t="s">
        <v>19</v>
      </c>
      <c r="AW1" s="14" t="s">
        <v>20</v>
      </c>
      <c r="AX1" s="14" t="s">
        <v>21</v>
      </c>
      <c r="AY1" s="15" t="s">
        <v>22</v>
      </c>
    </row>
    <row r="2" s="1" customFormat="1" ht="15" customHeight="1" spans="1:51">
      <c r="A2" s="4"/>
      <c r="B2" s="5"/>
      <c r="C2" s="4"/>
      <c r="D2" s="4"/>
      <c r="E2" s="4"/>
      <c r="F2" s="4"/>
      <c r="G2" s="4"/>
      <c r="H2" s="4"/>
      <c r="I2" s="4"/>
      <c r="J2" s="4"/>
      <c r="K2" s="4"/>
      <c r="L2" s="4"/>
      <c r="M2" s="4"/>
      <c r="N2" s="6" t="s">
        <v>23</v>
      </c>
      <c r="O2" s="6" t="s">
        <v>24</v>
      </c>
      <c r="P2" s="6"/>
      <c r="Q2" s="6" t="s">
        <v>25</v>
      </c>
      <c r="R2" s="6"/>
      <c r="S2" s="6" t="s">
        <v>26</v>
      </c>
      <c r="T2" s="6"/>
      <c r="U2" s="6"/>
      <c r="V2" s="6"/>
      <c r="W2" s="6" t="s">
        <v>27</v>
      </c>
      <c r="X2" s="16" t="s">
        <v>28</v>
      </c>
      <c r="Y2" s="16" t="s">
        <v>29</v>
      </c>
      <c r="Z2" s="17" t="s">
        <v>30</v>
      </c>
      <c r="AA2" s="16" t="s">
        <v>31</v>
      </c>
      <c r="AB2" s="16" t="s">
        <v>32</v>
      </c>
      <c r="AC2" s="16" t="s">
        <v>33</v>
      </c>
      <c r="AD2" s="16" t="s">
        <v>34</v>
      </c>
      <c r="AE2" s="16" t="s">
        <v>35</v>
      </c>
      <c r="AF2" s="16" t="s">
        <v>36</v>
      </c>
      <c r="AG2" s="16" t="s">
        <v>37</v>
      </c>
      <c r="AH2" s="16" t="s">
        <v>38</v>
      </c>
      <c r="AI2" s="16" t="s">
        <v>39</v>
      </c>
      <c r="AJ2" s="18" t="s">
        <v>40</v>
      </c>
      <c r="AK2" s="18" t="s">
        <v>41</v>
      </c>
      <c r="AL2" s="18" t="s">
        <v>42</v>
      </c>
      <c r="AM2" s="19" t="s">
        <v>2386</v>
      </c>
      <c r="AN2" s="18" t="s">
        <v>44</v>
      </c>
      <c r="AO2" s="18" t="s">
        <v>45</v>
      </c>
      <c r="AP2" s="18" t="s">
        <v>46</v>
      </c>
      <c r="AQ2" s="18" t="s">
        <v>47</v>
      </c>
      <c r="AR2" s="18" t="s">
        <v>48</v>
      </c>
      <c r="AS2" s="20"/>
      <c r="AT2" s="20"/>
      <c r="AU2" s="20"/>
      <c r="AV2" s="21"/>
      <c r="AW2" s="21"/>
      <c r="AX2" s="21"/>
      <c r="AY2" s="15" t="s">
        <v>49</v>
      </c>
    </row>
    <row r="3" s="1" customFormat="1" ht="15" customHeight="1" spans="1:51">
      <c r="A3" s="4"/>
      <c r="B3" s="5"/>
      <c r="C3" s="4"/>
      <c r="D3" s="4"/>
      <c r="E3" s="22"/>
      <c r="F3" s="4"/>
      <c r="G3" s="4"/>
      <c r="H3" s="4"/>
      <c r="I3" s="4"/>
      <c r="J3" s="4"/>
      <c r="K3" s="4"/>
      <c r="L3" s="4"/>
      <c r="M3" s="4"/>
      <c r="N3" s="6"/>
      <c r="O3" s="6" t="s">
        <v>50</v>
      </c>
      <c r="P3" s="6" t="s">
        <v>21</v>
      </c>
      <c r="Q3" s="6" t="s">
        <v>51</v>
      </c>
      <c r="R3" s="6" t="s">
        <v>21</v>
      </c>
      <c r="S3" s="6" t="s">
        <v>52</v>
      </c>
      <c r="T3" s="6" t="s">
        <v>21</v>
      </c>
      <c r="U3" s="6" t="s">
        <v>53</v>
      </c>
      <c r="V3" s="6" t="s">
        <v>54</v>
      </c>
      <c r="W3" s="6"/>
      <c r="X3" s="16"/>
      <c r="Y3" s="16"/>
      <c r="Z3" s="23"/>
      <c r="AA3" s="16"/>
      <c r="AB3" s="16"/>
      <c r="AC3" s="16"/>
      <c r="AD3" s="16"/>
      <c r="AE3" s="16"/>
      <c r="AF3" s="16"/>
      <c r="AG3" s="16"/>
      <c r="AH3" s="16"/>
      <c r="AI3" s="16"/>
      <c r="AJ3" s="18"/>
      <c r="AK3" s="18"/>
      <c r="AL3" s="18"/>
      <c r="AM3" s="19"/>
      <c r="AN3" s="18"/>
      <c r="AO3" s="18"/>
      <c r="AP3" s="18"/>
      <c r="AQ3" s="18"/>
      <c r="AR3" s="18"/>
      <c r="AS3" s="24"/>
      <c r="AT3" s="24"/>
      <c r="AU3" s="24"/>
      <c r="AV3" s="25"/>
      <c r="AW3" s="25"/>
      <c r="AX3" s="25"/>
      <c r="AY3" s="15"/>
    </row>
    <row r="4" ht="75" customHeight="1" spans="1:51">
      <c r="A4" s="26">
        <v>1</v>
      </c>
      <c r="B4" s="26" t="s">
        <v>55</v>
      </c>
      <c r="C4" s="27" t="s">
        <v>56</v>
      </c>
      <c r="D4" s="27" t="s">
        <v>57</v>
      </c>
      <c r="E4" s="27"/>
      <c r="F4" s="28" t="s">
        <v>58</v>
      </c>
      <c r="G4" s="28">
        <v>170.12</v>
      </c>
      <c r="H4" s="29" t="s">
        <v>59</v>
      </c>
      <c r="I4" s="30" t="s">
        <v>60</v>
      </c>
      <c r="J4" s="27" t="s">
        <v>2087</v>
      </c>
      <c r="K4" s="27">
        <v>0.7</v>
      </c>
      <c r="L4" s="27" t="s">
        <v>2387</v>
      </c>
      <c r="M4" s="31" t="s">
        <v>2388</v>
      </c>
      <c r="N4" s="30" t="s">
        <v>56</v>
      </c>
      <c r="O4" s="30" t="s">
        <v>2037</v>
      </c>
      <c r="P4" s="30" t="s">
        <v>65</v>
      </c>
      <c r="Q4" s="30" t="s">
        <v>66</v>
      </c>
      <c r="R4" s="30" t="s">
        <v>65</v>
      </c>
      <c r="S4" s="30" t="s">
        <v>66</v>
      </c>
      <c r="T4" s="27" t="s">
        <v>65</v>
      </c>
      <c r="U4" s="32" t="s">
        <v>2389</v>
      </c>
      <c r="V4" s="32" t="s">
        <v>2390</v>
      </c>
      <c r="W4" s="32" t="s">
        <v>69</v>
      </c>
      <c r="X4" s="33" t="s">
        <v>2090</v>
      </c>
      <c r="Y4" s="34" t="s">
        <v>70</v>
      </c>
      <c r="Z4" s="34" t="s">
        <v>2391</v>
      </c>
      <c r="AA4" s="35" t="s">
        <v>2334</v>
      </c>
      <c r="AB4" s="34" t="s">
        <v>73</v>
      </c>
      <c r="AC4" s="34" t="s">
        <v>74</v>
      </c>
      <c r="AD4" s="34" t="s">
        <v>74</v>
      </c>
      <c r="AE4" s="32" t="s">
        <v>75</v>
      </c>
      <c r="AF4" s="32" t="s">
        <v>76</v>
      </c>
      <c r="AG4" s="30">
        <v>1000</v>
      </c>
      <c r="AH4" s="30" t="s">
        <v>65</v>
      </c>
      <c r="AI4" s="36" t="s">
        <v>65</v>
      </c>
      <c r="AJ4" s="30" t="s">
        <v>77</v>
      </c>
      <c r="AK4" s="30" t="s">
        <v>65</v>
      </c>
      <c r="AL4" s="30" t="s">
        <v>65</v>
      </c>
      <c r="AM4" s="30" t="s">
        <v>78</v>
      </c>
      <c r="AN4" s="30" t="s">
        <v>65</v>
      </c>
      <c r="AO4" s="30" t="s">
        <v>79</v>
      </c>
      <c r="AP4" s="32" t="s">
        <v>80</v>
      </c>
      <c r="AQ4" s="30" t="s">
        <v>81</v>
      </c>
      <c r="AR4" s="30" t="s">
        <v>65</v>
      </c>
      <c r="AS4" s="32" t="s">
        <v>82</v>
      </c>
      <c r="AT4" s="32" t="s">
        <v>83</v>
      </c>
      <c r="AU4" s="32" t="s">
        <v>2392</v>
      </c>
      <c r="AV4" s="32" t="s">
        <v>2393</v>
      </c>
      <c r="AW4" s="32" t="s">
        <v>86</v>
      </c>
      <c r="AX4" s="30" t="s">
        <v>65</v>
      </c>
      <c r="AY4" s="32" t="s">
        <v>88</v>
      </c>
    </row>
    <row r="5" ht="75" customHeight="1" spans="1:51">
      <c r="A5" s="36">
        <v>2</v>
      </c>
      <c r="B5" s="36" t="s">
        <v>55</v>
      </c>
      <c r="C5" s="30" t="s">
        <v>89</v>
      </c>
      <c r="D5" s="30" t="s">
        <v>90</v>
      </c>
      <c r="E5" s="36"/>
      <c r="F5" s="37" t="s">
        <v>91</v>
      </c>
      <c r="G5" s="37">
        <v>302.24</v>
      </c>
      <c r="H5" s="38" t="s">
        <v>92</v>
      </c>
      <c r="I5" s="39" t="s">
        <v>93</v>
      </c>
      <c r="J5" s="27" t="s">
        <v>2136</v>
      </c>
      <c r="K5" s="27">
        <v>1.82</v>
      </c>
      <c r="L5" s="27" t="s">
        <v>2394</v>
      </c>
      <c r="M5" s="40" t="s">
        <v>2395</v>
      </c>
      <c r="N5" s="39" t="s">
        <v>89</v>
      </c>
      <c r="O5" s="39" t="s">
        <v>66</v>
      </c>
      <c r="P5" s="30" t="s">
        <v>65</v>
      </c>
      <c r="Q5" s="30" t="s">
        <v>66</v>
      </c>
      <c r="R5" s="30" t="s">
        <v>65</v>
      </c>
      <c r="S5" s="30" t="s">
        <v>66</v>
      </c>
      <c r="T5" s="39" t="s">
        <v>97</v>
      </c>
      <c r="U5" s="38" t="s">
        <v>98</v>
      </c>
      <c r="V5" s="38" t="s">
        <v>2396</v>
      </c>
      <c r="W5" s="38" t="s">
        <v>100</v>
      </c>
      <c r="X5" s="41" t="s">
        <v>2037</v>
      </c>
      <c r="Y5" s="42" t="s">
        <v>2038</v>
      </c>
      <c r="Z5" s="43" t="s">
        <v>103</v>
      </c>
      <c r="AA5" s="43" t="s">
        <v>104</v>
      </c>
      <c r="AB5" s="43" t="s">
        <v>73</v>
      </c>
      <c r="AC5" s="43" t="s">
        <v>74</v>
      </c>
      <c r="AD5" s="43" t="s">
        <v>74</v>
      </c>
      <c r="AE5" s="38" t="s">
        <v>105</v>
      </c>
      <c r="AF5" s="38" t="s">
        <v>106</v>
      </c>
      <c r="AG5" s="39" t="s">
        <v>107</v>
      </c>
      <c r="AH5" s="30" t="s">
        <v>65</v>
      </c>
      <c r="AI5" s="37" t="s">
        <v>65</v>
      </c>
      <c r="AJ5" s="39" t="s">
        <v>77</v>
      </c>
      <c r="AK5" s="39" t="s">
        <v>108</v>
      </c>
      <c r="AL5" s="39" t="s">
        <v>109</v>
      </c>
      <c r="AM5" s="38" t="s">
        <v>2397</v>
      </c>
      <c r="AN5" s="39" t="s">
        <v>65</v>
      </c>
      <c r="AO5" s="39" t="s">
        <v>111</v>
      </c>
      <c r="AP5" s="39" t="s">
        <v>65</v>
      </c>
      <c r="AQ5" s="39" t="s">
        <v>112</v>
      </c>
      <c r="AR5" s="39" t="s">
        <v>65</v>
      </c>
      <c r="AS5" s="38" t="s">
        <v>2398</v>
      </c>
      <c r="AT5" s="38" t="s">
        <v>2399</v>
      </c>
      <c r="AU5" s="38" t="s">
        <v>2400</v>
      </c>
      <c r="AV5" s="38" t="s">
        <v>2401</v>
      </c>
      <c r="AW5" s="38" t="s">
        <v>117</v>
      </c>
      <c r="AX5" s="38" t="s">
        <v>2402</v>
      </c>
      <c r="AY5" s="38" t="s">
        <v>119</v>
      </c>
    </row>
    <row r="6" ht="75" customHeight="1" spans="1:51">
      <c r="A6" s="37">
        <v>3</v>
      </c>
      <c r="B6" s="43" t="s">
        <v>120</v>
      </c>
      <c r="C6" s="43" t="s">
        <v>121</v>
      </c>
      <c r="D6" s="43" t="s">
        <v>122</v>
      </c>
      <c r="E6" s="43"/>
      <c r="F6" s="43" t="s">
        <v>123</v>
      </c>
      <c r="G6" s="43">
        <v>228.24</v>
      </c>
      <c r="H6" s="44" t="s">
        <v>124</v>
      </c>
      <c r="I6" s="43" t="s">
        <v>125</v>
      </c>
      <c r="J6" s="45" t="s">
        <v>2136</v>
      </c>
      <c r="K6" s="45">
        <v>3.13</v>
      </c>
      <c r="L6" s="45" t="s">
        <v>2403</v>
      </c>
      <c r="M6" s="46" t="s">
        <v>2404</v>
      </c>
      <c r="N6" s="43" t="s">
        <v>121</v>
      </c>
      <c r="O6" s="43" t="s">
        <v>129</v>
      </c>
      <c r="P6" s="30" t="s">
        <v>65</v>
      </c>
      <c r="Q6" s="43" t="s">
        <v>130</v>
      </c>
      <c r="R6" s="30" t="s">
        <v>65</v>
      </c>
      <c r="S6" s="43" t="s">
        <v>130</v>
      </c>
      <c r="T6" s="43" t="s">
        <v>74</v>
      </c>
      <c r="U6" s="43" t="s">
        <v>74</v>
      </c>
      <c r="V6" s="43" t="s">
        <v>74</v>
      </c>
      <c r="W6" s="44" t="s">
        <v>131</v>
      </c>
      <c r="X6" s="41" t="s">
        <v>2037</v>
      </c>
      <c r="Y6" s="43" t="s">
        <v>132</v>
      </c>
      <c r="Z6" s="43" t="s">
        <v>2405</v>
      </c>
      <c r="AA6" s="43" t="s">
        <v>104</v>
      </c>
      <c r="AB6" s="43" t="s">
        <v>134</v>
      </c>
      <c r="AC6" s="43" t="s">
        <v>74</v>
      </c>
      <c r="AD6" s="43" t="s">
        <v>74</v>
      </c>
      <c r="AE6" s="44" t="s">
        <v>135</v>
      </c>
      <c r="AF6" s="44" t="s">
        <v>136</v>
      </c>
      <c r="AG6" s="43" t="s">
        <v>137</v>
      </c>
      <c r="AH6" s="30" t="s">
        <v>65</v>
      </c>
      <c r="AI6" s="37" t="s">
        <v>65</v>
      </c>
      <c r="AJ6" s="43" t="s">
        <v>138</v>
      </c>
      <c r="AK6" s="43" t="s">
        <v>139</v>
      </c>
      <c r="AL6" s="43" t="s">
        <v>121</v>
      </c>
      <c r="AM6" s="43" t="s">
        <v>140</v>
      </c>
      <c r="AN6" s="43" t="s">
        <v>74</v>
      </c>
      <c r="AO6" s="43" t="s">
        <v>111</v>
      </c>
      <c r="AP6" s="39" t="s">
        <v>65</v>
      </c>
      <c r="AQ6" s="43" t="s">
        <v>81</v>
      </c>
      <c r="AR6" s="39" t="s">
        <v>65</v>
      </c>
      <c r="AS6" s="44" t="s">
        <v>141</v>
      </c>
      <c r="AT6" s="44" t="s">
        <v>142</v>
      </c>
      <c r="AU6" s="44" t="s">
        <v>2406</v>
      </c>
      <c r="AV6" s="44" t="s">
        <v>144</v>
      </c>
      <c r="AW6" s="44" t="s">
        <v>145</v>
      </c>
      <c r="AX6" s="44" t="s">
        <v>2407</v>
      </c>
      <c r="AY6" s="44" t="s">
        <v>147</v>
      </c>
    </row>
    <row r="7" s="2" customFormat="1" ht="60" customHeight="1" spans="1:51">
      <c r="A7" s="2" t="s">
        <v>2408</v>
      </c>
      <c r="B7" s="47" t="s">
        <v>2409</v>
      </c>
      <c r="C7" s="2" t="s">
        <v>2410</v>
      </c>
      <c r="D7" s="48" t="s">
        <v>2411</v>
      </c>
      <c r="E7" s="48" t="s">
        <v>2412</v>
      </c>
      <c r="F7" s="48" t="s">
        <v>2413</v>
      </c>
      <c r="G7" s="48" t="s">
        <v>2414</v>
      </c>
      <c r="H7" s="48" t="s">
        <v>2415</v>
      </c>
      <c r="I7" s="48" t="s">
        <v>2416</v>
      </c>
      <c r="J7" s="49" t="s">
        <v>2417</v>
      </c>
      <c r="K7" s="48" t="s">
        <v>2418</v>
      </c>
      <c r="L7" s="48" t="s">
        <v>2419</v>
      </c>
      <c r="M7" s="48" t="s">
        <v>2420</v>
      </c>
      <c r="N7" s="48" t="s">
        <v>2421</v>
      </c>
      <c r="O7" s="2" t="s">
        <v>2422</v>
      </c>
      <c r="P7" s="2" t="s">
        <v>2423</v>
      </c>
      <c r="Q7" s="2" t="s">
        <v>2424</v>
      </c>
      <c r="R7" s="2" t="s">
        <v>2425</v>
      </c>
      <c r="S7" s="2" t="s">
        <v>2426</v>
      </c>
      <c r="T7" s="2" t="s">
        <v>2427</v>
      </c>
      <c r="U7" s="50" t="s">
        <v>2428</v>
      </c>
      <c r="V7" s="50"/>
      <c r="W7" s="2" t="s">
        <v>2429</v>
      </c>
      <c r="X7" s="2" t="s">
        <v>2430</v>
      </c>
      <c r="Y7" s="2" t="s">
        <v>2431</v>
      </c>
      <c r="Z7" s="2" t="s">
        <v>2432</v>
      </c>
      <c r="AA7" s="47" t="s">
        <v>2433</v>
      </c>
      <c r="AB7" s="47" t="s">
        <v>2434</v>
      </c>
      <c r="AC7" s="51" t="s">
        <v>2435</v>
      </c>
      <c r="AD7" s="52" t="s">
        <v>2436</v>
      </c>
      <c r="AE7" s="53" t="s">
        <v>2437</v>
      </c>
      <c r="AF7" s="2" t="s">
        <v>2438</v>
      </c>
      <c r="AG7" s="2" t="s">
        <v>2439</v>
      </c>
      <c r="AH7" s="2" t="s">
        <v>2440</v>
      </c>
      <c r="AI7" s="2" t="s">
        <v>2441</v>
      </c>
      <c r="AJ7" s="2" t="s">
        <v>2442</v>
      </c>
      <c r="AK7" s="2" t="s">
        <v>2443</v>
      </c>
      <c r="AL7" s="2" t="s">
        <v>2444</v>
      </c>
      <c r="AM7" s="2" t="s">
        <v>2445</v>
      </c>
      <c r="AN7" s="2" t="s">
        <v>2446</v>
      </c>
      <c r="AO7" s="2" t="s">
        <v>2447</v>
      </c>
      <c r="AP7" s="2" t="s">
        <v>2448</v>
      </c>
      <c r="AQ7" s="2" t="s">
        <v>2449</v>
      </c>
      <c r="AR7" s="2" t="s">
        <v>2450</v>
      </c>
      <c r="AS7" s="2" t="s">
        <v>2451</v>
      </c>
      <c r="AT7" s="2" t="s">
        <v>2452</v>
      </c>
      <c r="AU7" s="2" t="s">
        <v>2453</v>
      </c>
      <c r="AV7" s="2" t="s">
        <v>2454</v>
      </c>
      <c r="AW7" s="2" t="s">
        <v>2455</v>
      </c>
      <c r="AX7" s="2" t="s">
        <v>2456</v>
      </c>
      <c r="AY7" s="2" t="s">
        <v>2457</v>
      </c>
    </row>
    <row r="8" s="2" customFormat="1" ht="60" customHeight="1" spans="1:51">
      <c r="B8" s="47" t="s">
        <v>2458</v>
      </c>
      <c r="C8" s="2" t="s">
        <v>2459</v>
      </c>
      <c r="D8" s="2" t="s">
        <v>2460</v>
      </c>
      <c r="J8" s="47" t="s">
        <v>2461</v>
      </c>
      <c r="K8" s="2" t="s">
        <v>2462</v>
      </c>
      <c r="W8" s="2" t="s">
        <v>2463</v>
      </c>
      <c r="AA8" s="47" t="s">
        <v>2464</v>
      </c>
      <c r="AB8" s="47" t="s">
        <v>2465</v>
      </c>
      <c r="AC8" s="54" t="s">
        <v>2466</v>
      </c>
      <c r="AD8" s="54" t="s">
        <v>2466</v>
      </c>
      <c r="AE8" s="2" t="s">
        <v>2467</v>
      </c>
      <c r="AI8" s="2" t="s">
        <v>2468</v>
      </c>
      <c r="AJ8" s="2" t="s">
        <v>2469</v>
      </c>
      <c r="AK8" s="2" t="s">
        <v>2470</v>
      </c>
      <c r="AN8" s="2" t="s">
        <v>2471</v>
      </c>
      <c r="AP8" s="2" t="s">
        <v>2472</v>
      </c>
      <c r="AQ8" s="2" t="s">
        <v>2473</v>
      </c>
      <c r="AR8" s="2" t="s">
        <v>2474</v>
      </c>
      <c r="AU8" s="2" t="s">
        <v>2475</v>
      </c>
      <c r="AV8" s="2" t="s">
        <v>2476</v>
      </c>
      <c r="AW8" s="2" t="s">
        <v>2477</v>
      </c>
      <c r="AX8" s="2" t="s">
        <v>2474</v>
      </c>
      <c r="AY8" s="2" t="s">
        <v>2478</v>
      </c>
    </row>
    <row r="9" s="2" customFormat="1" ht="60" customHeight="1" spans="1:51">
      <c r="B9" s="47" t="s">
        <v>2479</v>
      </c>
      <c r="J9" s="47" t="s">
        <v>2480</v>
      </c>
      <c r="AA9" s="47" t="s">
        <v>2481</v>
      </c>
      <c r="AB9" s="47" t="s">
        <v>2482</v>
      </c>
      <c r="AC9" s="54" t="s">
        <v>2483</v>
      </c>
      <c r="AD9" s="47" t="s">
        <v>2484</v>
      </c>
    </row>
    <row r="10" s="2" customFormat="1" ht="60" customHeight="1" spans="1:51">
      <c r="B10" s="49" t="s">
        <v>2485</v>
      </c>
      <c r="J10" s="47" t="s">
        <v>2486</v>
      </c>
      <c r="AA10" s="47" t="s">
        <v>2487</v>
      </c>
      <c r="AB10" s="47" t="s">
        <v>2488</v>
      </c>
      <c r="AC10" s="54" t="s">
        <v>2489</v>
      </c>
      <c r="AD10" s="47" t="s">
        <v>2490</v>
      </c>
    </row>
    <row r="11" s="2" customFormat="1" ht="60" customHeight="1" spans="1:51">
      <c r="B11" s="49" t="s">
        <v>2491</v>
      </c>
      <c r="J11" s="49" t="s">
        <v>2492</v>
      </c>
      <c r="AA11" s="47" t="s">
        <v>2493</v>
      </c>
      <c r="AB11" s="47" t="s">
        <v>2494</v>
      </c>
      <c r="AC11" s="54" t="s">
        <v>2495</v>
      </c>
      <c r="AD11" s="49" t="s">
        <v>2496</v>
      </c>
    </row>
    <row r="12" s="2" customFormat="1" ht="60" customHeight="1" spans="1:51">
      <c r="B12" s="49" t="s">
        <v>2497</v>
      </c>
      <c r="J12" s="49" t="s">
        <v>2498</v>
      </c>
      <c r="AA12" s="47" t="s">
        <v>2499</v>
      </c>
      <c r="AB12" s="47" t="s">
        <v>2500</v>
      </c>
      <c r="AC12" s="54" t="s">
        <v>2501</v>
      </c>
      <c r="AD12" s="49" t="s">
        <v>2502</v>
      </c>
    </row>
    <row r="13" s="2" customFormat="1" ht="60" customHeight="1" spans="1:51">
      <c r="B13" s="49" t="s">
        <v>2503</v>
      </c>
      <c r="J13" s="49" t="s">
        <v>2504</v>
      </c>
      <c r="AA13" s="47" t="s">
        <v>2505</v>
      </c>
      <c r="AB13" s="47" t="s">
        <v>2506</v>
      </c>
      <c r="AD13" s="55" t="s">
        <v>2507</v>
      </c>
    </row>
    <row r="14" s="2" customFormat="1" ht="60" customHeight="1" spans="1:51">
      <c r="B14" s="56" t="s">
        <v>2082</v>
      </c>
      <c r="AA14" s="47" t="s">
        <v>2508</v>
      </c>
      <c r="AB14" s="47" t="s">
        <v>2509</v>
      </c>
    </row>
    <row r="15" s="2" customFormat="1" ht="60" customHeight="1" spans="1:51">
      <c r="B15" s="55" t="s">
        <v>2510</v>
      </c>
      <c r="AB15" s="47" t="s">
        <v>2511</v>
      </c>
    </row>
    <row r="16" s="2" customFormat="1" ht="60" customHeight="1" spans="1:51">
      <c r="B16" s="55" t="s">
        <v>2512</v>
      </c>
      <c r="AB16" s="47" t="s">
        <v>2513</v>
      </c>
    </row>
    <row r="17" s="2" customFormat="1" ht="60" customHeight="1" spans="28:28">
      <c r="AB17" s="47" t="s">
        <v>2514</v>
      </c>
    </row>
    <row r="18" s="2" customFormat="1" ht="60" customHeight="1" spans="28:28">
      <c r="AB18" s="47" t="s">
        <v>2515</v>
      </c>
    </row>
    <row r="19" s="3" customFormat="1" ht="60" customHeight="1" spans="28:28">
      <c r="AB19" s="57" t="s">
        <v>2094</v>
      </c>
    </row>
    <row r="20" spans="28:28">
      <c r="AB20" s="58" t="s">
        <v>2516</v>
      </c>
    </row>
  </sheetData>
  <sheetProtection formatCells="0" formatColumns="0" formatRows="0" insertRows="0" insertColumns="0" insertHyperlinks="0" deleteColumns="0" deleteRows="0" sort="0" autoFilter="0" pivotTables="0"/>
  <mergeCells count="50">
    <mergeCell ref="N1:W1"/>
    <mergeCell ref="X1:AI1"/>
    <mergeCell ref="AJ1:AR1"/>
    <mergeCell ref="O2:P2"/>
    <mergeCell ref="Q2:R2"/>
    <mergeCell ref="S2:V2"/>
    <mergeCell ref="U7:V7"/>
    <mergeCell ref="A1:A3"/>
    <mergeCell ref="B1:B3"/>
    <mergeCell ref="C1:C3"/>
    <mergeCell ref="D1:D3"/>
    <mergeCell ref="E1:E3"/>
    <mergeCell ref="F1:F3"/>
    <mergeCell ref="G1:G3"/>
    <mergeCell ref="H1:H3"/>
    <mergeCell ref="I1:I3"/>
    <mergeCell ref="J1:J3"/>
    <mergeCell ref="K1:K3"/>
    <mergeCell ref="L1:L3"/>
    <mergeCell ref="M1:M3"/>
    <mergeCell ref="N2:N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2:AK3"/>
    <mergeCell ref="AL2:AL3"/>
    <mergeCell ref="AM2:AM3"/>
    <mergeCell ref="AN2:AN3"/>
    <mergeCell ref="AO2:AO3"/>
    <mergeCell ref="AP2:AP3"/>
    <mergeCell ref="AQ2:AQ3"/>
    <mergeCell ref="AR2:AR3"/>
    <mergeCell ref="AS1:AS3"/>
    <mergeCell ref="AT1:AT3"/>
    <mergeCell ref="AU1:AU3"/>
    <mergeCell ref="AV1:AV3"/>
    <mergeCell ref="AW1:AW3"/>
    <mergeCell ref="AX1:AX3"/>
    <mergeCell ref="AY2:AY3"/>
  </mergeCells>
  <conditionalFormatting sqref="Q1:Q2">
    <cfRule type="containsText" dxfId="0" priority="4" operator="between" text="是">
      <formula>NOT(ISERROR(SEARCH("是",Q1)))</formula>
    </cfRule>
  </conditionalFormatting>
  <conditionalFormatting sqref="O4:Q6 S4:S6">
    <cfRule type="containsText" dxfId="0" priority="3" operator="between" text="是">
      <formula>NOT(ISERROR(SEARCH("是",O4)))</formula>
    </cfRule>
  </conditionalFormatting>
  <conditionalFormatting sqref="O4:S6">
    <cfRule type="containsText" dxfId="2" priority="2" operator="between" text="是">
      <formula>NOT(ISERROR(SEARCH("是",O4)))</formula>
    </cfRule>
  </conditionalFormatting>
  <conditionalFormatting sqref="O4:T6">
    <cfRule type="containsText" dxfId="1" priority="1" operator="between" text="是">
      <formula>NOT(ISERROR(SEARCH("是",O4)))</formula>
    </cfRule>
  </conditionalFormatting>
  <dataValidations count="3">
    <dataValidation type="list" allowBlank="1" showInputMessage="1" showErrorMessage="1" sqref="J4:J6">
      <formula1>"极易溶,易溶,微溶,难溶,几乎不溶,不溶"</formula1>
    </dataValidation>
    <dataValidation type="list" allowBlank="1" showInputMessage="1" showErrorMessage="1" sqref="O4:O6 Q4:Q6 S4:S6 X4:X6">
      <formula1>"是,否"</formula1>
    </dataValidation>
    <dataValidation type="list" allowBlank="1" showInputMessage="1" showErrorMessage="1" sqref="Y4:Y6">
      <formula1>"单组份,双组分,三组分,四组分,五组分,六组分"</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54038134027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WWO_wpscloud_20260721204255-0e67e39500</Application>
  <HeadingPairs>
    <vt:vector size="2" baseType="variant">
      <vt:variant>
        <vt:lpstr>工作表</vt:lpstr>
      </vt:variant>
      <vt:variant>
        <vt:i4>2</vt:i4>
      </vt:variant>
    </vt:vector>
  </HeadingPairs>
  <TitlesOfParts>
    <vt:vector size="2" baseType="lpstr">
      <vt:lpstr>自组装数据收集表</vt:lpstr>
      <vt:lpstr>表格字段规范化说明示例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nine</dc:creator>
  <cp:lastModifiedBy>xxxN.</cp:lastModifiedBy>
  <dcterms:created xsi:type="dcterms:W3CDTF">2026-05-26T02:08:00Z</dcterms:created>
  <dcterms:modified xsi:type="dcterms:W3CDTF">2026-07-24T00:16:00Z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2052-12.9.0.28010</vt:lpwstr>
  </property>
  <property fmtid="{D5CDD505-2E9C-101B-9397-08002B2CF9AE}" pid="3" name="CalculationRule">
    <vt:i4>0</vt:i4>
  </property>
  <property fmtid="{D5CDD505-2E9C-101B-9397-08002B2CF9AE}" pid="4" name="ICV">
    <vt:lpwstr>C8CCB4292D074C83BD48991B3DF4DDE7_12</vt:lpwstr>
  </property>
</Properties>
</file>