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6.xml" ContentType="application/vnd.openxmlformats-officedocument.drawing+xml"/>
  <Override PartName="/xl/tables/table5.xml" ContentType="application/vnd.openxmlformats-officedocument.spreadsheetml.tab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7.xml" ContentType="application/vnd.openxmlformats-officedocument.drawing+xml"/>
  <Override PartName="/xl/tables/table6.xml" ContentType="application/vnd.openxmlformats-officedocument.spreadsheetml.tab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8.xml" ContentType="application/vnd.openxmlformats-officedocument.drawing+xml"/>
  <Override PartName="/xl/tables/table7.xml" ContentType="application/vnd.openxmlformats-officedocument.spreadsheetml.tab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9.xml" ContentType="application/vnd.openxmlformats-officedocument.drawing+xml"/>
  <Override PartName="/xl/tables/table8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TUMBES\data\"/>
    </mc:Choice>
  </mc:AlternateContent>
  <xr:revisionPtr revIDLastSave="0" documentId="13_ncr:1_{1AF50D87-F847-40A7-9496-4C458EB84650}" xr6:coauthVersionLast="45" xr6:coauthVersionMax="45" xr10:uidLastSave="{00000000-0000-0000-0000-000000000000}"/>
  <bookViews>
    <workbookView xWindow="-96" yWindow="-96" windowWidth="23232" windowHeight="12552" tabRatio="843" xr2:uid="{00000000-000D-0000-FFFF-FFFF00000000}"/>
  </bookViews>
  <sheets>
    <sheet name="BD_Inv_Estiaje_2019 _COMPLETA" sheetId="2" r:id="rId1"/>
    <sheet name="COMPLETA" sheetId="3" r:id="rId2"/>
    <sheet name="BD_Inv_Estiaje_2019 " sheetId="5" r:id="rId3"/>
    <sheet name="BD_Resultados" sheetId="6" r:id="rId4"/>
    <sheet name="ECA TUMBES" sheetId="4" r:id="rId5"/>
    <sheet name="ECA TOTAL" sheetId="7" r:id="rId6"/>
    <sheet name="ECA FILTRADO" sheetId="8" r:id="rId7"/>
    <sheet name="GIBSS" sheetId="40" r:id="rId8"/>
    <sheet name="IONES" sheetId="42" r:id="rId9"/>
    <sheet name="plantilla" sheetId="14" r:id="rId10"/>
    <sheet name="plantilla (2)" sheetId="24" r:id="rId11"/>
    <sheet name="AL" sheetId="16" r:id="rId12"/>
    <sheet name="Sb" sheetId="17" r:id="rId13"/>
    <sheet name="Sr" sheetId="25" r:id="rId14"/>
    <sheet name="Cd" sheetId="26" r:id="rId15"/>
    <sheet name="Cu" sheetId="27" r:id="rId16"/>
    <sheet name="Fe" sheetId="28" r:id="rId17"/>
    <sheet name="Mn" sheetId="29" r:id="rId18"/>
    <sheet name="Hg" sheetId="30" r:id="rId19"/>
    <sheet name="Pb" sheetId="31" r:id="rId20"/>
    <sheet name="HQ PLANTILLA" sheetId="34" r:id="rId21"/>
    <sheet name="HQ A1" sheetId="37" r:id="rId22"/>
    <sheet name="HQ D1" sheetId="38" r:id="rId23"/>
    <sheet name="HQ D2" sheetId="39" r:id="rId24"/>
    <sheet name="Hoja2" sheetId="41" r:id="rId25"/>
  </sheets>
  <definedNames>
    <definedName name="_xlnm._FilterDatabase" localSheetId="2" hidden="1">'BD_Inv_Estiaje_2019 '!#REF!</definedName>
    <definedName name="_xlnm._FilterDatabase" localSheetId="0" hidden="1">'BD_Inv_Estiaje_2019 _COMPLETA'!$A$1:$BJ$21</definedName>
    <definedName name="_xlnm._FilterDatabase" localSheetId="6" hidden="1">'ECA FILTRADO'!#REF!</definedName>
    <definedName name="_xlnm._FilterDatabase" localSheetId="5" hidden="1">'ECA TOTAL'!#REF!</definedName>
    <definedName name="_xlnm._FilterDatabase" localSheetId="21" hidden="1">'HQ A1'!#REF!</definedName>
    <definedName name="_xlnm._FilterDatabase" localSheetId="22" hidden="1">'HQ D1'!#REF!</definedName>
    <definedName name="_xlnm._FilterDatabase" localSheetId="23" hidden="1">'HQ D2'!#REF!</definedName>
    <definedName name="_xlnm._FilterDatabase" localSheetId="20" hidden="1">'HQ PLANTILLA'!#REF!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42" l="1"/>
  <c r="H15" i="42"/>
  <c r="I14" i="42"/>
  <c r="H14" i="42"/>
  <c r="I13" i="42"/>
  <c r="H13" i="42"/>
  <c r="I12" i="42"/>
  <c r="H12" i="42"/>
  <c r="I11" i="42"/>
  <c r="H11" i="42"/>
  <c r="I10" i="42"/>
  <c r="H10" i="42"/>
  <c r="I9" i="42"/>
  <c r="H9" i="42"/>
  <c r="I8" i="42"/>
  <c r="H8" i="42"/>
  <c r="I7" i="42"/>
  <c r="H7" i="42"/>
  <c r="I6" i="42"/>
  <c r="H6" i="42"/>
  <c r="I5" i="42"/>
  <c r="H5" i="42"/>
  <c r="I4" i="42"/>
  <c r="H4" i="42"/>
  <c r="I3" i="42"/>
  <c r="H3" i="42"/>
  <c r="I2" i="42"/>
  <c r="H2" i="42"/>
  <c r="I3" i="40" l="1"/>
  <c r="I4" i="40"/>
  <c r="I5" i="40"/>
  <c r="I6" i="40"/>
  <c r="I7" i="40"/>
  <c r="I8" i="40"/>
  <c r="I9" i="40"/>
  <c r="I10" i="40"/>
  <c r="I11" i="40"/>
  <c r="I12" i="40"/>
  <c r="I13" i="40"/>
  <c r="I14" i="40"/>
  <c r="I15" i="40"/>
  <c r="I2" i="40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2" i="40"/>
  <c r="I25" i="38" l="1"/>
  <c r="I27" i="38"/>
  <c r="I32" i="38"/>
  <c r="I38" i="38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E38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E37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E36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E35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E34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E33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E32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E31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E30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E29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E28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E27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E26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E25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H38" i="38"/>
  <c r="G38" i="38"/>
  <c r="F38" i="38"/>
  <c r="E38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H37" i="38"/>
  <c r="G37" i="38"/>
  <c r="F37" i="38"/>
  <c r="E37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H36" i="38"/>
  <c r="G36" i="38"/>
  <c r="F36" i="38"/>
  <c r="E36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H35" i="38"/>
  <c r="G35" i="38"/>
  <c r="F35" i="38"/>
  <c r="E35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H34" i="38"/>
  <c r="G34" i="38"/>
  <c r="F34" i="38"/>
  <c r="E34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H33" i="38"/>
  <c r="G33" i="38"/>
  <c r="F33" i="38"/>
  <c r="E33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H32" i="38"/>
  <c r="G32" i="38"/>
  <c r="F32" i="38"/>
  <c r="E32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H31" i="38"/>
  <c r="G31" i="38"/>
  <c r="F31" i="38"/>
  <c r="E31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H30" i="38"/>
  <c r="G30" i="38"/>
  <c r="F30" i="38"/>
  <c r="E30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H29" i="38"/>
  <c r="G29" i="38"/>
  <c r="F29" i="38"/>
  <c r="E29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H28" i="38"/>
  <c r="G28" i="38"/>
  <c r="F28" i="38"/>
  <c r="E28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H27" i="38"/>
  <c r="G27" i="38"/>
  <c r="F27" i="38"/>
  <c r="E27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H26" i="38"/>
  <c r="G26" i="38"/>
  <c r="F26" i="38"/>
  <c r="E26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H25" i="38"/>
  <c r="G25" i="38"/>
  <c r="F25" i="38"/>
  <c r="E25" i="38"/>
  <c r="I37" i="38"/>
  <c r="I36" i="38"/>
  <c r="I35" i="38"/>
  <c r="I34" i="38"/>
  <c r="I33" i="38"/>
  <c r="I31" i="38"/>
  <c r="I30" i="38"/>
  <c r="I29" i="38"/>
  <c r="I28" i="38"/>
  <c r="I26" i="38"/>
  <c r="AA36" i="37"/>
  <c r="Z36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AA35" i="37"/>
  <c r="Z35" i="37"/>
  <c r="Y35" i="37"/>
  <c r="X35" i="37"/>
  <c r="W35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AA34" i="37"/>
  <c r="Z34" i="37"/>
  <c r="Y34" i="37"/>
  <c r="X34" i="37"/>
  <c r="W34" i="37"/>
  <c r="V34" i="37"/>
  <c r="U34" i="37"/>
  <c r="T34" i="37"/>
  <c r="S34" i="37"/>
  <c r="R34" i="37"/>
  <c r="Q34" i="37"/>
  <c r="P34" i="37"/>
  <c r="O34" i="37"/>
  <c r="N34" i="37"/>
  <c r="M34" i="37"/>
  <c r="L34" i="37"/>
  <c r="K34" i="37"/>
  <c r="J34" i="37"/>
  <c r="I34" i="37"/>
  <c r="H34" i="37"/>
  <c r="G34" i="37"/>
  <c r="F34" i="37"/>
  <c r="E34" i="37"/>
  <c r="AA33" i="37"/>
  <c r="Z33" i="37"/>
  <c r="Y33" i="37"/>
  <c r="X33" i="37"/>
  <c r="W33" i="37"/>
  <c r="V33" i="37"/>
  <c r="U33" i="37"/>
  <c r="T33" i="37"/>
  <c r="S33" i="37"/>
  <c r="R33" i="37"/>
  <c r="Q33" i="37"/>
  <c r="P33" i="37"/>
  <c r="O33" i="37"/>
  <c r="N33" i="37"/>
  <c r="M33" i="37"/>
  <c r="L33" i="37"/>
  <c r="K33" i="37"/>
  <c r="J33" i="37"/>
  <c r="I33" i="37"/>
  <c r="H33" i="37"/>
  <c r="G33" i="37"/>
  <c r="F33" i="37"/>
  <c r="E33" i="37"/>
  <c r="AA32" i="37"/>
  <c r="Z32" i="37"/>
  <c r="Y32" i="37"/>
  <c r="X32" i="37"/>
  <c r="W32" i="37"/>
  <c r="V32" i="37"/>
  <c r="U32" i="37"/>
  <c r="T32" i="37"/>
  <c r="S32" i="37"/>
  <c r="R32" i="37"/>
  <c r="Q32" i="37"/>
  <c r="P32" i="37"/>
  <c r="O32" i="37"/>
  <c r="N32" i="37"/>
  <c r="M32" i="37"/>
  <c r="L32" i="37"/>
  <c r="K32" i="37"/>
  <c r="J32" i="37"/>
  <c r="I32" i="37"/>
  <c r="H32" i="37"/>
  <c r="G32" i="37"/>
  <c r="F32" i="37"/>
  <c r="E32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AH40" i="34"/>
  <c r="AG40" i="34"/>
  <c r="AF40" i="34"/>
  <c r="AE40" i="34"/>
  <c r="AD40" i="34"/>
  <c r="AC40" i="34"/>
  <c r="AB40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I40" i="34"/>
  <c r="H40" i="34"/>
  <c r="G40" i="34"/>
  <c r="F40" i="34"/>
  <c r="E40" i="34"/>
  <c r="AH39" i="34"/>
  <c r="AG39" i="34"/>
  <c r="AF39" i="34"/>
  <c r="AE39" i="34"/>
  <c r="AD39" i="34"/>
  <c r="AC39" i="34"/>
  <c r="AB39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I39" i="34"/>
  <c r="H39" i="34"/>
  <c r="G39" i="34"/>
  <c r="F39" i="34"/>
  <c r="E39" i="34"/>
  <c r="AH38" i="34"/>
  <c r="AG38" i="34"/>
  <c r="AF38" i="34"/>
  <c r="AE38" i="34"/>
  <c r="AD38" i="34"/>
  <c r="AC38" i="34"/>
  <c r="AB38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I38" i="34"/>
  <c r="H38" i="34"/>
  <c r="G38" i="34"/>
  <c r="F38" i="34"/>
  <c r="E38" i="34"/>
  <c r="AH37" i="34"/>
  <c r="AG37" i="34"/>
  <c r="AF37" i="34"/>
  <c r="AE37" i="34"/>
  <c r="AD37" i="34"/>
  <c r="AC37" i="34"/>
  <c r="AB37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O37" i="34"/>
  <c r="N37" i="34"/>
  <c r="M37" i="34"/>
  <c r="L37" i="34"/>
  <c r="K37" i="34"/>
  <c r="I37" i="34"/>
  <c r="H37" i="34"/>
  <c r="G37" i="34"/>
  <c r="F37" i="34"/>
  <c r="E37" i="34"/>
  <c r="AH36" i="34"/>
  <c r="AG36" i="34"/>
  <c r="AF36" i="34"/>
  <c r="AE36" i="34"/>
  <c r="AD36" i="34"/>
  <c r="AC36" i="34"/>
  <c r="AB36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G35" i="34"/>
  <c r="F35" i="34"/>
  <c r="E35" i="34"/>
  <c r="AH34" i="34"/>
  <c r="AG34" i="34"/>
  <c r="AF34" i="34"/>
  <c r="AE34" i="34"/>
  <c r="AD34" i="34"/>
  <c r="AC34" i="34"/>
  <c r="AB34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O34" i="34"/>
  <c r="N34" i="34"/>
  <c r="M34" i="34"/>
  <c r="L34" i="34"/>
  <c r="K34" i="34"/>
  <c r="I34" i="34"/>
  <c r="H34" i="34"/>
  <c r="G34" i="34"/>
  <c r="F34" i="34"/>
  <c r="E34" i="34"/>
  <c r="AH33" i="34"/>
  <c r="AG33" i="34"/>
  <c r="AF33" i="34"/>
  <c r="AE33" i="34"/>
  <c r="AD33" i="34"/>
  <c r="AC33" i="34"/>
  <c r="AB33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O33" i="34"/>
  <c r="N33" i="34"/>
  <c r="M33" i="34"/>
  <c r="L33" i="34"/>
  <c r="K33" i="34"/>
  <c r="J33" i="34"/>
  <c r="I33" i="34"/>
  <c r="H33" i="34"/>
  <c r="G33" i="34"/>
  <c r="F33" i="34"/>
  <c r="E33" i="34"/>
  <c r="AH32" i="34"/>
  <c r="AG32" i="34"/>
  <c r="AF32" i="34"/>
  <c r="AE32" i="34"/>
  <c r="AD32" i="34"/>
  <c r="AC32" i="34"/>
  <c r="AB32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I32" i="34"/>
  <c r="H32" i="34"/>
  <c r="G32" i="34"/>
  <c r="F32" i="34"/>
  <c r="E32" i="34"/>
  <c r="AH31" i="34"/>
  <c r="AG31" i="34"/>
  <c r="AF31" i="34"/>
  <c r="AE31" i="34"/>
  <c r="AD31" i="34"/>
  <c r="AC31" i="34"/>
  <c r="AB31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O31" i="34"/>
  <c r="N31" i="34"/>
  <c r="M31" i="34"/>
  <c r="L31" i="34"/>
  <c r="K31" i="34"/>
  <c r="J31" i="34"/>
  <c r="I31" i="34"/>
  <c r="H31" i="34"/>
  <c r="G31" i="34"/>
  <c r="F31" i="34"/>
  <c r="E31" i="34"/>
  <c r="AH30" i="34"/>
  <c r="AG30" i="34"/>
  <c r="AF30" i="34"/>
  <c r="AE30" i="34"/>
  <c r="AD30" i="34"/>
  <c r="AC30" i="34"/>
  <c r="AB30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O30" i="34"/>
  <c r="N30" i="34"/>
  <c r="M30" i="34"/>
  <c r="L30" i="34"/>
  <c r="K30" i="34"/>
  <c r="I30" i="34"/>
  <c r="H30" i="34"/>
  <c r="G30" i="34"/>
  <c r="F30" i="34"/>
  <c r="E30" i="34"/>
  <c r="AH29" i="34"/>
  <c r="AG29" i="34"/>
  <c r="AF29" i="34"/>
  <c r="AE29" i="34"/>
  <c r="AD29" i="34"/>
  <c r="AC29" i="34"/>
  <c r="AB29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O29" i="34"/>
  <c r="N29" i="34"/>
  <c r="M29" i="34"/>
  <c r="L29" i="34"/>
  <c r="K29" i="34"/>
  <c r="I29" i="34"/>
  <c r="H29" i="34"/>
  <c r="G29" i="34"/>
  <c r="F29" i="34"/>
  <c r="E29" i="34"/>
  <c r="AH28" i="34"/>
  <c r="AG28" i="34"/>
  <c r="AF28" i="34"/>
  <c r="AE28" i="34"/>
  <c r="AD28" i="34"/>
  <c r="AC28" i="34"/>
  <c r="AB28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O28" i="34"/>
  <c r="N28" i="34"/>
  <c r="M28" i="34"/>
  <c r="L28" i="34"/>
  <c r="K28" i="34"/>
  <c r="I28" i="34"/>
  <c r="H28" i="34"/>
  <c r="G28" i="34"/>
  <c r="F28" i="34"/>
  <c r="E28" i="34"/>
  <c r="AH27" i="34"/>
  <c r="AG27" i="34"/>
  <c r="AF27" i="34"/>
  <c r="AE27" i="34"/>
  <c r="AD27" i="34"/>
  <c r="AC27" i="34"/>
  <c r="AB27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O27" i="34"/>
  <c r="N27" i="34"/>
  <c r="M27" i="34"/>
  <c r="L27" i="34"/>
  <c r="K27" i="34"/>
  <c r="J27" i="34"/>
  <c r="I27" i="34"/>
  <c r="H27" i="34"/>
  <c r="G27" i="34"/>
  <c r="F27" i="34"/>
  <c r="E27" i="34"/>
  <c r="J23" i="34"/>
  <c r="J40" i="34" s="1"/>
  <c r="J22" i="34"/>
  <c r="J39" i="34" s="1"/>
  <c r="J21" i="34"/>
  <c r="J38" i="34" s="1"/>
  <c r="J20" i="34"/>
  <c r="J37" i="34" s="1"/>
  <c r="J19" i="34"/>
  <c r="J18" i="34"/>
  <c r="J17" i="34"/>
  <c r="J34" i="34" s="1"/>
  <c r="J16" i="34"/>
  <c r="J15" i="34"/>
  <c r="J32" i="34" s="1"/>
  <c r="J14" i="34"/>
  <c r="J13" i="34"/>
  <c r="J30" i="34" s="1"/>
  <c r="J12" i="34"/>
  <c r="J29" i="34" s="1"/>
  <c r="J11" i="34"/>
  <c r="J28" i="34" s="1"/>
  <c r="J10" i="34"/>
  <c r="C4" i="31" l="1"/>
  <c r="C7" i="31"/>
  <c r="C8" i="31"/>
  <c r="C9" i="31"/>
  <c r="C11" i="31"/>
  <c r="C12" i="31"/>
  <c r="C13" i="31"/>
  <c r="C14" i="31"/>
  <c r="C3" i="31"/>
  <c r="D32" i="31"/>
  <c r="C32" i="31"/>
  <c r="B32" i="31"/>
  <c r="D31" i="31"/>
  <c r="C31" i="31"/>
  <c r="B31" i="31"/>
  <c r="D30" i="31"/>
  <c r="C30" i="31"/>
  <c r="B30" i="31"/>
  <c r="D29" i="31"/>
  <c r="C29" i="31"/>
  <c r="B29" i="31"/>
  <c r="D28" i="31"/>
  <c r="C28" i="31"/>
  <c r="B28" i="31"/>
  <c r="D27" i="31"/>
  <c r="C27" i="31"/>
  <c r="B27" i="31"/>
  <c r="D26" i="31"/>
  <c r="C26" i="31"/>
  <c r="B26" i="31"/>
  <c r="D25" i="31"/>
  <c r="C25" i="31"/>
  <c r="B25" i="31"/>
  <c r="D24" i="31"/>
  <c r="C24" i="31"/>
  <c r="B24" i="31"/>
  <c r="D23" i="31"/>
  <c r="C23" i="31"/>
  <c r="B23" i="31"/>
  <c r="D22" i="31"/>
  <c r="E6" i="31" s="1"/>
  <c r="G6" i="31" s="1"/>
  <c r="C22" i="31"/>
  <c r="B22" i="31"/>
  <c r="D21" i="31"/>
  <c r="C21" i="31"/>
  <c r="B21" i="31"/>
  <c r="D20" i="31"/>
  <c r="C20" i="31"/>
  <c r="B20" i="31"/>
  <c r="D19" i="31"/>
  <c r="C19" i="31"/>
  <c r="B19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D9" i="30"/>
  <c r="D11" i="30"/>
  <c r="D12" i="30"/>
  <c r="D13" i="30"/>
  <c r="D14" i="30"/>
  <c r="D7" i="30"/>
  <c r="C4" i="30"/>
  <c r="C5" i="30"/>
  <c r="C6" i="30"/>
  <c r="C8" i="30"/>
  <c r="C10" i="30"/>
  <c r="C15" i="30"/>
  <c r="C16" i="30"/>
  <c r="C3" i="30"/>
  <c r="B3" i="30"/>
  <c r="D32" i="30"/>
  <c r="D16" i="30" s="1"/>
  <c r="C32" i="30"/>
  <c r="B32" i="30"/>
  <c r="D31" i="30"/>
  <c r="D15" i="30" s="1"/>
  <c r="C31" i="30"/>
  <c r="B31" i="30"/>
  <c r="D30" i="30"/>
  <c r="C30" i="30"/>
  <c r="B30" i="30"/>
  <c r="D29" i="30"/>
  <c r="C29" i="30"/>
  <c r="B29" i="30"/>
  <c r="D28" i="30"/>
  <c r="C28" i="30"/>
  <c r="B28" i="30"/>
  <c r="D27" i="30"/>
  <c r="C27" i="30"/>
  <c r="B27" i="30"/>
  <c r="D26" i="30"/>
  <c r="C26" i="30"/>
  <c r="B26" i="30"/>
  <c r="D25" i="30"/>
  <c r="C25" i="30"/>
  <c r="B25" i="30"/>
  <c r="D24" i="30"/>
  <c r="C24" i="30"/>
  <c r="B24" i="30"/>
  <c r="D23" i="30"/>
  <c r="C23" i="30"/>
  <c r="B23" i="30"/>
  <c r="D22" i="30"/>
  <c r="C22" i="30"/>
  <c r="B22" i="30"/>
  <c r="D21" i="30"/>
  <c r="D5" i="30" s="1"/>
  <c r="C21" i="30"/>
  <c r="B21" i="30"/>
  <c r="D20" i="30"/>
  <c r="D4" i="30" s="1"/>
  <c r="C20" i="30"/>
  <c r="B20" i="30"/>
  <c r="D19" i="30"/>
  <c r="C19" i="30"/>
  <c r="B19" i="30"/>
  <c r="B16" i="30"/>
  <c r="B15" i="30"/>
  <c r="B14" i="30"/>
  <c r="B13" i="30"/>
  <c r="B12" i="30"/>
  <c r="B11" i="30"/>
  <c r="B10" i="30"/>
  <c r="B9" i="30"/>
  <c r="B8" i="30"/>
  <c r="B7" i="30"/>
  <c r="D6" i="30"/>
  <c r="B6" i="30"/>
  <c r="B5" i="30"/>
  <c r="B4" i="30"/>
  <c r="D3" i="30"/>
  <c r="D4" i="29"/>
  <c r="D7" i="29"/>
  <c r="D9" i="29"/>
  <c r="D11" i="29"/>
  <c r="D12" i="29"/>
  <c r="D13" i="29"/>
  <c r="D14" i="29"/>
  <c r="D15" i="29"/>
  <c r="D3" i="29"/>
  <c r="C16" i="29"/>
  <c r="C8" i="29"/>
  <c r="C5" i="29"/>
  <c r="D32" i="29"/>
  <c r="C32" i="29"/>
  <c r="B32" i="29"/>
  <c r="D31" i="29"/>
  <c r="C31" i="29"/>
  <c r="B31" i="29"/>
  <c r="D30" i="29"/>
  <c r="C30" i="29"/>
  <c r="B30" i="29"/>
  <c r="D29" i="29"/>
  <c r="C29" i="29"/>
  <c r="B29" i="29"/>
  <c r="D28" i="29"/>
  <c r="C28" i="29"/>
  <c r="B28" i="29"/>
  <c r="D27" i="29"/>
  <c r="C27" i="29"/>
  <c r="B27" i="29"/>
  <c r="D26" i="29"/>
  <c r="C26" i="29"/>
  <c r="B26" i="29"/>
  <c r="D25" i="29"/>
  <c r="C25" i="29"/>
  <c r="B25" i="29"/>
  <c r="D24" i="29"/>
  <c r="C24" i="29"/>
  <c r="B24" i="29"/>
  <c r="D23" i="29"/>
  <c r="C23" i="29"/>
  <c r="B23" i="29"/>
  <c r="D22" i="29"/>
  <c r="C22" i="29"/>
  <c r="B22" i="29"/>
  <c r="D21" i="29"/>
  <c r="C21" i="29"/>
  <c r="B21" i="29"/>
  <c r="D20" i="29"/>
  <c r="C20" i="29"/>
  <c r="B20" i="29"/>
  <c r="D19" i="29"/>
  <c r="C19" i="29"/>
  <c r="B19" i="29"/>
  <c r="E19" i="29" s="1"/>
  <c r="B16" i="29"/>
  <c r="B15" i="29"/>
  <c r="B14" i="29"/>
  <c r="B13" i="29"/>
  <c r="B12" i="29"/>
  <c r="B11" i="29"/>
  <c r="C10" i="29"/>
  <c r="B10" i="29"/>
  <c r="B9" i="29"/>
  <c r="B8" i="29"/>
  <c r="B7" i="29"/>
  <c r="C6" i="29"/>
  <c r="B6" i="29"/>
  <c r="B5" i="29"/>
  <c r="B4" i="29"/>
  <c r="B3" i="29"/>
  <c r="E4" i="28"/>
  <c r="C3" i="28"/>
  <c r="E3" i="28" s="1"/>
  <c r="D4" i="28"/>
  <c r="D7" i="28"/>
  <c r="D9" i="28"/>
  <c r="E9" i="28" s="1"/>
  <c r="E10" i="28"/>
  <c r="D11" i="28"/>
  <c r="D12" i="28"/>
  <c r="D13" i="28"/>
  <c r="D14" i="28"/>
  <c r="D3" i="28"/>
  <c r="C16" i="28"/>
  <c r="C15" i="28"/>
  <c r="C8" i="28"/>
  <c r="E5" i="28"/>
  <c r="E6" i="28"/>
  <c r="E7" i="28"/>
  <c r="E8" i="28"/>
  <c r="E11" i="28"/>
  <c r="E12" i="28"/>
  <c r="E13" i="28"/>
  <c r="E14" i="28"/>
  <c r="E15" i="28"/>
  <c r="E16" i="28"/>
  <c r="B3" i="28"/>
  <c r="D32" i="28"/>
  <c r="C32" i="28"/>
  <c r="B32" i="28"/>
  <c r="D31" i="28"/>
  <c r="C31" i="28"/>
  <c r="B31" i="28"/>
  <c r="D30" i="28"/>
  <c r="C30" i="28"/>
  <c r="B30" i="28"/>
  <c r="D29" i="28"/>
  <c r="C29" i="28"/>
  <c r="B29" i="28"/>
  <c r="D28" i="28"/>
  <c r="C28" i="28"/>
  <c r="B28" i="28"/>
  <c r="D27" i="28"/>
  <c r="C27" i="28"/>
  <c r="B27" i="28"/>
  <c r="D26" i="28"/>
  <c r="C26" i="28"/>
  <c r="B26" i="28"/>
  <c r="D25" i="28"/>
  <c r="C25" i="28"/>
  <c r="B25" i="28"/>
  <c r="D24" i="28"/>
  <c r="C24" i="28"/>
  <c r="B24" i="28"/>
  <c r="D23" i="28"/>
  <c r="C23" i="28"/>
  <c r="B23" i="28"/>
  <c r="D22" i="28"/>
  <c r="C22" i="28"/>
  <c r="B22" i="28"/>
  <c r="D21" i="28"/>
  <c r="C21" i="28"/>
  <c r="B21" i="28"/>
  <c r="D20" i="28"/>
  <c r="C20" i="28"/>
  <c r="B20" i="28"/>
  <c r="D19" i="28"/>
  <c r="C19" i="28"/>
  <c r="B19" i="28"/>
  <c r="B16" i="28"/>
  <c r="B15" i="28"/>
  <c r="B14" i="28"/>
  <c r="B13" i="28"/>
  <c r="B12" i="28"/>
  <c r="B11" i="28"/>
  <c r="C10" i="28"/>
  <c r="B10" i="28"/>
  <c r="B9" i="28"/>
  <c r="B8" i="28"/>
  <c r="B7" i="28"/>
  <c r="C6" i="28"/>
  <c r="B6" i="28"/>
  <c r="C5" i="28"/>
  <c r="B5" i="28"/>
  <c r="B4" i="28"/>
  <c r="C7" i="27"/>
  <c r="D14" i="27"/>
  <c r="D11" i="27"/>
  <c r="D9" i="27"/>
  <c r="D7" i="27"/>
  <c r="D32" i="27"/>
  <c r="D16" i="27" s="1"/>
  <c r="C32" i="27"/>
  <c r="B32" i="27"/>
  <c r="D31" i="27"/>
  <c r="D15" i="27" s="1"/>
  <c r="E15" i="27" s="1"/>
  <c r="C31" i="27"/>
  <c r="B31" i="27"/>
  <c r="D30" i="27"/>
  <c r="C30" i="27"/>
  <c r="B30" i="27"/>
  <c r="D29" i="27"/>
  <c r="D13" i="27" s="1"/>
  <c r="C29" i="27"/>
  <c r="B29" i="27"/>
  <c r="D28" i="27"/>
  <c r="D12" i="27" s="1"/>
  <c r="C28" i="27"/>
  <c r="B28" i="27"/>
  <c r="D27" i="27"/>
  <c r="C27" i="27"/>
  <c r="B27" i="27"/>
  <c r="D26" i="27"/>
  <c r="D10" i="27" s="1"/>
  <c r="C26" i="27"/>
  <c r="B26" i="27"/>
  <c r="D25" i="27"/>
  <c r="C25" i="27"/>
  <c r="B25" i="27"/>
  <c r="D24" i="27"/>
  <c r="D8" i="27" s="1"/>
  <c r="C24" i="27"/>
  <c r="B24" i="27"/>
  <c r="D23" i="27"/>
  <c r="C23" i="27"/>
  <c r="B23" i="27"/>
  <c r="D22" i="27"/>
  <c r="D6" i="27" s="1"/>
  <c r="C22" i="27"/>
  <c r="B22" i="27"/>
  <c r="D21" i="27"/>
  <c r="C21" i="27"/>
  <c r="B21" i="27"/>
  <c r="D20" i="27"/>
  <c r="C20" i="27"/>
  <c r="B20" i="27"/>
  <c r="D19" i="27"/>
  <c r="C19" i="27"/>
  <c r="B19" i="27"/>
  <c r="C16" i="27"/>
  <c r="B16" i="27"/>
  <c r="C15" i="27"/>
  <c r="B15" i="27"/>
  <c r="B14" i="27"/>
  <c r="B13" i="27"/>
  <c r="B12" i="27"/>
  <c r="B11" i="27"/>
  <c r="C10" i="27"/>
  <c r="B10" i="27"/>
  <c r="B9" i="27"/>
  <c r="C8" i="27"/>
  <c r="B8" i="27"/>
  <c r="B7" i="27"/>
  <c r="C6" i="27"/>
  <c r="B6" i="27"/>
  <c r="D4" i="27"/>
  <c r="B4" i="27"/>
  <c r="D3" i="27"/>
  <c r="E3" i="27" s="1"/>
  <c r="B3" i="27"/>
  <c r="C14" i="26"/>
  <c r="F14" i="26"/>
  <c r="D14" i="26"/>
  <c r="C11" i="26"/>
  <c r="C9" i="26"/>
  <c r="D32" i="26"/>
  <c r="D16" i="26" s="1"/>
  <c r="C32" i="26"/>
  <c r="B32" i="26"/>
  <c r="D31" i="26"/>
  <c r="D15" i="26" s="1"/>
  <c r="E15" i="26" s="1"/>
  <c r="C31" i="26"/>
  <c r="B31" i="26"/>
  <c r="D30" i="26"/>
  <c r="C30" i="26"/>
  <c r="B30" i="26"/>
  <c r="D29" i="26"/>
  <c r="C29" i="26"/>
  <c r="B29" i="26"/>
  <c r="D28" i="26"/>
  <c r="C28" i="26"/>
  <c r="B28" i="26"/>
  <c r="D27" i="26"/>
  <c r="D11" i="26" s="1"/>
  <c r="C27" i="26"/>
  <c r="B27" i="26"/>
  <c r="D26" i="26"/>
  <c r="C26" i="26"/>
  <c r="B26" i="26"/>
  <c r="D25" i="26"/>
  <c r="D9" i="26" s="1"/>
  <c r="C25" i="26"/>
  <c r="B25" i="26"/>
  <c r="D24" i="26"/>
  <c r="C24" i="26"/>
  <c r="B24" i="26"/>
  <c r="D23" i="26"/>
  <c r="D7" i="26" s="1"/>
  <c r="C23" i="26"/>
  <c r="B23" i="26"/>
  <c r="D22" i="26"/>
  <c r="C22" i="26"/>
  <c r="B22" i="26"/>
  <c r="D21" i="26"/>
  <c r="C21" i="26"/>
  <c r="B21" i="26"/>
  <c r="D20" i="26"/>
  <c r="D4" i="26" s="1"/>
  <c r="C20" i="26"/>
  <c r="B20" i="26"/>
  <c r="D19" i="26"/>
  <c r="D3" i="26" s="1"/>
  <c r="C19" i="26"/>
  <c r="B19" i="26"/>
  <c r="C16" i="26"/>
  <c r="B16" i="26"/>
  <c r="C15" i="26"/>
  <c r="B15" i="26"/>
  <c r="B14" i="26"/>
  <c r="D13" i="26"/>
  <c r="C13" i="26"/>
  <c r="B13" i="26"/>
  <c r="D12" i="26"/>
  <c r="C12" i="26"/>
  <c r="B12" i="26"/>
  <c r="B11" i="26"/>
  <c r="B9" i="26"/>
  <c r="D8" i="26"/>
  <c r="C8" i="26"/>
  <c r="B8" i="26"/>
  <c r="C7" i="26"/>
  <c r="B7" i="26"/>
  <c r="C4" i="26"/>
  <c r="B4" i="26"/>
  <c r="C3" i="26"/>
  <c r="B3" i="26"/>
  <c r="D13" i="25"/>
  <c r="F13" i="25" s="1"/>
  <c r="H13" i="25" s="1"/>
  <c r="D4" i="25"/>
  <c r="E4" i="25" s="1"/>
  <c r="C3" i="25"/>
  <c r="D3" i="25"/>
  <c r="E7" i="25"/>
  <c r="E12" i="25"/>
  <c r="D9" i="25"/>
  <c r="D8" i="25"/>
  <c r="E8" i="25" s="1"/>
  <c r="D10" i="25"/>
  <c r="E11" i="25"/>
  <c r="E9" i="25"/>
  <c r="D15" i="25"/>
  <c r="D16" i="25"/>
  <c r="D5" i="25"/>
  <c r="E5" i="25" s="1"/>
  <c r="D6" i="25"/>
  <c r="C5" i="25"/>
  <c r="C6" i="25"/>
  <c r="C8" i="25"/>
  <c r="C10" i="25"/>
  <c r="C15" i="25"/>
  <c r="C16" i="25"/>
  <c r="E16" i="25"/>
  <c r="F16" i="25" s="1"/>
  <c r="E15" i="25"/>
  <c r="F15" i="25" s="1"/>
  <c r="E1" i="25"/>
  <c r="D32" i="25"/>
  <c r="C32" i="25"/>
  <c r="B32" i="25"/>
  <c r="D31" i="25"/>
  <c r="C31" i="25"/>
  <c r="B31" i="25"/>
  <c r="D30" i="25"/>
  <c r="C30" i="25"/>
  <c r="B30" i="25"/>
  <c r="D29" i="25"/>
  <c r="C29" i="25"/>
  <c r="B29" i="25"/>
  <c r="D28" i="25"/>
  <c r="C28" i="25"/>
  <c r="B28" i="25"/>
  <c r="D27" i="25"/>
  <c r="C27" i="25"/>
  <c r="B27" i="25"/>
  <c r="D26" i="25"/>
  <c r="C26" i="25"/>
  <c r="B26" i="25"/>
  <c r="D25" i="25"/>
  <c r="C25" i="25"/>
  <c r="B25" i="25"/>
  <c r="D24" i="25"/>
  <c r="C24" i="25"/>
  <c r="B24" i="25"/>
  <c r="D23" i="25"/>
  <c r="C23" i="25"/>
  <c r="B23" i="25"/>
  <c r="D22" i="25"/>
  <c r="C22" i="25"/>
  <c r="B22" i="25"/>
  <c r="D21" i="25"/>
  <c r="C21" i="25"/>
  <c r="B21" i="25"/>
  <c r="D20" i="25"/>
  <c r="C20" i="25"/>
  <c r="B20" i="25"/>
  <c r="D19" i="25"/>
  <c r="C19" i="25"/>
  <c r="B19" i="25"/>
  <c r="F19" i="25" s="1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D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D32" i="24"/>
  <c r="C32" i="24"/>
  <c r="B32" i="24"/>
  <c r="D31" i="24"/>
  <c r="D15" i="24" s="1"/>
  <c r="C31" i="24"/>
  <c r="B31" i="24"/>
  <c r="D30" i="24"/>
  <c r="C30" i="24"/>
  <c r="B30" i="24"/>
  <c r="D29" i="24"/>
  <c r="C29" i="24"/>
  <c r="B29" i="24"/>
  <c r="D28" i="24"/>
  <c r="D12" i="24" s="1"/>
  <c r="C28" i="24"/>
  <c r="B28" i="24"/>
  <c r="D27" i="24"/>
  <c r="C27" i="24"/>
  <c r="B27" i="24"/>
  <c r="D26" i="24"/>
  <c r="C26" i="24"/>
  <c r="B26" i="24"/>
  <c r="D25" i="24"/>
  <c r="D9" i="24" s="1"/>
  <c r="C25" i="24"/>
  <c r="B25" i="24"/>
  <c r="D24" i="24"/>
  <c r="C24" i="24"/>
  <c r="B24" i="24"/>
  <c r="D23" i="24"/>
  <c r="D7" i="24" s="1"/>
  <c r="C23" i="24"/>
  <c r="B23" i="24"/>
  <c r="D22" i="24"/>
  <c r="D6" i="24" s="1"/>
  <c r="C22" i="24"/>
  <c r="B22" i="24"/>
  <c r="D21" i="24"/>
  <c r="C21" i="24"/>
  <c r="B21" i="24"/>
  <c r="D20" i="24"/>
  <c r="D4" i="24" s="1"/>
  <c r="C20" i="24"/>
  <c r="B20" i="24"/>
  <c r="F19" i="24"/>
  <c r="D19" i="24"/>
  <c r="C19" i="24"/>
  <c r="B19" i="24"/>
  <c r="D16" i="24"/>
  <c r="C16" i="24"/>
  <c r="B16" i="24"/>
  <c r="C15" i="24"/>
  <c r="B15" i="24"/>
  <c r="D14" i="24"/>
  <c r="H14" i="24" s="1"/>
  <c r="C14" i="24"/>
  <c r="B14" i="24"/>
  <c r="D13" i="24"/>
  <c r="C13" i="24"/>
  <c r="B13" i="24"/>
  <c r="H13" i="24" s="1"/>
  <c r="C12" i="24"/>
  <c r="B12" i="24"/>
  <c r="D11" i="24"/>
  <c r="C11" i="24"/>
  <c r="H11" i="24" s="1"/>
  <c r="B11" i="24"/>
  <c r="D10" i="24"/>
  <c r="C10" i="24"/>
  <c r="B10" i="24"/>
  <c r="C9" i="24"/>
  <c r="B9" i="24"/>
  <c r="D8" i="24"/>
  <c r="C8" i="24"/>
  <c r="B8" i="24"/>
  <c r="C7" i="24"/>
  <c r="B7" i="24"/>
  <c r="C6" i="24"/>
  <c r="B6" i="24"/>
  <c r="D5" i="24"/>
  <c r="C5" i="24"/>
  <c r="B5" i="24"/>
  <c r="H5" i="24" s="1"/>
  <c r="C4" i="24"/>
  <c r="B4" i="24"/>
  <c r="C3" i="24"/>
  <c r="B3" i="24"/>
  <c r="C3" i="14"/>
  <c r="E10" i="31" l="1"/>
  <c r="G10" i="31" s="1"/>
  <c r="E15" i="31"/>
  <c r="G15" i="31" s="1"/>
  <c r="E7" i="31"/>
  <c r="G7" i="31" s="1"/>
  <c r="E4" i="31"/>
  <c r="G4" i="31" s="1"/>
  <c r="E8" i="31"/>
  <c r="G8" i="31" s="1"/>
  <c r="E16" i="31"/>
  <c r="G16" i="31" s="1"/>
  <c r="E11" i="31"/>
  <c r="G11" i="31" s="1"/>
  <c r="E19" i="31"/>
  <c r="E12" i="31"/>
  <c r="G12" i="31" s="1"/>
  <c r="E13" i="31"/>
  <c r="G13" i="31" s="1"/>
  <c r="E5" i="31"/>
  <c r="G5" i="31" s="1"/>
  <c r="E14" i="31"/>
  <c r="G14" i="31" s="1"/>
  <c r="E9" i="31"/>
  <c r="G9" i="31" s="1"/>
  <c r="E3" i="31"/>
  <c r="G3" i="31" s="1"/>
  <c r="E16" i="30"/>
  <c r="F16" i="30" s="1"/>
  <c r="H16" i="30" s="1"/>
  <c r="E3" i="30"/>
  <c r="F3" i="30" s="1"/>
  <c r="H3" i="30" s="1"/>
  <c r="F19" i="30"/>
  <c r="E8" i="30"/>
  <c r="F8" i="30" s="1"/>
  <c r="H8" i="30" s="1"/>
  <c r="E12" i="30"/>
  <c r="F12" i="30" s="1"/>
  <c r="H12" i="30" s="1"/>
  <c r="E7" i="30"/>
  <c r="F7" i="30" s="1"/>
  <c r="H7" i="30" s="1"/>
  <c r="E4" i="30"/>
  <c r="F4" i="30" s="1"/>
  <c r="H4" i="30" s="1"/>
  <c r="E14" i="30"/>
  <c r="F14" i="30" s="1"/>
  <c r="H14" i="30" s="1"/>
  <c r="E13" i="30"/>
  <c r="F13" i="30" s="1"/>
  <c r="H13" i="30" s="1"/>
  <c r="E15" i="30"/>
  <c r="F15" i="30" s="1"/>
  <c r="H15" i="30" s="1"/>
  <c r="E10" i="30"/>
  <c r="F10" i="30" s="1"/>
  <c r="H10" i="30" s="1"/>
  <c r="E11" i="30"/>
  <c r="F11" i="30" s="1"/>
  <c r="H11" i="30" s="1"/>
  <c r="E6" i="30"/>
  <c r="F6" i="30" s="1"/>
  <c r="H6" i="30" s="1"/>
  <c r="E5" i="30"/>
  <c r="F5" i="30" s="1"/>
  <c r="H5" i="30" s="1"/>
  <c r="E9" i="30"/>
  <c r="F9" i="30" s="1"/>
  <c r="H9" i="30" s="1"/>
  <c r="E8" i="29"/>
  <c r="G8" i="29" s="1"/>
  <c r="E3" i="29"/>
  <c r="G3" i="29" s="1"/>
  <c r="E13" i="29"/>
  <c r="G13" i="29" s="1"/>
  <c r="E7" i="29"/>
  <c r="G7" i="29" s="1"/>
  <c r="E15" i="29"/>
  <c r="G15" i="29" s="1"/>
  <c r="E9" i="29"/>
  <c r="G9" i="29" s="1"/>
  <c r="E12" i="29"/>
  <c r="G12" i="29" s="1"/>
  <c r="E11" i="29"/>
  <c r="G11" i="29" s="1"/>
  <c r="E6" i="29"/>
  <c r="G6" i="29" s="1"/>
  <c r="E4" i="29"/>
  <c r="G4" i="29" s="1"/>
  <c r="E14" i="29"/>
  <c r="G14" i="29" s="1"/>
  <c r="E5" i="29"/>
  <c r="G5" i="29" s="1"/>
  <c r="E10" i="29"/>
  <c r="G10" i="29" s="1"/>
  <c r="E16" i="29"/>
  <c r="G16" i="29" s="1"/>
  <c r="G16" i="28"/>
  <c r="G15" i="28"/>
  <c r="E19" i="28"/>
  <c r="G8" i="28"/>
  <c r="G12" i="28"/>
  <c r="G13" i="28"/>
  <c r="G3" i="28"/>
  <c r="G7" i="28"/>
  <c r="G9" i="28"/>
  <c r="G6" i="28"/>
  <c r="G14" i="28"/>
  <c r="G11" i="28"/>
  <c r="G5" i="28"/>
  <c r="G10" i="28"/>
  <c r="G4" i="28"/>
  <c r="E7" i="27"/>
  <c r="E11" i="27"/>
  <c r="F11" i="27" s="1"/>
  <c r="H11" i="27" s="1"/>
  <c r="E10" i="27"/>
  <c r="F10" i="27" s="1"/>
  <c r="H10" i="27" s="1"/>
  <c r="F3" i="27"/>
  <c r="H3" i="27" s="1"/>
  <c r="E6" i="27"/>
  <c r="F6" i="27" s="1"/>
  <c r="H6" i="27" s="1"/>
  <c r="F19" i="27"/>
  <c r="E14" i="27"/>
  <c r="F14" i="27" s="1"/>
  <c r="H14" i="27" s="1"/>
  <c r="F7" i="27"/>
  <c r="H7" i="27" s="1"/>
  <c r="H5" i="27"/>
  <c r="F15" i="27"/>
  <c r="H15" i="27" s="1"/>
  <c r="F16" i="27"/>
  <c r="H16" i="27" s="1"/>
  <c r="E13" i="27"/>
  <c r="F13" i="27" s="1"/>
  <c r="H13" i="27" s="1"/>
  <c r="E9" i="27"/>
  <c r="F9" i="27" s="1"/>
  <c r="H9" i="27" s="1"/>
  <c r="E8" i="27"/>
  <c r="F8" i="27" s="1"/>
  <c r="H8" i="27" s="1"/>
  <c r="E16" i="27"/>
  <c r="E4" i="27"/>
  <c r="F4" i="27" s="1"/>
  <c r="H4" i="27" s="1"/>
  <c r="E12" i="27"/>
  <c r="F12" i="27" s="1"/>
  <c r="H12" i="27" s="1"/>
  <c r="E12" i="26"/>
  <c r="E3" i="26"/>
  <c r="F3" i="26" s="1"/>
  <c r="H3" i="26" s="1"/>
  <c r="H5" i="26"/>
  <c r="F12" i="26"/>
  <c r="H12" i="26" s="1"/>
  <c r="F19" i="26"/>
  <c r="H6" i="26"/>
  <c r="F13" i="26"/>
  <c r="H13" i="26" s="1"/>
  <c r="E7" i="26"/>
  <c r="F7" i="26" s="1"/>
  <c r="H7" i="26" s="1"/>
  <c r="H10" i="26"/>
  <c r="E13" i="26"/>
  <c r="E16" i="26"/>
  <c r="E8" i="26"/>
  <c r="F8" i="26" s="1"/>
  <c r="H8" i="26" s="1"/>
  <c r="H14" i="26"/>
  <c r="E11" i="26"/>
  <c r="F11" i="26" s="1"/>
  <c r="H11" i="26" s="1"/>
  <c r="F16" i="26"/>
  <c r="H16" i="26" s="1"/>
  <c r="E9" i="26"/>
  <c r="F9" i="26" s="1"/>
  <c r="H9" i="26" s="1"/>
  <c r="E4" i="26"/>
  <c r="F4" i="26"/>
  <c r="H4" i="26" s="1"/>
  <c r="F15" i="26"/>
  <c r="H15" i="26" s="1"/>
  <c r="E14" i="25"/>
  <c r="F14" i="25" s="1"/>
  <c r="H14" i="25" s="1"/>
  <c r="E10" i="25"/>
  <c r="F10" i="25" s="1"/>
  <c r="H10" i="25" s="1"/>
  <c r="E6" i="25"/>
  <c r="F6" i="25" s="1"/>
  <c r="H6" i="25" s="1"/>
  <c r="E3" i="25"/>
  <c r="F3" i="25" s="1"/>
  <c r="H3" i="25" s="1"/>
  <c r="F8" i="25"/>
  <c r="H8" i="25" s="1"/>
  <c r="F11" i="25"/>
  <c r="H11" i="25" s="1"/>
  <c r="F7" i="25"/>
  <c r="H7" i="25" s="1"/>
  <c r="F12" i="25"/>
  <c r="H12" i="25" s="1"/>
  <c r="F5" i="25"/>
  <c r="H5" i="25" s="1"/>
  <c r="H15" i="25"/>
  <c r="H16" i="25"/>
  <c r="F9" i="25"/>
  <c r="H9" i="25" s="1"/>
  <c r="F4" i="25"/>
  <c r="H4" i="25" s="1"/>
  <c r="E3" i="24"/>
  <c r="F3" i="24" s="1"/>
  <c r="H3" i="24" s="1"/>
  <c r="H7" i="24"/>
  <c r="H6" i="24"/>
  <c r="H16" i="24"/>
  <c r="H8" i="24"/>
  <c r="H10" i="24"/>
  <c r="H9" i="24"/>
  <c r="H15" i="24"/>
  <c r="H4" i="24"/>
  <c r="H12" i="24"/>
  <c r="D32" i="17"/>
  <c r="D16" i="17" s="1"/>
  <c r="C32" i="17"/>
  <c r="B32" i="17"/>
  <c r="D31" i="17"/>
  <c r="D15" i="17" s="1"/>
  <c r="C31" i="17"/>
  <c r="B31" i="17"/>
  <c r="D30" i="17"/>
  <c r="D14" i="17" s="1"/>
  <c r="C30" i="17"/>
  <c r="B30" i="17"/>
  <c r="D29" i="17"/>
  <c r="C29" i="17"/>
  <c r="B29" i="17"/>
  <c r="D28" i="17"/>
  <c r="C28" i="17"/>
  <c r="B28" i="17"/>
  <c r="D27" i="17"/>
  <c r="D11" i="17" s="1"/>
  <c r="C27" i="17"/>
  <c r="B27" i="17"/>
  <c r="D26" i="17"/>
  <c r="D10" i="17" s="1"/>
  <c r="C26" i="17"/>
  <c r="B26" i="17"/>
  <c r="D25" i="17"/>
  <c r="D9" i="17" s="1"/>
  <c r="C25" i="17"/>
  <c r="B25" i="17"/>
  <c r="D24" i="17"/>
  <c r="D8" i="17" s="1"/>
  <c r="C24" i="17"/>
  <c r="B24" i="17"/>
  <c r="D23" i="17"/>
  <c r="C23" i="17"/>
  <c r="B23" i="17"/>
  <c r="D22" i="17"/>
  <c r="D6" i="17" s="1"/>
  <c r="C22" i="17"/>
  <c r="B22" i="17"/>
  <c r="D21" i="17"/>
  <c r="D5" i="17" s="1"/>
  <c r="C21" i="17"/>
  <c r="B21" i="17"/>
  <c r="D20" i="17"/>
  <c r="D4" i="17" s="1"/>
  <c r="C20" i="17"/>
  <c r="B20" i="17"/>
  <c r="D19" i="17"/>
  <c r="C19" i="17"/>
  <c r="B19" i="17"/>
  <c r="B16" i="17"/>
  <c r="B15" i="17"/>
  <c r="B14" i="17"/>
  <c r="D13" i="17"/>
  <c r="B13" i="17"/>
  <c r="D12" i="17"/>
  <c r="B12" i="17"/>
  <c r="B11" i="17"/>
  <c r="B10" i="17"/>
  <c r="B9" i="17"/>
  <c r="B8" i="17"/>
  <c r="D7" i="17"/>
  <c r="B7" i="17"/>
  <c r="E7" i="17" s="1"/>
  <c r="G7" i="17" s="1"/>
  <c r="B6" i="17"/>
  <c r="B5" i="17"/>
  <c r="B4" i="17"/>
  <c r="B3" i="17"/>
  <c r="D32" i="16"/>
  <c r="C32" i="16"/>
  <c r="B32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5" i="16"/>
  <c r="C25" i="16"/>
  <c r="B25" i="16"/>
  <c r="D24" i="16"/>
  <c r="C24" i="16"/>
  <c r="B24" i="16"/>
  <c r="D23" i="16"/>
  <c r="C23" i="16"/>
  <c r="B23" i="16"/>
  <c r="D22" i="16"/>
  <c r="C22" i="16"/>
  <c r="B22" i="16"/>
  <c r="D21" i="16"/>
  <c r="C21" i="16"/>
  <c r="B21" i="16"/>
  <c r="D20" i="16"/>
  <c r="C20" i="16"/>
  <c r="B20" i="16"/>
  <c r="D19" i="16"/>
  <c r="C19" i="16"/>
  <c r="B19" i="16"/>
  <c r="B16" i="16"/>
  <c r="B15" i="16"/>
  <c r="B14" i="16"/>
  <c r="B13" i="16"/>
  <c r="B12" i="16"/>
  <c r="E12" i="16" s="1"/>
  <c r="G12" i="16" s="1"/>
  <c r="E11" i="16"/>
  <c r="G11" i="16" s="1"/>
  <c r="B11" i="16"/>
  <c r="B10" i="16"/>
  <c r="B9" i="16"/>
  <c r="B8" i="16"/>
  <c r="B7" i="16"/>
  <c r="B6" i="16"/>
  <c r="B5" i="16"/>
  <c r="B4" i="16"/>
  <c r="B3" i="16"/>
  <c r="E4" i="17" l="1"/>
  <c r="G4" i="17" s="1"/>
  <c r="E9" i="17"/>
  <c r="G9" i="17" s="1"/>
  <c r="E16" i="17"/>
  <c r="G16" i="17" s="1"/>
  <c r="E14" i="17"/>
  <c r="G14" i="17" s="1"/>
  <c r="E15" i="17"/>
  <c r="G15" i="17" s="1"/>
  <c r="E5" i="17"/>
  <c r="G5" i="17" s="1"/>
  <c r="E6" i="17"/>
  <c r="G6" i="17" s="1"/>
  <c r="E12" i="17"/>
  <c r="G12" i="17" s="1"/>
  <c r="E19" i="17"/>
  <c r="E13" i="17"/>
  <c r="G13" i="17" s="1"/>
  <c r="E8" i="17"/>
  <c r="G8" i="17" s="1"/>
  <c r="E10" i="17"/>
  <c r="G10" i="17" s="1"/>
  <c r="E11" i="17"/>
  <c r="G11" i="17" s="1"/>
  <c r="D3" i="17"/>
  <c r="E3" i="17" s="1"/>
  <c r="G3" i="17" s="1"/>
  <c r="E19" i="16"/>
  <c r="E6" i="16"/>
  <c r="G6" i="16" s="1"/>
  <c r="E8" i="16"/>
  <c r="G8" i="16" s="1"/>
  <c r="E3" i="16"/>
  <c r="G3" i="16" s="1"/>
  <c r="E7" i="16"/>
  <c r="G7" i="16" s="1"/>
  <c r="E5" i="16"/>
  <c r="G5" i="16" s="1"/>
  <c r="E14" i="16"/>
  <c r="G14" i="16" s="1"/>
  <c r="E13" i="16"/>
  <c r="G13" i="16" s="1"/>
  <c r="E9" i="16"/>
  <c r="G9" i="16" s="1"/>
  <c r="E15" i="16"/>
  <c r="G15" i="16" s="1"/>
  <c r="E16" i="16"/>
  <c r="G16" i="16" s="1"/>
  <c r="E10" i="16"/>
  <c r="G10" i="16" s="1"/>
  <c r="E4" i="16"/>
  <c r="G4" i="16" s="1"/>
  <c r="D32" i="14"/>
  <c r="D16" i="14" s="1"/>
  <c r="C32" i="14"/>
  <c r="B32" i="14"/>
  <c r="D31" i="14"/>
  <c r="D15" i="14" s="1"/>
  <c r="C31" i="14"/>
  <c r="B31" i="14"/>
  <c r="D30" i="14"/>
  <c r="D14" i="14" s="1"/>
  <c r="E14" i="14" s="1"/>
  <c r="G14" i="14" s="1"/>
  <c r="C30" i="14"/>
  <c r="B30" i="14"/>
  <c r="D29" i="14"/>
  <c r="C29" i="14"/>
  <c r="B29" i="14"/>
  <c r="D28" i="14"/>
  <c r="C28" i="14"/>
  <c r="B28" i="14"/>
  <c r="D27" i="14"/>
  <c r="C27" i="14"/>
  <c r="B27" i="14"/>
  <c r="D26" i="14"/>
  <c r="C26" i="14"/>
  <c r="B26" i="14"/>
  <c r="D25" i="14"/>
  <c r="D9" i="14" s="1"/>
  <c r="C25" i="14"/>
  <c r="B25" i="14"/>
  <c r="D24" i="14"/>
  <c r="C24" i="14"/>
  <c r="B24" i="14"/>
  <c r="D23" i="14"/>
  <c r="C23" i="14"/>
  <c r="B23" i="14"/>
  <c r="D22" i="14"/>
  <c r="D6" i="14" s="1"/>
  <c r="E6" i="14" s="1"/>
  <c r="G6" i="14" s="1"/>
  <c r="C22" i="14"/>
  <c r="B22" i="14"/>
  <c r="D21" i="14"/>
  <c r="C21" i="14"/>
  <c r="B21" i="14"/>
  <c r="D20" i="14"/>
  <c r="D4" i="14" s="1"/>
  <c r="C20" i="14"/>
  <c r="B20" i="14"/>
  <c r="D19" i="14"/>
  <c r="C19" i="14"/>
  <c r="B19" i="14"/>
  <c r="E19" i="14" s="1"/>
  <c r="C16" i="14"/>
  <c r="E16" i="14" s="1"/>
  <c r="G16" i="14" s="1"/>
  <c r="B16" i="14"/>
  <c r="C15" i="14"/>
  <c r="B15" i="14"/>
  <c r="C14" i="14"/>
  <c r="B14" i="14"/>
  <c r="D13" i="14"/>
  <c r="C13" i="14"/>
  <c r="B13" i="14"/>
  <c r="E13" i="14" s="1"/>
  <c r="G13" i="14" s="1"/>
  <c r="D12" i="14"/>
  <c r="C12" i="14"/>
  <c r="B12" i="14"/>
  <c r="E12" i="14" s="1"/>
  <c r="G12" i="14" s="1"/>
  <c r="E11" i="14"/>
  <c r="G11" i="14" s="1"/>
  <c r="D11" i="14"/>
  <c r="C11" i="14"/>
  <c r="B11" i="14"/>
  <c r="D10" i="14"/>
  <c r="C10" i="14"/>
  <c r="E10" i="14" s="1"/>
  <c r="G10" i="14" s="1"/>
  <c r="B10" i="14"/>
  <c r="C9" i="14"/>
  <c r="B9" i="14"/>
  <c r="D8" i="14"/>
  <c r="C8" i="14"/>
  <c r="E8" i="14" s="1"/>
  <c r="G8" i="14" s="1"/>
  <c r="B8" i="14"/>
  <c r="D7" i="14"/>
  <c r="C7" i="14"/>
  <c r="B7" i="14"/>
  <c r="E7" i="14" s="1"/>
  <c r="G7" i="14" s="1"/>
  <c r="C6" i="14"/>
  <c r="B6" i="14"/>
  <c r="D5" i="14"/>
  <c r="C5" i="14"/>
  <c r="B5" i="14"/>
  <c r="E5" i="14" s="1"/>
  <c r="G5" i="14" s="1"/>
  <c r="C4" i="14"/>
  <c r="B4" i="14"/>
  <c r="D3" i="14"/>
  <c r="E3" i="14" s="1"/>
  <c r="G3" i="14" s="1"/>
  <c r="B3" i="14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Z11" i="7"/>
  <c r="Z4" i="7"/>
  <c r="Z5" i="7"/>
  <c r="Z6" i="7"/>
  <c r="Z7" i="7"/>
  <c r="Z8" i="7"/>
  <c r="Z9" i="7"/>
  <c r="Z10" i="7"/>
  <c r="Z12" i="7"/>
  <c r="Z13" i="7"/>
  <c r="Z14" i="7"/>
  <c r="Z15" i="7"/>
  <c r="Z16" i="7"/>
  <c r="Z17" i="7"/>
  <c r="E9" i="14" l="1"/>
  <c r="G9" i="14" s="1"/>
  <c r="E15" i="14"/>
  <c r="G15" i="14" s="1"/>
  <c r="E4" i="14"/>
  <c r="G4" i="14" s="1"/>
</calcChain>
</file>

<file path=xl/sharedStrings.xml><?xml version="1.0" encoding="utf-8"?>
<sst xmlns="http://schemas.openxmlformats.org/spreadsheetml/2006/main" count="6586" uniqueCount="670">
  <si>
    <t>Nombre</t>
  </si>
  <si>
    <t>Nombre completo</t>
  </si>
  <si>
    <t>Fecha</t>
  </si>
  <si>
    <t>Hora</t>
  </si>
  <si>
    <t>Norte</t>
  </si>
  <si>
    <t>Este</t>
  </si>
  <si>
    <t>Cota</t>
  </si>
  <si>
    <t>Lugar</t>
  </si>
  <si>
    <t>Vertiente</t>
  </si>
  <si>
    <t>Cuenca</t>
  </si>
  <si>
    <t>Subcuenca</t>
  </si>
  <si>
    <t xml:space="preserve">Microcuenca  </t>
  </si>
  <si>
    <t>Tipo de fuente</t>
  </si>
  <si>
    <t>Uso de la fuente</t>
  </si>
  <si>
    <t>Muestreo</t>
  </si>
  <si>
    <t>Monitoreo</t>
  </si>
  <si>
    <t>Blanco</t>
  </si>
  <si>
    <t>Duplicado</t>
  </si>
  <si>
    <t>Morfología</t>
  </si>
  <si>
    <t>Pendiente</t>
  </si>
  <si>
    <t xml:space="preserve">Caudal(Q) </t>
  </si>
  <si>
    <t>Color</t>
  </si>
  <si>
    <t>Olor</t>
  </si>
  <si>
    <t>Temp. de la Fuente</t>
  </si>
  <si>
    <t xml:space="preserve">Temp. Ambiente </t>
  </si>
  <si>
    <t>pH</t>
  </si>
  <si>
    <t>pH (mV)</t>
  </si>
  <si>
    <t>Eh</t>
  </si>
  <si>
    <t>CE_uS/cm</t>
  </si>
  <si>
    <t>TDS_mg/L</t>
  </si>
  <si>
    <t>Resistividad_Kohm-cm</t>
  </si>
  <si>
    <t xml:space="preserve">OD_%Sat. </t>
  </si>
  <si>
    <t xml:space="preserve">OD_mgL </t>
  </si>
  <si>
    <t>ORP_mv</t>
  </si>
  <si>
    <t>Precipitados</t>
  </si>
  <si>
    <t>Presencia de basurales</t>
  </si>
  <si>
    <t>Presencia de animales</t>
  </si>
  <si>
    <t>Población</t>
  </si>
  <si>
    <t>Actividad antrópica</t>
  </si>
  <si>
    <t>Realizado por</t>
  </si>
  <si>
    <t>Tipo de análisis</t>
  </si>
  <si>
    <t xml:space="preserve">Distrito </t>
  </si>
  <si>
    <t>Provincia</t>
  </si>
  <si>
    <t>Pacífico</t>
  </si>
  <si>
    <t>Clase de fuente</t>
  </si>
  <si>
    <t>Ninguno</t>
  </si>
  <si>
    <t>Si</t>
  </si>
  <si>
    <t>Químico</t>
  </si>
  <si>
    <t>-</t>
  </si>
  <si>
    <t>Aspecto Geológico</t>
  </si>
  <si>
    <t>Incoloro</t>
  </si>
  <si>
    <t>Inodoro</t>
  </si>
  <si>
    <t>Salinidad_PSU</t>
  </si>
  <si>
    <t>No</t>
  </si>
  <si>
    <t>Rural</t>
  </si>
  <si>
    <t>Pasivos Ambientales</t>
  </si>
  <si>
    <t>Viento durante el muestreo</t>
  </si>
  <si>
    <t>Archico Fotográfico</t>
  </si>
  <si>
    <t xml:space="preserve">Observaciones </t>
  </si>
  <si>
    <t>Zona</t>
  </si>
  <si>
    <t>Muy baja</t>
  </si>
  <si>
    <t>Río</t>
  </si>
  <si>
    <t>Valle</t>
  </si>
  <si>
    <t>TDS_ppt</t>
  </si>
  <si>
    <t>Código Corto</t>
  </si>
  <si>
    <t>Estandar</t>
  </si>
  <si>
    <t>Urbana</t>
  </si>
  <si>
    <t>Verdoso</t>
  </si>
  <si>
    <t>N° Ficha</t>
  </si>
  <si>
    <t xml:space="preserve">Descripción Litológica </t>
  </si>
  <si>
    <t>Presencia de Algas o plantas</t>
  </si>
  <si>
    <t>Medida de parámetros
 físico-químicos</t>
  </si>
  <si>
    <t>Zona de alteración
 geológica natural</t>
  </si>
  <si>
    <t>Eventos metereologicos 
considerables antes del muestreo</t>
  </si>
  <si>
    <t>Superficial</t>
  </si>
  <si>
    <t>Leve</t>
  </si>
  <si>
    <t>Sulfuroso</t>
  </si>
  <si>
    <t>Letrinas/Silos</t>
  </si>
  <si>
    <t>SW - 01</t>
  </si>
  <si>
    <t>Tumbes</t>
  </si>
  <si>
    <t>Río Tumbes</t>
  </si>
  <si>
    <t>17 S</t>
  </si>
  <si>
    <t>Vertedero la Tuna</t>
  </si>
  <si>
    <t>San Juan de la Virgen</t>
  </si>
  <si>
    <t>Agrícola</t>
  </si>
  <si>
    <t>Gris oscuro</t>
  </si>
  <si>
    <t>Poco putrefacto</t>
  </si>
  <si>
    <t>Minería metálica en Zaruma , Portovelo en Ecuador</t>
  </si>
  <si>
    <t>M. Carrasco, J. Ortiz &amp;I. Becerra</t>
  </si>
  <si>
    <t>SW - 02</t>
  </si>
  <si>
    <t>SW - 03</t>
  </si>
  <si>
    <t>SW - 04</t>
  </si>
  <si>
    <t>SW - 05</t>
  </si>
  <si>
    <t>SW - 06</t>
  </si>
  <si>
    <t>SW - 07</t>
  </si>
  <si>
    <t>SW - 08</t>
  </si>
  <si>
    <t>SW - 09</t>
  </si>
  <si>
    <t>SW - 10</t>
  </si>
  <si>
    <t>SW - 11</t>
  </si>
  <si>
    <t>SW - 14</t>
  </si>
  <si>
    <t>SW - 15</t>
  </si>
  <si>
    <t>SW - 16</t>
  </si>
  <si>
    <t>SW - 17</t>
  </si>
  <si>
    <t>SW - 18</t>
  </si>
  <si>
    <t>SW - 19</t>
  </si>
  <si>
    <t>Cuartel Pontoneros</t>
  </si>
  <si>
    <t>Depósitos cuaternarios</t>
  </si>
  <si>
    <t>En la base del río Tumbes tenemos sedimentos finos (limos y limoarcillas) y lodolitas. En la margen derecha tenemos bloques, cantos y gravas polimícticas. En la margen izquierda depósitos aluviales cubiertos por extensas zonas de vegetación.</t>
  </si>
  <si>
    <t>Gris verdoso</t>
  </si>
  <si>
    <t xml:space="preserve">Cabuyal </t>
  </si>
  <si>
    <t>Quebrada Cabuyal</t>
  </si>
  <si>
    <t>Cabuyal</t>
  </si>
  <si>
    <t>Rio Tumbes</t>
  </si>
  <si>
    <t>En la base de la quebrada se observan gravas y arenas. En las margenes afloran depósitos cuaternarios, a 1 km aproximadamente hay afloramientos de la Formación Zorritos (areniscas y conglomerados).</t>
  </si>
  <si>
    <t>Fuente tributaria del Río Tumbes, este punto para el ANA está considerado como QCabu1.</t>
  </si>
  <si>
    <t>Pampas de Hospital</t>
  </si>
  <si>
    <t>Rica Playa</t>
  </si>
  <si>
    <t>Depósitos cuaternarios / Sedimentario</t>
  </si>
  <si>
    <t>Depósitos cuarternarios / Intrusivos</t>
  </si>
  <si>
    <t>En la base del río tenemos cantos, bloques y gravas polimícticos. En ambas margenes afloran bancos de conglomerados con niveles de arenas y limolitas marrones que corresponden al Grupo Talara.</t>
  </si>
  <si>
    <t>La conductividad en este punto es la mitad del punto SW-02 (en la misma quebrada).</t>
  </si>
  <si>
    <t>Higuerón</t>
  </si>
  <si>
    <t>En la base del Río Tumbes tenemos sedimentos finos de limos y limoarcillas. En ambas margenes afloran areniscas gris claras de la Formación Salinas y subyaciendo a secuencias de conglomerados intercalado con areniscas de la Formación Máncora.</t>
  </si>
  <si>
    <t>El punto de muestreo se tomó cerca a las instalaciones de la Estación el Tigre.</t>
  </si>
  <si>
    <t>BLK</t>
  </si>
  <si>
    <t>Este Blanco de Campo (BLK) corresponde al punto SW-08.</t>
  </si>
  <si>
    <t>Puyango - Tumbes</t>
  </si>
  <si>
    <t>Río Puyango - Tumbes</t>
  </si>
  <si>
    <t>Cabo Inga</t>
  </si>
  <si>
    <t>En la base del río tenemos gravas, cantos y bloques polimícticos. En la margen derecha afloran conglomerados que sobreyacen a calizas grises de la Formación Muerto. En la margen izquierda bancos de conglomerados.</t>
  </si>
  <si>
    <t>Marrón Oscuro</t>
  </si>
  <si>
    <t>984 - 994</t>
  </si>
  <si>
    <t>Este punto de muestreo se ubica en la frontera Perú - Ecuador. De acuerdo al monitoreo del ANA corresponde a su punto RPuya2.</t>
  </si>
  <si>
    <t>Cazaderos</t>
  </si>
  <si>
    <t>Quebrada Cazaderos</t>
  </si>
  <si>
    <t>En la base de la quebrada afloran cantos y bloques monomícticos, provenientes de las calizas de la Formación Muerto. En ambas margenes afloran estratos de calizas bituminosas de la Formación Muerto.</t>
  </si>
  <si>
    <t>1000-1011</t>
  </si>
  <si>
    <t>Se muestra altos valores de Conductividad Eléctrica (CE), considerando que las rocas que afloran son calizas.</t>
  </si>
  <si>
    <t>En la base del río tenemos gravas, cantos y bloques polimícticos. En ambas margenes afloran potentes estratos de calizas bituminosas intercalados con niveles de conglomerados que corresponden a la Formación Muerto.</t>
  </si>
  <si>
    <t>1012-1023</t>
  </si>
  <si>
    <t>Aguas arriba se encuentra los pasivos ambientales que la minería metálica de Zaruma, Portovelo en Ecuador.</t>
  </si>
  <si>
    <t>Corresponde al duplicado de la muestra 1394 - 19 - SW - 10.</t>
  </si>
  <si>
    <t>Bocatoma La Peña</t>
  </si>
  <si>
    <t>En la base del río se observan sedimentos finos (limos y limoarcillas). En la margen izquierda afloramientos de areniscas amarillentas intercaladas con niveles de conglomerados, mientras que en la margen derecha observamos depósitos cuaternarios.</t>
  </si>
  <si>
    <t>1046 - 1057</t>
  </si>
  <si>
    <t>La muestra es tomada en el margen izquierdo del Rio Tumbes (En la Bocatoma la Peña). Para el ANA este punto de muestreo es considerado con su código RTumb3.</t>
  </si>
  <si>
    <t>En la base del río observamos sedimentos finos (limos y limoarcillas). En ambas margenes afloran areniscas de grano medio intercalado con niveles de conglomerados que corresponden a la Formación Tumbes.</t>
  </si>
  <si>
    <t>Marrón</t>
  </si>
  <si>
    <t>1058-1080</t>
  </si>
  <si>
    <t>Puesto Condor Flores</t>
  </si>
  <si>
    <t>Matapalo</t>
  </si>
  <si>
    <t>Zarumilla</t>
  </si>
  <si>
    <t>En la base del río binacional Puyango - Tumbes se observan sedimentos finos de limoarcillitas y arenas de grano fino (provenientes de los relaves mineros de Zaruma y Portovelo - Ecuador). En ambas margenes afloran estratos de arcillitas intercaladas con limolitas, correspondientes al miembro Quebrada Seca.</t>
  </si>
  <si>
    <t>Esta muestra es triplicado del punto de muestreo 1394 - 19 - SW - 10.</t>
  </si>
  <si>
    <t>Pueblo Nuevo</t>
  </si>
  <si>
    <t>El punto de muestreo se encuentra a 3 km del mar. Geológicamente se encuentra en zonas de depósitos cuaternarios ricos en salinidad. Em ambas margenes afloran limos y limoarcillas.</t>
  </si>
  <si>
    <t>Boca Cherres</t>
  </si>
  <si>
    <r>
      <t xml:space="preserve">En la base del río se observan sedimentos finos homogéneos de limos y limoarcillas (considerando que el río en este punto tiene 100 m aproximadamente de ancho). El agua </t>
    </r>
    <r>
      <rPr>
        <sz val="10"/>
        <color indexed="10"/>
        <rFont val="Calibri"/>
        <family val="2"/>
      </rPr>
      <t>pasa</t>
    </r>
    <r>
      <rPr>
        <sz val="10"/>
        <color indexed="8"/>
        <rFont val="Calibri"/>
        <family val="2"/>
      </rPr>
      <t xml:space="preserve"> un aspecto bastante turbio (presenta coloraciones gris oscura) , también existe abundante materia orgánica.</t>
    </r>
  </si>
  <si>
    <t>Cámara de Iván</t>
  </si>
  <si>
    <t>Este punto de muestreo se encuentra a 1.5 km aproximadamente aguas debajo de la caseta de bombeo de las aguas servidas "Coloma" de la ciudad de Tumbes (variando al toma de la muestra a la margen derecha a unos 20 m aproximandamente e ingresando al canal aductor La Tuna) .Según el ANA este punto tiene el código RTumb6.</t>
  </si>
  <si>
    <t>Minería metálica en Zaruma , Portovelo en Ecuador y Agricultura</t>
  </si>
  <si>
    <t>A 100 m aguas arriba existe una motobomba que extrae aguas del cauce principal del Río Tumbes. (RTumb5 -&gt; Punto del ANA)</t>
  </si>
  <si>
    <t>Quebrada</t>
  </si>
  <si>
    <t>Agricultura</t>
  </si>
  <si>
    <t>En la base de la quebrada afloran gravas y arenas polimícticas. En el margen derecho afloran granitoides compactos; en la margen izquierda depósitos cuaternarios y más distal afloramientos de lutitas y gonglomerados de la Formación Heath.</t>
  </si>
  <si>
    <t>Teléfono de Iván</t>
  </si>
  <si>
    <t>El punto de muestreo se encuentra 100 m aguas arriba de la estación de captación (Rica Playa) para consumo humano de la población de Tumbes; aunque este hecho parece alarmante ya que las aguas están contaminadas.</t>
  </si>
  <si>
    <t>Blanco de Campo</t>
  </si>
  <si>
    <t>Rio Puyango</t>
  </si>
  <si>
    <t>Del punto de muestreo a 20 m hacia la margen izquierda se observa la quebrada Las Peñas, donde se ubica una planta de captación de agua "Las Brujas".</t>
  </si>
  <si>
    <t>Agropecuario</t>
  </si>
  <si>
    <t>Sulfuroso /óxidos</t>
  </si>
  <si>
    <t>El punto de muestreo se encuentra cerca al puesto policial Condor Flores, en el río binacional Puyango - Tumbes. El punto se ecuentra cerca a la quebrada trapazola seca en esta época del año). Para el ANA este punto es RPuya1.</t>
  </si>
  <si>
    <t>Cámara de Jhon</t>
  </si>
  <si>
    <t>A 200 m a la izquierda del punto de muestreo hay langostineras que vierten sus aguas industriales al río. Este punto corresponde al brazo izquierdo de la desembocadura del río Tumbes al mar peruano.</t>
  </si>
  <si>
    <t>El punto de muestreo corresponde a la desembocadura del río Tumbes (brazo derecho). En ambas margenes se observan arenas y limos grises que corresponden a depósitos marinos.</t>
  </si>
  <si>
    <t>Cámara de Jhon-Iván</t>
  </si>
  <si>
    <t>El punto de muestreo se ubica en el brazo derecho del Río Tumbes (desembocadura principal). Según el ANA este punto está considerado como RTumb8.</t>
  </si>
  <si>
    <t>1394-19-SW-01</t>
  </si>
  <si>
    <t>1394-19-SW-02</t>
  </si>
  <si>
    <t>1394-19-SW-03</t>
  </si>
  <si>
    <t>1394-19-SW-04</t>
  </si>
  <si>
    <t>1394-19-SW-05</t>
  </si>
  <si>
    <t>1394-19-SW-06</t>
  </si>
  <si>
    <t>1394-19-SW-07</t>
  </si>
  <si>
    <t>1394-19-SW-08</t>
  </si>
  <si>
    <t>1394-19-SW-09</t>
  </si>
  <si>
    <t>1394-19-SW-10</t>
  </si>
  <si>
    <t>1394-19-SW-11</t>
  </si>
  <si>
    <t>1394-19-SW-14</t>
  </si>
  <si>
    <t>1394-19-SW-15</t>
  </si>
  <si>
    <t>1394-19-SW-16</t>
  </si>
  <si>
    <t>1394-19-SW-17</t>
  </si>
  <si>
    <t>1394-19-SW-18</t>
  </si>
  <si>
    <t>1394-19-SW-19</t>
  </si>
  <si>
    <t>Alcalinidad Total mg CaCO3/L</t>
  </si>
  <si>
    <t>Bicarbonato mg HCO3-/L</t>
  </si>
  <si>
    <t>Carbonato mg CO3-2/L</t>
  </si>
  <si>
    <t>Cloruros. Cl- mg/L</t>
  </si>
  <si>
    <t>Bromuro. Br- mg/L</t>
  </si>
  <si>
    <t>Fluoruros. F- mg/L</t>
  </si>
  <si>
    <t>Sulfatos. SO4-2 mg/L</t>
  </si>
  <si>
    <t>Fosfatos. PO4-3* mg PO4-3/L</t>
  </si>
  <si>
    <t>Fosfatos (como P)* mg PO4-3-P/L</t>
  </si>
  <si>
    <t>Nitratos. NO3-* mg NO3-/L</t>
  </si>
  <si>
    <t>Nitratos. (como N)* mg NO3-N/L</t>
  </si>
  <si>
    <t>Nitritos. NO2-* mg NO2-/L</t>
  </si>
  <si>
    <t>Nitritos. (como N)* mg NO2-N/L</t>
  </si>
  <si>
    <t>Plata Disuelta (Ag) mg/L</t>
  </si>
  <si>
    <t>Aluminio Disuelto (Al) mg/L</t>
  </si>
  <si>
    <t>Arsénico Disuelto (As) mg/L</t>
  </si>
  <si>
    <t>Boro Disuelto (B) mg/L</t>
  </si>
  <si>
    <t>Bario Disuelto (Ba) mg/L</t>
  </si>
  <si>
    <t>Berilio Disuelto (Be) mg/L</t>
  </si>
  <si>
    <t>Bismuto Disuelto (Bi) mg/L</t>
  </si>
  <si>
    <t>Calcio Disuelto (Ca) mg/L</t>
  </si>
  <si>
    <t>Cadmio Disuelto (Cd) mg/L</t>
  </si>
  <si>
    <t>Cobalto Disuelto (Co) mg/L</t>
  </si>
  <si>
    <t>Cromo Disuelto (Cr) mg/L</t>
  </si>
  <si>
    <t>Cobre Disuelto (Cu) mg/L</t>
  </si>
  <si>
    <t>Hierro Disuelto (Fe) mg/L</t>
  </si>
  <si>
    <t>Mercurio Disuelto (Hg) mg/L</t>
  </si>
  <si>
    <t>Potasio Disuelto (K) mg/L</t>
  </si>
  <si>
    <t>Litio Disuelto (Li) mg/L</t>
  </si>
  <si>
    <t>Magnesio Disuelto (Mg) mg/L</t>
  </si>
  <si>
    <t>Manganeso Disuelto (Mn) mg/L</t>
  </si>
  <si>
    <t>Molibdeno Disuelto (Mo) mg/L</t>
  </si>
  <si>
    <t>Sodio Disuelto (Na) mg/L</t>
  </si>
  <si>
    <t>Níquel Disuelto (Ni) mg/L</t>
  </si>
  <si>
    <t>Fósforo Disuelto (P) mg/L</t>
  </si>
  <si>
    <t>Plomo Disuelto (Pb) mg/L</t>
  </si>
  <si>
    <t>Antimonio Disuelto (Sb) mg/L</t>
  </si>
  <si>
    <t>Selenio Disuelto (Se) mg/L</t>
  </si>
  <si>
    <t>Silicio Disuelto (Si) mg/L</t>
  </si>
  <si>
    <t>Estaño Disuelto (Sn) mg/L</t>
  </si>
  <si>
    <t>Estroncio Disuelto (Sr) mg/L</t>
  </si>
  <si>
    <t>Titanio Disuelto (Ti) mg/L</t>
  </si>
  <si>
    <t>Talio Disuelto (Tl) mg/L</t>
  </si>
  <si>
    <t>Uranio Disuelto (U) mg/L</t>
  </si>
  <si>
    <t>Vanadio Disuelto (V) mg/L</t>
  </si>
  <si>
    <t>Zinc Disuelto (Zn) mg/L</t>
  </si>
  <si>
    <t>Cerio Disuelto (Ce)* mg/L</t>
  </si>
  <si>
    <t>Cesio Disuelto (Cs)* mg/L</t>
  </si>
  <si>
    <t>Galio Disuelto (Ga)* mg/L</t>
  </si>
  <si>
    <t>Germanio Disuelto (Ge)* mg/L</t>
  </si>
  <si>
    <t>Hafnio Disuelto (Hf)* mg/L</t>
  </si>
  <si>
    <t>Lantano Disuelto (La)* mg/L</t>
  </si>
  <si>
    <t>Lutecio Disuelto (Lu)* mg/L</t>
  </si>
  <si>
    <t>Niobio Disuelto (Nb)* mg/L</t>
  </si>
  <si>
    <t>Rubidio Disuelto (Rb)* mg/L</t>
  </si>
  <si>
    <t>Tantalio Disuelto (Ta)* mg/L</t>
  </si>
  <si>
    <t>Teluro Disuelto (Te)* mg/L</t>
  </si>
  <si>
    <t>Torio Disuelto (Th)* mg/L</t>
  </si>
  <si>
    <t>Wolframio Disuelto (W)* mg/L</t>
  </si>
  <si>
    <t>Iterbio Disuelto (Yb)* mg/L</t>
  </si>
  <si>
    <t>Circonio Disuelto (Zr)* mg/L</t>
  </si>
  <si>
    <t>Plata total (Ag)mg/L</t>
  </si>
  <si>
    <t>Aluminio total (Al)mg/L</t>
  </si>
  <si>
    <t>Arsénico total (As)mg/L</t>
  </si>
  <si>
    <t>Boro total (B)mg/L</t>
  </si>
  <si>
    <t>Bario total (Ba)mg/L</t>
  </si>
  <si>
    <t>Berilio total (Be)mg/L</t>
  </si>
  <si>
    <t>Bismuto total (Bi)mg/L</t>
  </si>
  <si>
    <t>Calcio total (Ca)mg/L</t>
  </si>
  <si>
    <t>Cadmio total (Cd)mg/L</t>
  </si>
  <si>
    <t>Cobalto total (Co)mg/L</t>
  </si>
  <si>
    <t>Cromo total (Cr)mg/L</t>
  </si>
  <si>
    <t>Cobre total (Cu)mg/L</t>
  </si>
  <si>
    <t>Hierro total (Fe)mg/L</t>
  </si>
  <si>
    <t>Mercurio total (Hg)mg/L</t>
  </si>
  <si>
    <t>Potasio total (K)mg/L</t>
  </si>
  <si>
    <t>Litio total (Li)mg/L</t>
  </si>
  <si>
    <t>Magnesio total (Mg)mg/L</t>
  </si>
  <si>
    <t>Manganeso total (Mn)mg/L</t>
  </si>
  <si>
    <t>Molibdeno total (Mo)mg/L</t>
  </si>
  <si>
    <t>Sodio total (Na)mg/L</t>
  </si>
  <si>
    <t>Níquel total (Ni)mg/L</t>
  </si>
  <si>
    <t>Fósforo total (P)mg/L</t>
  </si>
  <si>
    <t>Plomo total (Pb)mg/L</t>
  </si>
  <si>
    <t>Antimonio total (Sb)mg/L</t>
  </si>
  <si>
    <t>Selenio total (Se)mg/L</t>
  </si>
  <si>
    <t>Silicio total (Si)mg/L</t>
  </si>
  <si>
    <t>Estaño total (Sn)mg/L</t>
  </si>
  <si>
    <t>Estroncio total (Sr)mg/L</t>
  </si>
  <si>
    <t>Titanio total (Ti)mg/L</t>
  </si>
  <si>
    <t>Talio total (Tl)mg/L</t>
  </si>
  <si>
    <t>Uranio total (U)mg/L</t>
  </si>
  <si>
    <t>Vanadio total (V)mg/L</t>
  </si>
  <si>
    <t>Zinc total (Zn)mg/L</t>
  </si>
  <si>
    <t>Cerio total (Ce)*mg/L</t>
  </si>
  <si>
    <t>Cesio total (Cs)*mg/L</t>
  </si>
  <si>
    <t>Galio total (Ga)*mg/L</t>
  </si>
  <si>
    <t>Germanio total (Ge)*mg/L</t>
  </si>
  <si>
    <t>Hafnio total (Hf)*mg/L</t>
  </si>
  <si>
    <t>Lantano total (La)*mg/L</t>
  </si>
  <si>
    <t>Lutecio total (Lu)*mg/L</t>
  </si>
  <si>
    <t>Niobio total (Nb)*mg/L</t>
  </si>
  <si>
    <t>Rubidio total (Rb)*mg/L</t>
  </si>
  <si>
    <t>Tantalio total (Ta)*mg/L</t>
  </si>
  <si>
    <t>Teluro total (Te)*mg/L</t>
  </si>
  <si>
    <t>Torio total (Th)*mg/L</t>
  </si>
  <si>
    <t>Wolframio total (W)*mg/L</t>
  </si>
  <si>
    <t>Iterbio total (Yb)*mg/L</t>
  </si>
  <si>
    <t>Circonio total (Zr)*mg/L</t>
  </si>
  <si>
    <t>&lt; 0.6</t>
  </si>
  <si>
    <t>&lt; 0.004</t>
  </si>
  <si>
    <t>&lt; 0.012</t>
  </si>
  <si>
    <t>&lt; 0.015</t>
  </si>
  <si>
    <t>&lt; 0.00008</t>
  </si>
  <si>
    <t>&lt; 0.0002</t>
  </si>
  <si>
    <t>&lt; 0.00010</t>
  </si>
  <si>
    <t>&lt; 0.0007</t>
  </si>
  <si>
    <t>&lt; 0.00005</t>
  </si>
  <si>
    <t>&lt; 0.0006</t>
  </si>
  <si>
    <t>&lt; 0.0005</t>
  </si>
  <si>
    <t>&lt; 0.0001</t>
  </si>
  <si>
    <t>&lt; 0.00004</t>
  </si>
  <si>
    <t>&lt; 0.00002</t>
  </si>
  <si>
    <t>&lt; 0.001</t>
  </si>
  <si>
    <t>&lt; 0.00006</t>
  </si>
  <si>
    <t>&lt; 0.00015</t>
  </si>
  <si>
    <t>&lt; 0.05</t>
  </si>
  <si>
    <t>&lt; 0.008</t>
  </si>
  <si>
    <t>&lt; 0.009</t>
  </si>
  <si>
    <t>&lt; 0.002</t>
  </si>
  <si>
    <t>&lt; 0.003</t>
  </si>
  <si>
    <t>&lt; 0.0003</t>
  </si>
  <si>
    <t>&lt; 0.016</t>
  </si>
  <si>
    <t>Fecha de Muestreo</t>
  </si>
  <si>
    <t>Hora de Muestreo</t>
  </si>
  <si>
    <t>Tipo de Muestra</t>
  </si>
  <si>
    <t>Identificación</t>
  </si>
  <si>
    <t>Parámetro</t>
  </si>
  <si>
    <t>Alcalinidad Total</t>
  </si>
  <si>
    <t>Bicarbonato</t>
  </si>
  <si>
    <t>Carbonato</t>
  </si>
  <si>
    <t>Cloruros. Cl-</t>
  </si>
  <si>
    <t>Bromuro. Br-</t>
  </si>
  <si>
    <t>Fluoruros. F-</t>
  </si>
  <si>
    <t>Sulfatos. SO4-2</t>
  </si>
  <si>
    <t>Fosfatos. PO4-3*</t>
  </si>
  <si>
    <t>Fosfatos (como P)*</t>
  </si>
  <si>
    <t>Nitratos. NO3-*</t>
  </si>
  <si>
    <t>Nitratos. (como N)*</t>
  </si>
  <si>
    <t>Nitritos. NO2-*</t>
  </si>
  <si>
    <t>Nitritos. (como N)*</t>
  </si>
  <si>
    <t>Plata Disuelta (Ag)</t>
  </si>
  <si>
    <t>Aluminio Disuelto (Al)</t>
  </si>
  <si>
    <t>Arsénico Disuelto (As)</t>
  </si>
  <si>
    <t>Boro Disuelto (B)</t>
  </si>
  <si>
    <t>Bario Disuelto (Ba)</t>
  </si>
  <si>
    <t>Berilio Disuelto (Be)</t>
  </si>
  <si>
    <t>Bismuto Disuelto (Bi)</t>
  </si>
  <si>
    <t>Calcio Disuelto (Ca)</t>
  </si>
  <si>
    <t>Cadmio Disuelto (Cd)</t>
  </si>
  <si>
    <t>Cobalto Disuelto (Co)</t>
  </si>
  <si>
    <t>Cromo Disuelto (Cr)</t>
  </si>
  <si>
    <t>Cobre Disuelto (Cu)</t>
  </si>
  <si>
    <t>Hierro Disuelto (Fe)</t>
  </si>
  <si>
    <t>Mercurio Disuelto (Hg)</t>
  </si>
  <si>
    <t>Potasio Disuelto (K)</t>
  </si>
  <si>
    <t>Litio Disuelto (Li)</t>
  </si>
  <si>
    <t>Magnesio Disuelto (Mg)</t>
  </si>
  <si>
    <t>Manganeso Disuelto (Mn)</t>
  </si>
  <si>
    <t>Molibdeno Disuelto (Mo)</t>
  </si>
  <si>
    <t>Sodio Disuelto (Na)</t>
  </si>
  <si>
    <t>Níquel Disuelto (Ni)</t>
  </si>
  <si>
    <t>Fósforo Disuelto (P)</t>
  </si>
  <si>
    <t>Plomo Disuelto (Pb)</t>
  </si>
  <si>
    <t>Antimonio Disuelto (Sb)</t>
  </si>
  <si>
    <t>Selenio Disuelto (Se)</t>
  </si>
  <si>
    <t>Silicio Disuelto (Si)</t>
  </si>
  <si>
    <t>Estaño Disuelto (Sn)</t>
  </si>
  <si>
    <t>Estroncio Disuelto (Sr)</t>
  </si>
  <si>
    <t>Titanio Disuelto (Ti)</t>
  </si>
  <si>
    <t>Talio Disuelto (Tl)</t>
  </si>
  <si>
    <t>Uranio Disuelto (U)</t>
  </si>
  <si>
    <t>Vanadio Disuelto (V)</t>
  </si>
  <si>
    <t>Zinc Disuelto (Zn)</t>
  </si>
  <si>
    <t>Plata (Ag)</t>
  </si>
  <si>
    <t>Aluminio (Al)</t>
  </si>
  <si>
    <t>Arsénico (As)</t>
  </si>
  <si>
    <t>Boro (B)</t>
  </si>
  <si>
    <t>Bario (Ba)</t>
  </si>
  <si>
    <t>Berilio (Be)</t>
  </si>
  <si>
    <t>Bismuto (Bi)</t>
  </si>
  <si>
    <t>Calcio (Ca)</t>
  </si>
  <si>
    <t>Cadmio (Cd)</t>
  </si>
  <si>
    <t>Cobalto (Co)</t>
  </si>
  <si>
    <t>Cromo (Cr)</t>
  </si>
  <si>
    <t>Cobre (Cu)</t>
  </si>
  <si>
    <t>Hierro (Fe)</t>
  </si>
  <si>
    <t>Mercurio (Hg)</t>
  </si>
  <si>
    <t>Potasio (K)</t>
  </si>
  <si>
    <t>Litio (Li)</t>
  </si>
  <si>
    <t>Magnesio (Mg)</t>
  </si>
  <si>
    <t>Manganeso (Mn)</t>
  </si>
  <si>
    <t>Molibdeno (Mo)</t>
  </si>
  <si>
    <t>Sodio (Na)</t>
  </si>
  <si>
    <t>Níquel (Ni)</t>
  </si>
  <si>
    <t>Fósforo (P)</t>
  </si>
  <si>
    <t>Plomo (Pb)</t>
  </si>
  <si>
    <t>Antimonio (Sb)</t>
  </si>
  <si>
    <t>Selenio (Se)</t>
  </si>
  <si>
    <t>Silicio (Si)</t>
  </si>
  <si>
    <t>Estaño (Sn)</t>
  </si>
  <si>
    <t>Estroncio (Sr)</t>
  </si>
  <si>
    <t>Titanio (Ti)</t>
  </si>
  <si>
    <t>Talio (Tl)</t>
  </si>
  <si>
    <t>Uranio (U)</t>
  </si>
  <si>
    <t>Vanadio (V)</t>
  </si>
  <si>
    <t>Zinc (Zn)</t>
  </si>
  <si>
    <t>Cerio Disuelto (Ce)*</t>
  </si>
  <si>
    <t>Cesio Disuelto (Cs)*</t>
  </si>
  <si>
    <t>Galio Disuelto (Ga)*</t>
  </si>
  <si>
    <t>Germanio Disuelto (Ge)*</t>
  </si>
  <si>
    <t>Hafnio Disuelto (Hf)*</t>
  </si>
  <si>
    <t>Lantano Disuelto (La)*</t>
  </si>
  <si>
    <t>Lutecio Disuelto (Lu)*</t>
  </si>
  <si>
    <t>Niobio Disuelto (Nb)*</t>
  </si>
  <si>
    <t>Rubidio Disuelto (Rb)*</t>
  </si>
  <si>
    <t>Tantalio Disuelto (Ta)*</t>
  </si>
  <si>
    <t>Teluro Disuelto (Te)*</t>
  </si>
  <si>
    <t>Torio Disuelto (Th)*</t>
  </si>
  <si>
    <t>Wolframio Disuelto (W)*</t>
  </si>
  <si>
    <t>Iterbio Disuelto (Yb)*</t>
  </si>
  <si>
    <t>Circonio Disuelto (Zr)*</t>
  </si>
  <si>
    <t>Cerio  (Ce)*</t>
  </si>
  <si>
    <t>Cesio  (Cs)*</t>
  </si>
  <si>
    <t>Galio  (Ga)*</t>
  </si>
  <si>
    <t>Germanio  (Ge)*</t>
  </si>
  <si>
    <t>Hafnio  (Hf)*</t>
  </si>
  <si>
    <t>Lantano (La)*</t>
  </si>
  <si>
    <t>Lutecio (Lu)*</t>
  </si>
  <si>
    <t>Niobio  (Nb)*</t>
  </si>
  <si>
    <t>Rubidio  (Rb)*</t>
  </si>
  <si>
    <t>Tantalio (Ta)*</t>
  </si>
  <si>
    <t>Teluro (Te)*</t>
  </si>
  <si>
    <t>Torio  (Th)*</t>
  </si>
  <si>
    <t>Wolframio (W)*</t>
  </si>
  <si>
    <t>Iterbio (Yb)*</t>
  </si>
  <si>
    <t>Circonio (Zr)*</t>
  </si>
  <si>
    <t>Plata (Ag) mg/L</t>
  </si>
  <si>
    <t>Aluminio (Al) mg/L</t>
  </si>
  <si>
    <t>Arsénico (As) mg/L</t>
  </si>
  <si>
    <t>Boro (B) mg/L</t>
  </si>
  <si>
    <t>Bario (Ba) mg/L</t>
  </si>
  <si>
    <t>Berilio (Be) mg/L</t>
  </si>
  <si>
    <t>Bismuto (Bi) mg/L</t>
  </si>
  <si>
    <t>Calcio (Ca) mg/L</t>
  </si>
  <si>
    <t>Cadmio (Cd) mg/L</t>
  </si>
  <si>
    <t>Cobalto (Co) mg/L</t>
  </si>
  <si>
    <t>Cromo (Cr) mg/L</t>
  </si>
  <si>
    <t>Cobre (Cu) mg/L</t>
  </si>
  <si>
    <t>Hierro (Fe) mg/L</t>
  </si>
  <si>
    <t>Mercurio (Hg) mg/L</t>
  </si>
  <si>
    <t>Potasio (K) mg/L</t>
  </si>
  <si>
    <t>Litio (Li) mg/L</t>
  </si>
  <si>
    <t>Magnesio (Mg) mg/L</t>
  </si>
  <si>
    <t>Manganeso (Mn) mg/L</t>
  </si>
  <si>
    <t>Molibdeno (Mo) mg/L</t>
  </si>
  <si>
    <t>Sodio (Na) mg/L</t>
  </si>
  <si>
    <t>Níquel (Ni) mg/L</t>
  </si>
  <si>
    <t>Fósforo (P) mg/L</t>
  </si>
  <si>
    <t>Plomo (Pb) mg/L</t>
  </si>
  <si>
    <t>Antimonio (Sb) mg/L</t>
  </si>
  <si>
    <t>Selenio (Se) mg/L</t>
  </si>
  <si>
    <t>Silicio (Si) mg/L</t>
  </si>
  <si>
    <t>Estaño (Sn) mg/L</t>
  </si>
  <si>
    <t>Estroncio (Sr) mg/L</t>
  </si>
  <si>
    <t>Titanio (Ti) mg/L</t>
  </si>
  <si>
    <t>Talio (Tl) mg/L</t>
  </si>
  <si>
    <t>Uranio (U) mg/L</t>
  </si>
  <si>
    <t>Vanadio (V) mg/L</t>
  </si>
  <si>
    <t>Zinc (Zn) mg/L</t>
  </si>
  <si>
    <t>Cerio  (Ce)* mg/L</t>
  </si>
  <si>
    <t>Cesio  (Cs)* mg/L</t>
  </si>
  <si>
    <t>Galio  (Ga)* mg/L</t>
  </si>
  <si>
    <t>Germanio  (Ge)* mg/L</t>
  </si>
  <si>
    <t>Hafnio  (Hf)* mg/L</t>
  </si>
  <si>
    <t>Lantano (La)* mg/L</t>
  </si>
  <si>
    <t>Lutecio (Lu)* mg/L</t>
  </si>
  <si>
    <t>Niobio  (Nb)* mg/L</t>
  </si>
  <si>
    <t>Rubidio  (Rb)* mg/L</t>
  </si>
  <si>
    <t>Tantalio (Ta)* mg/L</t>
  </si>
  <si>
    <t>Teluro (Te)* mg/L</t>
  </si>
  <si>
    <t>Torio  (Th)* mg/L</t>
  </si>
  <si>
    <t>Wolframio (W)* mg/L</t>
  </si>
  <si>
    <t>Iterbio (Yb)* mg/L</t>
  </si>
  <si>
    <t>Circonio (Zr)* mg/L</t>
  </si>
  <si>
    <t>Unidad</t>
  </si>
  <si>
    <t>mg CaCO3/L</t>
  </si>
  <si>
    <t>mg HCO3-/L</t>
  </si>
  <si>
    <t>mg CO3-2/L</t>
  </si>
  <si>
    <t>mg/L</t>
  </si>
  <si>
    <t>mg PO4-3/L</t>
  </si>
  <si>
    <t>mg PO4-3-P/L</t>
  </si>
  <si>
    <t>mg NO3-/L</t>
  </si>
  <si>
    <t>mg NO3-N/L</t>
  </si>
  <si>
    <t>mg NO2-/L</t>
  </si>
  <si>
    <t>mg NO2-N/L</t>
  </si>
  <si>
    <t>LD</t>
  </si>
  <si>
    <t>LQ</t>
  </si>
  <si>
    <t>06/11/2019</t>
  </si>
  <si>
    <t>Aguas Superficiales</t>
  </si>
  <si>
    <t>Resultado</t>
  </si>
  <si>
    <t>09/11/2019</t>
  </si>
  <si>
    <t>&lt; 0.061</t>
  </si>
  <si>
    <t>&lt; 0.050</t>
  </si>
  <si>
    <t>&lt; 0.10</t>
  </si>
  <si>
    <t>&lt; 0.02</t>
  </si>
  <si>
    <t>&lt; 0.01</t>
  </si>
  <si>
    <t>&lt; 0.00020</t>
  </si>
  <si>
    <t>07/11/2019</t>
  </si>
  <si>
    <t>08/11/2019</t>
  </si>
  <si>
    <t>Columna1</t>
  </si>
  <si>
    <t xml:space="preserve">     </t>
  </si>
  <si>
    <t>TRIP-SW10</t>
  </si>
  <si>
    <t>DUP-SW</t>
  </si>
  <si>
    <r>
      <t>En la base del río se observan sedimentos finos homogéneos de limos y limoarcillas (considerando que el río en este punto tiene 100 m aproximadamente de ancho). El agua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>presenta un aspecto bastante turbio (presenta coloraciones gris oscura) , también existe abundante materia orgánica.</t>
    </r>
  </si>
  <si>
    <t>Referencia</t>
  </si>
  <si>
    <t>Código</t>
  </si>
  <si>
    <t>Estación ANA</t>
  </si>
  <si>
    <t>Nitratos. NO3- + Nitritos. NO2-</t>
  </si>
  <si>
    <t>PARÁMEROS</t>
  </si>
  <si>
    <t>UNIDAD DE MEDIDA</t>
  </si>
  <si>
    <t>A2</t>
  </si>
  <si>
    <t>SUBCATEGORIA D1: Riego de vegetales</t>
  </si>
  <si>
    <t>SUBCATEGORIA D2: Bebida de animales</t>
  </si>
  <si>
    <t>Aguas que pueden ser potabilizadas con tratamiento convencional</t>
  </si>
  <si>
    <t>Riego restringido</t>
  </si>
  <si>
    <t>Riego no restringido</t>
  </si>
  <si>
    <t>Bebida de animales</t>
  </si>
  <si>
    <t>FISICO-QUÍMICOS</t>
  </si>
  <si>
    <t>Bicarbonatos</t>
  </si>
  <si>
    <t>**</t>
  </si>
  <si>
    <t>Cloruros</t>
  </si>
  <si>
    <t>Conductividad</t>
  </si>
  <si>
    <t>2 500</t>
  </si>
  <si>
    <t>5 000</t>
  </si>
  <si>
    <t>Fluoruros</t>
  </si>
  <si>
    <t>Fósforo total</t>
  </si>
  <si>
    <t>Nitratos (NO3)</t>
  </si>
  <si>
    <t>Nitritos(NO2)</t>
  </si>
  <si>
    <t>Oxígeno Disuelto (valor mínimo)</t>
  </si>
  <si>
    <t>≥5</t>
  </si>
  <si>
    <t>Potencial de Hidrógeno (pH)</t>
  </si>
  <si>
    <t>Unidad de pH</t>
  </si>
  <si>
    <t>5.5-9.0</t>
  </si>
  <si>
    <t>6.5 - 8.5</t>
  </si>
  <si>
    <t>6.5-8.4</t>
  </si>
  <si>
    <t>Sólidos Disueltos</t>
  </si>
  <si>
    <t>1 000</t>
  </si>
  <si>
    <t>Sulfatos</t>
  </si>
  <si>
    <t>Temperatura</t>
  </si>
  <si>
    <t>°C</t>
  </si>
  <si>
    <t>∆3</t>
  </si>
  <si>
    <t>INORGÁNICOS</t>
  </si>
  <si>
    <t>Aluminio</t>
  </si>
  <si>
    <t>Antimonio</t>
  </si>
  <si>
    <t>Arsénico</t>
  </si>
  <si>
    <t>Bario</t>
  </si>
  <si>
    <t>Berilio</t>
  </si>
  <si>
    <t>Boro</t>
  </si>
  <si>
    <t>Cadmio</t>
  </si>
  <si>
    <t>Cobre</t>
  </si>
  <si>
    <t>Cobalto</t>
  </si>
  <si>
    <t>Cromo Total</t>
  </si>
  <si>
    <t>Hierro</t>
  </si>
  <si>
    <t>Litio</t>
  </si>
  <si>
    <t>Magnesio</t>
  </si>
  <si>
    <t>Manganeso</t>
  </si>
  <si>
    <t>Mercurio</t>
  </si>
  <si>
    <t>Níquel</t>
  </si>
  <si>
    <t>Plomo</t>
  </si>
  <si>
    <t>Selenio</t>
  </si>
  <si>
    <t>Uranio</t>
  </si>
  <si>
    <t>Zinc</t>
  </si>
  <si>
    <r>
      <t>(</t>
    </r>
    <r>
      <rPr>
        <sz val="11"/>
        <rFont val="Calibri"/>
        <family val="2"/>
      </rPr>
      <t>µ</t>
    </r>
    <r>
      <rPr>
        <sz val="11"/>
        <rFont val="Calibri"/>
        <family val="2"/>
        <scheme val="minor"/>
      </rPr>
      <t>S/cm)</t>
    </r>
  </si>
  <si>
    <r>
      <t>Nitratos (NO</t>
    </r>
    <r>
      <rPr>
        <vertAlign val="sub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-N) + Nitritos (NO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-N)</t>
    </r>
  </si>
  <si>
    <t>CATEGORÍA 3</t>
  </si>
  <si>
    <t>CATEGORÍA 1 A</t>
  </si>
  <si>
    <t>A1</t>
  </si>
  <si>
    <t>D1</t>
  </si>
  <si>
    <t>D2</t>
  </si>
  <si>
    <t>SW-01</t>
  </si>
  <si>
    <t>SW-02</t>
  </si>
  <si>
    <t>SW-03</t>
  </si>
  <si>
    <t>SW-04</t>
  </si>
  <si>
    <t>SW-05</t>
  </si>
  <si>
    <t>SW-06</t>
  </si>
  <si>
    <t>SW-08</t>
  </si>
  <si>
    <t>SW-09</t>
  </si>
  <si>
    <t>SW-10</t>
  </si>
  <si>
    <t>SW-14</t>
  </si>
  <si>
    <t>SW-15</t>
  </si>
  <si>
    <t>SW-16</t>
  </si>
  <si>
    <t>SW-18</t>
  </si>
  <si>
    <t>SW-19</t>
  </si>
  <si>
    <t>Fósforo total (P) mg/L</t>
  </si>
  <si>
    <t>eca</t>
  </si>
  <si>
    <r>
      <t>HCO</t>
    </r>
    <r>
      <rPr>
        <b/>
        <vertAlign val="subscript"/>
        <sz val="10"/>
        <rFont val="Calibri"/>
        <family val="2"/>
        <scheme val="minor"/>
      </rPr>
      <t xml:space="preserve">3
 </t>
    </r>
    <r>
      <rPr>
        <b/>
        <sz val="10"/>
        <rFont val="Calibri"/>
        <family val="2"/>
        <scheme val="minor"/>
      </rPr>
      <t>(mg HCO</t>
    </r>
    <r>
      <rPr>
        <b/>
        <vertAlign val="subscript"/>
        <sz val="10"/>
        <rFont val="Calibri"/>
        <family val="2"/>
        <scheme val="minor"/>
      </rPr>
      <t>3</t>
    </r>
    <r>
      <rPr>
        <b/>
        <vertAlign val="superscript"/>
        <sz val="10"/>
        <rFont val="Calibri"/>
        <family val="2"/>
        <scheme val="minor"/>
      </rPr>
      <t>-</t>
    </r>
    <r>
      <rPr>
        <b/>
        <sz val="10"/>
        <rFont val="Calibri"/>
        <family val="2"/>
        <scheme val="minor"/>
      </rPr>
      <t>/L)</t>
    </r>
  </si>
  <si>
    <t>Cl- 
(mg/L)</t>
  </si>
  <si>
    <t>CE
(uS/cm)</t>
  </si>
  <si>
    <t>F-
(mg/L)</t>
  </si>
  <si>
    <t>P
(mg/L)</t>
  </si>
  <si>
    <r>
      <t>NO</t>
    </r>
    <r>
      <rPr>
        <b/>
        <vertAlign val="subscript"/>
        <sz val="10"/>
        <rFont val="Calibri"/>
        <family val="2"/>
        <scheme val="minor"/>
      </rPr>
      <t>3</t>
    </r>
    <r>
      <rPr>
        <b/>
        <vertAlign val="superscript"/>
        <sz val="10"/>
        <rFont val="Calibri"/>
        <family val="2"/>
        <scheme val="minor"/>
      </rPr>
      <t>-</t>
    </r>
    <r>
      <rPr>
        <b/>
        <sz val="10"/>
        <rFont val="Calibri"/>
        <family val="2"/>
        <scheme val="minor"/>
      </rPr>
      <t xml:space="preserve"> + NO</t>
    </r>
    <r>
      <rPr>
        <b/>
        <vertAlign val="subscript"/>
        <sz val="10"/>
        <rFont val="Calibri"/>
        <family val="2"/>
        <scheme val="minor"/>
      </rPr>
      <t>2</t>
    </r>
    <r>
      <rPr>
        <b/>
        <vertAlign val="superscript"/>
        <sz val="10"/>
        <rFont val="Calibri"/>
        <family val="2"/>
        <scheme val="minor"/>
      </rPr>
      <t>-</t>
    </r>
    <r>
      <rPr>
        <b/>
        <sz val="10"/>
        <rFont val="Calibri"/>
        <family val="2"/>
        <scheme val="minor"/>
      </rPr>
      <t xml:space="preserve"> 
(mg/L)</t>
    </r>
  </si>
  <si>
    <t>NO3-
(mg NO3-/L)</t>
  </si>
  <si>
    <t>NO2-
(mg NO2-/L)</t>
  </si>
  <si>
    <t>OD
(mg/L )</t>
  </si>
  <si>
    <t>TDS
(mg/L)</t>
  </si>
  <si>
    <r>
      <t>SO</t>
    </r>
    <r>
      <rPr>
        <b/>
        <vertAlign val="subscript"/>
        <sz val="10"/>
        <color theme="8" tint="-0.249977111117893"/>
        <rFont val="Calibri"/>
        <family val="2"/>
        <scheme val="minor"/>
      </rPr>
      <t>4</t>
    </r>
    <r>
      <rPr>
        <b/>
        <vertAlign val="superscript"/>
        <sz val="10"/>
        <color theme="8" tint="-0.249977111117893"/>
        <rFont val="Calibri"/>
        <family val="2"/>
        <scheme val="minor"/>
      </rPr>
      <t>-2</t>
    </r>
    <r>
      <rPr>
        <b/>
        <sz val="10"/>
        <color theme="8" tint="-0.249977111117893"/>
        <rFont val="Calibri"/>
        <family val="2"/>
        <scheme val="minor"/>
      </rPr>
      <t xml:space="preserve"> 
(mg/L)</t>
    </r>
  </si>
  <si>
    <t>Al 
(mg/L)</t>
  </si>
  <si>
    <t>Sb
(mg/L)</t>
  </si>
  <si>
    <t>As 
(mg/L)</t>
  </si>
  <si>
    <t>Ba
 (mg/L)</t>
  </si>
  <si>
    <t>B 
(mg/L)</t>
  </si>
  <si>
    <t>Cd 
(mg/L)</t>
  </si>
  <si>
    <t>Cu 
(mg/L)</t>
  </si>
  <si>
    <t>Co 
(mg/L)</t>
  </si>
  <si>
    <t>Cr 
(mg/L)</t>
  </si>
  <si>
    <t>Fe 
(mg/L)</t>
  </si>
  <si>
    <t>Li 
(mg/L)</t>
  </si>
  <si>
    <t>Mg 
(mg/L)</t>
  </si>
  <si>
    <t>Mn 
(mg/L)</t>
  </si>
  <si>
    <t>Hg 
(mg/L)</t>
  </si>
  <si>
    <t xml:space="preserve"> Ni 
(mg/L)</t>
  </si>
  <si>
    <t xml:space="preserve"> Pb 
(mg/L)</t>
  </si>
  <si>
    <t xml:space="preserve"> Se 
(mg/L)</t>
  </si>
  <si>
    <t xml:space="preserve"> U
(mg/L)</t>
  </si>
  <si>
    <t>Zn  
(mg/L)</t>
  </si>
  <si>
    <t>Al (mg/L)</t>
  </si>
  <si>
    <t>Sb 
(mg/L)</t>
  </si>
  <si>
    <t>As
(mg/L)</t>
  </si>
  <si>
    <t>Fe
(mg/L)</t>
  </si>
  <si>
    <t>Mn
(mg/L)</t>
  </si>
  <si>
    <t>Hg
(mg/L)</t>
  </si>
  <si>
    <t>Pb
(mg/L)</t>
  </si>
  <si>
    <t>RPuya1</t>
  </si>
  <si>
    <t>RTumb1</t>
  </si>
  <si>
    <t>QCaza1</t>
  </si>
  <si>
    <t>260</t>
  </si>
  <si>
    <t>RPuya2</t>
  </si>
  <si>
    <t>RTumb11</t>
  </si>
  <si>
    <t>9</t>
  </si>
  <si>
    <t>Diferencia en metros</t>
  </si>
  <si>
    <t>QCabu1</t>
  </si>
  <si>
    <t>RTumb6</t>
  </si>
  <si>
    <t>RTumb5</t>
  </si>
  <si>
    <t>55</t>
  </si>
  <si>
    <t>RTumb8</t>
  </si>
  <si>
    <t>707</t>
  </si>
  <si>
    <t>RTumb7</t>
  </si>
  <si>
    <t>Punto nuevo</t>
  </si>
  <si>
    <t>RTumb2</t>
  </si>
  <si>
    <t>RTumb3</t>
  </si>
  <si>
    <t>RTumb4</t>
  </si>
  <si>
    <t>Columna2</t>
  </si>
  <si>
    <t>Ca-Na-HCO3-SO4</t>
  </si>
  <si>
    <t>Na-Ca-Cl-HCO3-SO4</t>
  </si>
  <si>
    <t>Na-Ca-HCO3-Cl</t>
  </si>
  <si>
    <t>Ca-Na-SO4-Cl</t>
  </si>
  <si>
    <t>Na-Cl</t>
  </si>
  <si>
    <t>Columna3</t>
  </si>
  <si>
    <t>Bicarbonatada Calcica</t>
  </si>
  <si>
    <t>Bicarbonatada Sodica</t>
  </si>
  <si>
    <t>Sulfatada Calcica</t>
  </si>
  <si>
    <t>Clorurada Sodica</t>
  </si>
  <si>
    <t>VALOR1</t>
  </si>
  <si>
    <t>VALOR2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</si>
</sst>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000"/>
    <numFmt numFmtId="167" formatCode="hh:mm:ss;@"/>
    <numFmt numFmtId="168" formatCode="0.000000"/>
    <numFmt numFmtId="169" formatCode="0.00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vertAlign val="subscript"/>
      <sz val="10"/>
      <color theme="8" tint="-0.249977111117893"/>
      <name val="Calibri"/>
      <family val="2"/>
      <scheme val="minor"/>
    </font>
    <font>
      <b/>
      <vertAlign val="superscript"/>
      <sz val="10"/>
      <color theme="8" tint="-0.249977111117893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 applyFill="0" applyProtection="0"/>
    <xf numFmtId="0" fontId="6" fillId="0" borderId="0" applyFill="0" applyProtection="0"/>
  </cellStyleXfs>
  <cellXfs count="220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167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8" borderId="5" xfId="1" applyFont="1" applyFill="1" applyBorder="1" applyAlignment="1">
      <alignment horizontal="center" vertical="center"/>
    </xf>
    <xf numFmtId="0" fontId="10" fillId="8" borderId="6" xfId="1" applyFont="1" applyFill="1" applyBorder="1" applyAlignment="1">
      <alignment horizontal="center" vertical="center"/>
    </xf>
    <xf numFmtId="167" fontId="10" fillId="8" borderId="6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6" xfId="1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/>
    </xf>
    <xf numFmtId="0" fontId="10" fillId="8" borderId="6" xfId="2" applyFont="1" applyFill="1" applyBorder="1" applyAlignment="1">
      <alignment horizontal="center" vertical="center"/>
    </xf>
    <xf numFmtId="0" fontId="10" fillId="8" borderId="6" xfId="2" applyNumberFormat="1" applyFont="1" applyFill="1" applyBorder="1" applyAlignment="1">
      <alignment horizontal="center" vertical="center"/>
    </xf>
    <xf numFmtId="2" fontId="10" fillId="8" borderId="6" xfId="1" applyNumberFormat="1" applyFont="1" applyFill="1" applyBorder="1" applyAlignment="1">
      <alignment horizontal="center" vertical="center"/>
    </xf>
    <xf numFmtId="164" fontId="10" fillId="8" borderId="6" xfId="2" applyNumberFormat="1" applyFont="1" applyFill="1" applyBorder="1" applyAlignment="1">
      <alignment horizontal="center" vertical="center"/>
    </xf>
    <xf numFmtId="0" fontId="10" fillId="8" borderId="6" xfId="2" applyNumberFormat="1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/>
    </xf>
    <xf numFmtId="49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4" fontId="8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8" fillId="2" borderId="9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7" fontId="8" fillId="0" borderId="0" xfId="0" applyNumberFormat="1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4" applyFill="1" applyAlignment="1" applyProtection="1">
      <alignment horizontal="center" vertical="center"/>
    </xf>
    <xf numFmtId="164" fontId="5" fillId="0" borderId="0" xfId="4" quotePrefix="1" applyNumberFormat="1" applyFill="1" applyAlignment="1" applyProtection="1">
      <alignment horizontal="center" vertical="center"/>
    </xf>
    <xf numFmtId="166" fontId="5" fillId="0" borderId="0" xfId="4" quotePrefix="1" applyNumberFormat="1" applyFill="1" applyAlignment="1" applyProtection="1">
      <alignment horizontal="center" vertical="center"/>
    </xf>
    <xf numFmtId="168" fontId="5" fillId="0" borderId="0" xfId="4" quotePrefix="1" applyNumberFormat="1" applyFill="1" applyAlignment="1" applyProtection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/>
    </xf>
    <xf numFmtId="49" fontId="8" fillId="2" borderId="1" xfId="2" applyNumberFormat="1" applyFont="1" applyFill="1" applyBorder="1" applyAlignment="1">
      <alignment horizontal="center" vertical="center"/>
    </xf>
    <xf numFmtId="2" fontId="8" fillId="2" borderId="1" xfId="1" applyNumberFormat="1" applyFont="1" applyFill="1" applyBorder="1" applyAlignment="1">
      <alignment horizontal="center" vertical="center"/>
    </xf>
    <xf numFmtId="165" fontId="8" fillId="2" borderId="1" xfId="2" applyNumberFormat="1" applyFont="1" applyFill="1" applyBorder="1" applyAlignment="1">
      <alignment horizontal="center" vertical="center"/>
    </xf>
    <xf numFmtId="164" fontId="8" fillId="2" borderId="1" xfId="2" applyNumberFormat="1" applyFont="1" applyFill="1" applyBorder="1" applyAlignment="1">
      <alignment horizontal="center" vertical="center"/>
    </xf>
    <xf numFmtId="2" fontId="8" fillId="2" borderId="1" xfId="2" applyNumberFormat="1" applyFont="1" applyFill="1" applyBorder="1" applyAlignment="1">
      <alignment horizontal="center" vertical="center"/>
    </xf>
    <xf numFmtId="0" fontId="8" fillId="2" borderId="1" xfId="2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6" fontId="6" fillId="2" borderId="1" xfId="5" quotePrefix="1" applyNumberFormat="1" applyFill="1" applyBorder="1" applyAlignment="1" applyProtection="1">
      <alignment horizontal="center" vertical="center"/>
    </xf>
    <xf numFmtId="168" fontId="6" fillId="2" borderId="1" xfId="5" quotePrefix="1" applyNumberFormat="1" applyFill="1" applyBorder="1" applyAlignment="1" applyProtection="1">
      <alignment horizontal="center" vertical="center"/>
    </xf>
    <xf numFmtId="164" fontId="6" fillId="2" borderId="1" xfId="5" quotePrefix="1" applyNumberForma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166" fontId="6" fillId="0" borderId="0" xfId="5" quotePrefix="1" applyNumberFormat="1" applyFill="1" applyAlignment="1" applyProtection="1">
      <alignment horizontal="center" vertical="center"/>
    </xf>
    <xf numFmtId="168" fontId="6" fillId="0" borderId="0" xfId="5" quotePrefix="1" applyNumberFormat="1" applyFill="1" applyAlignment="1" applyProtection="1">
      <alignment horizontal="center" vertical="center"/>
    </xf>
    <xf numFmtId="164" fontId="6" fillId="0" borderId="0" xfId="5" quotePrefix="1" applyNumberFormat="1" applyFill="1" applyAlignment="1" applyProtection="1">
      <alignment horizontal="center" vertical="center"/>
    </xf>
    <xf numFmtId="0" fontId="6" fillId="0" borderId="0" xfId="5" applyFill="1" applyAlignment="1" applyProtection="1">
      <alignment horizontal="center" vertical="center"/>
    </xf>
    <xf numFmtId="0" fontId="11" fillId="8" borderId="8" xfId="0" applyFont="1" applyFill="1" applyBorder="1" applyAlignment="1">
      <alignment horizontal="center" vertical="center" wrapText="1"/>
    </xf>
    <xf numFmtId="2" fontId="11" fillId="8" borderId="6" xfId="1" applyNumberFormat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2" fontId="11" fillId="9" borderId="6" xfId="1" applyNumberFormat="1" applyFont="1" applyFill="1" applyBorder="1" applyAlignment="1">
      <alignment horizontal="center" vertical="center"/>
    </xf>
    <xf numFmtId="0" fontId="11" fillId="9" borderId="6" xfId="2" applyFont="1" applyFill="1" applyBorder="1" applyAlignment="1">
      <alignment horizontal="center" vertical="center"/>
    </xf>
    <xf numFmtId="0" fontId="11" fillId="9" borderId="6" xfId="1" applyFont="1" applyFill="1" applyBorder="1" applyAlignment="1">
      <alignment horizontal="center" vertical="center"/>
    </xf>
    <xf numFmtId="0" fontId="11" fillId="9" borderId="6" xfId="1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10" borderId="15" xfId="0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center"/>
    </xf>
    <xf numFmtId="49" fontId="8" fillId="2" borderId="13" xfId="0" applyNumberFormat="1" applyFont="1" applyFill="1" applyBorder="1" applyAlignment="1">
      <alignment horizontal="center" vertical="center"/>
    </xf>
    <xf numFmtId="0" fontId="10" fillId="8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166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8" borderId="0" xfId="0" applyFill="1" applyBorder="1"/>
    <xf numFmtId="0" fontId="0" fillId="0" borderId="14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166" fontId="17" fillId="0" borderId="1" xfId="0" applyNumberFormat="1" applyFont="1" applyBorder="1"/>
    <xf numFmtId="166" fontId="0" fillId="13" borderId="1" xfId="0" applyNumberFormat="1" applyFill="1" applyBorder="1"/>
    <xf numFmtId="169" fontId="0" fillId="0" borderId="1" xfId="0" applyNumberFormat="1" applyBorder="1"/>
    <xf numFmtId="169" fontId="0" fillId="0" borderId="1" xfId="0" applyNumberFormat="1" applyFill="1" applyBorder="1"/>
    <xf numFmtId="169" fontId="0" fillId="13" borderId="1" xfId="0" applyNumberFormat="1" applyFill="1" applyBorder="1"/>
    <xf numFmtId="0" fontId="0" fillId="10" borderId="0" xfId="0" applyFill="1"/>
    <xf numFmtId="49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64" fontId="6" fillId="2" borderId="0" xfId="5" quotePrefix="1" applyNumberFormat="1" applyFill="1" applyBorder="1" applyAlignment="1" applyProtection="1">
      <alignment horizontal="center" vertical="center"/>
    </xf>
    <xf numFmtId="166" fontId="6" fillId="2" borderId="0" xfId="5" quotePrefix="1" applyNumberFormat="1" applyFill="1" applyBorder="1" applyAlignment="1" applyProtection="1">
      <alignment horizontal="center" vertical="center"/>
    </xf>
    <xf numFmtId="2" fontId="8" fillId="2" borderId="0" xfId="0" applyNumberFormat="1" applyFont="1" applyFill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2" fontId="11" fillId="9" borderId="1" xfId="1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2" applyNumberFormat="1" applyFont="1" applyFill="1" applyBorder="1" applyAlignment="1">
      <alignment horizontal="center" vertical="center"/>
    </xf>
    <xf numFmtId="2" fontId="11" fillId="8" borderId="1" xfId="1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2" fontId="11" fillId="0" borderId="0" xfId="1" applyNumberFormat="1" applyFont="1" applyFill="1" applyBorder="1" applyAlignment="1">
      <alignment horizontal="center" vertical="center"/>
    </xf>
    <xf numFmtId="0" fontId="11" fillId="0" borderId="0" xfId="2" applyNumberFormat="1" applyFont="1" applyFill="1" applyBorder="1" applyAlignment="1">
      <alignment horizontal="center" vertical="center"/>
    </xf>
    <xf numFmtId="2" fontId="11" fillId="9" borderId="1" xfId="1" applyNumberFormat="1" applyFont="1" applyFill="1" applyBorder="1" applyAlignment="1">
      <alignment horizontal="center" vertical="center" wrapText="1"/>
    </xf>
    <xf numFmtId="0" fontId="11" fillId="9" borderId="1" xfId="2" applyNumberFormat="1" applyFont="1" applyFill="1" applyBorder="1" applyAlignment="1">
      <alignment horizontal="center" vertical="center" wrapText="1"/>
    </xf>
    <xf numFmtId="2" fontId="11" fillId="8" borderId="1" xfId="1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6" fillId="2" borderId="1" xfId="5" quotePrefix="1" applyNumberFormat="1" applyFill="1" applyBorder="1" applyAlignment="1" applyProtection="1">
      <alignment horizontal="center" vertical="center"/>
    </xf>
    <xf numFmtId="0" fontId="0" fillId="8" borderId="1" xfId="0" applyFill="1" applyBorder="1" applyAlignment="1">
      <alignment wrapText="1"/>
    </xf>
    <xf numFmtId="49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67" fontId="8" fillId="7" borderId="1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165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8" fillId="0" borderId="4" xfId="0" applyFont="1" applyFill="1" applyBorder="1" applyAlignment="1">
      <alignment horizontal="left" vertical="center"/>
    </xf>
    <xf numFmtId="0" fontId="0" fillId="0" borderId="8" xfId="0" applyBorder="1"/>
    <xf numFmtId="0" fontId="10" fillId="8" borderId="18" xfId="1" applyNumberFormat="1" applyFont="1" applyFill="1" applyBorder="1" applyAlignment="1">
      <alignment horizontal="center" vertical="center" wrapText="1"/>
    </xf>
    <xf numFmtId="2" fontId="11" fillId="8" borderId="19" xfId="1" applyNumberFormat="1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66" fontId="5" fillId="2" borderId="1" xfId="5" quotePrefix="1" applyNumberFormat="1" applyFont="1" applyFill="1" applyBorder="1" applyAlignment="1">
      <alignment horizontal="center" vertical="center" wrapText="1"/>
    </xf>
    <xf numFmtId="164" fontId="5" fillId="2" borderId="1" xfId="5" quotePrefix="1" applyNumberFormat="1" applyFont="1" applyFill="1" applyBorder="1" applyAlignment="1">
      <alignment horizontal="center" vertical="center" wrapText="1"/>
    </xf>
    <xf numFmtId="49" fontId="8" fillId="2" borderId="13" xfId="0" applyNumberFormat="1" applyFont="1" applyFill="1" applyBorder="1" applyAlignment="1">
      <alignment horizontal="center" vertical="center" wrapText="1"/>
    </xf>
    <xf numFmtId="2" fontId="8" fillId="2" borderId="20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wrapText="1"/>
    </xf>
    <xf numFmtId="0" fontId="0" fillId="0" borderId="5" xfId="0" applyBorder="1"/>
    <xf numFmtId="0" fontId="11" fillId="9" borderId="21" xfId="0" applyFont="1" applyFill="1" applyBorder="1" applyAlignment="1">
      <alignment horizontal="center" vertical="center" wrapText="1"/>
    </xf>
    <xf numFmtId="166" fontId="5" fillId="2" borderId="1" xfId="5" quotePrefix="1" applyNumberFormat="1" applyFont="1" applyFill="1" applyBorder="1" applyAlignment="1">
      <alignment horizontal="center" vertical="center"/>
    </xf>
    <xf numFmtId="166" fontId="5" fillId="2" borderId="20" xfId="5" quotePrefix="1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17" xfId="0" applyFont="1" applyFill="1" applyBorder="1" applyAlignment="1">
      <alignment horizontal="left" vertical="center"/>
    </xf>
    <xf numFmtId="0" fontId="7" fillId="4" borderId="16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  <cellStyle name="Normal 4 2" xfId="5" xr:uid="{00000000-0005-0000-0000-000005000000}"/>
  </cellStyles>
  <dxfs count="560"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6" formatCode="0.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8" formatCode="0.000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h:mm:ss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CC66FF"/>
      <color rgb="FFCC3399"/>
      <color rgb="FF33CCFF"/>
      <color rgb="FFCCCC00"/>
      <color rgb="FFCCCCFF"/>
      <color rgb="FF6600FF"/>
      <color rgb="FFFFFF00"/>
      <color rgb="FF006699"/>
      <color rgb="FF0066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Conductividad</a:t>
            </a:r>
            <a:r>
              <a:rPr lang="en-US" b="1" baseline="0"/>
              <a:t> Eléctrica (uS/cm)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FILTRADO'!$G$9</c:f>
              <c:strCache>
                <c:ptCount val="1"/>
                <c:pt idx="0">
                  <c:v>CE
(uS/cm)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D1A4-4CE7-AC71-CEEE40E654F5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D1A4-4CE7-AC71-CEEE40E654F5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D1A4-4CE7-AC71-CEEE40E654F5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D1A4-4CE7-AC71-CEEE40E654F5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D1A4-4CE7-AC71-CEEE40E654F5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1A4-4CE7-AC71-CEEE40E654F5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D1A4-4CE7-AC71-CEEE40E654F5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D1A4-4CE7-AC71-CEEE40E654F5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D1A4-4CE7-AC71-CEEE40E654F5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1A4-4CE7-AC71-CEEE40E654F5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D1A4-4CE7-AC71-CEEE40E654F5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D1A4-4CE7-AC71-CEEE40E654F5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D1A4-4CE7-AC71-CEEE40E654F5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1A4-4CE7-AC71-CEEE40E654F5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FILTRADO'!$G$10:$G$23</c:f>
              <c:numCache>
                <c:formatCode>0.00</c:formatCode>
                <c:ptCount val="14"/>
                <c:pt idx="0">
                  <c:v>447.5</c:v>
                </c:pt>
                <c:pt idx="1">
                  <c:v>302.10000000000002</c:v>
                </c:pt>
                <c:pt idx="2">
                  <c:v>1466</c:v>
                </c:pt>
                <c:pt idx="3">
                  <c:v>414.5</c:v>
                </c:pt>
                <c:pt idx="4">
                  <c:v>197.8</c:v>
                </c:pt>
                <c:pt idx="5">
                  <c:v>170.1</c:v>
                </c:pt>
                <c:pt idx="6">
                  <c:v>188.1</c:v>
                </c:pt>
                <c:pt idx="7">
                  <c:v>945.1</c:v>
                </c:pt>
                <c:pt idx="8">
                  <c:v>197.9</c:v>
                </c:pt>
                <c:pt idx="9">
                  <c:v>212.9</c:v>
                </c:pt>
                <c:pt idx="10">
                  <c:v>652.6</c:v>
                </c:pt>
                <c:pt idx="11">
                  <c:v>199.3</c:v>
                </c:pt>
                <c:pt idx="12">
                  <c:v>9496.6</c:v>
                </c:pt>
                <c:pt idx="13" formatCode="General">
                  <c:v>6993.01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A4-4CE7-AC71-CEEE40E65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600" b="1">
                    <a:solidFill>
                      <a:sysClr val="windowText" lastClr="000000"/>
                    </a:solidFill>
                  </a:rPr>
                  <a:t>C.E</a:t>
                </a:r>
                <a:r>
                  <a:rPr lang="es-PE" sz="1600" b="1" baseline="0">
                    <a:solidFill>
                      <a:sysClr val="windowText" lastClr="000000"/>
                    </a:solidFill>
                  </a:rPr>
                  <a:t> (uS/cm)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Sulfatos. SO</a:t>
            </a:r>
            <a:r>
              <a:rPr lang="en-US" b="1" baseline="-25000"/>
              <a:t>4</a:t>
            </a:r>
            <a:r>
              <a:rPr lang="en-US" b="1" baseline="30000"/>
              <a:t>-2</a:t>
            </a:r>
            <a:r>
              <a:rPr lang="en-US" b="1"/>
              <a:t> </a:t>
            </a:r>
            <a:r>
              <a:rPr lang="en-US" b="1" baseline="0"/>
              <a:t>(mg/l)</a:t>
            </a:r>
            <a:endParaRPr lang="en-US" b="1"/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FILTRADO'!$P$9</c:f>
              <c:strCache>
                <c:ptCount val="1"/>
                <c:pt idx="0">
                  <c:v>SO4-2 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00F-4796-93A5-E8C806CC43AF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00F-4796-93A5-E8C806CC43AF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00F-4796-93A5-E8C806CC43AF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00F-4796-93A5-E8C806CC43AF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00F-4796-93A5-E8C806CC43AF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00F-4796-93A5-E8C806CC43AF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00F-4796-93A5-E8C806CC43AF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00F-4796-93A5-E8C806CC43AF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00F-4796-93A5-E8C806CC43AF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00F-4796-93A5-E8C806CC43AF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00F-4796-93A5-E8C806CC43AF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00F-4796-93A5-E8C806CC43AF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00F-4796-93A5-E8C806CC43AF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00F-4796-93A5-E8C806CC43AF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FILTRADO'!$P$10:$P$23</c:f>
              <c:numCache>
                <c:formatCode>0.0000</c:formatCode>
                <c:ptCount val="14"/>
                <c:pt idx="0">
                  <c:v>54.61</c:v>
                </c:pt>
                <c:pt idx="1">
                  <c:v>52.58</c:v>
                </c:pt>
                <c:pt idx="2">
                  <c:v>216.8</c:v>
                </c:pt>
                <c:pt idx="3">
                  <c:v>26.6</c:v>
                </c:pt>
                <c:pt idx="4">
                  <c:v>30.97</c:v>
                </c:pt>
                <c:pt idx="5">
                  <c:v>22.42</c:v>
                </c:pt>
                <c:pt idx="6">
                  <c:v>29.09</c:v>
                </c:pt>
                <c:pt idx="7">
                  <c:v>288.2</c:v>
                </c:pt>
                <c:pt idx="8">
                  <c:v>32.159999999999997</c:v>
                </c:pt>
                <c:pt idx="9">
                  <c:v>34.590000000000003</c:v>
                </c:pt>
                <c:pt idx="10">
                  <c:v>60.41</c:v>
                </c:pt>
                <c:pt idx="11">
                  <c:v>33.770000000000003</c:v>
                </c:pt>
                <c:pt idx="12">
                  <c:v>351.6</c:v>
                </c:pt>
                <c:pt idx="13">
                  <c:v>334.3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0F-4796-93A5-E8C806CC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SO</a:t>
                </a:r>
                <a:r>
                  <a:rPr lang="en-US" sz="1600" b="1" i="0" u="none" strike="noStrike" baseline="-25000">
                    <a:effectLst/>
                  </a:rPr>
                  <a:t>4</a:t>
                </a:r>
                <a:r>
                  <a:rPr lang="en-US" sz="1600" b="1" i="0" u="none" strike="noStrike" baseline="30000">
                    <a:effectLst/>
                  </a:rPr>
                  <a:t>-2</a:t>
                </a:r>
                <a:r>
                  <a:rPr lang="en-US" sz="1600" b="1" i="0" u="none" strike="noStrike" baseline="0">
                    <a:effectLst/>
                  </a:rPr>
                  <a:t> (mg/l)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3557821123193E-2"/>
              <c:y val="0.38621283240108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Bicarbonatos </a:t>
            </a:r>
            <a:r>
              <a:rPr lang="en-US" b="1" baseline="0"/>
              <a:t>(mg/L)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FILTRADO'!$E$9</c:f>
              <c:strCache>
                <c:ptCount val="1"/>
                <c:pt idx="0">
                  <c:v>HCO3
 (mg HCO3-/L)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5F3-463D-9B26-A87492B7E351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F3-463D-9B26-A87492B7E351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5F3-463D-9B26-A87492B7E351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5F3-463D-9B26-A87492B7E351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5F3-463D-9B26-A87492B7E351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5F3-463D-9B26-A87492B7E35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5F3-463D-9B26-A87492B7E351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5F3-463D-9B26-A87492B7E351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5F3-463D-9B26-A87492B7E351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5F3-463D-9B26-A87492B7E351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5F3-463D-9B26-A87492B7E351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5F3-463D-9B26-A87492B7E351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5F3-463D-9B26-A87492B7E351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5F3-463D-9B26-A87492B7E351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FILTRADO'!$E$10:$E$23</c:f>
              <c:numCache>
                <c:formatCode>0.000</c:formatCode>
                <c:ptCount val="14"/>
                <c:pt idx="0">
                  <c:v>76</c:v>
                </c:pt>
                <c:pt idx="1">
                  <c:v>81</c:v>
                </c:pt>
                <c:pt idx="2">
                  <c:v>294.2</c:v>
                </c:pt>
                <c:pt idx="3">
                  <c:v>141.69999999999999</c:v>
                </c:pt>
                <c:pt idx="4">
                  <c:v>61.1</c:v>
                </c:pt>
                <c:pt idx="5">
                  <c:v>66.599999999999994</c:v>
                </c:pt>
                <c:pt idx="6">
                  <c:v>66.3</c:v>
                </c:pt>
                <c:pt idx="7">
                  <c:v>96.9</c:v>
                </c:pt>
                <c:pt idx="8">
                  <c:v>70.099999999999994</c:v>
                </c:pt>
                <c:pt idx="9">
                  <c:v>65</c:v>
                </c:pt>
                <c:pt idx="10">
                  <c:v>81.5</c:v>
                </c:pt>
                <c:pt idx="11">
                  <c:v>60</c:v>
                </c:pt>
                <c:pt idx="12">
                  <c:v>398.9</c:v>
                </c:pt>
                <c:pt idx="13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F3-463D-9B26-A87492B7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600" b="1">
                    <a:solidFill>
                      <a:sysClr val="windowText" lastClr="000000"/>
                    </a:solidFill>
                  </a:rPr>
                  <a:t>HCO3 (mg/L)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Cloruros </a:t>
            </a:r>
            <a:r>
              <a:rPr lang="en-US" b="1" baseline="0"/>
              <a:t>(mg/L)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FILTRADO'!$F$9</c:f>
              <c:strCache>
                <c:ptCount val="1"/>
                <c:pt idx="0">
                  <c:v>Cl- 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11-46D6-BE45-1C2BAF9C2D2C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11-46D6-BE45-1C2BAF9C2D2C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B11-46D6-BE45-1C2BAF9C2D2C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B11-46D6-BE45-1C2BAF9C2D2C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B11-46D6-BE45-1C2BAF9C2D2C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B11-46D6-BE45-1C2BAF9C2D2C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B11-46D6-BE45-1C2BAF9C2D2C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B11-46D6-BE45-1C2BAF9C2D2C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B11-46D6-BE45-1C2BAF9C2D2C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B11-46D6-BE45-1C2BAF9C2D2C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B11-46D6-BE45-1C2BAF9C2D2C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B11-46D6-BE45-1C2BAF9C2D2C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B11-46D6-BE45-1C2BAF9C2D2C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B11-46D6-BE45-1C2BAF9C2D2C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FILTRADO'!$F$10:$F$23</c:f>
              <c:numCache>
                <c:formatCode>0.0000</c:formatCode>
                <c:ptCount val="14"/>
                <c:pt idx="0">
                  <c:v>13.2</c:v>
                </c:pt>
                <c:pt idx="1">
                  <c:v>11.71</c:v>
                </c:pt>
                <c:pt idx="2">
                  <c:v>178.5</c:v>
                </c:pt>
                <c:pt idx="3">
                  <c:v>32.299999999999997</c:v>
                </c:pt>
                <c:pt idx="4">
                  <c:v>3.3</c:v>
                </c:pt>
                <c:pt idx="5">
                  <c:v>3.3769999999999998</c:v>
                </c:pt>
                <c:pt idx="6">
                  <c:v>2.577</c:v>
                </c:pt>
                <c:pt idx="7">
                  <c:v>57.78</c:v>
                </c:pt>
                <c:pt idx="8">
                  <c:v>2.8290000000000002</c:v>
                </c:pt>
                <c:pt idx="9">
                  <c:v>5.5469999999999997</c:v>
                </c:pt>
                <c:pt idx="10">
                  <c:v>94.13</c:v>
                </c:pt>
                <c:pt idx="11">
                  <c:v>2.6269999999999998</c:v>
                </c:pt>
                <c:pt idx="12">
                  <c:v>2719</c:v>
                </c:pt>
                <c:pt idx="13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11-46D6-BE45-1C2BAF9C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600" b="1">
                    <a:solidFill>
                      <a:sysClr val="windowText" lastClr="000000"/>
                    </a:solidFill>
                  </a:rPr>
                  <a:t>Cl</a:t>
                </a:r>
                <a:r>
                  <a:rPr lang="es-PE" sz="1600" b="1" baseline="0">
                    <a:solidFill>
                      <a:sysClr val="windowText" lastClr="000000"/>
                    </a:solidFill>
                  </a:rPr>
                  <a:t>- </a:t>
                </a:r>
                <a:r>
                  <a:rPr lang="es-PE" sz="1600" b="1">
                    <a:solidFill>
                      <a:sysClr val="windowText" lastClr="000000"/>
                    </a:solidFill>
                  </a:rPr>
                  <a:t>(mg/L)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7086144879421494E-2"/>
          <c:y val="6.3489099568749971E-2"/>
          <c:w val="0.90637930098033159"/>
          <c:h val="0.88663493941270499"/>
        </c:manualLayout>
      </c:layout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2304957675892109E-2"/>
                  <c:y val="-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0A-45C6-9699-3F14706A4864}"/>
                </c:ext>
              </c:extLst>
            </c:dLbl>
            <c:dLbl>
              <c:idx val="1"/>
              <c:layout>
                <c:manualLayout>
                  <c:x val="-2.487071877981617E-2"/>
                  <c:y val="0.104596774665473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0A-45C6-9699-3F14706A4864}"/>
                </c:ext>
              </c:extLst>
            </c:dLbl>
            <c:dLbl>
              <c:idx val="2"/>
              <c:layout>
                <c:manualLayout>
                  <c:x val="-7.0148855907888621E-2"/>
                  <c:y val="-6.3308574139628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0A-45C6-9699-3F14706A4864}"/>
                </c:ext>
              </c:extLst>
            </c:dLbl>
            <c:dLbl>
              <c:idx val="3"/>
              <c:layout>
                <c:manualLayout>
                  <c:x val="-2.2714617011812762E-2"/>
                  <c:y val="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0A-45C6-9699-3F14706A4864}"/>
                </c:ext>
              </c:extLst>
            </c:dLbl>
            <c:dLbl>
              <c:idx val="4"/>
              <c:layout>
                <c:manualLayout>
                  <c:x val="-8.4562554087782182E-2"/>
                  <c:y val="-0.15665210103519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E0A-45C6-9699-3F14706A4864}"/>
                </c:ext>
              </c:extLst>
            </c:dLbl>
            <c:dLbl>
              <c:idx val="5"/>
              <c:layout>
                <c:manualLayout>
                  <c:x val="2.7174790115172393E-2"/>
                  <c:y val="8.8048993474559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0A-45C6-9699-3F14706A4864}"/>
                </c:ext>
              </c:extLst>
            </c:dLbl>
            <c:dLbl>
              <c:idx val="6"/>
              <c:layout>
                <c:manualLayout>
                  <c:x val="-0.13854040398895806"/>
                  <c:y val="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0A-45C6-9699-3F14706A4864}"/>
                </c:ext>
              </c:extLst>
            </c:dLbl>
            <c:dLbl>
              <c:idx val="7"/>
              <c:layout>
                <c:manualLayout>
                  <c:x val="-7.6219046357885734E-3"/>
                  <c:y val="-9.9091681262027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0A-45C6-9699-3F14706A4864}"/>
                </c:ext>
              </c:extLst>
            </c:dLbl>
            <c:dLbl>
              <c:idx val="8"/>
              <c:layout>
                <c:manualLayout>
                  <c:x val="-0.11051108100491322"/>
                  <c:y val="-8.8081494455135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0A-45C6-9699-3F14706A4864}"/>
                </c:ext>
              </c:extLst>
            </c:dLbl>
            <c:dLbl>
              <c:idx val="9"/>
              <c:layout>
                <c:manualLayout>
                  <c:x val="-5.936834706787137E-2"/>
                  <c:y val="-0.10184422796375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0A-45C6-9699-3F14706A4864}"/>
                </c:ext>
              </c:extLst>
            </c:dLbl>
            <c:dLbl>
              <c:idx val="10"/>
              <c:layout>
                <c:manualLayout>
                  <c:x val="-2.702682054781962E-2"/>
                  <c:y val="4.9545840631013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0A-45C6-9699-3F14706A4864}"/>
                </c:ext>
              </c:extLst>
            </c:dLbl>
            <c:dLbl>
              <c:idx val="11"/>
              <c:layout>
                <c:manualLayout>
                  <c:x val="0.19168361395918398"/>
                  <c:y val="2.37725295550513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0A-45C6-9699-3F14706A4864}"/>
                </c:ext>
              </c:extLst>
            </c:dLbl>
            <c:dLbl>
              <c:idx val="12"/>
              <c:layout>
                <c:manualLayout>
                  <c:x val="-5.3503750258901986E-2"/>
                  <c:y val="-4.6793293929290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0A-45C6-9699-3F14706A4864}"/>
                </c:ext>
              </c:extLst>
            </c:dLbl>
            <c:dLbl>
              <c:idx val="13"/>
              <c:layout>
                <c:manualLayout>
                  <c:x val="-3.3746557876901867E-2"/>
                  <c:y val="6.881366754307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0A-45C6-9699-3F14706A4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GIBSS!$H$2:$H$15</c:f>
              <c:numCache>
                <c:formatCode>General</c:formatCode>
                <c:ptCount val="14"/>
                <c:pt idx="0">
                  <c:v>0.14798206278026904</c:v>
                </c:pt>
                <c:pt idx="1">
                  <c:v>0.12630784165677919</c:v>
                </c:pt>
                <c:pt idx="2">
                  <c:v>0.3776179394965094</c:v>
                </c:pt>
                <c:pt idx="3">
                  <c:v>0.18563218390804595</c:v>
                </c:pt>
                <c:pt idx="4">
                  <c:v>5.1242236024844713E-2</c:v>
                </c:pt>
                <c:pt idx="5">
                  <c:v>4.8258713577318264E-2</c:v>
                </c:pt>
                <c:pt idx="6">
                  <c:v>3.741452153839453E-2</c:v>
                </c:pt>
                <c:pt idx="7">
                  <c:v>0.37354538401861909</c:v>
                </c:pt>
                <c:pt idx="8">
                  <c:v>3.879115303925737E-2</c:v>
                </c:pt>
                <c:pt idx="9">
                  <c:v>7.8628432109090388E-2</c:v>
                </c:pt>
                <c:pt idx="10">
                  <c:v>0.53595627170756699</c:v>
                </c:pt>
                <c:pt idx="11">
                  <c:v>4.1946764175195994E-2</c:v>
                </c:pt>
                <c:pt idx="12">
                  <c:v>0.87206132332659803</c:v>
                </c:pt>
                <c:pt idx="13">
                  <c:v>0.95175148711169866</c:v>
                </c:pt>
              </c:numCache>
            </c:numRef>
          </c:xVal>
          <c:yVal>
            <c:numRef>
              <c:f>GIBSS!$B$2:$B$15</c:f>
              <c:numCache>
                <c:formatCode>0.00</c:formatCode>
                <c:ptCount val="14"/>
                <c:pt idx="0">
                  <c:v>219.8</c:v>
                </c:pt>
                <c:pt idx="1">
                  <c:v>148.6</c:v>
                </c:pt>
                <c:pt idx="2">
                  <c:v>718.8</c:v>
                </c:pt>
                <c:pt idx="3">
                  <c:v>203.6</c:v>
                </c:pt>
                <c:pt idx="4">
                  <c:v>97.42</c:v>
                </c:pt>
                <c:pt idx="5">
                  <c:v>83.83</c:v>
                </c:pt>
                <c:pt idx="6">
                  <c:v>92.66</c:v>
                </c:pt>
                <c:pt idx="7">
                  <c:v>463.6</c:v>
                </c:pt>
                <c:pt idx="8">
                  <c:v>97.45</c:v>
                </c:pt>
                <c:pt idx="9">
                  <c:v>104.8</c:v>
                </c:pt>
                <c:pt idx="10">
                  <c:v>320.3</c:v>
                </c:pt>
                <c:pt idx="11">
                  <c:v>98.18</c:v>
                </c:pt>
                <c:pt idx="12">
                  <c:v>4636</c:v>
                </c:pt>
                <c:pt idx="13">
                  <c:v>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8B2-9E95-13D4D8D042C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NA+K</a:t>
            </a:r>
          </a:p>
        </c:rich>
      </c:tx>
      <c:layout>
        <c:manualLayout>
          <c:xMode val="edge"/>
          <c:yMode val="edge"/>
          <c:x val="0.407122407311089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8754219251073144E-2"/>
          <c:y val="4.6625251788234928E-2"/>
          <c:w val="0.87786191154991622"/>
          <c:h val="0.88506182044619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30877835740078E-2"/>
                  <c:y val="-6.3949604086490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43-ADFA-4E3F46E289D6}"/>
                </c:ext>
              </c:extLst>
            </c:dLbl>
            <c:dLbl>
              <c:idx val="1"/>
              <c:layout>
                <c:manualLayout>
                  <c:x val="-8.218129726233464E-2"/>
                  <c:y val="-3.8369762451894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43-ADFA-4E3F46E289D6}"/>
                </c:ext>
              </c:extLst>
            </c:dLbl>
            <c:dLbl>
              <c:idx val="4"/>
              <c:layout>
                <c:manualLayout>
                  <c:x val="-0.15157883717275059"/>
                  <c:y val="-2.813782579805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43-ADFA-4E3F46E289D6}"/>
                </c:ext>
              </c:extLst>
            </c:dLbl>
            <c:dLbl>
              <c:idx val="5"/>
              <c:layout>
                <c:manualLayout>
                  <c:x val="-7.1223790960690023E-2"/>
                  <c:y val="5.8833635759571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43-ADFA-4E3F46E289D6}"/>
                </c:ext>
              </c:extLst>
            </c:dLbl>
            <c:dLbl>
              <c:idx val="6"/>
              <c:layout>
                <c:manualLayout>
                  <c:x val="1.6436259452466927E-2"/>
                  <c:y val="4.0927746615353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43-ADFA-4E3F46E289D6}"/>
                </c:ext>
              </c:extLst>
            </c:dLbl>
            <c:dLbl>
              <c:idx val="8"/>
              <c:layout>
                <c:manualLayout>
                  <c:x val="-2.3741263653563407E-2"/>
                  <c:y val="8.4413477394167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43-ADFA-4E3F46E289D6}"/>
                </c:ext>
              </c:extLst>
            </c:dLbl>
            <c:dLbl>
              <c:idx val="9"/>
              <c:layout>
                <c:manualLayout>
                  <c:x val="7.3050042010964125E-3"/>
                  <c:y val="-8.6971461557627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43-ADFA-4E3F46E289D6}"/>
                </c:ext>
              </c:extLst>
            </c:dLbl>
            <c:dLbl>
              <c:idx val="11"/>
              <c:layout>
                <c:manualLayout>
                  <c:x val="1.8262510502740963E-2"/>
                  <c:y val="-4.8601699105732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43-ADFA-4E3F46E289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GIBSS!$I$2:$I$15</c:f>
              <c:numCache>
                <c:formatCode>General</c:formatCode>
                <c:ptCount val="14"/>
                <c:pt idx="0">
                  <c:v>0.39983990394236546</c:v>
                </c:pt>
                <c:pt idx="1">
                  <c:v>0.3587868358786836</c:v>
                </c:pt>
                <c:pt idx="2">
                  <c:v>0.68430153567458518</c:v>
                </c:pt>
                <c:pt idx="3">
                  <c:v>0.71220200752823082</c:v>
                </c:pt>
                <c:pt idx="4">
                  <c:v>0.39987752602571952</c:v>
                </c:pt>
                <c:pt idx="5">
                  <c:v>0.35916311507167764</c:v>
                </c:pt>
                <c:pt idx="6">
                  <c:v>0.40864901106268858</c:v>
                </c:pt>
                <c:pt idx="7">
                  <c:v>0.51868878672796326</c:v>
                </c:pt>
                <c:pt idx="8">
                  <c:v>0.40080470442587429</c:v>
                </c:pt>
                <c:pt idx="9">
                  <c:v>0.40664961636828645</c:v>
                </c:pt>
                <c:pt idx="10">
                  <c:v>0.57418982594480239</c:v>
                </c:pt>
                <c:pt idx="11">
                  <c:v>0.42534205829863175</c:v>
                </c:pt>
                <c:pt idx="12">
                  <c:v>0.91588885746225435</c:v>
                </c:pt>
                <c:pt idx="13">
                  <c:v>0.94060669955770082</c:v>
                </c:pt>
              </c:numCache>
            </c:numRef>
          </c:xVal>
          <c:yVal>
            <c:numRef>
              <c:f>GIBSS!$B$2:$B$15</c:f>
              <c:numCache>
                <c:formatCode>0.00</c:formatCode>
                <c:ptCount val="14"/>
                <c:pt idx="0">
                  <c:v>219.8</c:v>
                </c:pt>
                <c:pt idx="1">
                  <c:v>148.6</c:v>
                </c:pt>
                <c:pt idx="2">
                  <c:v>718.8</c:v>
                </c:pt>
                <c:pt idx="3">
                  <c:v>203.6</c:v>
                </c:pt>
                <c:pt idx="4">
                  <c:v>97.42</c:v>
                </c:pt>
                <c:pt idx="5">
                  <c:v>83.83</c:v>
                </c:pt>
                <c:pt idx="6">
                  <c:v>92.66</c:v>
                </c:pt>
                <c:pt idx="7">
                  <c:v>463.6</c:v>
                </c:pt>
                <c:pt idx="8">
                  <c:v>97.45</c:v>
                </c:pt>
                <c:pt idx="9">
                  <c:v>104.8</c:v>
                </c:pt>
                <c:pt idx="10">
                  <c:v>320.3</c:v>
                </c:pt>
                <c:pt idx="11">
                  <c:v>98.18</c:v>
                </c:pt>
                <c:pt idx="12">
                  <c:v>4636</c:v>
                </c:pt>
                <c:pt idx="13">
                  <c:v>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3-4402-B2BF-A946CA81106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GIBSS!$C$2:$C$15</c:f>
              <c:numCache>
                <c:formatCode>0.0000</c:formatCode>
                <c:ptCount val="14"/>
                <c:pt idx="0">
                  <c:v>13.2</c:v>
                </c:pt>
                <c:pt idx="1">
                  <c:v>11.71</c:v>
                </c:pt>
                <c:pt idx="2">
                  <c:v>178.5</c:v>
                </c:pt>
                <c:pt idx="3">
                  <c:v>32.299999999999997</c:v>
                </c:pt>
                <c:pt idx="4">
                  <c:v>3.3</c:v>
                </c:pt>
                <c:pt idx="5">
                  <c:v>3.3769999999999998</c:v>
                </c:pt>
                <c:pt idx="6">
                  <c:v>2.577</c:v>
                </c:pt>
                <c:pt idx="7">
                  <c:v>57.78</c:v>
                </c:pt>
                <c:pt idx="8">
                  <c:v>2.8290000000000002</c:v>
                </c:pt>
                <c:pt idx="9">
                  <c:v>5.5469999999999997</c:v>
                </c:pt>
                <c:pt idx="10">
                  <c:v>94.13</c:v>
                </c:pt>
                <c:pt idx="11">
                  <c:v>2.6269999999999998</c:v>
                </c:pt>
                <c:pt idx="12">
                  <c:v>2719</c:v>
                </c:pt>
                <c:pt idx="13">
                  <c:v>2016</c:v>
                </c:pt>
              </c:numCache>
            </c:numRef>
          </c:xVal>
          <c:yVal>
            <c:numRef>
              <c:f>GIBSS!$J$2:$J$15</c:f>
              <c:numCache>
                <c:formatCode>0.0000</c:formatCode>
                <c:ptCount val="14"/>
                <c:pt idx="0">
                  <c:v>54.61</c:v>
                </c:pt>
                <c:pt idx="1">
                  <c:v>52.58</c:v>
                </c:pt>
                <c:pt idx="2">
                  <c:v>216.8</c:v>
                </c:pt>
                <c:pt idx="3">
                  <c:v>26.6</c:v>
                </c:pt>
                <c:pt idx="4">
                  <c:v>30.97</c:v>
                </c:pt>
                <c:pt idx="5">
                  <c:v>22.42</c:v>
                </c:pt>
                <c:pt idx="6">
                  <c:v>29.09</c:v>
                </c:pt>
                <c:pt idx="7">
                  <c:v>288.2</c:v>
                </c:pt>
                <c:pt idx="8">
                  <c:v>32.159999999999997</c:v>
                </c:pt>
                <c:pt idx="9">
                  <c:v>34.590000000000003</c:v>
                </c:pt>
                <c:pt idx="10">
                  <c:v>60.41</c:v>
                </c:pt>
                <c:pt idx="11">
                  <c:v>33.770000000000003</c:v>
                </c:pt>
                <c:pt idx="12">
                  <c:v>351.6</c:v>
                </c:pt>
                <c:pt idx="13">
                  <c:v>334.3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9-471E-ADC1-FB170678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7086144879421508E-2"/>
          <c:y val="6.5639086008599273E-2"/>
          <c:w val="0.90637930098033159"/>
          <c:h val="0.88663493941270499"/>
        </c:manualLayout>
      </c:layout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7.2304957675892109E-2"/>
                  <c:y val="-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FE-4E2E-A273-5D1C81A74023}"/>
                </c:ext>
              </c:extLst>
            </c:dLbl>
            <c:dLbl>
              <c:idx val="1"/>
              <c:layout>
                <c:manualLayout>
                  <c:x val="-2.487071877981617E-2"/>
                  <c:y val="0.104596774665473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FE-4E2E-A273-5D1C81A74023}"/>
                </c:ext>
              </c:extLst>
            </c:dLbl>
            <c:dLbl>
              <c:idx val="2"/>
              <c:layout>
                <c:manualLayout>
                  <c:x val="-7.0148855907888621E-2"/>
                  <c:y val="-6.3308574139628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FE-4E2E-A273-5D1C81A74023}"/>
                </c:ext>
              </c:extLst>
            </c:dLbl>
            <c:dLbl>
              <c:idx val="3"/>
              <c:layout>
                <c:manualLayout>
                  <c:x val="-2.2714617011812762E-2"/>
                  <c:y val="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FE-4E2E-A273-5D1C81A74023}"/>
                </c:ext>
              </c:extLst>
            </c:dLbl>
            <c:dLbl>
              <c:idx val="4"/>
              <c:layout>
                <c:manualLayout>
                  <c:x val="-8.4562554087782182E-2"/>
                  <c:y val="-0.156652101035197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FE-4E2E-A273-5D1C81A74023}"/>
                </c:ext>
              </c:extLst>
            </c:dLbl>
            <c:dLbl>
              <c:idx val="5"/>
              <c:layout>
                <c:manualLayout>
                  <c:x val="2.7174790115172393E-2"/>
                  <c:y val="8.8048993474559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FE-4E2E-A273-5D1C81A74023}"/>
                </c:ext>
              </c:extLst>
            </c:dLbl>
            <c:dLbl>
              <c:idx val="6"/>
              <c:layout>
                <c:manualLayout>
                  <c:x val="-0.13854040398895806"/>
                  <c:y val="9.083404115685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FE-4E2E-A273-5D1C81A74023}"/>
                </c:ext>
              </c:extLst>
            </c:dLbl>
            <c:dLbl>
              <c:idx val="7"/>
              <c:layout>
                <c:manualLayout>
                  <c:x val="-7.6219046357885734E-3"/>
                  <c:y val="-9.9091681262027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FE-4E2E-A273-5D1C81A74023}"/>
                </c:ext>
              </c:extLst>
            </c:dLbl>
            <c:dLbl>
              <c:idx val="8"/>
              <c:layout>
                <c:manualLayout>
                  <c:x val="-0.11051108100491322"/>
                  <c:y val="-8.80814944551355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FE-4E2E-A273-5D1C81A74023}"/>
                </c:ext>
              </c:extLst>
            </c:dLbl>
            <c:dLbl>
              <c:idx val="9"/>
              <c:layout>
                <c:manualLayout>
                  <c:x val="-5.936834706787137E-2"/>
                  <c:y val="-0.101844227963750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FE-4E2E-A273-5D1C81A74023}"/>
                </c:ext>
              </c:extLst>
            </c:dLbl>
            <c:dLbl>
              <c:idx val="10"/>
              <c:layout>
                <c:manualLayout>
                  <c:x val="-2.702682054781962E-2"/>
                  <c:y val="4.9545840631013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FE-4E2E-A273-5D1C81A74023}"/>
                </c:ext>
              </c:extLst>
            </c:dLbl>
            <c:dLbl>
              <c:idx val="11"/>
              <c:layout>
                <c:manualLayout>
                  <c:x val="0.19168361395918398"/>
                  <c:y val="2.377252955505136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FE-4E2E-A273-5D1C81A74023}"/>
                </c:ext>
              </c:extLst>
            </c:dLbl>
            <c:dLbl>
              <c:idx val="12"/>
              <c:layout>
                <c:manualLayout>
                  <c:x val="-5.3503750258901986E-2"/>
                  <c:y val="-4.6793293929290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FE-4E2E-A273-5D1C81A74023}"/>
                </c:ext>
              </c:extLst>
            </c:dLbl>
            <c:dLbl>
              <c:idx val="13"/>
              <c:layout>
                <c:manualLayout>
                  <c:x val="-3.3746557876901867E-2"/>
                  <c:y val="6.881366754307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FE-4E2E-A273-5D1C81A740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IONES!$H$2:$H$15</c:f>
              <c:numCache>
                <c:formatCode>General</c:formatCode>
                <c:ptCount val="14"/>
                <c:pt idx="0">
                  <c:v>0.14798206278026904</c:v>
                </c:pt>
                <c:pt idx="1">
                  <c:v>0.12630784165677919</c:v>
                </c:pt>
                <c:pt idx="2">
                  <c:v>0.3776179394965094</c:v>
                </c:pt>
                <c:pt idx="3">
                  <c:v>0.18563218390804595</c:v>
                </c:pt>
                <c:pt idx="4">
                  <c:v>5.1242236024844713E-2</c:v>
                </c:pt>
                <c:pt idx="5">
                  <c:v>4.8258713577318264E-2</c:v>
                </c:pt>
                <c:pt idx="6">
                  <c:v>3.741452153839453E-2</c:v>
                </c:pt>
                <c:pt idx="7">
                  <c:v>0.37354538401861909</c:v>
                </c:pt>
                <c:pt idx="8">
                  <c:v>3.879115303925737E-2</c:v>
                </c:pt>
                <c:pt idx="9">
                  <c:v>7.8628432109090388E-2</c:v>
                </c:pt>
                <c:pt idx="10">
                  <c:v>0.53595627170756699</c:v>
                </c:pt>
                <c:pt idx="11">
                  <c:v>4.1946764175195994E-2</c:v>
                </c:pt>
                <c:pt idx="12">
                  <c:v>0.87206132332659803</c:v>
                </c:pt>
                <c:pt idx="13">
                  <c:v>0.95175148711169866</c:v>
                </c:pt>
              </c:numCache>
            </c:numRef>
          </c:xVal>
          <c:yVal>
            <c:numRef>
              <c:f>IONES!$B$2:$B$15</c:f>
              <c:numCache>
                <c:formatCode>0.00</c:formatCode>
                <c:ptCount val="14"/>
                <c:pt idx="0">
                  <c:v>219.8</c:v>
                </c:pt>
                <c:pt idx="1">
                  <c:v>148.6</c:v>
                </c:pt>
                <c:pt idx="2">
                  <c:v>718.8</c:v>
                </c:pt>
                <c:pt idx="3">
                  <c:v>203.6</c:v>
                </c:pt>
                <c:pt idx="4">
                  <c:v>97.42</c:v>
                </c:pt>
                <c:pt idx="5">
                  <c:v>83.83</c:v>
                </c:pt>
                <c:pt idx="6">
                  <c:v>92.66</c:v>
                </c:pt>
                <c:pt idx="7">
                  <c:v>463.6</c:v>
                </c:pt>
                <c:pt idx="8">
                  <c:v>97.45</c:v>
                </c:pt>
                <c:pt idx="9">
                  <c:v>104.8</c:v>
                </c:pt>
                <c:pt idx="10">
                  <c:v>320.3</c:v>
                </c:pt>
                <c:pt idx="11">
                  <c:v>98.18</c:v>
                </c:pt>
                <c:pt idx="12">
                  <c:v>4636</c:v>
                </c:pt>
                <c:pt idx="13">
                  <c:v>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9FE-4E2E-A273-5D1C81A740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  <c:majorUnit val="1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NA+K</a:t>
            </a:r>
          </a:p>
        </c:rich>
      </c:tx>
      <c:layout>
        <c:manualLayout>
          <c:xMode val="edge"/>
          <c:yMode val="edge"/>
          <c:x val="0.407122407311089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8754219251073144E-2"/>
          <c:y val="4.6625251788234928E-2"/>
          <c:w val="0.87786191154991622"/>
          <c:h val="0.88506182044619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930877835740078E-2"/>
                  <c:y val="-6.3949604086490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BD-47CD-838B-965BA9491E45}"/>
                </c:ext>
              </c:extLst>
            </c:dLbl>
            <c:dLbl>
              <c:idx val="1"/>
              <c:layout>
                <c:manualLayout>
                  <c:x val="-8.218129726233464E-2"/>
                  <c:y val="-3.83697624518942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BD-47CD-838B-965BA9491E45}"/>
                </c:ext>
              </c:extLst>
            </c:dLbl>
            <c:dLbl>
              <c:idx val="4"/>
              <c:layout>
                <c:manualLayout>
                  <c:x val="-0.15157883717275059"/>
                  <c:y val="-2.8137825798055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BD-47CD-838B-965BA9491E45}"/>
                </c:ext>
              </c:extLst>
            </c:dLbl>
            <c:dLbl>
              <c:idx val="5"/>
              <c:layout>
                <c:manualLayout>
                  <c:x val="-7.1223790960690023E-2"/>
                  <c:y val="5.8833635759571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BD-47CD-838B-965BA9491E45}"/>
                </c:ext>
              </c:extLst>
            </c:dLbl>
            <c:dLbl>
              <c:idx val="6"/>
              <c:layout>
                <c:manualLayout>
                  <c:x val="1.6436259452466927E-2"/>
                  <c:y val="4.09277466153539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BD-47CD-838B-965BA9491E45}"/>
                </c:ext>
              </c:extLst>
            </c:dLbl>
            <c:dLbl>
              <c:idx val="8"/>
              <c:layout>
                <c:manualLayout>
                  <c:x val="-2.3741263653563407E-2"/>
                  <c:y val="8.4413477394167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BD-47CD-838B-965BA9491E45}"/>
                </c:ext>
              </c:extLst>
            </c:dLbl>
            <c:dLbl>
              <c:idx val="9"/>
              <c:layout>
                <c:manualLayout>
                  <c:x val="7.3050042010964125E-3"/>
                  <c:y val="-8.69714615576271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BD-47CD-838B-965BA9491E45}"/>
                </c:ext>
              </c:extLst>
            </c:dLbl>
            <c:dLbl>
              <c:idx val="11"/>
              <c:layout>
                <c:manualLayout>
                  <c:x val="1.8262510502740963E-2"/>
                  <c:y val="-4.8601699105732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BD-47CD-838B-965BA9491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IONES!$I$2:$I$15</c:f>
              <c:numCache>
                <c:formatCode>General</c:formatCode>
                <c:ptCount val="14"/>
                <c:pt idx="0">
                  <c:v>0.39983990394236546</c:v>
                </c:pt>
                <c:pt idx="1">
                  <c:v>0.3587868358786836</c:v>
                </c:pt>
                <c:pt idx="2">
                  <c:v>0.68430153567458518</c:v>
                </c:pt>
                <c:pt idx="3">
                  <c:v>0.71220200752823082</c:v>
                </c:pt>
                <c:pt idx="4">
                  <c:v>0.39987752602571952</c:v>
                </c:pt>
                <c:pt idx="5">
                  <c:v>0.35916311507167764</c:v>
                </c:pt>
                <c:pt idx="6">
                  <c:v>0.40864901106268858</c:v>
                </c:pt>
                <c:pt idx="7">
                  <c:v>0.51868878672796326</c:v>
                </c:pt>
                <c:pt idx="8">
                  <c:v>0.40080470442587429</c:v>
                </c:pt>
                <c:pt idx="9">
                  <c:v>0.40664961636828645</c:v>
                </c:pt>
                <c:pt idx="10">
                  <c:v>0.57418982594480239</c:v>
                </c:pt>
                <c:pt idx="11">
                  <c:v>0.42534205829863175</c:v>
                </c:pt>
                <c:pt idx="12">
                  <c:v>0.91588885746225435</c:v>
                </c:pt>
                <c:pt idx="13">
                  <c:v>0.94060669955770082</c:v>
                </c:pt>
              </c:numCache>
            </c:numRef>
          </c:xVal>
          <c:yVal>
            <c:numRef>
              <c:f>IONES!$B$2:$B$15</c:f>
              <c:numCache>
                <c:formatCode>0.00</c:formatCode>
                <c:ptCount val="14"/>
                <c:pt idx="0">
                  <c:v>219.8</c:v>
                </c:pt>
                <c:pt idx="1">
                  <c:v>148.6</c:v>
                </c:pt>
                <c:pt idx="2">
                  <c:v>718.8</c:v>
                </c:pt>
                <c:pt idx="3">
                  <c:v>203.6</c:v>
                </c:pt>
                <c:pt idx="4">
                  <c:v>97.42</c:v>
                </c:pt>
                <c:pt idx="5">
                  <c:v>83.83</c:v>
                </c:pt>
                <c:pt idx="6">
                  <c:v>92.66</c:v>
                </c:pt>
                <c:pt idx="7">
                  <c:v>463.6</c:v>
                </c:pt>
                <c:pt idx="8">
                  <c:v>97.45</c:v>
                </c:pt>
                <c:pt idx="9">
                  <c:v>104.8</c:v>
                </c:pt>
                <c:pt idx="10">
                  <c:v>320.3</c:v>
                </c:pt>
                <c:pt idx="11">
                  <c:v>98.18</c:v>
                </c:pt>
                <c:pt idx="12">
                  <c:v>4636</c:v>
                </c:pt>
                <c:pt idx="13">
                  <c:v>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BD-47CD-838B-965BA9491E4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  <c:max val="1.3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logBase val="10"/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IONES!$E$2:$E$15</c:f>
              <c:numCache>
                <c:formatCode>0.000</c:formatCode>
                <c:ptCount val="14"/>
                <c:pt idx="0">
                  <c:v>76</c:v>
                </c:pt>
                <c:pt idx="1">
                  <c:v>81</c:v>
                </c:pt>
                <c:pt idx="2">
                  <c:v>294.2</c:v>
                </c:pt>
                <c:pt idx="3">
                  <c:v>141.69999999999999</c:v>
                </c:pt>
                <c:pt idx="4">
                  <c:v>61.1</c:v>
                </c:pt>
                <c:pt idx="5">
                  <c:v>66.599999999999994</c:v>
                </c:pt>
                <c:pt idx="6">
                  <c:v>66.3</c:v>
                </c:pt>
                <c:pt idx="7">
                  <c:v>96.9</c:v>
                </c:pt>
                <c:pt idx="8">
                  <c:v>70.099999999999994</c:v>
                </c:pt>
                <c:pt idx="9">
                  <c:v>65</c:v>
                </c:pt>
                <c:pt idx="10">
                  <c:v>81.5</c:v>
                </c:pt>
                <c:pt idx="11">
                  <c:v>60</c:v>
                </c:pt>
                <c:pt idx="12">
                  <c:v>398.9</c:v>
                </c:pt>
                <c:pt idx="13">
                  <c:v>102.2</c:v>
                </c:pt>
              </c:numCache>
            </c:numRef>
          </c:xVal>
          <c:yVal>
            <c:numRef>
              <c:f>IONES!$D$2:$D$15</c:f>
              <c:numCache>
                <c:formatCode>General</c:formatCode>
                <c:ptCount val="14"/>
                <c:pt idx="0">
                  <c:v>29.99</c:v>
                </c:pt>
                <c:pt idx="1">
                  <c:v>29.81</c:v>
                </c:pt>
                <c:pt idx="2">
                  <c:v>76.680000000000007</c:v>
                </c:pt>
                <c:pt idx="3">
                  <c:v>18.350000000000001</c:v>
                </c:pt>
                <c:pt idx="4">
                  <c:v>19.600000000000001</c:v>
                </c:pt>
                <c:pt idx="5">
                  <c:v>16.54</c:v>
                </c:pt>
                <c:pt idx="6">
                  <c:v>17.64</c:v>
                </c:pt>
                <c:pt idx="7">
                  <c:v>72.239999999999995</c:v>
                </c:pt>
                <c:pt idx="8">
                  <c:v>19.36</c:v>
                </c:pt>
                <c:pt idx="9">
                  <c:v>20.88</c:v>
                </c:pt>
                <c:pt idx="10">
                  <c:v>44.28</c:v>
                </c:pt>
                <c:pt idx="11">
                  <c:v>19.32</c:v>
                </c:pt>
                <c:pt idx="12">
                  <c:v>124.9</c:v>
                </c:pt>
                <c:pt idx="13">
                  <c:v>72.11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1-4563-BB8A-126154331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IONES!$C$2:$C$15</c:f>
              <c:numCache>
                <c:formatCode>0.0000</c:formatCode>
                <c:ptCount val="14"/>
                <c:pt idx="0">
                  <c:v>13.2</c:v>
                </c:pt>
                <c:pt idx="1">
                  <c:v>11.71</c:v>
                </c:pt>
                <c:pt idx="2">
                  <c:v>178.5</c:v>
                </c:pt>
                <c:pt idx="3">
                  <c:v>32.299999999999997</c:v>
                </c:pt>
                <c:pt idx="4">
                  <c:v>3.3</c:v>
                </c:pt>
                <c:pt idx="5">
                  <c:v>3.3769999999999998</c:v>
                </c:pt>
                <c:pt idx="6">
                  <c:v>2.577</c:v>
                </c:pt>
                <c:pt idx="7">
                  <c:v>57.78</c:v>
                </c:pt>
                <c:pt idx="8">
                  <c:v>2.8290000000000002</c:v>
                </c:pt>
                <c:pt idx="9">
                  <c:v>5.5469999999999997</c:v>
                </c:pt>
                <c:pt idx="10">
                  <c:v>94.13</c:v>
                </c:pt>
                <c:pt idx="11">
                  <c:v>2.6269999999999998</c:v>
                </c:pt>
                <c:pt idx="12">
                  <c:v>2719</c:v>
                </c:pt>
                <c:pt idx="13">
                  <c:v>2016</c:v>
                </c:pt>
              </c:numCache>
            </c:numRef>
          </c:xVal>
          <c:yVal>
            <c:numRef>
              <c:f>IONES!$J$2:$J$15</c:f>
              <c:numCache>
                <c:formatCode>0.0000</c:formatCode>
                <c:ptCount val="14"/>
                <c:pt idx="0">
                  <c:v>54.61</c:v>
                </c:pt>
                <c:pt idx="1">
                  <c:v>52.58</c:v>
                </c:pt>
                <c:pt idx="2">
                  <c:v>216.8</c:v>
                </c:pt>
                <c:pt idx="3">
                  <c:v>26.6</c:v>
                </c:pt>
                <c:pt idx="4">
                  <c:v>30.97</c:v>
                </c:pt>
                <c:pt idx="5">
                  <c:v>22.42</c:v>
                </c:pt>
                <c:pt idx="6">
                  <c:v>29.09</c:v>
                </c:pt>
                <c:pt idx="7">
                  <c:v>288.2</c:v>
                </c:pt>
                <c:pt idx="8">
                  <c:v>32.159999999999997</c:v>
                </c:pt>
                <c:pt idx="9">
                  <c:v>34.590000000000003</c:v>
                </c:pt>
                <c:pt idx="10">
                  <c:v>60.41</c:v>
                </c:pt>
                <c:pt idx="11">
                  <c:v>33.770000000000003</c:v>
                </c:pt>
                <c:pt idx="12">
                  <c:v>351.6</c:v>
                </c:pt>
                <c:pt idx="13">
                  <c:v>334.3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4BE-9262-DB4A29CD6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70912"/>
        <c:axId val="792841632"/>
      </c:scatterChart>
      <c:valAx>
        <c:axId val="6841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2841632"/>
        <c:crosses val="autoZero"/>
        <c:crossBetween val="midCat"/>
      </c:valAx>
      <c:valAx>
        <c:axId val="792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8417091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Fluoruros F-</a:t>
            </a:r>
            <a:r>
              <a:rPr lang="en-US" b="1" baseline="0"/>
              <a:t> (mg/l)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FILTRADO'!$H$9</c:f>
              <c:strCache>
                <c:ptCount val="1"/>
                <c:pt idx="0">
                  <c:v>F-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812-40DF-91BE-1DD3E5AC540D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812-40DF-91BE-1DD3E5AC540D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812-40DF-91BE-1DD3E5AC540D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812-40DF-91BE-1DD3E5AC540D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812-40DF-91BE-1DD3E5AC540D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812-40DF-91BE-1DD3E5AC540D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812-40DF-91BE-1DD3E5AC540D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812-40DF-91BE-1DD3E5AC540D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812-40DF-91BE-1DD3E5AC540D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812-40DF-91BE-1DD3E5AC540D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812-40DF-91BE-1DD3E5AC540D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812-40DF-91BE-1DD3E5AC540D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812-40DF-91BE-1DD3E5AC540D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812-40DF-91BE-1DD3E5AC540D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FILTRADO'!$H$10:$H$23</c:f>
              <c:numCache>
                <c:formatCode>0.000</c:formatCode>
                <c:ptCount val="14"/>
                <c:pt idx="0">
                  <c:v>9.7000000000000003E-2</c:v>
                </c:pt>
                <c:pt idx="1">
                  <c:v>9.8000000000000004E-2</c:v>
                </c:pt>
                <c:pt idx="2">
                  <c:v>0.55100000000000005</c:v>
                </c:pt>
                <c:pt idx="3">
                  <c:v>0.375</c:v>
                </c:pt>
                <c:pt idx="4">
                  <c:v>8.3000000000000004E-2</c:v>
                </c:pt>
                <c:pt idx="5">
                  <c:v>7.8E-2</c:v>
                </c:pt>
                <c:pt idx="6">
                  <c:v>8.1000000000000003E-2</c:v>
                </c:pt>
                <c:pt idx="7">
                  <c:v>0.29699999999999999</c:v>
                </c:pt>
                <c:pt idx="8">
                  <c:v>0.115</c:v>
                </c:pt>
                <c:pt idx="9">
                  <c:v>0.10299999999999999</c:v>
                </c:pt>
                <c:pt idx="10">
                  <c:v>0.1</c:v>
                </c:pt>
                <c:pt idx="11">
                  <c:v>7.1999999999999995E-2</c:v>
                </c:pt>
                <c:pt idx="12">
                  <c:v>1.9419999999999999</c:v>
                </c:pt>
                <c:pt idx="13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12-40DF-91BE-1DD3E5AC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600" b="1">
                    <a:solidFill>
                      <a:sysClr val="windowText" lastClr="000000"/>
                    </a:solidFill>
                  </a:rPr>
                  <a:t>F-(mg/l)</a:t>
                </a:r>
              </a:p>
            </c:rich>
          </c:tx>
          <c:layout>
            <c:manualLayout>
              <c:xMode val="edge"/>
              <c:yMode val="edge"/>
              <c:x val="4.220119452331892E-2"/>
              <c:y val="0.44915864875174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IONES!$E$1</c:f>
              <c:strCache>
                <c:ptCount val="1"/>
                <c:pt idx="0">
                  <c:v>HCO3
 (mg HCO3-/L)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IONES!$D$2:$D$15</c:f>
              <c:numCache>
                <c:formatCode>General</c:formatCode>
                <c:ptCount val="14"/>
                <c:pt idx="0">
                  <c:v>29.99</c:v>
                </c:pt>
                <c:pt idx="1">
                  <c:v>29.81</c:v>
                </c:pt>
                <c:pt idx="2">
                  <c:v>76.680000000000007</c:v>
                </c:pt>
                <c:pt idx="3">
                  <c:v>18.350000000000001</c:v>
                </c:pt>
                <c:pt idx="4">
                  <c:v>19.600000000000001</c:v>
                </c:pt>
                <c:pt idx="5">
                  <c:v>16.54</c:v>
                </c:pt>
                <c:pt idx="6">
                  <c:v>17.64</c:v>
                </c:pt>
                <c:pt idx="7">
                  <c:v>72.239999999999995</c:v>
                </c:pt>
                <c:pt idx="8">
                  <c:v>19.36</c:v>
                </c:pt>
                <c:pt idx="9">
                  <c:v>20.88</c:v>
                </c:pt>
                <c:pt idx="10">
                  <c:v>44.28</c:v>
                </c:pt>
                <c:pt idx="11">
                  <c:v>19.32</c:v>
                </c:pt>
                <c:pt idx="12">
                  <c:v>124.9</c:v>
                </c:pt>
                <c:pt idx="13">
                  <c:v>72.11</c:v>
                </c:pt>
              </c:numCache>
            </c:numRef>
          </c:xVal>
          <c:yVal>
            <c:numRef>
              <c:f>IONES!$E$2:$E$15</c:f>
              <c:numCache>
                <c:formatCode>0.000</c:formatCode>
                <c:ptCount val="14"/>
                <c:pt idx="0">
                  <c:v>76</c:v>
                </c:pt>
                <c:pt idx="1">
                  <c:v>81</c:v>
                </c:pt>
                <c:pt idx="2">
                  <c:v>294.2</c:v>
                </c:pt>
                <c:pt idx="3">
                  <c:v>141.69999999999999</c:v>
                </c:pt>
                <c:pt idx="4">
                  <c:v>61.1</c:v>
                </c:pt>
                <c:pt idx="5">
                  <c:v>66.599999999999994</c:v>
                </c:pt>
                <c:pt idx="6">
                  <c:v>66.3</c:v>
                </c:pt>
                <c:pt idx="7">
                  <c:v>96.9</c:v>
                </c:pt>
                <c:pt idx="8">
                  <c:v>70.099999999999994</c:v>
                </c:pt>
                <c:pt idx="9">
                  <c:v>65</c:v>
                </c:pt>
                <c:pt idx="10">
                  <c:v>81.5</c:v>
                </c:pt>
                <c:pt idx="11">
                  <c:v>60</c:v>
                </c:pt>
                <c:pt idx="12">
                  <c:v>398.9</c:v>
                </c:pt>
                <c:pt idx="13">
                  <c:v>102.2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4-47E2-A69A-EF37FB01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53119"/>
        <c:axId val="782200431"/>
      </c:scatterChart>
      <c:valAx>
        <c:axId val="12426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2200431"/>
        <c:crosses val="autoZero"/>
        <c:crossBetween val="midCat"/>
      </c:valAx>
      <c:valAx>
        <c:axId val="7822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6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IONES!$E$1</c:f>
              <c:strCache>
                <c:ptCount val="1"/>
                <c:pt idx="0">
                  <c:v>HCO3
 (mg HCO3-/L)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IONES!$G$2:$G$15</c:f>
              <c:numCache>
                <c:formatCode>General</c:formatCode>
                <c:ptCount val="14"/>
                <c:pt idx="0">
                  <c:v>17.96</c:v>
                </c:pt>
                <c:pt idx="1">
                  <c:v>15.07</c:v>
                </c:pt>
                <c:pt idx="2">
                  <c:v>164.3</c:v>
                </c:pt>
                <c:pt idx="3">
                  <c:v>43.21</c:v>
                </c:pt>
                <c:pt idx="4">
                  <c:v>11.47</c:v>
                </c:pt>
                <c:pt idx="5">
                  <c:v>7.96</c:v>
                </c:pt>
                <c:pt idx="6">
                  <c:v>10.92</c:v>
                </c:pt>
                <c:pt idx="7">
                  <c:v>75.819999999999993</c:v>
                </c:pt>
                <c:pt idx="8">
                  <c:v>11.51</c:v>
                </c:pt>
                <c:pt idx="9">
                  <c:v>12.78</c:v>
                </c:pt>
                <c:pt idx="10">
                  <c:v>57.76</c:v>
                </c:pt>
                <c:pt idx="11">
                  <c:v>12.65</c:v>
                </c:pt>
                <c:pt idx="12">
                  <c:v>1315</c:v>
                </c:pt>
                <c:pt idx="13">
                  <c:v>1100</c:v>
                </c:pt>
              </c:numCache>
            </c:numRef>
          </c:xVal>
          <c:yVal>
            <c:numRef>
              <c:f>IONES!$E$2:$E$15</c:f>
              <c:numCache>
                <c:formatCode>0.000</c:formatCode>
                <c:ptCount val="14"/>
                <c:pt idx="0">
                  <c:v>76</c:v>
                </c:pt>
                <c:pt idx="1">
                  <c:v>81</c:v>
                </c:pt>
                <c:pt idx="2">
                  <c:v>294.2</c:v>
                </c:pt>
                <c:pt idx="3">
                  <c:v>141.69999999999999</c:v>
                </c:pt>
                <c:pt idx="4">
                  <c:v>61.1</c:v>
                </c:pt>
                <c:pt idx="5">
                  <c:v>66.599999999999994</c:v>
                </c:pt>
                <c:pt idx="6">
                  <c:v>66.3</c:v>
                </c:pt>
                <c:pt idx="7">
                  <c:v>96.9</c:v>
                </c:pt>
                <c:pt idx="8">
                  <c:v>70.099999999999994</c:v>
                </c:pt>
                <c:pt idx="9">
                  <c:v>65</c:v>
                </c:pt>
                <c:pt idx="10">
                  <c:v>81.5</c:v>
                </c:pt>
                <c:pt idx="11">
                  <c:v>60</c:v>
                </c:pt>
                <c:pt idx="12">
                  <c:v>398.9</c:v>
                </c:pt>
                <c:pt idx="13">
                  <c:v>102.2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8-4AF5-991A-54BE2299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653119"/>
        <c:axId val="782200431"/>
      </c:scatterChart>
      <c:valAx>
        <c:axId val="124265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2200431"/>
        <c:crosses val="autoZero"/>
        <c:crossBetween val="midCat"/>
      </c:valAx>
      <c:valAx>
        <c:axId val="7822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4265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Título del gráfico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plantilla!$B$2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plantilla!$A$3:$A$16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plantilla!$B$3:$B$16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5.0000000000000001E-4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5-42AB-8BAD-F4FC21A4DAFC}"/>
            </c:ext>
          </c:extLst>
        </c:ser>
        <c:ser>
          <c:idx val="1"/>
          <c:order val="1"/>
          <c:tx>
            <c:strRef>
              <c:f>plantilla!$C$2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plantilla!$A$3:$A$16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plantilla!$C$3:$C$16</c:f>
              <c:numCache>
                <c:formatCode>0.0000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5-42AB-8BAD-F4FC21A4DAFC}"/>
            </c:ext>
          </c:extLst>
        </c:ser>
        <c:ser>
          <c:idx val="2"/>
          <c:order val="2"/>
          <c:tx>
            <c:strRef>
              <c:f>plantilla!$D$2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plantilla!$A$3:$A$16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plantilla!$D$3:$D$16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5-42AB-8BAD-F4FC21A4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Título del gráfico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plantilla!$F$2</c:f>
              <c:strCache>
                <c:ptCount val="1"/>
                <c:pt idx="0">
                  <c:v>Arsénico total (As)mg/L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plantilla!$A$3:$A$16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plantilla!$F$3:$F$16</c:f>
              <c:numCache>
                <c:formatCode>General</c:formatCode>
                <c:ptCount val="14"/>
                <c:pt idx="0">
                  <c:v>0.1681</c:v>
                </c:pt>
                <c:pt idx="1">
                  <c:v>0.19550000000000001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0.37709999999999999</c:v>
                </c:pt>
                <c:pt idx="5">
                  <c:v>9.5699999999999993E-2</c:v>
                </c:pt>
                <c:pt idx="6">
                  <c:v>0.37519999999999998</c:v>
                </c:pt>
                <c:pt idx="7">
                  <c:v>5.0000000000000001E-4</c:v>
                </c:pt>
                <c:pt idx="8">
                  <c:v>0.4345</c:v>
                </c:pt>
                <c:pt idx="9">
                  <c:v>0.25269999999999998</c:v>
                </c:pt>
                <c:pt idx="10">
                  <c:v>0.16880000000000001</c:v>
                </c:pt>
                <c:pt idx="11">
                  <c:v>0.81830000000000003</c:v>
                </c:pt>
                <c:pt idx="12">
                  <c:v>7.9600000000000004E-2</c:v>
                </c:pt>
                <c:pt idx="1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878-B621-C55D2B30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Título del gráfico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'plantilla (2)'!$B$2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'plantilla (2)'!$A$3:$A$16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'plantilla (2)'!$B$3:$B$16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5.0000000000000001E-4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F-4D9B-8095-0214F71F88F8}"/>
            </c:ext>
          </c:extLst>
        </c:ser>
        <c:ser>
          <c:idx val="1"/>
          <c:order val="1"/>
          <c:tx>
            <c:strRef>
              <c:f>'plantilla (2)'!$C$2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'plantilla (2)'!$A$3:$A$16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'plantilla (2)'!$C$3:$C$16</c:f>
              <c:numCache>
                <c:formatCode>0.0000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F-4D9B-8095-0214F71F88F8}"/>
            </c:ext>
          </c:extLst>
        </c:ser>
        <c:ser>
          <c:idx val="2"/>
          <c:order val="2"/>
          <c:tx>
            <c:strRef>
              <c:f>'plantilla (2)'!$D$2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'plantilla (2)'!$A$3:$A$16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'plantilla (2)'!$D$3:$D$16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F-4D9B-8095-0214F71F88F8}"/>
            </c:ext>
          </c:extLst>
        </c:ser>
        <c:ser>
          <c:idx val="3"/>
          <c:order val="3"/>
          <c:tx>
            <c:strRef>
              <c:f>'plantilla (2)'!$E$2</c:f>
              <c:strCache>
                <c:ptCount val="1"/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'plantilla (2)'!$A$3:$A$16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'plantilla (2)'!$E$3:$E$16</c:f>
              <c:numCache>
                <c:formatCode>0.0000</c:formatCode>
                <c:ptCount val="14"/>
                <c:pt idx="0">
                  <c:v>5.8099999999999992E-2</c:v>
                </c:pt>
                <c:pt idx="1">
                  <c:v>8.5500000000000007E-2</c:v>
                </c:pt>
                <c:pt idx="2">
                  <c:v>0</c:v>
                </c:pt>
                <c:pt idx="3">
                  <c:v>0</c:v>
                </c:pt>
                <c:pt idx="4">
                  <c:v>6.7099999999999979E-2</c:v>
                </c:pt>
                <c:pt idx="5">
                  <c:v>8.5699999999999998E-2</c:v>
                </c:pt>
                <c:pt idx="6">
                  <c:v>6.5199999999999966E-2</c:v>
                </c:pt>
                <c:pt idx="7">
                  <c:v>0</c:v>
                </c:pt>
                <c:pt idx="8">
                  <c:v>0.12449999999999999</c:v>
                </c:pt>
                <c:pt idx="9">
                  <c:v>-5.7300000000000038E-2</c:v>
                </c:pt>
                <c:pt idx="10">
                  <c:v>5.8799999999999998E-2</c:v>
                </c:pt>
                <c:pt idx="11">
                  <c:v>0.50830000000000009</c:v>
                </c:pt>
                <c:pt idx="12">
                  <c:v>6.9600000000000009E-2</c:v>
                </c:pt>
                <c:pt idx="13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F-4D9B-8095-0214F71F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Título del gráfico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'plantilla (2)'!$G$2</c:f>
              <c:strCache>
                <c:ptCount val="1"/>
                <c:pt idx="0">
                  <c:v>Arsénico total (As)mg/L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'plantilla (2)'!$A$3:$A$16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'plantilla (2)'!$G$3:$G$16</c:f>
              <c:numCache>
                <c:formatCode>General</c:formatCode>
                <c:ptCount val="14"/>
                <c:pt idx="0">
                  <c:v>0.1681</c:v>
                </c:pt>
                <c:pt idx="1">
                  <c:v>0.19550000000000001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0.37709999999999999</c:v>
                </c:pt>
                <c:pt idx="5">
                  <c:v>9.5699999999999993E-2</c:v>
                </c:pt>
                <c:pt idx="6">
                  <c:v>0.37519999999999998</c:v>
                </c:pt>
                <c:pt idx="7">
                  <c:v>5.0000000000000001E-4</c:v>
                </c:pt>
                <c:pt idx="8">
                  <c:v>0.4345</c:v>
                </c:pt>
                <c:pt idx="9">
                  <c:v>0.25269999999999998</c:v>
                </c:pt>
                <c:pt idx="10">
                  <c:v>0.16880000000000001</c:v>
                </c:pt>
                <c:pt idx="11">
                  <c:v>0.81830000000000003</c:v>
                </c:pt>
                <c:pt idx="12">
                  <c:v>7.9600000000000004E-2</c:v>
                </c:pt>
                <c:pt idx="1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B-493D-94B3-978B2D1B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Aluminio total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AL!$A$3:$A$16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AL!$B$3:$B$16</c:f>
              <c:numCache>
                <c:formatCode>General</c:formatCode>
                <c:ptCount val="14"/>
                <c:pt idx="0">
                  <c:v>3.72</c:v>
                </c:pt>
                <c:pt idx="1">
                  <c:v>4.4429999999999996</c:v>
                </c:pt>
                <c:pt idx="2">
                  <c:v>0</c:v>
                </c:pt>
                <c:pt idx="3">
                  <c:v>2.8000000000000001E-2</c:v>
                </c:pt>
                <c:pt idx="4">
                  <c:v>5</c:v>
                </c:pt>
                <c:pt idx="5">
                  <c:v>2.0049999999999999</c:v>
                </c:pt>
                <c:pt idx="6">
                  <c:v>5</c:v>
                </c:pt>
                <c:pt idx="7">
                  <c:v>1.2E-2</c:v>
                </c:pt>
                <c:pt idx="8">
                  <c:v>5</c:v>
                </c:pt>
                <c:pt idx="9">
                  <c:v>4.8460000000000001</c:v>
                </c:pt>
                <c:pt idx="10">
                  <c:v>3.9510000000000001</c:v>
                </c:pt>
                <c:pt idx="11">
                  <c:v>5</c:v>
                </c:pt>
                <c:pt idx="12">
                  <c:v>0.54400000000000004</c:v>
                </c:pt>
                <c:pt idx="13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7-43D9-8F58-82FD3C95E297}"/>
            </c:ext>
          </c:extLst>
        </c:ser>
        <c:ser>
          <c:idx val="1"/>
          <c:order val="1"/>
          <c:tx>
            <c:strRef>
              <c:f>AL!$C$2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AL!$A$3:$A$16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AL!$C$3:$C$16</c:f>
              <c:numCache>
                <c:formatCode>0.0000</c:formatCode>
                <c:ptCount val="14"/>
                <c:pt idx="4">
                  <c:v>1.3330000000000002</c:v>
                </c:pt>
                <c:pt idx="6">
                  <c:v>2.3739999999999997</c:v>
                </c:pt>
                <c:pt idx="8">
                  <c:v>3.0920000000000005</c:v>
                </c:pt>
                <c:pt idx="11">
                  <c:v>4.5129999999999999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7-43D9-8F58-82FD3C95E297}"/>
            </c:ext>
          </c:extLst>
        </c:ser>
        <c:ser>
          <c:idx val="2"/>
          <c:order val="2"/>
          <c:tx>
            <c:strRef>
              <c:f>AL!$D$2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AL!$A$3:$A$16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AL!$D$3:$D$16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457-43D9-8F58-82FD3C95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AL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Título del gráfico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4553322624240252E-2"/>
          <c:y val="7.053958333333335E-2"/>
          <c:w val="0.90316035861719857"/>
          <c:h val="0.83680486954783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AL!$F$2</c:f>
              <c:strCache>
                <c:ptCount val="1"/>
                <c:pt idx="0">
                  <c:v>Al 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AL!$A$3:$A$16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AL!$F$3:$F$16</c:f>
              <c:numCache>
                <c:formatCode>General</c:formatCode>
                <c:ptCount val="14"/>
                <c:pt idx="0">
                  <c:v>3.72</c:v>
                </c:pt>
                <c:pt idx="1">
                  <c:v>4.4429999999999996</c:v>
                </c:pt>
                <c:pt idx="3">
                  <c:v>2.8000000000000001E-2</c:v>
                </c:pt>
                <c:pt idx="4">
                  <c:v>6.3330000000000002</c:v>
                </c:pt>
                <c:pt idx="5">
                  <c:v>2.0049999999999999</c:v>
                </c:pt>
                <c:pt idx="6">
                  <c:v>7.3739999999999997</c:v>
                </c:pt>
                <c:pt idx="7">
                  <c:v>1.2E-2</c:v>
                </c:pt>
                <c:pt idx="8">
                  <c:v>8.0920000000000005</c:v>
                </c:pt>
                <c:pt idx="9">
                  <c:v>4.8460000000000001</c:v>
                </c:pt>
                <c:pt idx="10">
                  <c:v>3.9510000000000001</c:v>
                </c:pt>
                <c:pt idx="11">
                  <c:v>9.5129999999999999</c:v>
                </c:pt>
                <c:pt idx="12">
                  <c:v>0.54400000000000004</c:v>
                </c:pt>
                <c:pt idx="13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366-9FE6-656B85D0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ANTIMONIO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Sb!$B$2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Sb!$B$3:$B$16</c:f>
              <c:numCache>
                <c:formatCode>General</c:formatCode>
                <c:ptCount val="14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0.02</c:v>
                </c:pt>
                <c:pt idx="5">
                  <c:v>1.21E-2</c:v>
                </c:pt>
                <c:pt idx="6">
                  <c:v>0.02</c:v>
                </c:pt>
                <c:pt idx="7">
                  <c:v>0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2.2000000000000001E-3</c:v>
                </c:pt>
                <c:pt idx="13">
                  <c:v>1.5299999999999999E-2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F-4A00-9100-215C245585F7}"/>
            </c:ext>
          </c:extLst>
        </c:ser>
        <c:ser>
          <c:idx val="1"/>
          <c:order val="1"/>
          <c:tx>
            <c:strRef>
              <c:f>Sb!$C$2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Sb!$C$3:$C$16</c:f>
              <c:numCache>
                <c:formatCode>0.0000</c:formatCode>
                <c:ptCount val="14"/>
                <c:pt idx="0">
                  <c:v>1.8499999999999999E-2</c:v>
                </c:pt>
                <c:pt idx="1">
                  <c:v>2.4799999999999999E-2</c:v>
                </c:pt>
                <c:pt idx="4">
                  <c:v>9.7000000000000003E-3</c:v>
                </c:pt>
                <c:pt idx="6">
                  <c:v>9.1999999999999998E-3</c:v>
                </c:pt>
                <c:pt idx="8">
                  <c:v>1.3599999999999998E-2</c:v>
                </c:pt>
                <c:pt idx="9">
                  <c:v>2.8000000000000004E-3</c:v>
                </c:pt>
                <c:pt idx="10">
                  <c:v>6.9999999999999923E-4</c:v>
                </c:pt>
                <c:pt idx="11">
                  <c:v>2.1899999999999999E-2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F-4A00-9100-215C245585F7}"/>
            </c:ext>
          </c:extLst>
        </c:ser>
        <c:ser>
          <c:idx val="2"/>
          <c:order val="2"/>
          <c:tx>
            <c:strRef>
              <c:f>Sb!$D$2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Sb!$D$3:$D$16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F-4A00-9100-215C24558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ANTIMONIO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Sb!$F$2</c:f>
              <c:strCache>
                <c:ptCount val="1"/>
                <c:pt idx="0">
                  <c:v>Sb 
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Sb!$F$3:$F$16</c:f>
              <c:numCache>
                <c:formatCode>General</c:formatCode>
                <c:ptCount val="14"/>
                <c:pt idx="0">
                  <c:v>3.85E-2</c:v>
                </c:pt>
                <c:pt idx="1">
                  <c:v>4.48E-2</c:v>
                </c:pt>
                <c:pt idx="4">
                  <c:v>2.9700000000000001E-2</c:v>
                </c:pt>
                <c:pt idx="5">
                  <c:v>1.21E-2</c:v>
                </c:pt>
                <c:pt idx="6">
                  <c:v>2.92E-2</c:v>
                </c:pt>
                <c:pt idx="8">
                  <c:v>3.3599999999999998E-2</c:v>
                </c:pt>
                <c:pt idx="9">
                  <c:v>2.2800000000000001E-2</c:v>
                </c:pt>
                <c:pt idx="10">
                  <c:v>2.07E-2</c:v>
                </c:pt>
                <c:pt idx="11">
                  <c:v>4.19E-2</c:v>
                </c:pt>
                <c:pt idx="12">
                  <c:v>2.2000000000000001E-3</c:v>
                </c:pt>
                <c:pt idx="13">
                  <c:v>1.5299999999999999E-2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7-4A8A-B3DC-2535E8705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cap="all" baseline="0"/>
              <a:t>Fósforo total P </a:t>
            </a:r>
            <a:r>
              <a:rPr lang="en-US" sz="1600" b="1"/>
              <a:t>(mg/l)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FILTRADO'!$I$9</c:f>
              <c:strCache>
                <c:ptCount val="1"/>
                <c:pt idx="0">
                  <c:v>P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244-47CE-BF3A-CA5C4D32CFBC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244-47CE-BF3A-CA5C4D32CFBC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244-47CE-BF3A-CA5C4D32CFBC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244-47CE-BF3A-CA5C4D32CFBC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244-47CE-BF3A-CA5C4D32CFBC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244-47CE-BF3A-CA5C4D32CFBC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244-47CE-BF3A-CA5C4D32CFBC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244-47CE-BF3A-CA5C4D32CFBC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244-47CE-BF3A-CA5C4D32CFBC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244-47CE-BF3A-CA5C4D32CFBC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244-47CE-BF3A-CA5C4D32CFBC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244-47CE-BF3A-CA5C4D32CFBC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244-47CE-BF3A-CA5C4D32CFBC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244-47CE-BF3A-CA5C4D32CFBC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FILTRADO'!$I$10:$I$23</c:f>
              <c:numCache>
                <c:formatCode>0.00</c:formatCode>
                <c:ptCount val="14"/>
                <c:pt idx="0">
                  <c:v>0.27</c:v>
                </c:pt>
                <c:pt idx="1">
                  <c:v>0.13</c:v>
                </c:pt>
                <c:pt idx="2">
                  <c:v>0.1</c:v>
                </c:pt>
                <c:pt idx="3">
                  <c:v>0.16</c:v>
                </c:pt>
                <c:pt idx="4">
                  <c:v>0.17</c:v>
                </c:pt>
                <c:pt idx="5">
                  <c:v>0.12</c:v>
                </c:pt>
                <c:pt idx="6">
                  <c:v>0.18</c:v>
                </c:pt>
                <c:pt idx="7">
                  <c:v>0</c:v>
                </c:pt>
                <c:pt idx="8">
                  <c:v>0.21</c:v>
                </c:pt>
                <c:pt idx="9">
                  <c:v>0.15</c:v>
                </c:pt>
                <c:pt idx="10">
                  <c:v>0.12</c:v>
                </c:pt>
                <c:pt idx="11">
                  <c:v>0.23</c:v>
                </c:pt>
                <c:pt idx="12">
                  <c:v>0.24</c:v>
                </c:pt>
                <c:pt idx="1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44-47CE-BF3A-CA5C4D32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600" b="1">
                    <a:solidFill>
                      <a:sysClr val="windowText" lastClr="000000"/>
                    </a:solidFill>
                  </a:rPr>
                  <a:t>P(mg/l)</a:t>
                </a:r>
              </a:p>
            </c:rich>
          </c:tx>
          <c:layout>
            <c:manualLayout>
              <c:xMode val="edge"/>
              <c:yMode val="edge"/>
              <c:x val="3.4342092927337683E-2"/>
              <c:y val="0.44261560565088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ARSÉNICO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Sr!$B$2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Sr!$A$3:$A$16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Sr!$B$3:$B$16</c:f>
              <c:numCache>
                <c:formatCode>General</c:formatCode>
                <c:ptCount val="14"/>
                <c:pt idx="0">
                  <c:v>0.01</c:v>
                </c:pt>
                <c:pt idx="1">
                  <c:v>0.01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5.0000000000000001E-4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9B8-8C1A-A0E30C9B2C28}"/>
            </c:ext>
          </c:extLst>
        </c:ser>
        <c:ser>
          <c:idx val="1"/>
          <c:order val="1"/>
          <c:tx>
            <c:strRef>
              <c:f>Sr!$C$2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Sr!$A$3:$A$16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Sr!$C$3:$C$16</c:f>
              <c:numCache>
                <c:formatCode>0.0000</c:formatCode>
                <c:ptCount val="14"/>
                <c:pt idx="0">
                  <c:v>9.0000000000000011E-2</c:v>
                </c:pt>
                <c:pt idx="1">
                  <c:v>9.0000000000000011E-2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8.5699999999999998E-2</c:v>
                </c:pt>
                <c:pt idx="6">
                  <c:v>0.09</c:v>
                </c:pt>
                <c:pt idx="7">
                  <c:v>0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6.9600000000000009E-2</c:v>
                </c:pt>
                <c:pt idx="13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1-49B8-8C1A-A0E30C9B2C28}"/>
            </c:ext>
          </c:extLst>
        </c:ser>
        <c:ser>
          <c:idx val="2"/>
          <c:order val="2"/>
          <c:tx>
            <c:strRef>
              <c:f>Sr!$D$2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Sr!$A$3:$A$16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Sr!$D$3:$D$16</c:f>
              <c:numCache>
                <c:formatCode>0.0000</c:formatCode>
                <c:ptCount val="14"/>
                <c:pt idx="0">
                  <c:v>6.8099999999999994E-2</c:v>
                </c:pt>
                <c:pt idx="1">
                  <c:v>9.5500000000000002E-2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0.1</c:v>
                </c:pt>
                <c:pt idx="5" formatCode="General">
                  <c:v>0</c:v>
                </c:pt>
                <c:pt idx="6" formatCode="General">
                  <c:v>0.1</c:v>
                </c:pt>
                <c:pt idx="7" formatCode="General">
                  <c:v>0</c:v>
                </c:pt>
                <c:pt idx="8" formatCode="General">
                  <c:v>0.1</c:v>
                </c:pt>
                <c:pt idx="9" formatCode="General">
                  <c:v>0.1</c:v>
                </c:pt>
                <c:pt idx="10" formatCode="General">
                  <c:v>6.88E-2</c:v>
                </c:pt>
                <c:pt idx="11" formatCode="General">
                  <c:v>0.1</c:v>
                </c:pt>
                <c:pt idx="12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1-49B8-8C1A-A0E30C9B2C28}"/>
            </c:ext>
          </c:extLst>
        </c:ser>
        <c:ser>
          <c:idx val="3"/>
          <c:order val="3"/>
          <c:tx>
            <c:strRef>
              <c:f>Sr!$E$2</c:f>
              <c:strCache>
                <c:ptCount val="1"/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Sr!$A$3:$A$16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Sr!$E$3:$E$16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0.17710000000000001</c:v>
                </c:pt>
                <c:pt idx="5">
                  <c:v>0</c:v>
                </c:pt>
                <c:pt idx="6">
                  <c:v>0.17519999999999999</c:v>
                </c:pt>
                <c:pt idx="7">
                  <c:v>0</c:v>
                </c:pt>
                <c:pt idx="8">
                  <c:v>0.23450000000000001</c:v>
                </c:pt>
                <c:pt idx="9">
                  <c:v>5.2699999999999976E-2</c:v>
                </c:pt>
                <c:pt idx="11">
                  <c:v>0.61830000000000007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41-49B8-8C1A-A0E30C9B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ARSÉNICO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8122070807699789E-2"/>
          <c:y val="8.0372894779850226E-2"/>
          <c:w val="0.92010251471857252"/>
          <c:h val="0.811136591893549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Sr!$G$2</c:f>
              <c:strCache>
                <c:ptCount val="1"/>
                <c:pt idx="0">
                  <c:v>As
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Sr!$A$3:$A$16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Sr!$G$3:$G$16</c:f>
              <c:numCache>
                <c:formatCode>General</c:formatCode>
                <c:ptCount val="14"/>
                <c:pt idx="0">
                  <c:v>0.1681</c:v>
                </c:pt>
                <c:pt idx="1">
                  <c:v>0.19550000000000001</c:v>
                </c:pt>
                <c:pt idx="2">
                  <c:v>5.7999999999999996E-3</c:v>
                </c:pt>
                <c:pt idx="3">
                  <c:v>2.3999999999999998E-3</c:v>
                </c:pt>
                <c:pt idx="4">
                  <c:v>0.37709999999999999</c:v>
                </c:pt>
                <c:pt idx="5">
                  <c:v>9.5699999999999993E-2</c:v>
                </c:pt>
                <c:pt idx="6">
                  <c:v>0.37519999999999998</c:v>
                </c:pt>
                <c:pt idx="7">
                  <c:v>5.0000000000000001E-4</c:v>
                </c:pt>
                <c:pt idx="8">
                  <c:v>0.4345</c:v>
                </c:pt>
                <c:pt idx="9">
                  <c:v>0.25269999999999998</c:v>
                </c:pt>
                <c:pt idx="10">
                  <c:v>0.16880000000000001</c:v>
                </c:pt>
                <c:pt idx="11">
                  <c:v>0.81830000000000003</c:v>
                </c:pt>
                <c:pt idx="12">
                  <c:v>7.9600000000000004E-2</c:v>
                </c:pt>
                <c:pt idx="13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A-4EEC-A32B-B6192099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CADMIO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Cd!$B$2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Cd!$A$3:$A$16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Cd!$B$3:$B$16</c:f>
              <c:numCache>
                <c:formatCode>General</c:formatCode>
                <c:ptCount val="14"/>
                <c:pt idx="0">
                  <c:v>2.0999999999999999E-3</c:v>
                </c:pt>
                <c:pt idx="1">
                  <c:v>2.1900000000000001E-3</c:v>
                </c:pt>
                <c:pt idx="4">
                  <c:v>4.4900000000000001E-3</c:v>
                </c:pt>
                <c:pt idx="5">
                  <c:v>1.5399999999999999E-3</c:v>
                </c:pt>
                <c:pt idx="6">
                  <c:v>5.0000000000000001E-3</c:v>
                </c:pt>
                <c:pt idx="8">
                  <c:v>5.0000000000000001E-3</c:v>
                </c:pt>
                <c:pt idx="9">
                  <c:v>3.16E-3</c:v>
                </c:pt>
                <c:pt idx="10">
                  <c:v>2.1900000000000001E-3</c:v>
                </c:pt>
                <c:pt idx="11">
                  <c:v>5.0000000000000001E-3</c:v>
                </c:pt>
                <c:pt idx="12">
                  <c:v>3.4000000000000002E-4</c:v>
                </c:pt>
                <c:pt idx="13">
                  <c:v>5.5999999999999995E-4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9-4AC7-B3C3-8251EEE14FC7}"/>
            </c:ext>
          </c:extLst>
        </c:ser>
        <c:ser>
          <c:idx val="1"/>
          <c:order val="1"/>
          <c:tx>
            <c:strRef>
              <c:f>Cd!$C$2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Cd!$A$3:$A$16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Cd!$C$3:$C$16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2.9900000000000005E-3</c:v>
                </c:pt>
                <c:pt idx="8">
                  <c:v>4.5099999999999993E-3</c:v>
                </c:pt>
                <c:pt idx="9">
                  <c:v>0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9-4AC7-B3C3-8251EEE14FC7}"/>
            </c:ext>
          </c:extLst>
        </c:ser>
        <c:ser>
          <c:idx val="2"/>
          <c:order val="2"/>
          <c:tx>
            <c:strRef>
              <c:f>Cd!$D$2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Cd!$A$3:$A$16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Cd!$D$3:$D$16</c:f>
              <c:numCache>
                <c:formatCode>0.00000</c:formatCode>
                <c:ptCount val="14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2.5999999999999981E-4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9-4AC7-B3C3-8251EEE14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CADMIO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Cd!$G$2</c:f>
              <c:strCache>
                <c:ptCount val="1"/>
                <c:pt idx="0">
                  <c:v>Cd 
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Cd!$A$3:$A$16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Cd!$G$3:$G$16</c:f>
              <c:numCache>
                <c:formatCode>General</c:formatCode>
                <c:ptCount val="14"/>
                <c:pt idx="0">
                  <c:v>2.0999999999999999E-3</c:v>
                </c:pt>
                <c:pt idx="1">
                  <c:v>2.1900000000000001E-3</c:v>
                </c:pt>
                <c:pt idx="4">
                  <c:v>4.4900000000000001E-3</c:v>
                </c:pt>
                <c:pt idx="5">
                  <c:v>1.5399999999999999E-3</c:v>
                </c:pt>
                <c:pt idx="6">
                  <c:v>7.9900000000000006E-3</c:v>
                </c:pt>
                <c:pt idx="8">
                  <c:v>9.5099999999999994E-3</c:v>
                </c:pt>
                <c:pt idx="9">
                  <c:v>3.16E-3</c:v>
                </c:pt>
                <c:pt idx="10">
                  <c:v>2.1900000000000001E-3</c:v>
                </c:pt>
                <c:pt idx="11">
                  <c:v>1.026E-2</c:v>
                </c:pt>
                <c:pt idx="12">
                  <c:v>3.4000000000000002E-4</c:v>
                </c:pt>
                <c:pt idx="13">
                  <c:v>5.5999999999999995E-4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E-44B6-BA82-6EAEAE161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COBRE TOTAL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Cu!$B$2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Cu!$A$3:$A$16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Cu!$B$3:$B$16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3">
                  <c:v>4.0000000000000002E-4</c:v>
                </c:pt>
                <c:pt idx="4">
                  <c:v>0.2</c:v>
                </c:pt>
                <c:pt idx="5">
                  <c:v>0.14729999999999999</c:v>
                </c:pt>
                <c:pt idx="6">
                  <c:v>0.2</c:v>
                </c:pt>
                <c:pt idx="7">
                  <c:v>5.9999999999999995E-4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1.2999999999999999E-2</c:v>
                </c:pt>
                <c:pt idx="13">
                  <c:v>3.9300000000000002E-2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6-4117-A2CA-D4B775786C53}"/>
            </c:ext>
          </c:extLst>
        </c:ser>
        <c:ser>
          <c:idx val="1"/>
          <c:order val="1"/>
          <c:tx>
            <c:strRef>
              <c:f>Cu!$C$2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Cu!$A$3:$A$16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Cu!$C$3:$C$16</c:f>
              <c:numCache>
                <c:formatCode>0.0000</c:formatCode>
                <c:ptCount val="14"/>
                <c:pt idx="0">
                  <c:v>2.7700000000000002E-2</c:v>
                </c:pt>
                <c:pt idx="1">
                  <c:v>3.9099999999999996E-2</c:v>
                </c:pt>
                <c:pt idx="3">
                  <c:v>0</c:v>
                </c:pt>
                <c:pt idx="4">
                  <c:v>0.3</c:v>
                </c:pt>
                <c:pt idx="5">
                  <c:v>0</c:v>
                </c:pt>
                <c:pt idx="6">
                  <c:v>0.3</c:v>
                </c:pt>
                <c:pt idx="7">
                  <c:v>0</c:v>
                </c:pt>
                <c:pt idx="8">
                  <c:v>0.3</c:v>
                </c:pt>
                <c:pt idx="9">
                  <c:v>0.17569999999999997</c:v>
                </c:pt>
                <c:pt idx="10">
                  <c:v>0.11419999999999997</c:v>
                </c:pt>
                <c:pt idx="11">
                  <c:v>0.3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6-4117-A2CA-D4B775786C53}"/>
            </c:ext>
          </c:extLst>
        </c:ser>
        <c:ser>
          <c:idx val="2"/>
          <c:order val="2"/>
          <c:tx>
            <c:strRef>
              <c:f>Cu!$D$2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Cu!$A$3:$A$16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Cu!$D$3:$D$16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8.1300000000000039E-2</c:v>
                </c:pt>
                <c:pt idx="5">
                  <c:v>0</c:v>
                </c:pt>
                <c:pt idx="6">
                  <c:v>0.45469999999999999</c:v>
                </c:pt>
                <c:pt idx="7">
                  <c:v>0</c:v>
                </c:pt>
                <c:pt idx="8">
                  <c:v>0.5109999999999999</c:v>
                </c:pt>
                <c:pt idx="9">
                  <c:v>0</c:v>
                </c:pt>
                <c:pt idx="10">
                  <c:v>0</c:v>
                </c:pt>
                <c:pt idx="11">
                  <c:v>0.58899999999999997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6-4117-A2CA-D4B775786C53}"/>
            </c:ext>
          </c:extLst>
        </c:ser>
        <c:ser>
          <c:idx val="3"/>
          <c:order val="3"/>
          <c:tx>
            <c:strRef>
              <c:f>Cu!$E$2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Cu!$A$3:$A$16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Cu!$E$3:$E$16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6-4117-A2CA-D4B775786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COBRE TOTAL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8028611111111109E-2"/>
          <c:y val="7.9915104166666667E-2"/>
          <c:w val="0.92138805555555559"/>
          <c:h val="0.81221232638888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Cu!$G$2</c:f>
              <c:strCache>
                <c:ptCount val="1"/>
                <c:pt idx="0">
                  <c:v>Cu 
(mg/L)</c:v>
                </c:pt>
              </c:strCache>
            </c:strRef>
          </c:tx>
          <c:spPr>
            <a:solidFill>
              <a:schemeClr val="accent6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Cu!$A$3:$A$16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Cu!$G$3:$G$16</c:f>
              <c:numCache>
                <c:formatCode>General</c:formatCode>
                <c:ptCount val="14"/>
                <c:pt idx="0">
                  <c:v>0.22770000000000001</c:v>
                </c:pt>
                <c:pt idx="1">
                  <c:v>0.23910000000000001</c:v>
                </c:pt>
                <c:pt idx="3">
                  <c:v>4.0000000000000002E-4</c:v>
                </c:pt>
                <c:pt idx="4">
                  <c:v>0.58130000000000004</c:v>
                </c:pt>
                <c:pt idx="5">
                  <c:v>0.14729999999999999</c:v>
                </c:pt>
                <c:pt idx="6">
                  <c:v>0.95469999999999999</c:v>
                </c:pt>
                <c:pt idx="7">
                  <c:v>5.9999999999999995E-4</c:v>
                </c:pt>
                <c:pt idx="8">
                  <c:v>1.0109999999999999</c:v>
                </c:pt>
                <c:pt idx="9">
                  <c:v>0.37569999999999998</c:v>
                </c:pt>
                <c:pt idx="10">
                  <c:v>0.31419999999999998</c:v>
                </c:pt>
                <c:pt idx="11">
                  <c:v>1.089</c:v>
                </c:pt>
                <c:pt idx="12">
                  <c:v>1.2999999999999999E-2</c:v>
                </c:pt>
                <c:pt idx="13">
                  <c:v>3.9300000000000002E-2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8-4864-ADE1-89519AE76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HIERRO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Fe!$A$3:$A$16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Fe!$B$3:$B$16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0.223</c:v>
                </c:pt>
                <c:pt idx="3">
                  <c:v>3.6999999999999998E-2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4.4999999999999998E-2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7-4694-9612-46E2C15A7823}"/>
            </c:ext>
          </c:extLst>
        </c:ser>
        <c:ser>
          <c:idx val="1"/>
          <c:order val="1"/>
          <c:tx>
            <c:strRef>
              <c:f>Fe!$C$2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Fe!$A$3:$A$16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Fe!$C$3:$C$16</c:f>
              <c:numCache>
                <c:formatCode>0.0000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2.91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0.18900000000000006</c:v>
                </c:pt>
                <c:pt idx="13">
                  <c:v>0.39399999999999991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7-4694-9612-46E2C15A7823}"/>
            </c:ext>
          </c:extLst>
        </c:ser>
        <c:ser>
          <c:idx val="2"/>
          <c:order val="2"/>
          <c:tx>
            <c:strRef>
              <c:f>Fe!$D$2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Fe!$A$3:$A$16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Fe!$D$3:$D$16</c:f>
              <c:numCache>
                <c:formatCode>General</c:formatCode>
                <c:ptCount val="14"/>
                <c:pt idx="0">
                  <c:v>3.593</c:v>
                </c:pt>
                <c:pt idx="1">
                  <c:v>3.9949999999999992</c:v>
                </c:pt>
                <c:pt idx="4">
                  <c:v>8.7899999999999991</c:v>
                </c:pt>
                <c:pt idx="6">
                  <c:v>12.46</c:v>
                </c:pt>
                <c:pt idx="8">
                  <c:v>14.86</c:v>
                </c:pt>
                <c:pt idx="9">
                  <c:v>5.0399999999999991</c:v>
                </c:pt>
                <c:pt idx="10">
                  <c:v>2.4219999999999997</c:v>
                </c:pt>
                <c:pt idx="11">
                  <c:v>20.09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57-4694-9612-46E2C15A7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HIERRO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8028611111111109E-2"/>
          <c:y val="7.9915104166666667E-2"/>
          <c:w val="0.92138805555555559"/>
          <c:h val="0.81221232638888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Fe!$F$2</c:f>
              <c:strCache>
                <c:ptCount val="1"/>
                <c:pt idx="0">
                  <c:v>Fe
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Fe!$A$3:$A$16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Fe!$F$3:$F$16</c:f>
              <c:numCache>
                <c:formatCode>General</c:formatCode>
                <c:ptCount val="14"/>
                <c:pt idx="0">
                  <c:v>8.593</c:v>
                </c:pt>
                <c:pt idx="1">
                  <c:v>8.9949999999999992</c:v>
                </c:pt>
                <c:pt idx="2">
                  <c:v>0.223</c:v>
                </c:pt>
                <c:pt idx="3">
                  <c:v>3.6999999999999998E-2</c:v>
                </c:pt>
                <c:pt idx="4">
                  <c:v>13.79</c:v>
                </c:pt>
                <c:pt idx="5">
                  <c:v>3.91</c:v>
                </c:pt>
                <c:pt idx="6">
                  <c:v>17.46</c:v>
                </c:pt>
                <c:pt idx="7">
                  <c:v>4.4999999999999998E-2</c:v>
                </c:pt>
                <c:pt idx="8">
                  <c:v>19.86</c:v>
                </c:pt>
                <c:pt idx="9">
                  <c:v>10.039999999999999</c:v>
                </c:pt>
                <c:pt idx="10">
                  <c:v>7.4219999999999997</c:v>
                </c:pt>
                <c:pt idx="11">
                  <c:v>25.09</c:v>
                </c:pt>
                <c:pt idx="12">
                  <c:v>1.1890000000000001</c:v>
                </c:pt>
                <c:pt idx="13">
                  <c:v>1.3939999999999999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4-4329-81D5-11517C08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MANGANESO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Mn!$B$2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Mn!$A$3:$A$16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Mn!$B$3:$B$16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7.0000000000000001E-3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DA8-A5B1-9C4465A3F90E}"/>
            </c:ext>
          </c:extLst>
        </c:ser>
        <c:ser>
          <c:idx val="1"/>
          <c:order val="1"/>
          <c:tx>
            <c:strRef>
              <c:f>Mn!$C$2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Mn!$A$3:$A$16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Mn!$C$3:$C$16</c:f>
              <c:numCache>
                <c:formatCode>0.0000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4.2799999999999977E-2</c:v>
                </c:pt>
                <c:pt idx="3">
                  <c:v>0</c:v>
                </c:pt>
                <c:pt idx="4">
                  <c:v>0.2</c:v>
                </c:pt>
                <c:pt idx="5">
                  <c:v>1.3600000000000001E-2</c:v>
                </c:pt>
                <c:pt idx="6">
                  <c:v>0.2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6.1699999999999977E-2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6-4DA8-A5B1-9C4465A3F90E}"/>
            </c:ext>
          </c:extLst>
        </c:ser>
        <c:ser>
          <c:idx val="2"/>
          <c:order val="2"/>
          <c:tx>
            <c:strRef>
              <c:f>Mn!$D$2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Mn!$A$3:$A$16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Mn!$D$3:$D$16</c:f>
              <c:numCache>
                <c:formatCode>General</c:formatCode>
                <c:ptCount val="14"/>
                <c:pt idx="0">
                  <c:v>4.0800000000000003E-2</c:v>
                </c:pt>
                <c:pt idx="1">
                  <c:v>3.3499999999999974E-2</c:v>
                </c:pt>
                <c:pt idx="4">
                  <c:v>0.28749999999999998</c:v>
                </c:pt>
                <c:pt idx="6">
                  <c:v>0.57650000000000001</c:v>
                </c:pt>
                <c:pt idx="8">
                  <c:v>0.67</c:v>
                </c:pt>
                <c:pt idx="9">
                  <c:v>0.11470000000000002</c:v>
                </c:pt>
                <c:pt idx="10">
                  <c:v>7.0499999999999952E-2</c:v>
                </c:pt>
                <c:pt idx="11">
                  <c:v>0.66</c:v>
                </c:pt>
                <c:pt idx="12">
                  <c:v>2.0940000000000003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6-4DA8-A5B1-9C4465A3F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MANGANESO</a:t>
            </a:r>
            <a:r>
              <a:rPr lang="es-PE" sz="1400" b="1" baseline="0">
                <a:solidFill>
                  <a:sysClr val="windowText" lastClr="000000"/>
                </a:solidFill>
              </a:rPr>
              <a:t> TOTAL </a:t>
            </a:r>
            <a:r>
              <a:rPr lang="es-PE" sz="1400" b="1">
                <a:solidFill>
                  <a:sysClr val="windowText" lastClr="000000"/>
                </a:solidFill>
              </a:rPr>
              <a:t>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7.3092761905557788E-2"/>
          <c:y val="7.8965055838608411E-2"/>
          <c:w val="0.91553606571761648"/>
          <c:h val="0.81444478753881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Mn!$F$2</c:f>
              <c:strCache>
                <c:ptCount val="1"/>
                <c:pt idx="0">
                  <c:v>Mn
(mg/L)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Mn!$A$3:$A$16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Mn!$F$3:$F$16</c:f>
              <c:numCache>
                <c:formatCode>General</c:formatCode>
                <c:ptCount val="14"/>
                <c:pt idx="0">
                  <c:v>0.44080000000000003</c:v>
                </c:pt>
                <c:pt idx="1">
                  <c:v>0.4335</c:v>
                </c:pt>
                <c:pt idx="2">
                  <c:v>0.24279999999999999</c:v>
                </c:pt>
                <c:pt idx="4">
                  <c:v>0.6875</c:v>
                </c:pt>
                <c:pt idx="5">
                  <c:v>0.21360000000000001</c:v>
                </c:pt>
                <c:pt idx="6">
                  <c:v>0.97650000000000003</c:v>
                </c:pt>
                <c:pt idx="7">
                  <c:v>7.0000000000000001E-3</c:v>
                </c:pt>
                <c:pt idx="8">
                  <c:v>1.07</c:v>
                </c:pt>
                <c:pt idx="9">
                  <c:v>0.51470000000000005</c:v>
                </c:pt>
                <c:pt idx="10">
                  <c:v>0.47049999999999997</c:v>
                </c:pt>
                <c:pt idx="11">
                  <c:v>1.06</c:v>
                </c:pt>
                <c:pt idx="12">
                  <c:v>2.4940000000000002</c:v>
                </c:pt>
                <c:pt idx="13">
                  <c:v>0.26169999999999999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D-48EB-93F3-81242176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Nitratos. NO</a:t>
            </a:r>
            <a:r>
              <a:rPr lang="en-US" b="1" baseline="30000"/>
              <a:t>3-</a:t>
            </a:r>
            <a:r>
              <a:rPr lang="en-US" b="1"/>
              <a:t> + Nitritos. NO</a:t>
            </a:r>
            <a:r>
              <a:rPr lang="en-US" b="1" baseline="30000"/>
              <a:t>2-</a:t>
            </a:r>
            <a:r>
              <a:rPr lang="en-US" b="1"/>
              <a:t> (mg/l)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FILTRADO'!$J$9</c:f>
              <c:strCache>
                <c:ptCount val="1"/>
                <c:pt idx="0">
                  <c:v>NO3- + NO2- 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756-4100-BEDA-CA4EF45B0D5A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756-4100-BEDA-CA4EF45B0D5A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756-4100-BEDA-CA4EF45B0D5A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756-4100-BEDA-CA4EF45B0D5A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756-4100-BEDA-CA4EF45B0D5A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756-4100-BEDA-CA4EF45B0D5A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756-4100-BEDA-CA4EF45B0D5A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756-4100-BEDA-CA4EF45B0D5A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756-4100-BEDA-CA4EF45B0D5A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756-4100-BEDA-CA4EF45B0D5A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756-4100-BEDA-CA4EF45B0D5A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756-4100-BEDA-CA4EF45B0D5A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756-4100-BEDA-CA4EF45B0D5A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756-4100-BEDA-CA4EF45B0D5A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FILTRADO'!$J$10:$J$23</c:f>
              <c:numCache>
                <c:formatCode>0.0000</c:formatCode>
                <c:ptCount val="14"/>
                <c:pt idx="0">
                  <c:v>10.085000000000001</c:v>
                </c:pt>
                <c:pt idx="1">
                  <c:v>5.282</c:v>
                </c:pt>
                <c:pt idx="2">
                  <c:v>2.4E-2</c:v>
                </c:pt>
                <c:pt idx="3">
                  <c:v>2.5380000000000003</c:v>
                </c:pt>
                <c:pt idx="4">
                  <c:v>7.2619999999999996</c:v>
                </c:pt>
                <c:pt idx="5">
                  <c:v>2.3109999999999999</c:v>
                </c:pt>
                <c:pt idx="6">
                  <c:v>7.2719999999999994</c:v>
                </c:pt>
                <c:pt idx="7">
                  <c:v>2.4E-2</c:v>
                </c:pt>
                <c:pt idx="8">
                  <c:v>8.1340000000000003</c:v>
                </c:pt>
                <c:pt idx="9">
                  <c:v>6.718</c:v>
                </c:pt>
                <c:pt idx="10">
                  <c:v>4.6139999999999999</c:v>
                </c:pt>
                <c:pt idx="11">
                  <c:v>5.4659999999999993</c:v>
                </c:pt>
                <c:pt idx="12">
                  <c:v>2.3490000000000002</c:v>
                </c:pt>
                <c:pt idx="13">
                  <c:v>4.1339999999999995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756-4100-BEDA-CA4EF45B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NO</a:t>
                </a:r>
                <a:r>
                  <a:rPr lang="en-US" sz="1600" b="1" i="0" u="none" strike="noStrike" baseline="30000">
                    <a:effectLst/>
                  </a:rPr>
                  <a:t>3-</a:t>
                </a:r>
                <a:r>
                  <a:rPr lang="en-US" sz="1600" b="1" i="0" u="none" strike="noStrike" baseline="0">
                    <a:effectLst/>
                  </a:rPr>
                  <a:t> + NO</a:t>
                </a:r>
                <a:r>
                  <a:rPr lang="en-US" sz="1600" b="1" i="0" u="none" strike="noStrike" baseline="30000">
                    <a:effectLst/>
                  </a:rPr>
                  <a:t>2-</a:t>
                </a:r>
                <a:r>
                  <a:rPr lang="en-US" sz="1600" b="1" i="0" u="none" strike="noStrike" baseline="0">
                    <a:effectLst/>
                  </a:rPr>
                  <a:t> </a:t>
                </a:r>
                <a:r>
                  <a:rPr lang="es-PE" sz="1600" b="1">
                    <a:solidFill>
                      <a:sysClr val="windowText" lastClr="000000"/>
                    </a:solidFill>
                  </a:rPr>
                  <a:t>(mg/l)</a:t>
                </a:r>
              </a:p>
            </c:rich>
          </c:tx>
          <c:layout>
            <c:manualLayout>
              <c:xMode val="edge"/>
              <c:yMode val="edge"/>
              <c:x val="2.2572731954333378E-2"/>
              <c:y val="0.38187174161827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MERCURIO TOTAL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Hg!$B$2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Hg!$A$3:$A$16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Hg!$B$3:$B$16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9.7000000000000005E-4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D-41D6-863B-5995990BD42D}"/>
            </c:ext>
          </c:extLst>
        </c:ser>
        <c:ser>
          <c:idx val="1"/>
          <c:order val="1"/>
          <c:tx>
            <c:strRef>
              <c:f>Hg!$C$2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Hg!$A$3:$A$16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Hg!$C$3:$C$16</c:f>
              <c:numCache>
                <c:formatCode>0.00000</c:formatCode>
                <c:ptCount val="14"/>
                <c:pt idx="0">
                  <c:v>2.6000000000000003E-4</c:v>
                </c:pt>
                <c:pt idx="1">
                  <c:v>6.2999999999999992E-4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D-41D6-863B-5995990BD42D}"/>
            </c:ext>
          </c:extLst>
        </c:ser>
        <c:ser>
          <c:idx val="2"/>
          <c:order val="2"/>
          <c:tx>
            <c:strRef>
              <c:f>Hg!$D$2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Hg!$A$3:$A$16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Hg!$D$3:$D$16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6">
                  <c:v>3.49E-3</c:v>
                </c:pt>
                <c:pt idx="8">
                  <c:v>3.0600000000000002E-3</c:v>
                </c:pt>
                <c:pt idx="9">
                  <c:v>1.6199999999999999E-3</c:v>
                </c:pt>
                <c:pt idx="10">
                  <c:v>6.6E-4</c:v>
                </c:pt>
                <c:pt idx="11">
                  <c:v>4.5300000000000002E-3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D-41D6-863B-5995990BD42D}"/>
            </c:ext>
          </c:extLst>
        </c:ser>
        <c:ser>
          <c:idx val="3"/>
          <c:order val="3"/>
          <c:tx>
            <c:strRef>
              <c:f>Hg!$E$2</c:f>
              <c:strCache>
                <c:ptCount val="1"/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Hg!$A$3:$A$16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Hg!$E$3:$E$16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D-41D6-863B-5995990B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MERCURIO TOTAL 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Hg!$G$2</c:f>
              <c:strCache>
                <c:ptCount val="1"/>
                <c:pt idx="0">
                  <c:v>Hg
(mg/L)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Hg!$A$3:$A$16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Hg!$G$3:$G$16</c:f>
              <c:numCache>
                <c:formatCode>General</c:formatCode>
                <c:ptCount val="14"/>
                <c:pt idx="0">
                  <c:v>1.2600000000000001E-3</c:v>
                </c:pt>
                <c:pt idx="1">
                  <c:v>1.6299999999999999E-3</c:v>
                </c:pt>
                <c:pt idx="4">
                  <c:v>5.0000000000000001E-3</c:v>
                </c:pt>
                <c:pt idx="5">
                  <c:v>9.7000000000000005E-4</c:v>
                </c:pt>
                <c:pt idx="6">
                  <c:v>5.4900000000000001E-3</c:v>
                </c:pt>
                <c:pt idx="8">
                  <c:v>5.0600000000000003E-3</c:v>
                </c:pt>
                <c:pt idx="9">
                  <c:v>3.62E-3</c:v>
                </c:pt>
                <c:pt idx="10">
                  <c:v>2.66E-3</c:v>
                </c:pt>
                <c:pt idx="11">
                  <c:v>6.5300000000000002E-3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9-4258-826E-90AA0893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PLOMO TOTAL(mg/l)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Pb!$B$3:$B$16</c:f>
              <c:numCache>
                <c:formatCode>General</c:formatCode>
                <c:ptCount val="14"/>
                <c:pt idx="0">
                  <c:v>0.05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1.12E-2</c:v>
                </c:pt>
                <c:pt idx="13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7AC-B6AE-137782802064}"/>
            </c:ext>
          </c:extLst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4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Pb!$C$3:$C$16</c:f>
              <c:numCache>
                <c:formatCode>0.0000</c:formatCode>
                <c:ptCount val="14"/>
                <c:pt idx="0">
                  <c:v>0.34650000000000003</c:v>
                </c:pt>
                <c:pt idx="1">
                  <c:v>0.3569</c:v>
                </c:pt>
                <c:pt idx="4">
                  <c:v>0.41620000000000001</c:v>
                </c:pt>
                <c:pt idx="5">
                  <c:v>0.1477</c:v>
                </c:pt>
                <c:pt idx="6">
                  <c:v>0.61</c:v>
                </c:pt>
                <c:pt idx="8">
                  <c:v>0.68359999999999999</c:v>
                </c:pt>
                <c:pt idx="9">
                  <c:v>0.29860000000000003</c:v>
                </c:pt>
                <c:pt idx="10">
                  <c:v>0.22389999999999999</c:v>
                </c:pt>
                <c:pt idx="11">
                  <c:v>0.74929999999999997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C-47AC-B6AE-137782802064}"/>
            </c:ext>
          </c:extLst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Pb!$D$3:$D$16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1DC-47AC-B6AE-13778280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>
                    <a:solidFill>
                      <a:sysClr val="windowText" lastClr="000000"/>
                    </a:solidFill>
                  </a:rPr>
                  <a:t>xx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es-PE" sz="1400" b="1">
                <a:solidFill>
                  <a:sysClr val="windowText" lastClr="000000"/>
                </a:solidFill>
              </a:rPr>
              <a:t>PLOMO TOTAL(mg/l)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ysClr val="windowText" lastClr="000000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8028611111111109E-2"/>
          <c:y val="7.9915104166666667E-2"/>
          <c:w val="0.92491583333333338"/>
          <c:h val="0.81221232638888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Pb!$F$2</c:f>
              <c:strCache>
                <c:ptCount val="1"/>
                <c:pt idx="0">
                  <c:v>Pb
(mg/L)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tx1"/>
              </a:solidFill>
              <a:prstDash val="solid"/>
              <a:miter lim="800000"/>
            </a:ln>
            <a:effectLst/>
          </c:spPr>
          <c:invertIfNegative val="0"/>
          <c:cat>
            <c:strRef>
              <c:f>Pb!$A$3:$A$16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Pb!$F$3:$F$16</c:f>
              <c:numCache>
                <c:formatCode>General</c:formatCode>
                <c:ptCount val="14"/>
                <c:pt idx="0">
                  <c:v>0.39650000000000002</c:v>
                </c:pt>
                <c:pt idx="1">
                  <c:v>0.40689999999999998</c:v>
                </c:pt>
                <c:pt idx="4">
                  <c:v>0.4662</c:v>
                </c:pt>
                <c:pt idx="5">
                  <c:v>0.19769999999999999</c:v>
                </c:pt>
                <c:pt idx="6">
                  <c:v>0.66</c:v>
                </c:pt>
                <c:pt idx="8">
                  <c:v>0.73360000000000003</c:v>
                </c:pt>
                <c:pt idx="9">
                  <c:v>0.34860000000000002</c:v>
                </c:pt>
                <c:pt idx="10">
                  <c:v>0.27389999999999998</c:v>
                </c:pt>
                <c:pt idx="11">
                  <c:v>0.79930000000000001</c:v>
                </c:pt>
                <c:pt idx="12">
                  <c:v>1.12E-2</c:v>
                </c:pt>
                <c:pt idx="13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6-4819-80C2-6763181E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4928"/>
        <c:axId val="728475184"/>
      </c:barChart>
      <c:catAx>
        <c:axId val="12535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728475184"/>
        <c:crosses val="autoZero"/>
        <c:auto val="1"/>
        <c:lblAlgn val="ctr"/>
        <c:lblOffset val="100"/>
        <c:noMultiLvlLbl val="0"/>
      </c:catAx>
      <c:valAx>
        <c:axId val="7284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25351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/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PÁRAMETROS</a:t>
            </a:r>
            <a:r>
              <a:rPr lang="en-US" sz="1400" b="1" baseline="0"/>
              <a:t> FÍSICO-QUÍMICOS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3337120583742079E-2"/>
          <c:y val="8.0505461010922028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PLANTILLA'!$D$44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9D-4B66-95C4-9220DFE80606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69D-4B66-95C4-9220DFE80606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69D-4B66-95C4-9220DFE80606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69D-4B66-95C4-9220DFE80606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69D-4B66-95C4-9220DFE80606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69D-4B66-95C4-9220DFE80606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69D-4B66-95C4-9220DFE80606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69D-4B66-95C4-9220DFE80606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69D-4B66-95C4-9220DFE80606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69D-4B66-95C4-9220DFE80606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69D-4B66-95C4-9220DFE80606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69D-4B66-95C4-9220DFE80606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69D-4B66-95C4-9220DFE80606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69D-4B66-95C4-9220DFE80606}"/>
              </c:ext>
            </c:extLst>
          </c:dPt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PLANTILLA'!$E$44:$O$44</c:f>
              <c:numCache>
                <c:formatCode>General</c:formatCode>
                <c:ptCount val="11"/>
                <c:pt idx="0">
                  <c:v>0</c:v>
                </c:pt>
                <c:pt idx="1">
                  <c:v>5.28E-2</c:v>
                </c:pt>
                <c:pt idx="2">
                  <c:v>0.27968749999999998</c:v>
                </c:pt>
                <c:pt idx="3">
                  <c:v>0</c:v>
                </c:pt>
                <c:pt idx="4">
                  <c:v>1.8000000000000003</c:v>
                </c:pt>
                <c:pt idx="5">
                  <c:v>0</c:v>
                </c:pt>
                <c:pt idx="6">
                  <c:v>0.2014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9D-4B66-95C4-9220DFE80606}"/>
            </c:ext>
          </c:extLst>
        </c:ser>
        <c:ser>
          <c:idx val="1"/>
          <c:order val="1"/>
          <c:tx>
            <c:strRef>
              <c:f>'HQ PLANTILLA'!$D$45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PLANTILLA'!$E$45:$O$45</c:f>
              <c:numCache>
                <c:formatCode>General</c:formatCode>
                <c:ptCount val="11"/>
                <c:pt idx="0">
                  <c:v>0</c:v>
                </c:pt>
                <c:pt idx="1">
                  <c:v>4.6840000000000007E-2</c:v>
                </c:pt>
                <c:pt idx="2">
                  <c:v>0.18881250000000002</c:v>
                </c:pt>
                <c:pt idx="3">
                  <c:v>0</c:v>
                </c:pt>
                <c:pt idx="4">
                  <c:v>0.8666666666666667</c:v>
                </c:pt>
                <c:pt idx="5">
                  <c:v>0</c:v>
                </c:pt>
                <c:pt idx="6">
                  <c:v>0.10534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9D-4B66-95C4-9220DFE80606}"/>
            </c:ext>
          </c:extLst>
        </c:ser>
        <c:ser>
          <c:idx val="2"/>
          <c:order val="2"/>
          <c:tx>
            <c:strRef>
              <c:f>'HQ PLANTILLA'!$D$46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PLANTILLA'!$E$46:$O$46</c:f>
              <c:numCache>
                <c:formatCode>General</c:formatCode>
                <c:ptCount val="11"/>
                <c:pt idx="0">
                  <c:v>0</c:v>
                </c:pt>
                <c:pt idx="1">
                  <c:v>0.71399999999999997</c:v>
                </c:pt>
                <c:pt idx="2">
                  <c:v>0.91625000000000001</c:v>
                </c:pt>
                <c:pt idx="3">
                  <c:v>0</c:v>
                </c:pt>
                <c:pt idx="4">
                  <c:v>0.66666666666666674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0.43360000000000004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9D-4B66-95C4-9220DFE80606}"/>
            </c:ext>
          </c:extLst>
        </c:ser>
        <c:ser>
          <c:idx val="3"/>
          <c:order val="3"/>
          <c:tx>
            <c:strRef>
              <c:f>'HQ PLANTILLA'!$D$47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PLANTILLA'!$E$47:$O$47</c:f>
              <c:numCache>
                <c:formatCode>General</c:formatCode>
                <c:ptCount val="11"/>
                <c:pt idx="0">
                  <c:v>0</c:v>
                </c:pt>
                <c:pt idx="1">
                  <c:v>0.12919999999999998</c:v>
                </c:pt>
                <c:pt idx="2">
                  <c:v>0.25906249999999997</c:v>
                </c:pt>
                <c:pt idx="3">
                  <c:v>0</c:v>
                </c:pt>
                <c:pt idx="4">
                  <c:v>1.0666666666666667</c:v>
                </c:pt>
                <c:pt idx="5">
                  <c:v>0</c:v>
                </c:pt>
                <c:pt idx="6">
                  <c:v>5.0460000000000005E-2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5.3200000000000004E-2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9D-4B66-95C4-9220DFE80606}"/>
            </c:ext>
          </c:extLst>
        </c:ser>
        <c:ser>
          <c:idx val="4"/>
          <c:order val="4"/>
          <c:tx>
            <c:strRef>
              <c:f>'HQ PLANTILLA'!$D$48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PLANTILLA'!$E$48:$O$48</c:f>
              <c:numCache>
                <c:formatCode>General</c:formatCode>
                <c:ptCount val="11"/>
                <c:pt idx="0">
                  <c:v>0</c:v>
                </c:pt>
                <c:pt idx="1">
                  <c:v>1.32E-2</c:v>
                </c:pt>
                <c:pt idx="2">
                  <c:v>0.12362500000000001</c:v>
                </c:pt>
                <c:pt idx="3">
                  <c:v>0</c:v>
                </c:pt>
                <c:pt idx="4">
                  <c:v>1.1333333333333335</c:v>
                </c:pt>
                <c:pt idx="5">
                  <c:v>0</c:v>
                </c:pt>
                <c:pt idx="6">
                  <c:v>0.14493999999999999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6.1939999999999995E-2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9D-4B66-95C4-9220DFE80606}"/>
            </c:ext>
          </c:extLst>
        </c:ser>
        <c:ser>
          <c:idx val="5"/>
          <c:order val="5"/>
          <c:tx>
            <c:strRef>
              <c:f>'HQ PLANTILLA'!$D$49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PLANTILLA'!$E$49:$O$49</c:f>
              <c:numCache>
                <c:formatCode>General</c:formatCode>
                <c:ptCount val="11"/>
                <c:pt idx="0">
                  <c:v>0</c:v>
                </c:pt>
                <c:pt idx="1">
                  <c:v>1.3507999999999999E-2</c:v>
                </c:pt>
                <c:pt idx="2">
                  <c:v>0.10631249999999999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4.5919999999999996E-2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4.4840000000000005E-2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9D-4B66-95C4-9220DFE80606}"/>
            </c:ext>
          </c:extLst>
        </c:ser>
        <c:ser>
          <c:idx val="6"/>
          <c:order val="6"/>
          <c:tx>
            <c:strRef>
              <c:f>'HQ PLANTILLA'!$D$50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PLANTILLA'!$E$50:$O$50</c:f>
              <c:numCache>
                <c:formatCode>General</c:formatCode>
                <c:ptCount val="11"/>
                <c:pt idx="0">
                  <c:v>0</c:v>
                </c:pt>
                <c:pt idx="1">
                  <c:v>1.0307999999999999E-2</c:v>
                </c:pt>
                <c:pt idx="2">
                  <c:v>0.1175625</c:v>
                </c:pt>
                <c:pt idx="3">
                  <c:v>0</c:v>
                </c:pt>
                <c:pt idx="4">
                  <c:v>1.2</c:v>
                </c:pt>
                <c:pt idx="5">
                  <c:v>0</c:v>
                </c:pt>
                <c:pt idx="6">
                  <c:v>0.14513999999999999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5.8180000000000003E-2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69D-4B66-95C4-9220DFE80606}"/>
            </c:ext>
          </c:extLst>
        </c:ser>
        <c:ser>
          <c:idx val="7"/>
          <c:order val="7"/>
          <c:tx>
            <c:strRef>
              <c:f>'HQ PLANTILLA'!$D$51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PLANTILLA'!$E$51:$O$51</c:f>
              <c:numCache>
                <c:formatCode>General</c:formatCode>
                <c:ptCount val="11"/>
                <c:pt idx="0">
                  <c:v>0</c:v>
                </c:pt>
                <c:pt idx="1">
                  <c:v>0.23111999999999999</c:v>
                </c:pt>
                <c:pt idx="2">
                  <c:v>0.59068750000000003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69D-4B66-95C4-9220DFE80606}"/>
            </c:ext>
          </c:extLst>
        </c:ser>
        <c:ser>
          <c:idx val="8"/>
          <c:order val="8"/>
          <c:tx>
            <c:strRef>
              <c:f>'HQ PLANTILLA'!$D$52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PLANTILLA'!$E$52:$O$52</c:f>
              <c:numCache>
                <c:formatCode>General</c:formatCode>
                <c:ptCount val="11"/>
                <c:pt idx="0">
                  <c:v>0</c:v>
                </c:pt>
                <c:pt idx="1">
                  <c:v>1.1316000000000001E-2</c:v>
                </c:pt>
                <c:pt idx="2">
                  <c:v>0.12368750000000001</c:v>
                </c:pt>
                <c:pt idx="3">
                  <c:v>0</c:v>
                </c:pt>
                <c:pt idx="4">
                  <c:v>1.4</c:v>
                </c:pt>
                <c:pt idx="5">
                  <c:v>0</c:v>
                </c:pt>
                <c:pt idx="6">
                  <c:v>0.16238</c:v>
                </c:pt>
                <c:pt idx="7">
                  <c:v>2.7333333333333334E-2</c:v>
                </c:pt>
                <c:pt idx="8">
                  <c:v>0</c:v>
                </c:pt>
                <c:pt idx="9">
                  <c:v>0</c:v>
                </c:pt>
                <c:pt idx="10">
                  <c:v>6.4319999999999988E-2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69D-4B66-95C4-9220DFE80606}"/>
            </c:ext>
          </c:extLst>
        </c:ser>
        <c:ser>
          <c:idx val="9"/>
          <c:order val="9"/>
          <c:tx>
            <c:strRef>
              <c:f>'HQ PLANTILLA'!$D$53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PLANTILLA'!$E$53:$O$53</c:f>
              <c:numCache>
                <c:formatCode>General</c:formatCode>
                <c:ptCount val="11"/>
                <c:pt idx="0">
                  <c:v>0</c:v>
                </c:pt>
                <c:pt idx="1">
                  <c:v>2.2187999999999999E-2</c:v>
                </c:pt>
                <c:pt idx="2">
                  <c:v>0.1330625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0.13406000000000001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6.9180000000000005E-2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69D-4B66-95C4-9220DFE80606}"/>
            </c:ext>
          </c:extLst>
        </c:ser>
        <c:ser>
          <c:idx val="10"/>
          <c:order val="10"/>
          <c:tx>
            <c:strRef>
              <c:f>'HQ PLANTILLA'!$D$54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PLANTILLA'!$E$54:$O$54</c:f>
              <c:numCache>
                <c:formatCode>General</c:formatCode>
                <c:ptCount val="11"/>
                <c:pt idx="0">
                  <c:v>0</c:v>
                </c:pt>
                <c:pt idx="1">
                  <c:v>0.37651999999999997</c:v>
                </c:pt>
                <c:pt idx="2">
                  <c:v>0.40787499999999999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9.1980000000000006E-2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9D-4B66-95C4-9220DFE80606}"/>
            </c:ext>
          </c:extLst>
        </c:ser>
        <c:ser>
          <c:idx val="11"/>
          <c:order val="11"/>
          <c:tx>
            <c:strRef>
              <c:f>'HQ PLANTILLA'!$D$55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PLANTILLA'!$E$55:$O$55</c:f>
              <c:numCache>
                <c:formatCode>General</c:formatCode>
                <c:ptCount val="11"/>
                <c:pt idx="0">
                  <c:v>0</c:v>
                </c:pt>
                <c:pt idx="1">
                  <c:v>1.0508E-2</c:v>
                </c:pt>
                <c:pt idx="2">
                  <c:v>0.12456250000000001</c:v>
                </c:pt>
                <c:pt idx="3">
                  <c:v>0</c:v>
                </c:pt>
                <c:pt idx="4">
                  <c:v>1.5333333333333334</c:v>
                </c:pt>
                <c:pt idx="5">
                  <c:v>0</c:v>
                </c:pt>
                <c:pt idx="6">
                  <c:v>0.10901999999999999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6.7540000000000003E-2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9D-4B66-95C4-9220DFE80606}"/>
            </c:ext>
          </c:extLst>
        </c:ser>
        <c:ser>
          <c:idx val="12"/>
          <c:order val="12"/>
          <c:tx>
            <c:strRef>
              <c:f>'HQ PLANTILLA'!$D$56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PLANTILLA'!$E$56:$O$56</c:f>
              <c:numCache>
                <c:formatCode>General</c:formatCode>
                <c:ptCount val="11"/>
                <c:pt idx="0">
                  <c:v>0</c:v>
                </c:pt>
                <c:pt idx="1">
                  <c:v>10.875999999999999</c:v>
                </c:pt>
                <c:pt idx="2">
                  <c:v>5.9353750000000005</c:v>
                </c:pt>
                <c:pt idx="3">
                  <c:v>0</c:v>
                </c:pt>
                <c:pt idx="4">
                  <c:v>1.6</c:v>
                </c:pt>
                <c:pt idx="5">
                  <c:v>0</c:v>
                </c:pt>
                <c:pt idx="6">
                  <c:v>4.6679999999999999E-2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0.70320000000000005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9D-4B66-95C4-9220DFE80606}"/>
            </c:ext>
          </c:extLst>
        </c:ser>
        <c:ser>
          <c:idx val="13"/>
          <c:order val="13"/>
          <c:tx>
            <c:strRef>
              <c:f>'HQ PLANTILLA'!$D$57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PLANTILLA'!$E$43:$O$43</c:f>
              <c:strCache>
                <c:ptCount val="11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P
(mg/L)</c:v>
                </c:pt>
                <c:pt idx="5">
                  <c:v>NO3- + NO2- 
(mg/L)</c:v>
                </c:pt>
                <c:pt idx="6">
                  <c:v>NO3-
(mg NO3-/L)</c:v>
                </c:pt>
                <c:pt idx="7">
                  <c:v>NO2-
(mg NO2-/L)</c:v>
                </c:pt>
                <c:pt idx="8">
                  <c:v>OD
(mg/L )</c:v>
                </c:pt>
                <c:pt idx="9">
                  <c:v>TDS
(mg/L)</c:v>
                </c:pt>
                <c:pt idx="10">
                  <c:v>SO4-2 
(mg/L)</c:v>
                </c:pt>
              </c:strCache>
            </c:strRef>
          </c:cat>
          <c:val>
            <c:numRef>
              <c:f>'HQ PLANTILLA'!$E$57:$O$57</c:f>
              <c:numCache>
                <c:formatCode>General</c:formatCode>
                <c:ptCount val="11"/>
                <c:pt idx="0">
                  <c:v>0</c:v>
                </c:pt>
                <c:pt idx="1">
                  <c:v>8.0640000000000001</c:v>
                </c:pt>
                <c:pt idx="2">
                  <c:v>4.3706312499999997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8.2379999999999995E-2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69D-4B66-95C4-9220DFE8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PARAMETROS INORGÁNICOS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3337120583742079E-2"/>
          <c:y val="8.0505461010922028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PLANTILLA'!$D$44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865-4A6B-AD00-6077E00B82A1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865-4A6B-AD00-6077E00B82A1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865-4A6B-AD00-6077E00B82A1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865-4A6B-AD00-6077E00B82A1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865-4A6B-AD00-6077E00B82A1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865-4A6B-AD00-6077E00B82A1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865-4A6B-AD00-6077E00B82A1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865-4A6B-AD00-6077E00B82A1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865-4A6B-AD00-6077E00B82A1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865-4A6B-AD00-6077E00B82A1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865-4A6B-AD00-6077E00B82A1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865-4A6B-AD00-6077E00B82A1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865-4A6B-AD00-6077E00B82A1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865-4A6B-AD00-6077E00B82A1}"/>
              </c:ext>
            </c:extLst>
          </c:dPt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PLANTILLA'!$P$44:$AH$44</c:f>
              <c:numCache>
                <c:formatCode>General</c:formatCode>
                <c:ptCount val="19"/>
                <c:pt idx="0">
                  <c:v>0.74399999999999999</c:v>
                </c:pt>
                <c:pt idx="1">
                  <c:v>1.925</c:v>
                </c:pt>
                <c:pt idx="2">
                  <c:v>16.809999999999999</c:v>
                </c:pt>
                <c:pt idx="3">
                  <c:v>7.1900000000000006E-2</c:v>
                </c:pt>
                <c:pt idx="4">
                  <c:v>3.4583333333333334E-2</c:v>
                </c:pt>
                <c:pt idx="5">
                  <c:v>0.42</c:v>
                </c:pt>
                <c:pt idx="6">
                  <c:v>0.11385000000000001</c:v>
                </c:pt>
                <c:pt idx="7">
                  <c:v>0</c:v>
                </c:pt>
                <c:pt idx="8">
                  <c:v>0.13199999999999998</c:v>
                </c:pt>
                <c:pt idx="9">
                  <c:v>8.593</c:v>
                </c:pt>
                <c:pt idx="10">
                  <c:v>0</c:v>
                </c:pt>
                <c:pt idx="11">
                  <c:v>0</c:v>
                </c:pt>
                <c:pt idx="12">
                  <c:v>1.1020000000000001</c:v>
                </c:pt>
                <c:pt idx="13">
                  <c:v>0.63</c:v>
                </c:pt>
                <c:pt idx="14">
                  <c:v>0</c:v>
                </c:pt>
                <c:pt idx="15">
                  <c:v>7.93</c:v>
                </c:pt>
                <c:pt idx="16">
                  <c:v>0</c:v>
                </c:pt>
                <c:pt idx="17">
                  <c:v>0</c:v>
                </c:pt>
                <c:pt idx="18">
                  <c:v>6.4200000000000007E-2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65-4A6B-AD00-6077E00B82A1}"/>
            </c:ext>
          </c:extLst>
        </c:ser>
        <c:ser>
          <c:idx val="1"/>
          <c:order val="1"/>
          <c:tx>
            <c:strRef>
              <c:f>'HQ PLANTILLA'!$D$45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PLANTILLA'!$P$45:$AH$45</c:f>
              <c:numCache>
                <c:formatCode>General</c:formatCode>
                <c:ptCount val="19"/>
                <c:pt idx="0">
                  <c:v>0.88859999999999995</c:v>
                </c:pt>
                <c:pt idx="1">
                  <c:v>2.2399999999999998</c:v>
                </c:pt>
                <c:pt idx="2">
                  <c:v>19.55</c:v>
                </c:pt>
                <c:pt idx="3">
                  <c:v>7.4999999999999997E-2</c:v>
                </c:pt>
                <c:pt idx="4">
                  <c:v>3.3750000000000002E-2</c:v>
                </c:pt>
                <c:pt idx="5">
                  <c:v>0.438</c:v>
                </c:pt>
                <c:pt idx="6">
                  <c:v>0.11955</c:v>
                </c:pt>
                <c:pt idx="7">
                  <c:v>0</c:v>
                </c:pt>
                <c:pt idx="8">
                  <c:v>0.14199999999999999</c:v>
                </c:pt>
                <c:pt idx="9">
                  <c:v>8.9949999999999992</c:v>
                </c:pt>
                <c:pt idx="10">
                  <c:v>0</c:v>
                </c:pt>
                <c:pt idx="11">
                  <c:v>0</c:v>
                </c:pt>
                <c:pt idx="12">
                  <c:v>1.08375</c:v>
                </c:pt>
                <c:pt idx="13">
                  <c:v>0.81499999999999995</c:v>
                </c:pt>
                <c:pt idx="14">
                  <c:v>0</c:v>
                </c:pt>
                <c:pt idx="15">
                  <c:v>8.1379999999999999</c:v>
                </c:pt>
                <c:pt idx="16">
                  <c:v>0</c:v>
                </c:pt>
                <c:pt idx="17">
                  <c:v>1.4999999999999998E-2</c:v>
                </c:pt>
                <c:pt idx="18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65-4A6B-AD00-6077E00B82A1}"/>
            </c:ext>
          </c:extLst>
        </c:ser>
        <c:ser>
          <c:idx val="2"/>
          <c:order val="2"/>
          <c:tx>
            <c:strRef>
              <c:f>'HQ PLANTILLA'!$D$46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PLANTILLA'!$P$46:$AH$46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6.0199999999999997E-2</c:v>
                </c:pt>
                <c:pt idx="4">
                  <c:v>0.15541666666666668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0.223</c:v>
                </c:pt>
                <c:pt idx="10">
                  <c:v>0</c:v>
                </c:pt>
                <c:pt idx="11">
                  <c:v>0</c:v>
                </c:pt>
                <c:pt idx="12">
                  <c:v>0.60699999999999998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3.4999999999999996E-2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65-4A6B-AD00-6077E00B82A1}"/>
            </c:ext>
          </c:extLst>
        </c:ser>
        <c:ser>
          <c:idx val="3"/>
          <c:order val="3"/>
          <c:tx>
            <c:strRef>
              <c:f>'HQ PLANTILLA'!$D$47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PLANTILLA'!$P$47:$AH$47</c:f>
              <c:numCache>
                <c:formatCode>General</c:formatCode>
                <c:ptCount val="19"/>
                <c:pt idx="0">
                  <c:v>5.5999999999999999E-3</c:v>
                </c:pt>
                <c:pt idx="1">
                  <c:v>0</c:v>
                </c:pt>
                <c:pt idx="2">
                  <c:v>0.23999999999999996</c:v>
                </c:pt>
                <c:pt idx="3">
                  <c:v>1.6299999999999999E-2</c:v>
                </c:pt>
                <c:pt idx="4">
                  <c:v>3.7083333333333336E-2</c:v>
                </c:pt>
                <c:pt idx="5">
                  <c:v>0</c:v>
                </c:pt>
                <c:pt idx="6">
                  <c:v>2.0000000000000001E-4</c:v>
                </c:pt>
                <c:pt idx="7">
                  <c:v>0</c:v>
                </c:pt>
                <c:pt idx="8">
                  <c:v>0</c:v>
                </c:pt>
                <c:pt idx="9">
                  <c:v>3.6999999999999998E-2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65-4A6B-AD00-6077E00B82A1}"/>
            </c:ext>
          </c:extLst>
        </c:ser>
        <c:ser>
          <c:idx val="4"/>
          <c:order val="4"/>
          <c:tx>
            <c:strRef>
              <c:f>'HQ PLANTILLA'!$D$48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PLANTILLA'!$P$48:$AH$48</c:f>
              <c:numCache>
                <c:formatCode>General</c:formatCode>
                <c:ptCount val="19"/>
                <c:pt idx="0">
                  <c:v>1.2665999999999999</c:v>
                </c:pt>
                <c:pt idx="1">
                  <c:v>1.4850000000000001</c:v>
                </c:pt>
                <c:pt idx="2">
                  <c:v>37.71</c:v>
                </c:pt>
                <c:pt idx="3">
                  <c:v>8.3000000000000004E-2</c:v>
                </c:pt>
                <c:pt idx="4">
                  <c:v>2.7083333333333334E-2</c:v>
                </c:pt>
                <c:pt idx="5">
                  <c:v>0.89800000000000002</c:v>
                </c:pt>
                <c:pt idx="6">
                  <c:v>0.29065000000000002</c:v>
                </c:pt>
                <c:pt idx="7">
                  <c:v>0</c:v>
                </c:pt>
                <c:pt idx="8">
                  <c:v>0.21199999999999999</c:v>
                </c:pt>
                <c:pt idx="9">
                  <c:v>13.79</c:v>
                </c:pt>
                <c:pt idx="10">
                  <c:v>0</c:v>
                </c:pt>
                <c:pt idx="11">
                  <c:v>0</c:v>
                </c:pt>
                <c:pt idx="12">
                  <c:v>1.71875</c:v>
                </c:pt>
                <c:pt idx="13">
                  <c:v>2.5</c:v>
                </c:pt>
                <c:pt idx="14">
                  <c:v>0</c:v>
                </c:pt>
                <c:pt idx="15">
                  <c:v>9.3239999999999998</c:v>
                </c:pt>
                <c:pt idx="16">
                  <c:v>0</c:v>
                </c:pt>
                <c:pt idx="17">
                  <c:v>1.4999999999999998E-2</c:v>
                </c:pt>
                <c:pt idx="18">
                  <c:v>9.0400000000000008E-2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65-4A6B-AD00-6077E00B82A1}"/>
            </c:ext>
          </c:extLst>
        </c:ser>
        <c:ser>
          <c:idx val="5"/>
          <c:order val="5"/>
          <c:tx>
            <c:strRef>
              <c:f>'HQ PLANTILLA'!$D$49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PLANTILLA'!$P$49:$AH$49</c:f>
              <c:numCache>
                <c:formatCode>General</c:formatCode>
                <c:ptCount val="19"/>
                <c:pt idx="0">
                  <c:v>0.40099999999999997</c:v>
                </c:pt>
                <c:pt idx="1">
                  <c:v>0.60499999999999998</c:v>
                </c:pt>
                <c:pt idx="2">
                  <c:v>9.5699999999999985</c:v>
                </c:pt>
                <c:pt idx="3">
                  <c:v>4.3700000000000003E-2</c:v>
                </c:pt>
                <c:pt idx="4">
                  <c:v>1.9583333333333335E-2</c:v>
                </c:pt>
                <c:pt idx="5">
                  <c:v>0.308</c:v>
                </c:pt>
                <c:pt idx="6">
                  <c:v>7.3649999999999993E-2</c:v>
                </c:pt>
                <c:pt idx="7">
                  <c:v>0</c:v>
                </c:pt>
                <c:pt idx="8">
                  <c:v>6.5999999999999989E-2</c:v>
                </c:pt>
                <c:pt idx="9">
                  <c:v>3.91</c:v>
                </c:pt>
                <c:pt idx="10">
                  <c:v>0</c:v>
                </c:pt>
                <c:pt idx="11">
                  <c:v>0</c:v>
                </c:pt>
                <c:pt idx="12">
                  <c:v>0.53400000000000003</c:v>
                </c:pt>
                <c:pt idx="13">
                  <c:v>0.48500000000000004</c:v>
                </c:pt>
                <c:pt idx="14">
                  <c:v>0</c:v>
                </c:pt>
                <c:pt idx="15">
                  <c:v>3.9539999999999997</c:v>
                </c:pt>
                <c:pt idx="16">
                  <c:v>0</c:v>
                </c:pt>
                <c:pt idx="17">
                  <c:v>0</c:v>
                </c:pt>
                <c:pt idx="18">
                  <c:v>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65-4A6B-AD00-6077E00B82A1}"/>
            </c:ext>
          </c:extLst>
        </c:ser>
        <c:ser>
          <c:idx val="6"/>
          <c:order val="6"/>
          <c:tx>
            <c:strRef>
              <c:f>'HQ PLANTILLA'!$D$50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PLANTILLA'!$P$50:$AH$50</c:f>
              <c:numCache>
                <c:formatCode>General</c:formatCode>
                <c:ptCount val="19"/>
                <c:pt idx="0">
                  <c:v>1.4747999999999999</c:v>
                </c:pt>
                <c:pt idx="1">
                  <c:v>1.46</c:v>
                </c:pt>
                <c:pt idx="2">
                  <c:v>37.519999999999996</c:v>
                </c:pt>
                <c:pt idx="3">
                  <c:v>9.5500000000000002E-2</c:v>
                </c:pt>
                <c:pt idx="4">
                  <c:v>2.2083333333333333E-2</c:v>
                </c:pt>
                <c:pt idx="5">
                  <c:v>1.5980000000000001</c:v>
                </c:pt>
                <c:pt idx="6">
                  <c:v>0.47735</c:v>
                </c:pt>
                <c:pt idx="7">
                  <c:v>0</c:v>
                </c:pt>
                <c:pt idx="8">
                  <c:v>0.24</c:v>
                </c:pt>
                <c:pt idx="9">
                  <c:v>17.46</c:v>
                </c:pt>
                <c:pt idx="10">
                  <c:v>0</c:v>
                </c:pt>
                <c:pt idx="11">
                  <c:v>0</c:v>
                </c:pt>
                <c:pt idx="12">
                  <c:v>2.4412500000000001</c:v>
                </c:pt>
                <c:pt idx="13">
                  <c:v>2.7450000000000001</c:v>
                </c:pt>
                <c:pt idx="14">
                  <c:v>0</c:v>
                </c:pt>
                <c:pt idx="15">
                  <c:v>13.2</c:v>
                </c:pt>
                <c:pt idx="16">
                  <c:v>0.22999999999999998</c:v>
                </c:pt>
                <c:pt idx="17">
                  <c:v>0</c:v>
                </c:pt>
                <c:pt idx="18">
                  <c:v>0.15840000000000001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65-4A6B-AD00-6077E00B82A1}"/>
            </c:ext>
          </c:extLst>
        </c:ser>
        <c:ser>
          <c:idx val="7"/>
          <c:order val="7"/>
          <c:tx>
            <c:strRef>
              <c:f>'HQ PLANTILLA'!$D$51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PLANTILLA'!$P$51:$AH$51</c:f>
              <c:numCache>
                <c:formatCode>General</c:formatCode>
                <c:ptCount val="19"/>
                <c:pt idx="0">
                  <c:v>2.4000000000000002E-3</c:v>
                </c:pt>
                <c:pt idx="1">
                  <c:v>0</c:v>
                </c:pt>
                <c:pt idx="2">
                  <c:v>0.05</c:v>
                </c:pt>
                <c:pt idx="3">
                  <c:v>7.5700000000000003E-2</c:v>
                </c:pt>
                <c:pt idx="4">
                  <c:v>6.4166666666666664E-2</c:v>
                </c:pt>
                <c:pt idx="5">
                  <c:v>0</c:v>
                </c:pt>
                <c:pt idx="6">
                  <c:v>2.9999999999999997E-4</c:v>
                </c:pt>
                <c:pt idx="7">
                  <c:v>0</c:v>
                </c:pt>
                <c:pt idx="8">
                  <c:v>0</c:v>
                </c:pt>
                <c:pt idx="9">
                  <c:v>4.4999999999999998E-2</c:v>
                </c:pt>
                <c:pt idx="10">
                  <c:v>0</c:v>
                </c:pt>
                <c:pt idx="11">
                  <c:v>0</c:v>
                </c:pt>
                <c:pt idx="12">
                  <c:v>1.7499999999999998E-2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65-4A6B-AD00-6077E00B82A1}"/>
            </c:ext>
          </c:extLst>
        </c:ser>
        <c:ser>
          <c:idx val="8"/>
          <c:order val="8"/>
          <c:tx>
            <c:strRef>
              <c:f>'HQ PLANTILLA'!$D$52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PLANTILLA'!$P$52:$AH$52</c:f>
              <c:numCache>
                <c:formatCode>General</c:formatCode>
                <c:ptCount val="19"/>
                <c:pt idx="0">
                  <c:v>1.6184000000000001</c:v>
                </c:pt>
                <c:pt idx="1">
                  <c:v>1.68</c:v>
                </c:pt>
                <c:pt idx="2">
                  <c:v>43.449999999999996</c:v>
                </c:pt>
                <c:pt idx="3">
                  <c:v>0.1045</c:v>
                </c:pt>
                <c:pt idx="4">
                  <c:v>2.5833333333333333E-2</c:v>
                </c:pt>
                <c:pt idx="5">
                  <c:v>1.9019999999999999</c:v>
                </c:pt>
                <c:pt idx="6">
                  <c:v>0.50549999999999995</c:v>
                </c:pt>
                <c:pt idx="7">
                  <c:v>0</c:v>
                </c:pt>
                <c:pt idx="8">
                  <c:v>0.27199999999999996</c:v>
                </c:pt>
                <c:pt idx="9">
                  <c:v>19.86</c:v>
                </c:pt>
                <c:pt idx="10">
                  <c:v>0</c:v>
                </c:pt>
                <c:pt idx="11">
                  <c:v>0</c:v>
                </c:pt>
                <c:pt idx="12">
                  <c:v>2.6749999999999998</c:v>
                </c:pt>
                <c:pt idx="13">
                  <c:v>2.5300000000000002</c:v>
                </c:pt>
                <c:pt idx="14">
                  <c:v>0</c:v>
                </c:pt>
                <c:pt idx="15">
                  <c:v>14.672000000000001</c:v>
                </c:pt>
                <c:pt idx="16">
                  <c:v>0.255</c:v>
                </c:pt>
                <c:pt idx="17">
                  <c:v>0</c:v>
                </c:pt>
                <c:pt idx="18">
                  <c:v>0.18260000000000001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865-4A6B-AD00-6077E00B82A1}"/>
            </c:ext>
          </c:extLst>
        </c:ser>
        <c:ser>
          <c:idx val="9"/>
          <c:order val="9"/>
          <c:tx>
            <c:strRef>
              <c:f>'HQ PLANTILLA'!$D$53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PLANTILLA'!$P$53:$AH$53</c:f>
              <c:numCache>
                <c:formatCode>General</c:formatCode>
                <c:ptCount val="19"/>
                <c:pt idx="0">
                  <c:v>0.96920000000000006</c:v>
                </c:pt>
                <c:pt idx="1">
                  <c:v>1.1400000000000001</c:v>
                </c:pt>
                <c:pt idx="2">
                  <c:v>25.269999999999996</c:v>
                </c:pt>
                <c:pt idx="3">
                  <c:v>7.1499999999999994E-2</c:v>
                </c:pt>
                <c:pt idx="4">
                  <c:v>2.416666666666667E-2</c:v>
                </c:pt>
                <c:pt idx="5">
                  <c:v>0.63200000000000001</c:v>
                </c:pt>
                <c:pt idx="6">
                  <c:v>0.18784999999999999</c:v>
                </c:pt>
                <c:pt idx="7">
                  <c:v>0</c:v>
                </c:pt>
                <c:pt idx="8">
                  <c:v>0.15</c:v>
                </c:pt>
                <c:pt idx="9">
                  <c:v>10.039999999999999</c:v>
                </c:pt>
                <c:pt idx="10">
                  <c:v>0</c:v>
                </c:pt>
                <c:pt idx="11">
                  <c:v>0</c:v>
                </c:pt>
                <c:pt idx="12">
                  <c:v>1.2867500000000001</c:v>
                </c:pt>
                <c:pt idx="13">
                  <c:v>1.8099999999999998</c:v>
                </c:pt>
                <c:pt idx="14">
                  <c:v>0</c:v>
                </c:pt>
                <c:pt idx="15">
                  <c:v>6.9720000000000004</c:v>
                </c:pt>
                <c:pt idx="16">
                  <c:v>0</c:v>
                </c:pt>
                <c:pt idx="17">
                  <c:v>0</c:v>
                </c:pt>
                <c:pt idx="18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865-4A6B-AD00-6077E00B82A1}"/>
            </c:ext>
          </c:extLst>
        </c:ser>
        <c:ser>
          <c:idx val="10"/>
          <c:order val="10"/>
          <c:tx>
            <c:strRef>
              <c:f>'HQ PLANTILLA'!$D$54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PLANTILLA'!$P$54:$AH$54</c:f>
              <c:numCache>
                <c:formatCode>General</c:formatCode>
                <c:ptCount val="19"/>
                <c:pt idx="0">
                  <c:v>0.79020000000000001</c:v>
                </c:pt>
                <c:pt idx="1">
                  <c:v>1.0349999999999999</c:v>
                </c:pt>
                <c:pt idx="2">
                  <c:v>16.88</c:v>
                </c:pt>
                <c:pt idx="3">
                  <c:v>6.8699999999999997E-2</c:v>
                </c:pt>
                <c:pt idx="4">
                  <c:v>4.4999999999999998E-2</c:v>
                </c:pt>
                <c:pt idx="5">
                  <c:v>0.438</c:v>
                </c:pt>
                <c:pt idx="6">
                  <c:v>0.15709999999999999</c:v>
                </c:pt>
                <c:pt idx="7">
                  <c:v>0</c:v>
                </c:pt>
                <c:pt idx="8">
                  <c:v>0.12</c:v>
                </c:pt>
                <c:pt idx="9">
                  <c:v>7.4219999999999997</c:v>
                </c:pt>
                <c:pt idx="10">
                  <c:v>0</c:v>
                </c:pt>
                <c:pt idx="11">
                  <c:v>0</c:v>
                </c:pt>
                <c:pt idx="12">
                  <c:v>1.1762499999999998</c:v>
                </c:pt>
                <c:pt idx="13">
                  <c:v>1.33</c:v>
                </c:pt>
                <c:pt idx="14">
                  <c:v>0</c:v>
                </c:pt>
                <c:pt idx="15">
                  <c:v>5.4779999999999989</c:v>
                </c:pt>
                <c:pt idx="16">
                  <c:v>0</c:v>
                </c:pt>
                <c:pt idx="17">
                  <c:v>1.4999999999999998E-2</c:v>
                </c:pt>
                <c:pt idx="18">
                  <c:v>5.16E-2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865-4A6B-AD00-6077E00B82A1}"/>
            </c:ext>
          </c:extLst>
        </c:ser>
        <c:ser>
          <c:idx val="11"/>
          <c:order val="11"/>
          <c:tx>
            <c:strRef>
              <c:f>'HQ PLANTILLA'!$D$55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PLANTILLA'!$P$55:$AH$55</c:f>
              <c:numCache>
                <c:formatCode>General</c:formatCode>
                <c:ptCount val="19"/>
                <c:pt idx="0">
                  <c:v>1.9026000000000001</c:v>
                </c:pt>
                <c:pt idx="1">
                  <c:v>2.0949999999999998</c:v>
                </c:pt>
                <c:pt idx="2">
                  <c:v>81.83</c:v>
                </c:pt>
                <c:pt idx="3">
                  <c:v>9.2399999999999996E-2</c:v>
                </c:pt>
                <c:pt idx="4">
                  <c:v>2.6666666666666668E-2</c:v>
                </c:pt>
                <c:pt idx="5">
                  <c:v>2.052</c:v>
                </c:pt>
                <c:pt idx="6">
                  <c:v>0.54449999999999998</c:v>
                </c:pt>
                <c:pt idx="7">
                  <c:v>0</c:v>
                </c:pt>
                <c:pt idx="8">
                  <c:v>0.32</c:v>
                </c:pt>
                <c:pt idx="9">
                  <c:v>25.09</c:v>
                </c:pt>
                <c:pt idx="10">
                  <c:v>0</c:v>
                </c:pt>
                <c:pt idx="11">
                  <c:v>0</c:v>
                </c:pt>
                <c:pt idx="12">
                  <c:v>2.65</c:v>
                </c:pt>
                <c:pt idx="13">
                  <c:v>3.2650000000000001</c:v>
                </c:pt>
                <c:pt idx="14">
                  <c:v>0</c:v>
                </c:pt>
                <c:pt idx="15">
                  <c:v>15.985999999999999</c:v>
                </c:pt>
                <c:pt idx="16">
                  <c:v>0</c:v>
                </c:pt>
                <c:pt idx="17">
                  <c:v>1.4999999999999998E-2</c:v>
                </c:pt>
                <c:pt idx="18">
                  <c:v>0.19739999999999999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865-4A6B-AD00-6077E00B82A1}"/>
            </c:ext>
          </c:extLst>
        </c:ser>
        <c:ser>
          <c:idx val="12"/>
          <c:order val="12"/>
          <c:tx>
            <c:strRef>
              <c:f>'HQ PLANTILLA'!$D$56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PLANTILLA'!$P$56:$AH$56</c:f>
              <c:numCache>
                <c:formatCode>General</c:formatCode>
                <c:ptCount val="19"/>
                <c:pt idx="0">
                  <c:v>0.10880000000000001</c:v>
                </c:pt>
                <c:pt idx="1">
                  <c:v>0.11</c:v>
                </c:pt>
                <c:pt idx="2">
                  <c:v>7.96</c:v>
                </c:pt>
                <c:pt idx="3">
                  <c:v>0.17499999999999999</c:v>
                </c:pt>
                <c:pt idx="4">
                  <c:v>0.32208333333333333</c:v>
                </c:pt>
                <c:pt idx="5">
                  <c:v>6.8000000000000005E-2</c:v>
                </c:pt>
                <c:pt idx="6">
                  <c:v>6.4999999999999997E-3</c:v>
                </c:pt>
                <c:pt idx="7">
                  <c:v>0</c:v>
                </c:pt>
                <c:pt idx="8">
                  <c:v>2.5999999999999999E-2</c:v>
                </c:pt>
                <c:pt idx="9">
                  <c:v>1.1890000000000001</c:v>
                </c:pt>
                <c:pt idx="10">
                  <c:v>0</c:v>
                </c:pt>
                <c:pt idx="11">
                  <c:v>0</c:v>
                </c:pt>
                <c:pt idx="12">
                  <c:v>6.2350000000000003</c:v>
                </c:pt>
                <c:pt idx="13">
                  <c:v>0</c:v>
                </c:pt>
                <c:pt idx="14">
                  <c:v>0</c:v>
                </c:pt>
                <c:pt idx="15">
                  <c:v>0.22399999999999998</c:v>
                </c:pt>
                <c:pt idx="16">
                  <c:v>0</c:v>
                </c:pt>
                <c:pt idx="17">
                  <c:v>3.4999999999999996E-2</c:v>
                </c:pt>
                <c:pt idx="18">
                  <c:v>5.1999999999999998E-3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865-4A6B-AD00-6077E00B82A1}"/>
            </c:ext>
          </c:extLst>
        </c:ser>
        <c:ser>
          <c:idx val="13"/>
          <c:order val="13"/>
          <c:tx>
            <c:strRef>
              <c:f>'HQ PLANTILLA'!$D$57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PLANTILLA'!$P$43:$AH$43</c:f>
              <c:strCache>
                <c:ptCount val="19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Co 
(mg/L)</c:v>
                </c:pt>
                <c:pt idx="8">
                  <c:v>Cr 
(mg/L)</c:v>
                </c:pt>
                <c:pt idx="9">
                  <c:v>Fe 
(mg/L)</c:v>
                </c:pt>
                <c:pt idx="10">
                  <c:v>Li 
(mg/L)</c:v>
                </c:pt>
                <c:pt idx="11">
                  <c:v>Mg 
(mg/L)</c:v>
                </c:pt>
                <c:pt idx="12">
                  <c:v>Mn 
(mg/L)</c:v>
                </c:pt>
                <c:pt idx="13">
                  <c:v>Hg 
(mg/L)</c:v>
                </c:pt>
                <c:pt idx="14">
                  <c:v> Ni 
(mg/L)</c:v>
                </c:pt>
                <c:pt idx="15">
                  <c:v> Pb 
(mg/L)</c:v>
                </c:pt>
                <c:pt idx="16">
                  <c:v> Se 
(mg/L)</c:v>
                </c:pt>
                <c:pt idx="17">
                  <c:v> U
(mg/L)</c:v>
                </c:pt>
                <c:pt idx="18">
                  <c:v>Zn  
(mg/L)</c:v>
                </c:pt>
              </c:strCache>
            </c:strRef>
          </c:cat>
          <c:val>
            <c:numRef>
              <c:f>'HQ PLANTILLA'!$P$57:$AH$57</c:f>
              <c:numCache>
                <c:formatCode>General</c:formatCode>
                <c:ptCount val="19"/>
                <c:pt idx="0">
                  <c:v>0.15279999999999999</c:v>
                </c:pt>
                <c:pt idx="1">
                  <c:v>0.7649999999999999</c:v>
                </c:pt>
                <c:pt idx="2">
                  <c:v>5.6</c:v>
                </c:pt>
                <c:pt idx="3">
                  <c:v>5.1400000000000001E-2</c:v>
                </c:pt>
                <c:pt idx="4">
                  <c:v>0.26375000000000004</c:v>
                </c:pt>
                <c:pt idx="5">
                  <c:v>0.11199999999999999</c:v>
                </c:pt>
                <c:pt idx="6">
                  <c:v>1.9650000000000001E-2</c:v>
                </c:pt>
                <c:pt idx="7">
                  <c:v>0</c:v>
                </c:pt>
                <c:pt idx="8">
                  <c:v>2.5999999999999999E-2</c:v>
                </c:pt>
                <c:pt idx="9">
                  <c:v>1.3939999999999999</c:v>
                </c:pt>
                <c:pt idx="10">
                  <c:v>0</c:v>
                </c:pt>
                <c:pt idx="11">
                  <c:v>0</c:v>
                </c:pt>
                <c:pt idx="12">
                  <c:v>0.65424999999999989</c:v>
                </c:pt>
                <c:pt idx="13">
                  <c:v>0</c:v>
                </c:pt>
                <c:pt idx="14">
                  <c:v>0</c:v>
                </c:pt>
                <c:pt idx="15">
                  <c:v>0.94</c:v>
                </c:pt>
                <c:pt idx="16">
                  <c:v>0</c:v>
                </c:pt>
                <c:pt idx="17">
                  <c:v>2.5000000000000001E-2</c:v>
                </c:pt>
                <c:pt idx="18">
                  <c:v>1.0199999999999999E-2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865-4A6B-AD00-6077E00B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PÁRAMETROS</a:t>
            </a:r>
            <a:r>
              <a:rPr lang="en-US" sz="1400" b="1" baseline="0"/>
              <a:t> FÍSICO-QUÍMICOS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5.9945340354219431E-2"/>
          <c:y val="6.3733967216362111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A1'!$D$40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9B2-49D0-9440-38DB5C8F0A9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9B2-49D0-9440-38DB5C8F0A9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9B2-49D0-9440-38DB5C8F0A93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9B2-49D0-9440-38DB5C8F0A93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9B2-49D0-9440-38DB5C8F0A93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9B2-49D0-9440-38DB5C8F0A93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9B2-49D0-9440-38DB5C8F0A93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9B2-49D0-9440-38DB5C8F0A93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9B2-49D0-9440-38DB5C8F0A93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9B2-49D0-9440-38DB5C8F0A93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9B2-49D0-9440-38DB5C8F0A93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9B2-49D0-9440-38DB5C8F0A93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9B2-49D0-9440-38DB5C8F0A93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9B2-49D0-9440-38DB5C8F0A93}"/>
              </c:ext>
            </c:extLst>
          </c:dPt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A1'!$E$40:$L$40</c:f>
              <c:numCache>
                <c:formatCode>General</c:formatCode>
                <c:ptCount val="8"/>
                <c:pt idx="0">
                  <c:v>5.28E-2</c:v>
                </c:pt>
                <c:pt idx="1">
                  <c:v>0.27968749999999998</c:v>
                </c:pt>
                <c:pt idx="2">
                  <c:v>1.8000000000000003</c:v>
                </c:pt>
                <c:pt idx="3">
                  <c:v>0.2014</c:v>
                </c:pt>
                <c:pt idx="4">
                  <c:v>0</c:v>
                </c:pt>
                <c:pt idx="5">
                  <c:v>1.48</c:v>
                </c:pt>
                <c:pt idx="6">
                  <c:v>0.21980000000000002</c:v>
                </c:pt>
                <c:pt idx="7">
                  <c:v>0.10922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B2-49D0-9440-38DB5C8F0A93}"/>
            </c:ext>
          </c:extLst>
        </c:ser>
        <c:ser>
          <c:idx val="1"/>
          <c:order val="1"/>
          <c:tx>
            <c:strRef>
              <c:f>'HQ A1'!$D$41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A1'!$E$41:$L$41</c:f>
              <c:numCache>
                <c:formatCode>General</c:formatCode>
                <c:ptCount val="8"/>
                <c:pt idx="0">
                  <c:v>4.6840000000000007E-2</c:v>
                </c:pt>
                <c:pt idx="1">
                  <c:v>0.18881250000000002</c:v>
                </c:pt>
                <c:pt idx="2">
                  <c:v>0.8666666666666667</c:v>
                </c:pt>
                <c:pt idx="3">
                  <c:v>0.10534</c:v>
                </c:pt>
                <c:pt idx="4">
                  <c:v>0</c:v>
                </c:pt>
                <c:pt idx="5">
                  <c:v>1.544</c:v>
                </c:pt>
                <c:pt idx="6">
                  <c:v>0.14859999999999998</c:v>
                </c:pt>
                <c:pt idx="7">
                  <c:v>0.10516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B2-49D0-9440-38DB5C8F0A93}"/>
            </c:ext>
          </c:extLst>
        </c:ser>
        <c:ser>
          <c:idx val="2"/>
          <c:order val="2"/>
          <c:tx>
            <c:strRef>
              <c:f>'HQ A1'!$D$42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A1'!$E$42:$L$42</c:f>
              <c:numCache>
                <c:formatCode>General</c:formatCode>
                <c:ptCount val="8"/>
                <c:pt idx="0">
                  <c:v>0.71399999999999997</c:v>
                </c:pt>
                <c:pt idx="1">
                  <c:v>0.91625000000000001</c:v>
                </c:pt>
                <c:pt idx="2">
                  <c:v>0.66666666666666674</c:v>
                </c:pt>
                <c:pt idx="3">
                  <c:v>0</c:v>
                </c:pt>
                <c:pt idx="4">
                  <c:v>0</c:v>
                </c:pt>
                <c:pt idx="5">
                  <c:v>1.198</c:v>
                </c:pt>
                <c:pt idx="6">
                  <c:v>0.71879999999999999</c:v>
                </c:pt>
                <c:pt idx="7">
                  <c:v>0.43360000000000004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B2-49D0-9440-38DB5C8F0A93}"/>
            </c:ext>
          </c:extLst>
        </c:ser>
        <c:ser>
          <c:idx val="3"/>
          <c:order val="3"/>
          <c:tx>
            <c:strRef>
              <c:f>'HQ A1'!$D$43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A1'!$E$43:$L$43</c:f>
              <c:numCache>
                <c:formatCode>General</c:formatCode>
                <c:ptCount val="8"/>
                <c:pt idx="0">
                  <c:v>0.12919999999999998</c:v>
                </c:pt>
                <c:pt idx="1">
                  <c:v>0.25906249999999997</c:v>
                </c:pt>
                <c:pt idx="2">
                  <c:v>1.0666666666666667</c:v>
                </c:pt>
                <c:pt idx="3">
                  <c:v>5.0460000000000005E-2</c:v>
                </c:pt>
                <c:pt idx="4">
                  <c:v>0</c:v>
                </c:pt>
                <c:pt idx="5">
                  <c:v>1.468</c:v>
                </c:pt>
                <c:pt idx="6">
                  <c:v>0.2036</c:v>
                </c:pt>
                <c:pt idx="7">
                  <c:v>5.3200000000000004E-2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B2-49D0-9440-38DB5C8F0A93}"/>
            </c:ext>
          </c:extLst>
        </c:ser>
        <c:ser>
          <c:idx val="4"/>
          <c:order val="4"/>
          <c:tx>
            <c:strRef>
              <c:f>'HQ A1'!$D$44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A1'!$E$44:$L$44</c:f>
              <c:numCache>
                <c:formatCode>General</c:formatCode>
                <c:ptCount val="8"/>
                <c:pt idx="0">
                  <c:v>1.32E-2</c:v>
                </c:pt>
                <c:pt idx="1">
                  <c:v>0.12362500000000001</c:v>
                </c:pt>
                <c:pt idx="2">
                  <c:v>1.1333333333333335</c:v>
                </c:pt>
                <c:pt idx="3">
                  <c:v>0.14493999999999999</c:v>
                </c:pt>
                <c:pt idx="4">
                  <c:v>0</c:v>
                </c:pt>
                <c:pt idx="5">
                  <c:v>1.5740000000000001</c:v>
                </c:pt>
                <c:pt idx="6">
                  <c:v>9.7420000000000007E-2</c:v>
                </c:pt>
                <c:pt idx="7">
                  <c:v>6.1939999999999995E-2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9B2-49D0-9440-38DB5C8F0A93}"/>
            </c:ext>
          </c:extLst>
        </c:ser>
        <c:ser>
          <c:idx val="5"/>
          <c:order val="5"/>
          <c:tx>
            <c:strRef>
              <c:f>'HQ A1'!$D$45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A1'!$E$45:$L$45</c:f>
              <c:numCache>
                <c:formatCode>General</c:formatCode>
                <c:ptCount val="8"/>
                <c:pt idx="0">
                  <c:v>1.3507999999999999E-2</c:v>
                </c:pt>
                <c:pt idx="1">
                  <c:v>0.10631249999999999</c:v>
                </c:pt>
                <c:pt idx="2">
                  <c:v>0.8</c:v>
                </c:pt>
                <c:pt idx="3">
                  <c:v>4.5919999999999996E-2</c:v>
                </c:pt>
                <c:pt idx="4">
                  <c:v>0</c:v>
                </c:pt>
                <c:pt idx="5">
                  <c:v>1.5760000000000001</c:v>
                </c:pt>
                <c:pt idx="6">
                  <c:v>8.3830000000000002E-2</c:v>
                </c:pt>
                <c:pt idx="7">
                  <c:v>4.4840000000000005E-2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9B2-49D0-9440-38DB5C8F0A93}"/>
            </c:ext>
          </c:extLst>
        </c:ser>
        <c:ser>
          <c:idx val="6"/>
          <c:order val="6"/>
          <c:tx>
            <c:strRef>
              <c:f>'HQ A1'!$D$46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A1'!$E$46:$L$46</c:f>
              <c:numCache>
                <c:formatCode>General</c:formatCode>
                <c:ptCount val="8"/>
                <c:pt idx="0">
                  <c:v>1.0307999999999999E-2</c:v>
                </c:pt>
                <c:pt idx="1">
                  <c:v>0.1175625</c:v>
                </c:pt>
                <c:pt idx="2">
                  <c:v>1.2</c:v>
                </c:pt>
                <c:pt idx="3">
                  <c:v>0.14513999999999999</c:v>
                </c:pt>
                <c:pt idx="4">
                  <c:v>0</c:v>
                </c:pt>
                <c:pt idx="5">
                  <c:v>1.6239999999999999</c:v>
                </c:pt>
                <c:pt idx="6">
                  <c:v>9.2659999999999992E-2</c:v>
                </c:pt>
                <c:pt idx="7">
                  <c:v>5.8180000000000003E-2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9B2-49D0-9440-38DB5C8F0A93}"/>
            </c:ext>
          </c:extLst>
        </c:ser>
        <c:ser>
          <c:idx val="7"/>
          <c:order val="7"/>
          <c:tx>
            <c:strRef>
              <c:f>'HQ A1'!$D$47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A1'!$E$47:$L$47</c:f>
              <c:numCache>
                <c:formatCode>General</c:formatCode>
                <c:ptCount val="8"/>
                <c:pt idx="0">
                  <c:v>0.23111999999999999</c:v>
                </c:pt>
                <c:pt idx="1">
                  <c:v>0.59068750000000003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1.784</c:v>
                </c:pt>
                <c:pt idx="6">
                  <c:v>0.46360000000000001</c:v>
                </c:pt>
                <c:pt idx="7">
                  <c:v>0.57640000000000002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9B2-49D0-9440-38DB5C8F0A93}"/>
            </c:ext>
          </c:extLst>
        </c:ser>
        <c:ser>
          <c:idx val="8"/>
          <c:order val="8"/>
          <c:tx>
            <c:strRef>
              <c:f>'HQ A1'!$D$48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A1'!$E$48:$L$48</c:f>
              <c:numCache>
                <c:formatCode>General</c:formatCode>
                <c:ptCount val="8"/>
                <c:pt idx="0">
                  <c:v>1.1316000000000001E-2</c:v>
                </c:pt>
                <c:pt idx="1">
                  <c:v>0.12368750000000001</c:v>
                </c:pt>
                <c:pt idx="2">
                  <c:v>1.4</c:v>
                </c:pt>
                <c:pt idx="3">
                  <c:v>0.16238</c:v>
                </c:pt>
                <c:pt idx="4">
                  <c:v>2.7333333333333334E-2</c:v>
                </c:pt>
                <c:pt idx="5">
                  <c:v>1.5699999999999998</c:v>
                </c:pt>
                <c:pt idx="6">
                  <c:v>9.7450000000000009E-2</c:v>
                </c:pt>
                <c:pt idx="7">
                  <c:v>6.4319999999999988E-2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9B2-49D0-9440-38DB5C8F0A93}"/>
            </c:ext>
          </c:extLst>
        </c:ser>
        <c:ser>
          <c:idx val="9"/>
          <c:order val="9"/>
          <c:tx>
            <c:strRef>
              <c:f>'HQ A1'!$D$49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A1'!$E$49:$L$49</c:f>
              <c:numCache>
                <c:formatCode>General</c:formatCode>
                <c:ptCount val="8"/>
                <c:pt idx="0">
                  <c:v>2.2187999999999999E-2</c:v>
                </c:pt>
                <c:pt idx="1">
                  <c:v>0.1330625</c:v>
                </c:pt>
                <c:pt idx="2">
                  <c:v>1</c:v>
                </c:pt>
                <c:pt idx="3">
                  <c:v>0.13406000000000001</c:v>
                </c:pt>
                <c:pt idx="4">
                  <c:v>0</c:v>
                </c:pt>
                <c:pt idx="5">
                  <c:v>1.6160000000000001</c:v>
                </c:pt>
                <c:pt idx="6">
                  <c:v>0.10479999999999999</c:v>
                </c:pt>
                <c:pt idx="7">
                  <c:v>6.9180000000000005E-2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9B2-49D0-9440-38DB5C8F0A93}"/>
            </c:ext>
          </c:extLst>
        </c:ser>
        <c:ser>
          <c:idx val="10"/>
          <c:order val="10"/>
          <c:tx>
            <c:strRef>
              <c:f>'HQ A1'!$D$50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A1'!$E$50:$L$50</c:f>
              <c:numCache>
                <c:formatCode>General</c:formatCode>
                <c:ptCount val="8"/>
                <c:pt idx="0">
                  <c:v>0.37651999999999997</c:v>
                </c:pt>
                <c:pt idx="1">
                  <c:v>0.40787499999999999</c:v>
                </c:pt>
                <c:pt idx="2">
                  <c:v>0.8</c:v>
                </c:pt>
                <c:pt idx="3">
                  <c:v>9.1980000000000006E-2</c:v>
                </c:pt>
                <c:pt idx="4">
                  <c:v>0</c:v>
                </c:pt>
                <c:pt idx="5">
                  <c:v>1.52</c:v>
                </c:pt>
                <c:pt idx="6">
                  <c:v>0.32030000000000003</c:v>
                </c:pt>
                <c:pt idx="7">
                  <c:v>0.12082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9B2-49D0-9440-38DB5C8F0A93}"/>
            </c:ext>
          </c:extLst>
        </c:ser>
        <c:ser>
          <c:idx val="11"/>
          <c:order val="11"/>
          <c:tx>
            <c:strRef>
              <c:f>'HQ A1'!$D$51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A1'!$E$51:$L$51</c:f>
              <c:numCache>
                <c:formatCode>General</c:formatCode>
                <c:ptCount val="8"/>
                <c:pt idx="0">
                  <c:v>1.0508E-2</c:v>
                </c:pt>
                <c:pt idx="1">
                  <c:v>0.12456250000000001</c:v>
                </c:pt>
                <c:pt idx="2">
                  <c:v>1.5333333333333334</c:v>
                </c:pt>
                <c:pt idx="3">
                  <c:v>0.10901999999999999</c:v>
                </c:pt>
                <c:pt idx="4">
                  <c:v>0</c:v>
                </c:pt>
                <c:pt idx="5">
                  <c:v>1.6019999999999999</c:v>
                </c:pt>
                <c:pt idx="6">
                  <c:v>9.8180000000000003E-2</c:v>
                </c:pt>
                <c:pt idx="7">
                  <c:v>6.7540000000000003E-2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9B2-49D0-9440-38DB5C8F0A93}"/>
            </c:ext>
          </c:extLst>
        </c:ser>
        <c:ser>
          <c:idx val="12"/>
          <c:order val="12"/>
          <c:tx>
            <c:strRef>
              <c:f>'HQ A1'!$D$52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A1'!$E$52:$L$52</c:f>
              <c:numCache>
                <c:formatCode>General</c:formatCode>
                <c:ptCount val="8"/>
                <c:pt idx="0">
                  <c:v>10.875999999999999</c:v>
                </c:pt>
                <c:pt idx="1">
                  <c:v>5.9353750000000005</c:v>
                </c:pt>
                <c:pt idx="2">
                  <c:v>1.6</c:v>
                </c:pt>
                <c:pt idx="3">
                  <c:v>4.6679999999999999E-2</c:v>
                </c:pt>
                <c:pt idx="4">
                  <c:v>0</c:v>
                </c:pt>
                <c:pt idx="5">
                  <c:v>1.46</c:v>
                </c:pt>
                <c:pt idx="6">
                  <c:v>4.6360000000000001</c:v>
                </c:pt>
                <c:pt idx="7">
                  <c:v>0.70320000000000005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9B2-49D0-9440-38DB5C8F0A93}"/>
            </c:ext>
          </c:extLst>
        </c:ser>
        <c:ser>
          <c:idx val="13"/>
          <c:order val="13"/>
          <c:tx>
            <c:strRef>
              <c:f>'HQ A1'!$D$53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A1'!$E$39:$L$39</c:f>
              <c:strCache>
                <c:ptCount val="8"/>
                <c:pt idx="0">
                  <c:v>Cl- 
(mg/L)</c:v>
                </c:pt>
                <c:pt idx="1">
                  <c:v>CE
(uS/cm)</c:v>
                </c:pt>
                <c:pt idx="2">
                  <c:v>P
(mg/L)</c:v>
                </c:pt>
                <c:pt idx="3">
                  <c:v>NO3-
(mg NO3-/L)</c:v>
                </c:pt>
                <c:pt idx="4">
                  <c:v>NO2-
(mg NO2-/L)</c:v>
                </c:pt>
                <c:pt idx="5">
                  <c:v>OD
(mg/L )</c:v>
                </c:pt>
                <c:pt idx="6">
                  <c:v>TDS
(mg/L)</c:v>
                </c:pt>
                <c:pt idx="7">
                  <c:v>SO4-2 
(mg/L)</c:v>
                </c:pt>
              </c:strCache>
            </c:strRef>
          </c:cat>
          <c:val>
            <c:numRef>
              <c:f>'HQ A1'!$E$53:$L$53</c:f>
              <c:numCache>
                <c:formatCode>General</c:formatCode>
                <c:ptCount val="8"/>
                <c:pt idx="0">
                  <c:v>8.0640000000000001</c:v>
                </c:pt>
                <c:pt idx="1">
                  <c:v>4.3706312499999997</c:v>
                </c:pt>
                <c:pt idx="2">
                  <c:v>0.8</c:v>
                </c:pt>
                <c:pt idx="3">
                  <c:v>8.2379999999999995E-2</c:v>
                </c:pt>
                <c:pt idx="4">
                  <c:v>0</c:v>
                </c:pt>
                <c:pt idx="5">
                  <c:v>1.268</c:v>
                </c:pt>
                <c:pt idx="6">
                  <c:v>3.496</c:v>
                </c:pt>
                <c:pt idx="7">
                  <c:v>0.66859999999999997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9B2-49D0-9440-38DB5C8F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3256880733944952E-2"/>
          <c:y val="0.94538313761967707"/>
          <c:w val="0.9"/>
          <c:h val="4.165189959674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PARAMETROS INORGÁNICOS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5344137552299203E-2"/>
          <c:y val="6.7873849979278894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A1'!$D$40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46C-4910-8401-778249A8276B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46C-4910-8401-778249A8276B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46C-4910-8401-778249A8276B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46C-4910-8401-778249A8276B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46C-4910-8401-778249A8276B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46C-4910-8401-778249A8276B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46C-4910-8401-778249A8276B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46C-4910-8401-778249A8276B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46C-4910-8401-778249A8276B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46C-4910-8401-778249A8276B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46C-4910-8401-778249A8276B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46C-4910-8401-778249A8276B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46C-4910-8401-778249A8276B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046C-4910-8401-778249A8276B}"/>
              </c:ext>
            </c:extLst>
          </c:dPt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A1'!$M$40:$AA$40</c:f>
              <c:numCache>
                <c:formatCode>General</c:formatCode>
                <c:ptCount val="15"/>
                <c:pt idx="0">
                  <c:v>0.74399999999999999</c:v>
                </c:pt>
                <c:pt idx="1">
                  <c:v>1.925</c:v>
                </c:pt>
                <c:pt idx="2">
                  <c:v>16.809999999999999</c:v>
                </c:pt>
                <c:pt idx="3">
                  <c:v>7.1900000000000006E-2</c:v>
                </c:pt>
                <c:pt idx="4">
                  <c:v>3.4583333333333334E-2</c:v>
                </c:pt>
                <c:pt idx="5">
                  <c:v>0.42</c:v>
                </c:pt>
                <c:pt idx="6">
                  <c:v>0.11385000000000001</c:v>
                </c:pt>
                <c:pt idx="7">
                  <c:v>0.13199999999999998</c:v>
                </c:pt>
                <c:pt idx="8">
                  <c:v>8.593</c:v>
                </c:pt>
                <c:pt idx="9">
                  <c:v>1.1020000000000001</c:v>
                </c:pt>
                <c:pt idx="10">
                  <c:v>0.63</c:v>
                </c:pt>
                <c:pt idx="11">
                  <c:v>7.93</c:v>
                </c:pt>
                <c:pt idx="12">
                  <c:v>0</c:v>
                </c:pt>
                <c:pt idx="13">
                  <c:v>0</c:v>
                </c:pt>
                <c:pt idx="14">
                  <c:v>6.4200000000000007E-2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6C-4910-8401-778249A8276B}"/>
            </c:ext>
          </c:extLst>
        </c:ser>
        <c:ser>
          <c:idx val="1"/>
          <c:order val="1"/>
          <c:tx>
            <c:strRef>
              <c:f>'HQ A1'!$D$41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A1'!$M$41:$AA$41</c:f>
              <c:numCache>
                <c:formatCode>General</c:formatCode>
                <c:ptCount val="15"/>
                <c:pt idx="0">
                  <c:v>0.88859999999999995</c:v>
                </c:pt>
                <c:pt idx="1">
                  <c:v>2.2399999999999998</c:v>
                </c:pt>
                <c:pt idx="2">
                  <c:v>19.55</c:v>
                </c:pt>
                <c:pt idx="3">
                  <c:v>7.4999999999999997E-2</c:v>
                </c:pt>
                <c:pt idx="4">
                  <c:v>3.3750000000000002E-2</c:v>
                </c:pt>
                <c:pt idx="5">
                  <c:v>0.438</c:v>
                </c:pt>
                <c:pt idx="6">
                  <c:v>0.11955</c:v>
                </c:pt>
                <c:pt idx="7">
                  <c:v>0.14199999999999999</c:v>
                </c:pt>
                <c:pt idx="8">
                  <c:v>8.9949999999999992</c:v>
                </c:pt>
                <c:pt idx="9">
                  <c:v>1.08375</c:v>
                </c:pt>
                <c:pt idx="10">
                  <c:v>0.81499999999999995</c:v>
                </c:pt>
                <c:pt idx="11">
                  <c:v>8.1379999999999999</c:v>
                </c:pt>
                <c:pt idx="12">
                  <c:v>0</c:v>
                </c:pt>
                <c:pt idx="13">
                  <c:v>1.4999999999999998E-2</c:v>
                </c:pt>
                <c:pt idx="14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46C-4910-8401-778249A8276B}"/>
            </c:ext>
          </c:extLst>
        </c:ser>
        <c:ser>
          <c:idx val="2"/>
          <c:order val="2"/>
          <c:tx>
            <c:strRef>
              <c:f>'HQ A1'!$D$42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A1'!$M$42:$AA$42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0.57999999999999996</c:v>
                </c:pt>
                <c:pt idx="3">
                  <c:v>6.0199999999999997E-2</c:v>
                </c:pt>
                <c:pt idx="4">
                  <c:v>0.15541666666666668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0.223</c:v>
                </c:pt>
                <c:pt idx="9">
                  <c:v>0.60699999999999998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3.4999999999999996E-2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46C-4910-8401-778249A8276B}"/>
            </c:ext>
          </c:extLst>
        </c:ser>
        <c:ser>
          <c:idx val="3"/>
          <c:order val="3"/>
          <c:tx>
            <c:strRef>
              <c:f>'HQ A1'!$D$43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A1'!$M$43:$AA$43</c:f>
              <c:numCache>
                <c:formatCode>General</c:formatCode>
                <c:ptCount val="15"/>
                <c:pt idx="0">
                  <c:v>5.5999999999999999E-3</c:v>
                </c:pt>
                <c:pt idx="1">
                  <c:v>0</c:v>
                </c:pt>
                <c:pt idx="2">
                  <c:v>0.23999999999999996</c:v>
                </c:pt>
                <c:pt idx="3">
                  <c:v>1.6299999999999999E-2</c:v>
                </c:pt>
                <c:pt idx="4">
                  <c:v>3.7083333333333336E-2</c:v>
                </c:pt>
                <c:pt idx="5">
                  <c:v>0</c:v>
                </c:pt>
                <c:pt idx="6">
                  <c:v>2.0000000000000001E-4</c:v>
                </c:pt>
                <c:pt idx="7">
                  <c:v>0</c:v>
                </c:pt>
                <c:pt idx="8">
                  <c:v>3.6999999999999998E-2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2.5999999999999999E-3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46C-4910-8401-778249A8276B}"/>
            </c:ext>
          </c:extLst>
        </c:ser>
        <c:ser>
          <c:idx val="4"/>
          <c:order val="4"/>
          <c:tx>
            <c:strRef>
              <c:f>'HQ A1'!$D$44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A1'!$M$44:$AA$44</c:f>
              <c:numCache>
                <c:formatCode>General</c:formatCode>
                <c:ptCount val="15"/>
                <c:pt idx="0">
                  <c:v>1.2665999999999999</c:v>
                </c:pt>
                <c:pt idx="1">
                  <c:v>1.4850000000000001</c:v>
                </c:pt>
                <c:pt idx="2">
                  <c:v>37.71</c:v>
                </c:pt>
                <c:pt idx="3">
                  <c:v>8.3000000000000004E-2</c:v>
                </c:pt>
                <c:pt idx="4">
                  <c:v>2.7083333333333334E-2</c:v>
                </c:pt>
                <c:pt idx="5">
                  <c:v>0.89800000000000002</c:v>
                </c:pt>
                <c:pt idx="6">
                  <c:v>0.29065000000000002</c:v>
                </c:pt>
                <c:pt idx="7">
                  <c:v>0.21199999999999999</c:v>
                </c:pt>
                <c:pt idx="8">
                  <c:v>13.79</c:v>
                </c:pt>
                <c:pt idx="9">
                  <c:v>1.71875</c:v>
                </c:pt>
                <c:pt idx="10">
                  <c:v>2.5</c:v>
                </c:pt>
                <c:pt idx="11">
                  <c:v>9.3239999999999998</c:v>
                </c:pt>
                <c:pt idx="12">
                  <c:v>0</c:v>
                </c:pt>
                <c:pt idx="13">
                  <c:v>1.4999999999999998E-2</c:v>
                </c:pt>
                <c:pt idx="14">
                  <c:v>9.0400000000000008E-2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46C-4910-8401-778249A8276B}"/>
            </c:ext>
          </c:extLst>
        </c:ser>
        <c:ser>
          <c:idx val="5"/>
          <c:order val="5"/>
          <c:tx>
            <c:strRef>
              <c:f>'HQ A1'!$D$45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A1'!$M$45:$AA$45</c:f>
              <c:numCache>
                <c:formatCode>General</c:formatCode>
                <c:ptCount val="15"/>
                <c:pt idx="0">
                  <c:v>0.40099999999999997</c:v>
                </c:pt>
                <c:pt idx="1">
                  <c:v>0.60499999999999998</c:v>
                </c:pt>
                <c:pt idx="2">
                  <c:v>9.5699999999999985</c:v>
                </c:pt>
                <c:pt idx="3">
                  <c:v>4.3700000000000003E-2</c:v>
                </c:pt>
                <c:pt idx="4">
                  <c:v>1.9583333333333335E-2</c:v>
                </c:pt>
                <c:pt idx="5">
                  <c:v>0.308</c:v>
                </c:pt>
                <c:pt idx="6">
                  <c:v>7.3649999999999993E-2</c:v>
                </c:pt>
                <c:pt idx="7">
                  <c:v>6.5999999999999989E-2</c:v>
                </c:pt>
                <c:pt idx="8">
                  <c:v>3.91</c:v>
                </c:pt>
                <c:pt idx="9">
                  <c:v>0.53400000000000003</c:v>
                </c:pt>
                <c:pt idx="10">
                  <c:v>0.48500000000000004</c:v>
                </c:pt>
                <c:pt idx="11">
                  <c:v>3.9539999999999997</c:v>
                </c:pt>
                <c:pt idx="12">
                  <c:v>0</c:v>
                </c:pt>
                <c:pt idx="13">
                  <c:v>0</c:v>
                </c:pt>
                <c:pt idx="14">
                  <c:v>3.2800000000000003E-2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46C-4910-8401-778249A8276B}"/>
            </c:ext>
          </c:extLst>
        </c:ser>
        <c:ser>
          <c:idx val="6"/>
          <c:order val="6"/>
          <c:tx>
            <c:strRef>
              <c:f>'HQ A1'!$D$46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A1'!$M$46:$AA$46</c:f>
              <c:numCache>
                <c:formatCode>General</c:formatCode>
                <c:ptCount val="15"/>
                <c:pt idx="0">
                  <c:v>1.4747999999999999</c:v>
                </c:pt>
                <c:pt idx="1">
                  <c:v>1.46</c:v>
                </c:pt>
                <c:pt idx="2">
                  <c:v>37.519999999999996</c:v>
                </c:pt>
                <c:pt idx="3">
                  <c:v>9.5500000000000002E-2</c:v>
                </c:pt>
                <c:pt idx="4">
                  <c:v>2.2083333333333333E-2</c:v>
                </c:pt>
                <c:pt idx="5">
                  <c:v>1.5980000000000001</c:v>
                </c:pt>
                <c:pt idx="6">
                  <c:v>0.47735</c:v>
                </c:pt>
                <c:pt idx="7">
                  <c:v>0.24</c:v>
                </c:pt>
                <c:pt idx="8">
                  <c:v>17.46</c:v>
                </c:pt>
                <c:pt idx="9">
                  <c:v>2.4412500000000001</c:v>
                </c:pt>
                <c:pt idx="10">
                  <c:v>2.7450000000000001</c:v>
                </c:pt>
                <c:pt idx="11">
                  <c:v>13.2</c:v>
                </c:pt>
                <c:pt idx="12">
                  <c:v>0.22999999999999998</c:v>
                </c:pt>
                <c:pt idx="13">
                  <c:v>0</c:v>
                </c:pt>
                <c:pt idx="14">
                  <c:v>0.15840000000000001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46C-4910-8401-778249A8276B}"/>
            </c:ext>
          </c:extLst>
        </c:ser>
        <c:ser>
          <c:idx val="7"/>
          <c:order val="7"/>
          <c:tx>
            <c:strRef>
              <c:f>'HQ A1'!$D$47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A1'!$M$47:$AA$47</c:f>
              <c:numCache>
                <c:formatCode>General</c:formatCode>
                <c:ptCount val="15"/>
                <c:pt idx="0">
                  <c:v>2.4000000000000002E-3</c:v>
                </c:pt>
                <c:pt idx="1">
                  <c:v>0</c:v>
                </c:pt>
                <c:pt idx="2">
                  <c:v>0.05</c:v>
                </c:pt>
                <c:pt idx="3">
                  <c:v>7.5700000000000003E-2</c:v>
                </c:pt>
                <c:pt idx="4">
                  <c:v>6.4166666666666664E-2</c:v>
                </c:pt>
                <c:pt idx="5">
                  <c:v>0</c:v>
                </c:pt>
                <c:pt idx="6">
                  <c:v>2.9999999999999997E-4</c:v>
                </c:pt>
                <c:pt idx="7">
                  <c:v>0</c:v>
                </c:pt>
                <c:pt idx="8">
                  <c:v>4.4999999999999998E-2</c:v>
                </c:pt>
                <c:pt idx="9">
                  <c:v>1.7499999999999998E-2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2.8E-3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46C-4910-8401-778249A8276B}"/>
            </c:ext>
          </c:extLst>
        </c:ser>
        <c:ser>
          <c:idx val="8"/>
          <c:order val="8"/>
          <c:tx>
            <c:strRef>
              <c:f>'HQ A1'!$D$48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A1'!$M$48:$AA$48</c:f>
              <c:numCache>
                <c:formatCode>General</c:formatCode>
                <c:ptCount val="15"/>
                <c:pt idx="0">
                  <c:v>1.6184000000000001</c:v>
                </c:pt>
                <c:pt idx="1">
                  <c:v>1.68</c:v>
                </c:pt>
                <c:pt idx="2">
                  <c:v>43.449999999999996</c:v>
                </c:pt>
                <c:pt idx="3">
                  <c:v>0.1045</c:v>
                </c:pt>
                <c:pt idx="4">
                  <c:v>2.5833333333333333E-2</c:v>
                </c:pt>
                <c:pt idx="5">
                  <c:v>1.9019999999999999</c:v>
                </c:pt>
                <c:pt idx="6">
                  <c:v>0.50549999999999995</c:v>
                </c:pt>
                <c:pt idx="7">
                  <c:v>0.27199999999999996</c:v>
                </c:pt>
                <c:pt idx="8">
                  <c:v>19.86</c:v>
                </c:pt>
                <c:pt idx="9">
                  <c:v>2.6749999999999998</c:v>
                </c:pt>
                <c:pt idx="10">
                  <c:v>2.5300000000000002</c:v>
                </c:pt>
                <c:pt idx="11">
                  <c:v>14.672000000000001</c:v>
                </c:pt>
                <c:pt idx="12">
                  <c:v>0.255</c:v>
                </c:pt>
                <c:pt idx="13">
                  <c:v>0</c:v>
                </c:pt>
                <c:pt idx="14">
                  <c:v>0.18260000000000001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46C-4910-8401-778249A8276B}"/>
            </c:ext>
          </c:extLst>
        </c:ser>
        <c:ser>
          <c:idx val="9"/>
          <c:order val="9"/>
          <c:tx>
            <c:strRef>
              <c:f>'HQ A1'!$D$49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A1'!$M$49:$AA$49</c:f>
              <c:numCache>
                <c:formatCode>General</c:formatCode>
                <c:ptCount val="15"/>
                <c:pt idx="0">
                  <c:v>0.96920000000000006</c:v>
                </c:pt>
                <c:pt idx="1">
                  <c:v>1.1400000000000001</c:v>
                </c:pt>
                <c:pt idx="2">
                  <c:v>25.269999999999996</c:v>
                </c:pt>
                <c:pt idx="3">
                  <c:v>7.1499999999999994E-2</c:v>
                </c:pt>
                <c:pt idx="4">
                  <c:v>2.416666666666667E-2</c:v>
                </c:pt>
                <c:pt idx="5">
                  <c:v>0.63200000000000001</c:v>
                </c:pt>
                <c:pt idx="6">
                  <c:v>0.18784999999999999</c:v>
                </c:pt>
                <c:pt idx="7">
                  <c:v>0.15</c:v>
                </c:pt>
                <c:pt idx="8">
                  <c:v>10.039999999999999</c:v>
                </c:pt>
                <c:pt idx="9">
                  <c:v>1.2867500000000001</c:v>
                </c:pt>
                <c:pt idx="10">
                  <c:v>1.8099999999999998</c:v>
                </c:pt>
                <c:pt idx="11">
                  <c:v>6.9720000000000004</c:v>
                </c:pt>
                <c:pt idx="12">
                  <c:v>0</c:v>
                </c:pt>
                <c:pt idx="13">
                  <c:v>0</c:v>
                </c:pt>
                <c:pt idx="14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46C-4910-8401-778249A8276B}"/>
            </c:ext>
          </c:extLst>
        </c:ser>
        <c:ser>
          <c:idx val="10"/>
          <c:order val="10"/>
          <c:tx>
            <c:strRef>
              <c:f>'HQ A1'!$D$50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A1'!$M$50:$AA$50</c:f>
              <c:numCache>
                <c:formatCode>General</c:formatCode>
                <c:ptCount val="15"/>
                <c:pt idx="0">
                  <c:v>0.79020000000000001</c:v>
                </c:pt>
                <c:pt idx="1">
                  <c:v>1.0349999999999999</c:v>
                </c:pt>
                <c:pt idx="2">
                  <c:v>16.88</c:v>
                </c:pt>
                <c:pt idx="3">
                  <c:v>6.8699999999999997E-2</c:v>
                </c:pt>
                <c:pt idx="4">
                  <c:v>4.4999999999999998E-2</c:v>
                </c:pt>
                <c:pt idx="5">
                  <c:v>0.438</c:v>
                </c:pt>
                <c:pt idx="6">
                  <c:v>0.15709999999999999</c:v>
                </c:pt>
                <c:pt idx="7">
                  <c:v>0.12</c:v>
                </c:pt>
                <c:pt idx="8">
                  <c:v>7.4219999999999997</c:v>
                </c:pt>
                <c:pt idx="9">
                  <c:v>1.1762499999999998</c:v>
                </c:pt>
                <c:pt idx="10">
                  <c:v>1.33</c:v>
                </c:pt>
                <c:pt idx="11">
                  <c:v>5.4779999999999989</c:v>
                </c:pt>
                <c:pt idx="12">
                  <c:v>0</c:v>
                </c:pt>
                <c:pt idx="13">
                  <c:v>1.4999999999999998E-2</c:v>
                </c:pt>
                <c:pt idx="14">
                  <c:v>5.16E-2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6C-4910-8401-778249A8276B}"/>
            </c:ext>
          </c:extLst>
        </c:ser>
        <c:ser>
          <c:idx val="11"/>
          <c:order val="11"/>
          <c:tx>
            <c:strRef>
              <c:f>'HQ A1'!$D$51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A1'!$M$51:$AA$51</c:f>
              <c:numCache>
                <c:formatCode>General</c:formatCode>
                <c:ptCount val="15"/>
                <c:pt idx="0">
                  <c:v>1.9026000000000001</c:v>
                </c:pt>
                <c:pt idx="1">
                  <c:v>2.0949999999999998</c:v>
                </c:pt>
                <c:pt idx="2">
                  <c:v>81.83</c:v>
                </c:pt>
                <c:pt idx="3">
                  <c:v>9.2399999999999996E-2</c:v>
                </c:pt>
                <c:pt idx="4">
                  <c:v>2.6666666666666668E-2</c:v>
                </c:pt>
                <c:pt idx="5">
                  <c:v>2.052</c:v>
                </c:pt>
                <c:pt idx="6">
                  <c:v>0.54449999999999998</c:v>
                </c:pt>
                <c:pt idx="7">
                  <c:v>0.32</c:v>
                </c:pt>
                <c:pt idx="8">
                  <c:v>25.09</c:v>
                </c:pt>
                <c:pt idx="9">
                  <c:v>2.65</c:v>
                </c:pt>
                <c:pt idx="10">
                  <c:v>3.2650000000000001</c:v>
                </c:pt>
                <c:pt idx="11">
                  <c:v>15.985999999999999</c:v>
                </c:pt>
                <c:pt idx="12">
                  <c:v>0</c:v>
                </c:pt>
                <c:pt idx="13">
                  <c:v>1.4999999999999998E-2</c:v>
                </c:pt>
                <c:pt idx="14">
                  <c:v>0.19739999999999999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46C-4910-8401-778249A8276B}"/>
            </c:ext>
          </c:extLst>
        </c:ser>
        <c:ser>
          <c:idx val="12"/>
          <c:order val="12"/>
          <c:tx>
            <c:strRef>
              <c:f>'HQ A1'!$D$52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A1'!$M$52:$AA$52</c:f>
              <c:numCache>
                <c:formatCode>General</c:formatCode>
                <c:ptCount val="15"/>
                <c:pt idx="0">
                  <c:v>0.10880000000000001</c:v>
                </c:pt>
                <c:pt idx="1">
                  <c:v>0.11</c:v>
                </c:pt>
                <c:pt idx="2">
                  <c:v>7.96</c:v>
                </c:pt>
                <c:pt idx="3">
                  <c:v>0.17499999999999999</c:v>
                </c:pt>
                <c:pt idx="4">
                  <c:v>0.32208333333333333</c:v>
                </c:pt>
                <c:pt idx="5">
                  <c:v>6.8000000000000005E-2</c:v>
                </c:pt>
                <c:pt idx="6">
                  <c:v>6.4999999999999997E-3</c:v>
                </c:pt>
                <c:pt idx="7">
                  <c:v>2.5999999999999999E-2</c:v>
                </c:pt>
                <c:pt idx="8">
                  <c:v>1.1890000000000001</c:v>
                </c:pt>
                <c:pt idx="9">
                  <c:v>6.2350000000000003</c:v>
                </c:pt>
                <c:pt idx="10">
                  <c:v>0</c:v>
                </c:pt>
                <c:pt idx="11">
                  <c:v>0.22399999999999998</c:v>
                </c:pt>
                <c:pt idx="12">
                  <c:v>0</c:v>
                </c:pt>
                <c:pt idx="13">
                  <c:v>3.4999999999999996E-2</c:v>
                </c:pt>
                <c:pt idx="14">
                  <c:v>5.1999999999999998E-3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46C-4910-8401-778249A8276B}"/>
            </c:ext>
          </c:extLst>
        </c:ser>
        <c:ser>
          <c:idx val="13"/>
          <c:order val="13"/>
          <c:tx>
            <c:strRef>
              <c:f>'HQ A1'!$D$53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A1'!$M$39:$AA$39</c:f>
              <c:strCache>
                <c:ptCount val="15"/>
                <c:pt idx="0">
                  <c:v>Al 
(mg/L)</c:v>
                </c:pt>
                <c:pt idx="1">
                  <c:v>Sb
(mg/L)</c:v>
                </c:pt>
                <c:pt idx="2">
                  <c:v>As 
(mg/L)</c:v>
                </c:pt>
                <c:pt idx="3">
                  <c:v>Ba
 (mg/L)</c:v>
                </c:pt>
                <c:pt idx="4">
                  <c:v>B 
(mg/L)</c:v>
                </c:pt>
                <c:pt idx="5">
                  <c:v>Cd 
(mg/L)</c:v>
                </c:pt>
                <c:pt idx="6">
                  <c:v>Cu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Pb 
(mg/L)</c:v>
                </c:pt>
                <c:pt idx="12">
                  <c:v> Se 
(mg/L)</c:v>
                </c:pt>
                <c:pt idx="13">
                  <c:v> U
(mg/L)</c:v>
                </c:pt>
                <c:pt idx="14">
                  <c:v>Zn  
(mg/L)</c:v>
                </c:pt>
              </c:strCache>
            </c:strRef>
          </c:cat>
          <c:val>
            <c:numRef>
              <c:f>'HQ A1'!$M$53:$AA$53</c:f>
              <c:numCache>
                <c:formatCode>General</c:formatCode>
                <c:ptCount val="15"/>
                <c:pt idx="0">
                  <c:v>0.15279999999999999</c:v>
                </c:pt>
                <c:pt idx="1">
                  <c:v>0.7649999999999999</c:v>
                </c:pt>
                <c:pt idx="2">
                  <c:v>5.6</c:v>
                </c:pt>
                <c:pt idx="3">
                  <c:v>5.1400000000000001E-2</c:v>
                </c:pt>
                <c:pt idx="4">
                  <c:v>0.26375000000000004</c:v>
                </c:pt>
                <c:pt idx="5">
                  <c:v>0.11199999999999999</c:v>
                </c:pt>
                <c:pt idx="6">
                  <c:v>1.9650000000000001E-2</c:v>
                </c:pt>
                <c:pt idx="7">
                  <c:v>2.5999999999999999E-2</c:v>
                </c:pt>
                <c:pt idx="8">
                  <c:v>1.3939999999999999</c:v>
                </c:pt>
                <c:pt idx="9">
                  <c:v>0.65424999999999989</c:v>
                </c:pt>
                <c:pt idx="10">
                  <c:v>0</c:v>
                </c:pt>
                <c:pt idx="11">
                  <c:v>0.94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1.0199999999999999E-2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46C-4910-8401-778249A8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PÁRAMETROS</a:t>
            </a:r>
            <a:r>
              <a:rPr lang="en-US" sz="1400" b="1" baseline="0"/>
              <a:t> FÍSICO-QUÍMICOS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2209695603156707E-2"/>
          <c:y val="6.3942387636328063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D1'!$D$42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734-493B-A559-8367DD58DD5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734-493B-A559-8367DD58DD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34-493B-A559-8367DD58DD53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34-493B-A559-8367DD58DD53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34-493B-A559-8367DD58DD53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34-493B-A559-8367DD58DD53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34-493B-A559-8367DD58DD53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34-493B-A559-8367DD58DD53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34-493B-A559-8367DD58DD53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34-493B-A559-8367DD58DD53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34-493B-A559-8367DD58DD53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34-493B-A559-8367DD58DD53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34-493B-A559-8367DD58DD53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34-493B-A559-8367DD58DD53}"/>
              </c:ext>
            </c:extLst>
          </c:dPt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D1'!$E$42:$L$42</c:f>
              <c:numCache>
                <c:formatCode>General</c:formatCode>
                <c:ptCount val="8"/>
                <c:pt idx="0">
                  <c:v>0.14671814671814673</c:v>
                </c:pt>
                <c:pt idx="1">
                  <c:v>2.64E-2</c:v>
                </c:pt>
                <c:pt idx="2">
                  <c:v>0.17899999999999999</c:v>
                </c:pt>
                <c:pt idx="3">
                  <c:v>9.7000000000000003E-2</c:v>
                </c:pt>
                <c:pt idx="4">
                  <c:v>0.10085000000000001</c:v>
                </c:pt>
                <c:pt idx="5">
                  <c:v>0</c:v>
                </c:pt>
                <c:pt idx="6">
                  <c:v>1.85</c:v>
                </c:pt>
                <c:pt idx="7">
                  <c:v>5.4609999999999999E-2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34-493B-A559-8367DD58DD53}"/>
            </c:ext>
          </c:extLst>
        </c:ser>
        <c:ser>
          <c:idx val="1"/>
          <c:order val="1"/>
          <c:tx>
            <c:strRef>
              <c:f>'HQ D1'!$D$43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D1'!$E$43:$L$43</c:f>
              <c:numCache>
                <c:formatCode>General</c:formatCode>
                <c:ptCount val="8"/>
                <c:pt idx="0">
                  <c:v>0.15637065637065636</c:v>
                </c:pt>
                <c:pt idx="1">
                  <c:v>2.3420000000000003E-2</c:v>
                </c:pt>
                <c:pt idx="2">
                  <c:v>0.12084</c:v>
                </c:pt>
                <c:pt idx="3">
                  <c:v>9.8000000000000004E-2</c:v>
                </c:pt>
                <c:pt idx="4">
                  <c:v>5.2819999999999999E-2</c:v>
                </c:pt>
                <c:pt idx="5">
                  <c:v>0</c:v>
                </c:pt>
                <c:pt idx="6">
                  <c:v>1.93</c:v>
                </c:pt>
                <c:pt idx="7">
                  <c:v>5.2580000000000002E-2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34-493B-A559-8367DD58DD53}"/>
            </c:ext>
          </c:extLst>
        </c:ser>
        <c:ser>
          <c:idx val="2"/>
          <c:order val="2"/>
          <c:tx>
            <c:strRef>
              <c:f>'HQ D1'!$D$44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D1'!$E$44:$L$44</c:f>
              <c:numCache>
                <c:formatCode>General</c:formatCode>
                <c:ptCount val="8"/>
                <c:pt idx="0">
                  <c:v>0.56795366795366797</c:v>
                </c:pt>
                <c:pt idx="1">
                  <c:v>0.35699999999999998</c:v>
                </c:pt>
                <c:pt idx="2">
                  <c:v>0.58640000000000003</c:v>
                </c:pt>
                <c:pt idx="3">
                  <c:v>0.55100000000000005</c:v>
                </c:pt>
                <c:pt idx="4">
                  <c:v>2.4000000000000001E-4</c:v>
                </c:pt>
                <c:pt idx="5">
                  <c:v>0</c:v>
                </c:pt>
                <c:pt idx="6">
                  <c:v>1.4975000000000001</c:v>
                </c:pt>
                <c:pt idx="7">
                  <c:v>0.21680000000000002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34-493B-A559-8367DD58DD53}"/>
            </c:ext>
          </c:extLst>
        </c:ser>
        <c:ser>
          <c:idx val="3"/>
          <c:order val="3"/>
          <c:tx>
            <c:strRef>
              <c:f>'HQ D1'!$D$45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D1'!$E$45:$L$45</c:f>
              <c:numCache>
                <c:formatCode>General</c:formatCode>
                <c:ptCount val="8"/>
                <c:pt idx="0">
                  <c:v>0.27355212355212355</c:v>
                </c:pt>
                <c:pt idx="1">
                  <c:v>6.4599999999999991E-2</c:v>
                </c:pt>
                <c:pt idx="2">
                  <c:v>0.1658</c:v>
                </c:pt>
                <c:pt idx="3">
                  <c:v>0.375</c:v>
                </c:pt>
                <c:pt idx="4">
                  <c:v>2.5380000000000003E-2</c:v>
                </c:pt>
                <c:pt idx="5">
                  <c:v>0</c:v>
                </c:pt>
                <c:pt idx="6">
                  <c:v>1.835</c:v>
                </c:pt>
                <c:pt idx="7">
                  <c:v>2.6600000000000002E-2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34-493B-A559-8367DD58DD53}"/>
            </c:ext>
          </c:extLst>
        </c:ser>
        <c:ser>
          <c:idx val="4"/>
          <c:order val="4"/>
          <c:tx>
            <c:strRef>
              <c:f>'HQ D1'!$D$46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D1'!$E$46:$L$46</c:f>
              <c:numCache>
                <c:formatCode>General</c:formatCode>
                <c:ptCount val="8"/>
                <c:pt idx="0">
                  <c:v>0.11795366795366796</c:v>
                </c:pt>
                <c:pt idx="1">
                  <c:v>6.6E-3</c:v>
                </c:pt>
                <c:pt idx="2">
                  <c:v>7.912000000000001E-2</c:v>
                </c:pt>
                <c:pt idx="3">
                  <c:v>8.3000000000000004E-2</c:v>
                </c:pt>
                <c:pt idx="4">
                  <c:v>7.261999999999999E-2</c:v>
                </c:pt>
                <c:pt idx="5">
                  <c:v>0</c:v>
                </c:pt>
                <c:pt idx="6">
                  <c:v>1.9675</c:v>
                </c:pt>
                <c:pt idx="7">
                  <c:v>3.0969999999999998E-2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34-493B-A559-8367DD58DD53}"/>
            </c:ext>
          </c:extLst>
        </c:ser>
        <c:ser>
          <c:idx val="5"/>
          <c:order val="5"/>
          <c:tx>
            <c:strRef>
              <c:f>'HQ D1'!$D$47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D1'!$E$47:$L$47</c:f>
              <c:numCache>
                <c:formatCode>General</c:formatCode>
                <c:ptCount val="8"/>
                <c:pt idx="0">
                  <c:v>0.12857142857142856</c:v>
                </c:pt>
                <c:pt idx="1">
                  <c:v>6.7539999999999996E-3</c:v>
                </c:pt>
                <c:pt idx="2">
                  <c:v>6.8040000000000003E-2</c:v>
                </c:pt>
                <c:pt idx="3">
                  <c:v>7.8E-2</c:v>
                </c:pt>
                <c:pt idx="4">
                  <c:v>2.3109999999999999E-2</c:v>
                </c:pt>
                <c:pt idx="5">
                  <c:v>0</c:v>
                </c:pt>
                <c:pt idx="6">
                  <c:v>1.97</c:v>
                </c:pt>
                <c:pt idx="7">
                  <c:v>2.2420000000000002E-2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34-493B-A559-8367DD58DD53}"/>
            </c:ext>
          </c:extLst>
        </c:ser>
        <c:ser>
          <c:idx val="6"/>
          <c:order val="6"/>
          <c:tx>
            <c:strRef>
              <c:f>'HQ D1'!$D$48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D1'!$E$48:$L$48</c:f>
              <c:numCache>
                <c:formatCode>General</c:formatCode>
                <c:ptCount val="8"/>
                <c:pt idx="0">
                  <c:v>0.127992277992278</c:v>
                </c:pt>
                <c:pt idx="1">
                  <c:v>5.1539999999999997E-3</c:v>
                </c:pt>
                <c:pt idx="2">
                  <c:v>7.5240000000000001E-2</c:v>
                </c:pt>
                <c:pt idx="3">
                  <c:v>8.1000000000000003E-2</c:v>
                </c:pt>
                <c:pt idx="4">
                  <c:v>7.2719999999999993E-2</c:v>
                </c:pt>
                <c:pt idx="5">
                  <c:v>0</c:v>
                </c:pt>
                <c:pt idx="6">
                  <c:v>2.0299999999999998</c:v>
                </c:pt>
                <c:pt idx="7">
                  <c:v>2.9090000000000001E-2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34-493B-A559-8367DD58DD53}"/>
            </c:ext>
          </c:extLst>
        </c:ser>
        <c:ser>
          <c:idx val="7"/>
          <c:order val="7"/>
          <c:tx>
            <c:strRef>
              <c:f>'HQ D1'!$D$49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D1'!$E$49:$L$49</c:f>
              <c:numCache>
                <c:formatCode>General</c:formatCode>
                <c:ptCount val="8"/>
                <c:pt idx="0">
                  <c:v>0.18706563706563709</c:v>
                </c:pt>
                <c:pt idx="1">
                  <c:v>0.11556</c:v>
                </c:pt>
                <c:pt idx="2">
                  <c:v>0.37803999999999999</c:v>
                </c:pt>
                <c:pt idx="3">
                  <c:v>0.29699999999999999</c:v>
                </c:pt>
                <c:pt idx="4">
                  <c:v>2.4000000000000001E-4</c:v>
                </c:pt>
                <c:pt idx="5">
                  <c:v>0</c:v>
                </c:pt>
                <c:pt idx="6">
                  <c:v>2.23</c:v>
                </c:pt>
                <c:pt idx="7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34-493B-A559-8367DD58DD53}"/>
            </c:ext>
          </c:extLst>
        </c:ser>
        <c:ser>
          <c:idx val="8"/>
          <c:order val="8"/>
          <c:tx>
            <c:strRef>
              <c:f>'HQ D1'!$D$50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D1'!$E$50:$L$50</c:f>
              <c:numCache>
                <c:formatCode>General</c:formatCode>
                <c:ptCount val="8"/>
                <c:pt idx="0">
                  <c:v>0.13532818532818533</c:v>
                </c:pt>
                <c:pt idx="1">
                  <c:v>5.6580000000000007E-3</c:v>
                </c:pt>
                <c:pt idx="2">
                  <c:v>7.9160000000000008E-2</c:v>
                </c:pt>
                <c:pt idx="3">
                  <c:v>0.115</c:v>
                </c:pt>
                <c:pt idx="4">
                  <c:v>8.134000000000001E-2</c:v>
                </c:pt>
                <c:pt idx="5">
                  <c:v>8.2000000000000007E-3</c:v>
                </c:pt>
                <c:pt idx="6">
                  <c:v>1.9624999999999999</c:v>
                </c:pt>
                <c:pt idx="7">
                  <c:v>3.2159999999999994E-2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34-493B-A559-8367DD58DD53}"/>
            </c:ext>
          </c:extLst>
        </c:ser>
        <c:ser>
          <c:idx val="9"/>
          <c:order val="9"/>
          <c:tx>
            <c:strRef>
              <c:f>'HQ D1'!$D$51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D1'!$E$51:$L$51</c:f>
              <c:numCache>
                <c:formatCode>General</c:formatCode>
                <c:ptCount val="8"/>
                <c:pt idx="0">
                  <c:v>0.12548262548262548</c:v>
                </c:pt>
                <c:pt idx="1">
                  <c:v>1.1094E-2</c:v>
                </c:pt>
                <c:pt idx="2">
                  <c:v>8.516E-2</c:v>
                </c:pt>
                <c:pt idx="3">
                  <c:v>0.10299999999999999</c:v>
                </c:pt>
                <c:pt idx="4">
                  <c:v>6.7180000000000004E-2</c:v>
                </c:pt>
                <c:pt idx="5">
                  <c:v>0</c:v>
                </c:pt>
                <c:pt idx="6">
                  <c:v>2.02</c:v>
                </c:pt>
                <c:pt idx="7">
                  <c:v>3.4590000000000003E-2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34-493B-A559-8367DD58DD53}"/>
            </c:ext>
          </c:extLst>
        </c:ser>
        <c:ser>
          <c:idx val="10"/>
          <c:order val="10"/>
          <c:tx>
            <c:strRef>
              <c:f>'HQ D1'!$D$52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D1'!$E$52:$L$52</c:f>
              <c:numCache>
                <c:formatCode>General</c:formatCode>
                <c:ptCount val="8"/>
                <c:pt idx="0">
                  <c:v>0.15733590733590733</c:v>
                </c:pt>
                <c:pt idx="1">
                  <c:v>0.18825999999999998</c:v>
                </c:pt>
                <c:pt idx="2">
                  <c:v>0.26103999999999999</c:v>
                </c:pt>
                <c:pt idx="3">
                  <c:v>0.1</c:v>
                </c:pt>
                <c:pt idx="4">
                  <c:v>4.614E-2</c:v>
                </c:pt>
                <c:pt idx="5">
                  <c:v>0</c:v>
                </c:pt>
                <c:pt idx="6">
                  <c:v>1.9</c:v>
                </c:pt>
                <c:pt idx="7">
                  <c:v>6.0409999999999998E-2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34-493B-A559-8367DD58DD53}"/>
            </c:ext>
          </c:extLst>
        </c:ser>
        <c:ser>
          <c:idx val="11"/>
          <c:order val="11"/>
          <c:tx>
            <c:strRef>
              <c:f>'HQ D1'!$D$53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D1'!$E$53:$L$53</c:f>
              <c:numCache>
                <c:formatCode>General</c:formatCode>
                <c:ptCount val="8"/>
                <c:pt idx="0">
                  <c:v>0.11583011583011583</c:v>
                </c:pt>
                <c:pt idx="1">
                  <c:v>5.254E-3</c:v>
                </c:pt>
                <c:pt idx="2">
                  <c:v>7.9719999999999999E-2</c:v>
                </c:pt>
                <c:pt idx="3">
                  <c:v>7.1999999999999995E-2</c:v>
                </c:pt>
                <c:pt idx="4">
                  <c:v>5.4659999999999993E-2</c:v>
                </c:pt>
                <c:pt idx="5">
                  <c:v>0</c:v>
                </c:pt>
                <c:pt idx="6">
                  <c:v>2.0024999999999999</c:v>
                </c:pt>
                <c:pt idx="7">
                  <c:v>3.3770000000000001E-2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734-493B-A559-8367DD58DD53}"/>
            </c:ext>
          </c:extLst>
        </c:ser>
        <c:ser>
          <c:idx val="12"/>
          <c:order val="12"/>
          <c:tx>
            <c:strRef>
              <c:f>'HQ D1'!$D$54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D1'!$E$54:$L$54</c:f>
              <c:numCache>
                <c:formatCode>General</c:formatCode>
                <c:ptCount val="8"/>
                <c:pt idx="0">
                  <c:v>0.77007722007722001</c:v>
                </c:pt>
                <c:pt idx="1">
                  <c:v>5.4379999999999997</c:v>
                </c:pt>
                <c:pt idx="2">
                  <c:v>3.7986400000000002</c:v>
                </c:pt>
                <c:pt idx="3">
                  <c:v>1.9419999999999999</c:v>
                </c:pt>
                <c:pt idx="4">
                  <c:v>2.349E-2</c:v>
                </c:pt>
                <c:pt idx="5">
                  <c:v>0</c:v>
                </c:pt>
                <c:pt idx="6">
                  <c:v>1.825</c:v>
                </c:pt>
                <c:pt idx="7">
                  <c:v>0.35160000000000002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734-493B-A559-8367DD58DD53}"/>
            </c:ext>
          </c:extLst>
        </c:ser>
        <c:ser>
          <c:idx val="13"/>
          <c:order val="13"/>
          <c:tx>
            <c:strRef>
              <c:f>'HQ D1'!$D$55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D1'!$E$41:$L$41</c:f>
              <c:strCache>
                <c:ptCount val="8"/>
                <c:pt idx="0">
                  <c:v>HCO3
 (mg HCO3-/L)</c:v>
                </c:pt>
                <c:pt idx="1">
                  <c:v>Cl- 
(mg/L)</c:v>
                </c:pt>
                <c:pt idx="2">
                  <c:v>CE
(uS/cm)</c:v>
                </c:pt>
                <c:pt idx="3">
                  <c:v>F-
(mg/L)</c:v>
                </c:pt>
                <c:pt idx="4">
                  <c:v>NO3- + NO2- 
(mg/L)</c:v>
                </c:pt>
                <c:pt idx="5">
                  <c:v>NO2-
(mg NO2-/L)</c:v>
                </c:pt>
                <c:pt idx="6">
                  <c:v>OD
(mg/L )</c:v>
                </c:pt>
                <c:pt idx="7">
                  <c:v>SO4-2 
(mg/L)</c:v>
                </c:pt>
              </c:strCache>
            </c:strRef>
          </c:cat>
          <c:val>
            <c:numRef>
              <c:f>'HQ D1'!$E$55:$L$55</c:f>
              <c:numCache>
                <c:formatCode>General</c:formatCode>
                <c:ptCount val="8"/>
                <c:pt idx="0">
                  <c:v>0.19729729729729731</c:v>
                </c:pt>
                <c:pt idx="1">
                  <c:v>4.032</c:v>
                </c:pt>
                <c:pt idx="2">
                  <c:v>2.7972040000000002</c:v>
                </c:pt>
                <c:pt idx="3">
                  <c:v>0.10100000000000001</c:v>
                </c:pt>
                <c:pt idx="4">
                  <c:v>4.1339999999999995E-2</c:v>
                </c:pt>
                <c:pt idx="5">
                  <c:v>0</c:v>
                </c:pt>
                <c:pt idx="6">
                  <c:v>1.585</c:v>
                </c:pt>
                <c:pt idx="7">
                  <c:v>0.33429999999999999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734-493B-A559-8367DD58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2917139614074917E-2"/>
          <c:y val="0.95186561901146749"/>
          <c:w val="0.9"/>
          <c:h val="4.165189959674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PÁRAMETROS INORGÁNICOS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2282301737599258E-2"/>
          <c:y val="7.0153567760551663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D1'!$D$42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0DA-4115-B890-E86200CE1C12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0DA-4115-B890-E86200CE1C12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0DA-4115-B890-E86200CE1C12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0DA-4115-B890-E86200CE1C12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0DA-4115-B890-E86200CE1C12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0DA-4115-B890-E86200CE1C12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0DA-4115-B890-E86200CE1C12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0DA-4115-B890-E86200CE1C12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0DA-4115-B890-E86200CE1C12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0DA-4115-B890-E86200CE1C12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0DA-4115-B890-E86200CE1C12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0DA-4115-B890-E86200CE1C12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0DA-4115-B890-E86200CE1C12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0DA-4115-B890-E86200CE1C12}"/>
              </c:ext>
            </c:extLst>
          </c:dPt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D1'!$M$42:$AB$42</c:f>
              <c:numCache>
                <c:formatCode>General</c:formatCode>
                <c:ptCount val="16"/>
                <c:pt idx="0">
                  <c:v>0.74399999999999999</c:v>
                </c:pt>
                <c:pt idx="1">
                  <c:v>1.6809999999999998</c:v>
                </c:pt>
                <c:pt idx="2">
                  <c:v>0.10271428571428573</c:v>
                </c:pt>
                <c:pt idx="3">
                  <c:v>8.3000000000000004E-2</c:v>
                </c:pt>
                <c:pt idx="4">
                  <c:v>0.21</c:v>
                </c:pt>
                <c:pt idx="5">
                  <c:v>1.1385000000000001</c:v>
                </c:pt>
                <c:pt idx="6">
                  <c:v>8.3999999999999991E-2</c:v>
                </c:pt>
                <c:pt idx="7">
                  <c:v>6.5999999999999989E-2</c:v>
                </c:pt>
                <c:pt idx="8">
                  <c:v>1.7185999999999999</c:v>
                </c:pt>
                <c:pt idx="9">
                  <c:v>3.5999999999999999E-3</c:v>
                </c:pt>
                <c:pt idx="10">
                  <c:v>2.2040000000000002</c:v>
                </c:pt>
                <c:pt idx="11">
                  <c:v>1.26</c:v>
                </c:pt>
                <c:pt idx="12">
                  <c:v>1.3999999999999999E-2</c:v>
                </c:pt>
                <c:pt idx="13">
                  <c:v>7.93</c:v>
                </c:pt>
                <c:pt idx="14">
                  <c:v>0</c:v>
                </c:pt>
                <c:pt idx="15">
                  <c:v>0.1605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DA-4115-B890-E86200CE1C12}"/>
            </c:ext>
          </c:extLst>
        </c:ser>
        <c:ser>
          <c:idx val="1"/>
          <c:order val="1"/>
          <c:tx>
            <c:strRef>
              <c:f>'HQ D1'!$D$43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D1'!$M$43:$AB$43</c:f>
              <c:numCache>
                <c:formatCode>General</c:formatCode>
                <c:ptCount val="16"/>
                <c:pt idx="0">
                  <c:v>0.88859999999999995</c:v>
                </c:pt>
                <c:pt idx="1">
                  <c:v>1.9550000000000001</c:v>
                </c:pt>
                <c:pt idx="2">
                  <c:v>0.10714285714285715</c:v>
                </c:pt>
                <c:pt idx="3">
                  <c:v>8.1000000000000003E-2</c:v>
                </c:pt>
                <c:pt idx="4">
                  <c:v>0.219</c:v>
                </c:pt>
                <c:pt idx="5">
                  <c:v>1.1955</c:v>
                </c:pt>
                <c:pt idx="6">
                  <c:v>8.9999999999999983E-2</c:v>
                </c:pt>
                <c:pt idx="7">
                  <c:v>7.0999999999999994E-2</c:v>
                </c:pt>
                <c:pt idx="8">
                  <c:v>1.7989999999999999</c:v>
                </c:pt>
                <c:pt idx="9">
                  <c:v>3.5999999999999999E-3</c:v>
                </c:pt>
                <c:pt idx="10">
                  <c:v>2.1675</c:v>
                </c:pt>
                <c:pt idx="11">
                  <c:v>1.63</c:v>
                </c:pt>
                <c:pt idx="12">
                  <c:v>1.4999999999999999E-2</c:v>
                </c:pt>
                <c:pt idx="13">
                  <c:v>8.1379999999999999</c:v>
                </c:pt>
                <c:pt idx="14">
                  <c:v>0</c:v>
                </c:pt>
                <c:pt idx="1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DA-4115-B890-E86200CE1C12}"/>
            </c:ext>
          </c:extLst>
        </c:ser>
        <c:ser>
          <c:idx val="2"/>
          <c:order val="2"/>
          <c:tx>
            <c:strRef>
              <c:f>'HQ D1'!$D$44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D1'!$M$44:$AB$44</c:f>
              <c:numCache>
                <c:formatCode>General</c:formatCode>
                <c:ptCount val="16"/>
                <c:pt idx="0">
                  <c:v>0</c:v>
                </c:pt>
                <c:pt idx="1">
                  <c:v>5.7999999999999996E-2</c:v>
                </c:pt>
                <c:pt idx="2">
                  <c:v>8.6000000000000007E-2</c:v>
                </c:pt>
                <c:pt idx="3">
                  <c:v>0.373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4.4600000000000001E-2</c:v>
                </c:pt>
                <c:pt idx="9">
                  <c:v>8.2400000000000008E-3</c:v>
                </c:pt>
                <c:pt idx="10">
                  <c:v>1.214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DA-4115-B890-E86200CE1C12}"/>
            </c:ext>
          </c:extLst>
        </c:ser>
        <c:ser>
          <c:idx val="3"/>
          <c:order val="3"/>
          <c:tx>
            <c:strRef>
              <c:f>'HQ D1'!$D$45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D1'!$M$45:$AB$45</c:f>
              <c:numCache>
                <c:formatCode>General</c:formatCode>
                <c:ptCount val="16"/>
                <c:pt idx="0">
                  <c:v>5.5999999999999999E-3</c:v>
                </c:pt>
                <c:pt idx="1">
                  <c:v>2.3999999999999997E-2</c:v>
                </c:pt>
                <c:pt idx="2">
                  <c:v>2.3285714285714285E-2</c:v>
                </c:pt>
                <c:pt idx="3">
                  <c:v>8.8999999999999996E-2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0</c:v>
                </c:pt>
                <c:pt idx="8">
                  <c:v>7.3999999999999995E-3</c:v>
                </c:pt>
                <c:pt idx="9">
                  <c:v>4.9199999999999999E-3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DA-4115-B890-E86200CE1C12}"/>
            </c:ext>
          </c:extLst>
        </c:ser>
        <c:ser>
          <c:idx val="4"/>
          <c:order val="4"/>
          <c:tx>
            <c:strRef>
              <c:f>'HQ D1'!$D$46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D1'!$M$46:$AB$46</c:f>
              <c:numCache>
                <c:formatCode>General</c:formatCode>
                <c:ptCount val="16"/>
                <c:pt idx="0">
                  <c:v>1.2665999999999999</c:v>
                </c:pt>
                <c:pt idx="1">
                  <c:v>3.7709999999999999</c:v>
                </c:pt>
                <c:pt idx="2">
                  <c:v>0.11857142857142859</c:v>
                </c:pt>
                <c:pt idx="3">
                  <c:v>6.5000000000000002E-2</c:v>
                </c:pt>
                <c:pt idx="4">
                  <c:v>0.44900000000000001</c:v>
                </c:pt>
                <c:pt idx="5">
                  <c:v>2.9064999999999999</c:v>
                </c:pt>
                <c:pt idx="6">
                  <c:v>0.13799999999999998</c:v>
                </c:pt>
                <c:pt idx="7">
                  <c:v>0.106</c:v>
                </c:pt>
                <c:pt idx="8">
                  <c:v>2.758</c:v>
                </c:pt>
                <c:pt idx="9">
                  <c:v>4.5199999999999997E-3</c:v>
                </c:pt>
                <c:pt idx="10">
                  <c:v>3.4375</c:v>
                </c:pt>
                <c:pt idx="11">
                  <c:v>5</c:v>
                </c:pt>
                <c:pt idx="12">
                  <c:v>0.03</c:v>
                </c:pt>
                <c:pt idx="13">
                  <c:v>9.3239999999999998</c:v>
                </c:pt>
                <c:pt idx="14">
                  <c:v>0</c:v>
                </c:pt>
                <c:pt idx="15">
                  <c:v>0.22600000000000001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DA-4115-B890-E86200CE1C12}"/>
            </c:ext>
          </c:extLst>
        </c:ser>
        <c:ser>
          <c:idx val="5"/>
          <c:order val="5"/>
          <c:tx>
            <c:strRef>
              <c:f>'HQ D1'!$D$47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D1'!$M$47:$AB$47</c:f>
              <c:numCache>
                <c:formatCode>General</c:formatCode>
                <c:ptCount val="16"/>
                <c:pt idx="0">
                  <c:v>0.40099999999999997</c:v>
                </c:pt>
                <c:pt idx="1">
                  <c:v>0.95699999999999985</c:v>
                </c:pt>
                <c:pt idx="2">
                  <c:v>6.2428571428571437E-2</c:v>
                </c:pt>
                <c:pt idx="3">
                  <c:v>4.7E-2</c:v>
                </c:pt>
                <c:pt idx="4">
                  <c:v>0.154</c:v>
                </c:pt>
                <c:pt idx="5">
                  <c:v>0.73649999999999993</c:v>
                </c:pt>
                <c:pt idx="6">
                  <c:v>4.5999999999999999E-2</c:v>
                </c:pt>
                <c:pt idx="7">
                  <c:v>3.2999999999999995E-2</c:v>
                </c:pt>
                <c:pt idx="8">
                  <c:v>0.78200000000000003</c:v>
                </c:pt>
                <c:pt idx="9">
                  <c:v>2.32E-3</c:v>
                </c:pt>
                <c:pt idx="10">
                  <c:v>1.0680000000000001</c:v>
                </c:pt>
                <c:pt idx="11">
                  <c:v>0.97000000000000008</c:v>
                </c:pt>
                <c:pt idx="12">
                  <c:v>8.9999999999999993E-3</c:v>
                </c:pt>
                <c:pt idx="13">
                  <c:v>3.9539999999999997</c:v>
                </c:pt>
                <c:pt idx="14">
                  <c:v>0</c:v>
                </c:pt>
                <c:pt idx="15">
                  <c:v>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DA-4115-B890-E86200CE1C12}"/>
            </c:ext>
          </c:extLst>
        </c:ser>
        <c:ser>
          <c:idx val="6"/>
          <c:order val="6"/>
          <c:tx>
            <c:strRef>
              <c:f>'HQ D1'!$D$48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D1'!$M$48:$AB$48</c:f>
              <c:numCache>
                <c:formatCode>General</c:formatCode>
                <c:ptCount val="16"/>
                <c:pt idx="0">
                  <c:v>1.4747999999999999</c:v>
                </c:pt>
                <c:pt idx="1">
                  <c:v>3.7519999999999998</c:v>
                </c:pt>
                <c:pt idx="2">
                  <c:v>0.13642857142857143</c:v>
                </c:pt>
                <c:pt idx="3">
                  <c:v>5.2999999999999999E-2</c:v>
                </c:pt>
                <c:pt idx="4">
                  <c:v>0.79900000000000004</c:v>
                </c:pt>
                <c:pt idx="5">
                  <c:v>4.7734999999999994</c:v>
                </c:pt>
                <c:pt idx="6">
                  <c:v>0.182</c:v>
                </c:pt>
                <c:pt idx="7">
                  <c:v>0.12</c:v>
                </c:pt>
                <c:pt idx="8">
                  <c:v>3.492</c:v>
                </c:pt>
                <c:pt idx="9">
                  <c:v>4.28E-3</c:v>
                </c:pt>
                <c:pt idx="10">
                  <c:v>4.8825000000000003</c:v>
                </c:pt>
                <c:pt idx="11">
                  <c:v>5.49</c:v>
                </c:pt>
                <c:pt idx="12">
                  <c:v>3.7999999999999999E-2</c:v>
                </c:pt>
                <c:pt idx="13">
                  <c:v>13.2</c:v>
                </c:pt>
                <c:pt idx="14">
                  <c:v>0.45999999999999996</c:v>
                </c:pt>
                <c:pt idx="15">
                  <c:v>0.39600000000000002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DA-4115-B890-E86200CE1C12}"/>
            </c:ext>
          </c:extLst>
        </c:ser>
        <c:ser>
          <c:idx val="7"/>
          <c:order val="7"/>
          <c:tx>
            <c:strRef>
              <c:f>'HQ D1'!$D$49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D1'!$M$49:$AB$49</c:f>
              <c:numCache>
                <c:formatCode>General</c:formatCode>
                <c:ptCount val="16"/>
                <c:pt idx="0">
                  <c:v>2.4000000000000002E-3</c:v>
                </c:pt>
                <c:pt idx="1">
                  <c:v>5.0000000000000001E-3</c:v>
                </c:pt>
                <c:pt idx="2">
                  <c:v>0.10814285714285715</c:v>
                </c:pt>
                <c:pt idx="3">
                  <c:v>0.154</c:v>
                </c:pt>
                <c:pt idx="4">
                  <c:v>0</c:v>
                </c:pt>
                <c:pt idx="5">
                  <c:v>2.9999999999999996E-3</c:v>
                </c:pt>
                <c:pt idx="6">
                  <c:v>0</c:v>
                </c:pt>
                <c:pt idx="7">
                  <c:v>0</c:v>
                </c:pt>
                <c:pt idx="8">
                  <c:v>8.9999999999999993E-3</c:v>
                </c:pt>
                <c:pt idx="9">
                  <c:v>1.272E-2</c:v>
                </c:pt>
                <c:pt idx="10">
                  <c:v>3.4999999999999996E-2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0DA-4115-B890-E86200CE1C12}"/>
            </c:ext>
          </c:extLst>
        </c:ser>
        <c:ser>
          <c:idx val="8"/>
          <c:order val="8"/>
          <c:tx>
            <c:strRef>
              <c:f>'HQ D1'!$D$50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D1'!$M$50:$AB$50</c:f>
              <c:numCache>
                <c:formatCode>General</c:formatCode>
                <c:ptCount val="16"/>
                <c:pt idx="0">
                  <c:v>1.6184000000000001</c:v>
                </c:pt>
                <c:pt idx="1">
                  <c:v>4.3449999999999998</c:v>
                </c:pt>
                <c:pt idx="2">
                  <c:v>0.1492857142857143</c:v>
                </c:pt>
                <c:pt idx="3">
                  <c:v>6.2E-2</c:v>
                </c:pt>
                <c:pt idx="4">
                  <c:v>0.95099999999999996</c:v>
                </c:pt>
                <c:pt idx="5">
                  <c:v>5.0549999999999988</c:v>
                </c:pt>
                <c:pt idx="6">
                  <c:v>0.20400000000000001</c:v>
                </c:pt>
                <c:pt idx="7">
                  <c:v>0.13599999999999998</c:v>
                </c:pt>
                <c:pt idx="8">
                  <c:v>3.972</c:v>
                </c:pt>
                <c:pt idx="9">
                  <c:v>4.8399999999999997E-3</c:v>
                </c:pt>
                <c:pt idx="10">
                  <c:v>5.35</c:v>
                </c:pt>
                <c:pt idx="11">
                  <c:v>5.0600000000000005</c:v>
                </c:pt>
                <c:pt idx="12">
                  <c:v>3.95E-2</c:v>
                </c:pt>
                <c:pt idx="13">
                  <c:v>14.672000000000001</c:v>
                </c:pt>
                <c:pt idx="14">
                  <c:v>0.51</c:v>
                </c:pt>
                <c:pt idx="15">
                  <c:v>0.45650000000000002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0DA-4115-B890-E86200CE1C12}"/>
            </c:ext>
          </c:extLst>
        </c:ser>
        <c:ser>
          <c:idx val="9"/>
          <c:order val="9"/>
          <c:tx>
            <c:strRef>
              <c:f>'HQ D1'!$D$51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D1'!$M$51:$AB$51</c:f>
              <c:numCache>
                <c:formatCode>General</c:formatCode>
                <c:ptCount val="16"/>
                <c:pt idx="0">
                  <c:v>0.96920000000000006</c:v>
                </c:pt>
                <c:pt idx="1">
                  <c:v>2.5269999999999997</c:v>
                </c:pt>
                <c:pt idx="2">
                  <c:v>0.10214285714285715</c:v>
                </c:pt>
                <c:pt idx="3">
                  <c:v>5.8000000000000003E-2</c:v>
                </c:pt>
                <c:pt idx="4">
                  <c:v>0.316</c:v>
                </c:pt>
                <c:pt idx="5">
                  <c:v>1.8784999999999998</c:v>
                </c:pt>
                <c:pt idx="6">
                  <c:v>9.799999999999999E-2</c:v>
                </c:pt>
                <c:pt idx="7">
                  <c:v>7.4999999999999997E-2</c:v>
                </c:pt>
                <c:pt idx="8">
                  <c:v>2.008</c:v>
                </c:pt>
                <c:pt idx="9">
                  <c:v>3.64E-3</c:v>
                </c:pt>
                <c:pt idx="10">
                  <c:v>2.5735000000000001</c:v>
                </c:pt>
                <c:pt idx="11">
                  <c:v>3.6199999999999997</c:v>
                </c:pt>
                <c:pt idx="12">
                  <c:v>0.02</c:v>
                </c:pt>
                <c:pt idx="13">
                  <c:v>6.9720000000000004</c:v>
                </c:pt>
                <c:pt idx="14">
                  <c:v>0</c:v>
                </c:pt>
                <c:pt idx="15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0DA-4115-B890-E86200CE1C12}"/>
            </c:ext>
          </c:extLst>
        </c:ser>
        <c:ser>
          <c:idx val="10"/>
          <c:order val="10"/>
          <c:tx>
            <c:strRef>
              <c:f>'HQ D1'!$D$52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D1'!$M$52:$AB$52</c:f>
              <c:numCache>
                <c:formatCode>General</c:formatCode>
                <c:ptCount val="16"/>
                <c:pt idx="0">
                  <c:v>0.79020000000000001</c:v>
                </c:pt>
                <c:pt idx="1">
                  <c:v>1.6879999999999999</c:v>
                </c:pt>
                <c:pt idx="2">
                  <c:v>9.8142857142857143E-2</c:v>
                </c:pt>
                <c:pt idx="3">
                  <c:v>0.108</c:v>
                </c:pt>
                <c:pt idx="4">
                  <c:v>0.219</c:v>
                </c:pt>
                <c:pt idx="5">
                  <c:v>1.5709999999999997</c:v>
                </c:pt>
                <c:pt idx="6">
                  <c:v>8.5999999999999993E-2</c:v>
                </c:pt>
                <c:pt idx="7">
                  <c:v>0.06</c:v>
                </c:pt>
                <c:pt idx="8">
                  <c:v>1.4843999999999999</c:v>
                </c:pt>
                <c:pt idx="9">
                  <c:v>3.7199999999999998E-3</c:v>
                </c:pt>
                <c:pt idx="10">
                  <c:v>2.3524999999999996</c:v>
                </c:pt>
                <c:pt idx="11">
                  <c:v>2.66</c:v>
                </c:pt>
                <c:pt idx="12">
                  <c:v>1.4499999999999999E-2</c:v>
                </c:pt>
                <c:pt idx="13">
                  <c:v>5.4779999999999989</c:v>
                </c:pt>
                <c:pt idx="14">
                  <c:v>0</c:v>
                </c:pt>
                <c:pt idx="15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0DA-4115-B890-E86200CE1C12}"/>
            </c:ext>
          </c:extLst>
        </c:ser>
        <c:ser>
          <c:idx val="11"/>
          <c:order val="11"/>
          <c:tx>
            <c:strRef>
              <c:f>'HQ D1'!$D$53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D1'!$M$53:$AB$53</c:f>
              <c:numCache>
                <c:formatCode>General</c:formatCode>
                <c:ptCount val="16"/>
                <c:pt idx="0">
                  <c:v>1.9026000000000001</c:v>
                </c:pt>
                <c:pt idx="1">
                  <c:v>8.1829999999999998</c:v>
                </c:pt>
                <c:pt idx="2">
                  <c:v>0.13200000000000001</c:v>
                </c:pt>
                <c:pt idx="3">
                  <c:v>6.4000000000000001E-2</c:v>
                </c:pt>
                <c:pt idx="4">
                  <c:v>1.026</c:v>
                </c:pt>
                <c:pt idx="5">
                  <c:v>5.4449999999999994</c:v>
                </c:pt>
                <c:pt idx="6">
                  <c:v>0.222</c:v>
                </c:pt>
                <c:pt idx="7">
                  <c:v>0.16</c:v>
                </c:pt>
                <c:pt idx="8">
                  <c:v>5.0179999999999998</c:v>
                </c:pt>
                <c:pt idx="9">
                  <c:v>4.9199999999999999E-3</c:v>
                </c:pt>
                <c:pt idx="10">
                  <c:v>5.3</c:v>
                </c:pt>
                <c:pt idx="11">
                  <c:v>6.53</c:v>
                </c:pt>
                <c:pt idx="12">
                  <c:v>4.7999999999999994E-2</c:v>
                </c:pt>
                <c:pt idx="13">
                  <c:v>15.985999999999999</c:v>
                </c:pt>
                <c:pt idx="14">
                  <c:v>0</c:v>
                </c:pt>
                <c:pt idx="15">
                  <c:v>0.49349999999999999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0DA-4115-B890-E86200CE1C12}"/>
            </c:ext>
          </c:extLst>
        </c:ser>
        <c:ser>
          <c:idx val="12"/>
          <c:order val="12"/>
          <c:tx>
            <c:strRef>
              <c:f>'HQ D1'!$D$54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D1'!$M$54:$AB$54</c:f>
              <c:numCache>
                <c:formatCode>General</c:formatCode>
                <c:ptCount val="16"/>
                <c:pt idx="0">
                  <c:v>0.10880000000000001</c:v>
                </c:pt>
                <c:pt idx="1">
                  <c:v>0.79600000000000004</c:v>
                </c:pt>
                <c:pt idx="2">
                  <c:v>0.25</c:v>
                </c:pt>
                <c:pt idx="3">
                  <c:v>0.77300000000000002</c:v>
                </c:pt>
                <c:pt idx="4">
                  <c:v>3.4000000000000002E-2</c:v>
                </c:pt>
                <c:pt idx="5">
                  <c:v>6.4999999999999988E-2</c:v>
                </c:pt>
                <c:pt idx="6">
                  <c:v>2.1999999999999999E-2</c:v>
                </c:pt>
                <c:pt idx="7">
                  <c:v>1.2999999999999999E-2</c:v>
                </c:pt>
                <c:pt idx="8">
                  <c:v>0.23780000000000001</c:v>
                </c:pt>
                <c:pt idx="9">
                  <c:v>4.2399999999999998E-3</c:v>
                </c:pt>
                <c:pt idx="10">
                  <c:v>12.47</c:v>
                </c:pt>
                <c:pt idx="11">
                  <c:v>0</c:v>
                </c:pt>
                <c:pt idx="12">
                  <c:v>5.9999999999999993E-3</c:v>
                </c:pt>
                <c:pt idx="13">
                  <c:v>0.22399999999999998</c:v>
                </c:pt>
                <c:pt idx="14">
                  <c:v>0</c:v>
                </c:pt>
                <c:pt idx="1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0DA-4115-B890-E86200CE1C12}"/>
            </c:ext>
          </c:extLst>
        </c:ser>
        <c:ser>
          <c:idx val="13"/>
          <c:order val="13"/>
          <c:tx>
            <c:strRef>
              <c:f>'HQ D1'!$D$55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D1'!$M$41:$AB$41</c:f>
              <c:strCache>
                <c:ptCount val="16"/>
                <c:pt idx="0">
                  <c:v>Al 
(mg/L)</c:v>
                </c:pt>
                <c:pt idx="1">
                  <c:v>As 
(mg/L)</c:v>
                </c:pt>
                <c:pt idx="2">
                  <c:v>Ba
 (mg/L)</c:v>
                </c:pt>
                <c:pt idx="3">
                  <c:v>B 
(mg/L)</c:v>
                </c:pt>
                <c:pt idx="4">
                  <c:v>Cd 
(mg/L)</c:v>
                </c:pt>
                <c:pt idx="5">
                  <c:v>Cu 
(mg/L)</c:v>
                </c:pt>
                <c:pt idx="6">
                  <c:v>Co 
(mg/L)</c:v>
                </c:pt>
                <c:pt idx="7">
                  <c:v>Cr 
(mg/L)</c:v>
                </c:pt>
                <c:pt idx="8">
                  <c:v>Fe 
(mg/L)</c:v>
                </c:pt>
                <c:pt idx="9">
                  <c:v>Li 
(mg/L)</c:v>
                </c:pt>
                <c:pt idx="10">
                  <c:v>Mn 
(mg/L)</c:v>
                </c:pt>
                <c:pt idx="11">
                  <c:v>Hg 
(mg/L)</c:v>
                </c:pt>
                <c:pt idx="12">
                  <c:v> Ni 
(mg/L)</c:v>
                </c:pt>
                <c:pt idx="13">
                  <c:v> Pb 
(mg/L)</c:v>
                </c:pt>
                <c:pt idx="14">
                  <c:v> Se 
(mg/L)</c:v>
                </c:pt>
                <c:pt idx="15">
                  <c:v>Zn  
(mg/L)</c:v>
                </c:pt>
              </c:strCache>
            </c:strRef>
          </c:cat>
          <c:val>
            <c:numRef>
              <c:f>'HQ D1'!$M$55:$AB$55</c:f>
              <c:numCache>
                <c:formatCode>General</c:formatCode>
                <c:ptCount val="16"/>
                <c:pt idx="0">
                  <c:v>0.15279999999999999</c:v>
                </c:pt>
                <c:pt idx="1">
                  <c:v>0.55999999999999994</c:v>
                </c:pt>
                <c:pt idx="2">
                  <c:v>7.342857142857144E-2</c:v>
                </c:pt>
                <c:pt idx="3">
                  <c:v>0.63300000000000001</c:v>
                </c:pt>
                <c:pt idx="4">
                  <c:v>5.5999999999999994E-2</c:v>
                </c:pt>
                <c:pt idx="5">
                  <c:v>0.19650000000000001</c:v>
                </c:pt>
                <c:pt idx="6">
                  <c:v>3.7999999999999999E-2</c:v>
                </c:pt>
                <c:pt idx="7">
                  <c:v>1.2999999999999999E-2</c:v>
                </c:pt>
                <c:pt idx="8">
                  <c:v>0.27879999999999999</c:v>
                </c:pt>
                <c:pt idx="9">
                  <c:v>8.7600000000000004E-3</c:v>
                </c:pt>
                <c:pt idx="10">
                  <c:v>1.3084999999999998</c:v>
                </c:pt>
                <c:pt idx="11">
                  <c:v>0</c:v>
                </c:pt>
                <c:pt idx="12">
                  <c:v>2.9999999999999996E-3</c:v>
                </c:pt>
                <c:pt idx="13">
                  <c:v>0.94</c:v>
                </c:pt>
                <c:pt idx="14">
                  <c:v>0</c:v>
                </c:pt>
                <c:pt idx="15">
                  <c:v>2.5499999999999998E-2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0DA-4115-B890-E86200CE1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44852093822162E-2"/>
          <c:y val="0.94754396475027391"/>
          <c:w val="0.9"/>
          <c:h val="4.165189959674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Nitratos NO</a:t>
            </a:r>
            <a:r>
              <a:rPr lang="en-US" b="1" baseline="30000"/>
              <a:t>3-</a:t>
            </a:r>
            <a:r>
              <a:rPr lang="en-US" b="1"/>
              <a:t>  (mg </a:t>
            </a:r>
            <a:r>
              <a:rPr lang="en-US" sz="1400" b="1" i="0" u="none" strike="noStrike" baseline="0">
                <a:effectLst/>
              </a:rPr>
              <a:t>NO</a:t>
            </a:r>
            <a:r>
              <a:rPr lang="en-US" sz="1400" b="1" i="0" u="none" strike="noStrike" baseline="30000">
                <a:effectLst/>
              </a:rPr>
              <a:t>3-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b="1"/>
              <a:t>/l)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FILTRADO'!$K$9</c:f>
              <c:strCache>
                <c:ptCount val="1"/>
                <c:pt idx="0">
                  <c:v>NO3-
(mg NO3-/L)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60-4121-8D49-7DE205150DA4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60-4121-8D49-7DE205150DA4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60-4121-8D49-7DE205150DA4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60-4121-8D49-7DE205150DA4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160-4121-8D49-7DE205150DA4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160-4121-8D49-7DE205150DA4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160-4121-8D49-7DE205150DA4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160-4121-8D49-7DE205150DA4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160-4121-8D49-7DE205150DA4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160-4121-8D49-7DE205150DA4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160-4121-8D49-7DE205150DA4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160-4121-8D49-7DE205150DA4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160-4121-8D49-7DE205150DA4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160-4121-8D49-7DE205150DA4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FILTRADO'!$K$10:$K$23</c:f>
              <c:numCache>
                <c:formatCode>0.0000</c:formatCode>
                <c:ptCount val="14"/>
                <c:pt idx="0">
                  <c:v>10.07</c:v>
                </c:pt>
                <c:pt idx="1">
                  <c:v>5.2670000000000003</c:v>
                </c:pt>
                <c:pt idx="2">
                  <c:v>0</c:v>
                </c:pt>
                <c:pt idx="3">
                  <c:v>2.5230000000000001</c:v>
                </c:pt>
                <c:pt idx="4">
                  <c:v>7.2469999999999999</c:v>
                </c:pt>
                <c:pt idx="5">
                  <c:v>2.2959999999999998</c:v>
                </c:pt>
                <c:pt idx="6">
                  <c:v>7.2569999999999997</c:v>
                </c:pt>
                <c:pt idx="7">
                  <c:v>0</c:v>
                </c:pt>
                <c:pt idx="8">
                  <c:v>8.1189999999999998</c:v>
                </c:pt>
                <c:pt idx="9">
                  <c:v>6.7030000000000003</c:v>
                </c:pt>
                <c:pt idx="10">
                  <c:v>4.5990000000000002</c:v>
                </c:pt>
                <c:pt idx="11">
                  <c:v>5.4509999999999996</c:v>
                </c:pt>
                <c:pt idx="12">
                  <c:v>2.3340000000000001</c:v>
                </c:pt>
                <c:pt idx="13">
                  <c:v>4.1189999999999998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60-4121-8D49-7DE205150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NO</a:t>
                </a:r>
                <a:r>
                  <a:rPr lang="en-US" sz="1600" b="1" i="0" u="none" strike="noStrike" baseline="30000">
                    <a:effectLst/>
                  </a:rPr>
                  <a:t>3-</a:t>
                </a:r>
                <a:r>
                  <a:rPr lang="en-US" sz="1600" b="1" i="0" u="none" strike="noStrike" baseline="0">
                    <a:effectLst/>
                  </a:rPr>
                  <a:t>  (mg NO</a:t>
                </a:r>
                <a:r>
                  <a:rPr lang="en-US" sz="1600" b="1" i="0" u="none" strike="noStrike" baseline="30000">
                    <a:effectLst/>
                  </a:rPr>
                  <a:t>3-</a:t>
                </a:r>
                <a:r>
                  <a:rPr lang="en-US" sz="1600" b="1" i="0" u="none" strike="noStrike" baseline="0">
                    <a:effectLst/>
                  </a:rPr>
                  <a:t> /l)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349809495724706E-2"/>
              <c:y val="0.40791828631510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PÁRAMETROS</a:t>
            </a:r>
            <a:r>
              <a:rPr lang="en-US" sz="1400" b="1" baseline="0"/>
              <a:t> FÍSICO-QUÍMICOS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3337120583742079E-2"/>
          <c:y val="8.0505461010922028E-2"/>
          <c:w val="0.92292045288540803"/>
          <c:h val="0.77068298641282107"/>
        </c:manualLayout>
      </c:layout>
      <c:lineChart>
        <c:grouping val="standard"/>
        <c:varyColors val="0"/>
        <c:ser>
          <c:idx val="0"/>
          <c:order val="0"/>
          <c:tx>
            <c:strRef>
              <c:f>'HQ D2'!$D$42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80-409A-AB26-9A178E7AE127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80-409A-AB26-9A178E7AE127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80-409A-AB26-9A178E7AE127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80-409A-AB26-9A178E7AE127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880-409A-AB26-9A178E7AE127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880-409A-AB26-9A178E7AE127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880-409A-AB26-9A178E7AE127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880-409A-AB26-9A178E7AE127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880-409A-AB26-9A178E7AE127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880-409A-AB26-9A178E7AE127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880-409A-AB26-9A178E7AE127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880-409A-AB26-9A178E7AE127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880-409A-AB26-9A178E7AE127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880-409A-AB26-9A178E7AE127}"/>
              </c:ext>
            </c:extLst>
          </c:dPt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D2'!$E$42:$I$42</c:f>
              <c:numCache>
                <c:formatCode>General</c:formatCode>
                <c:ptCount val="5"/>
                <c:pt idx="0">
                  <c:v>8.9499999999999996E-2</c:v>
                </c:pt>
                <c:pt idx="1">
                  <c:v>0.10085000000000001</c:v>
                </c:pt>
                <c:pt idx="2">
                  <c:v>0</c:v>
                </c:pt>
                <c:pt idx="3">
                  <c:v>1.48</c:v>
                </c:pt>
                <c:pt idx="4">
                  <c:v>5.4609999999999999E-2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880-409A-AB26-9A178E7AE127}"/>
            </c:ext>
          </c:extLst>
        </c:ser>
        <c:ser>
          <c:idx val="1"/>
          <c:order val="1"/>
          <c:tx>
            <c:strRef>
              <c:f>'HQ D2'!$D$43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D2'!$E$43:$I$43</c:f>
              <c:numCache>
                <c:formatCode>General</c:formatCode>
                <c:ptCount val="5"/>
                <c:pt idx="0">
                  <c:v>6.0420000000000001E-2</c:v>
                </c:pt>
                <c:pt idx="1">
                  <c:v>5.2819999999999999E-2</c:v>
                </c:pt>
                <c:pt idx="2">
                  <c:v>0</c:v>
                </c:pt>
                <c:pt idx="3">
                  <c:v>1.544</c:v>
                </c:pt>
                <c:pt idx="4">
                  <c:v>5.2580000000000002E-2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880-409A-AB26-9A178E7AE127}"/>
            </c:ext>
          </c:extLst>
        </c:ser>
        <c:ser>
          <c:idx val="2"/>
          <c:order val="2"/>
          <c:tx>
            <c:strRef>
              <c:f>'HQ D2'!$D$44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D2'!$E$44:$I$44</c:f>
              <c:numCache>
                <c:formatCode>General</c:formatCode>
                <c:ptCount val="5"/>
                <c:pt idx="0">
                  <c:v>0.29320000000000002</c:v>
                </c:pt>
                <c:pt idx="1">
                  <c:v>2.4000000000000001E-4</c:v>
                </c:pt>
                <c:pt idx="2">
                  <c:v>0</c:v>
                </c:pt>
                <c:pt idx="3">
                  <c:v>1.198</c:v>
                </c:pt>
                <c:pt idx="4">
                  <c:v>0.21680000000000002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880-409A-AB26-9A178E7AE127}"/>
            </c:ext>
          </c:extLst>
        </c:ser>
        <c:ser>
          <c:idx val="3"/>
          <c:order val="3"/>
          <c:tx>
            <c:strRef>
              <c:f>'HQ D2'!$D$45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D2'!$E$45:$I$45</c:f>
              <c:numCache>
                <c:formatCode>General</c:formatCode>
                <c:ptCount val="5"/>
                <c:pt idx="0">
                  <c:v>8.2900000000000001E-2</c:v>
                </c:pt>
                <c:pt idx="1">
                  <c:v>2.5380000000000003E-2</c:v>
                </c:pt>
                <c:pt idx="2">
                  <c:v>0</c:v>
                </c:pt>
                <c:pt idx="3">
                  <c:v>1.468</c:v>
                </c:pt>
                <c:pt idx="4">
                  <c:v>2.6600000000000002E-2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880-409A-AB26-9A178E7AE127}"/>
            </c:ext>
          </c:extLst>
        </c:ser>
        <c:ser>
          <c:idx val="4"/>
          <c:order val="4"/>
          <c:tx>
            <c:strRef>
              <c:f>'HQ D2'!$D$46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D2'!$E$46:$I$46</c:f>
              <c:numCache>
                <c:formatCode>General</c:formatCode>
                <c:ptCount val="5"/>
                <c:pt idx="0">
                  <c:v>3.9560000000000005E-2</c:v>
                </c:pt>
                <c:pt idx="1">
                  <c:v>7.261999999999999E-2</c:v>
                </c:pt>
                <c:pt idx="2">
                  <c:v>0</c:v>
                </c:pt>
                <c:pt idx="3">
                  <c:v>1.5740000000000001</c:v>
                </c:pt>
                <c:pt idx="4">
                  <c:v>3.0969999999999998E-2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880-409A-AB26-9A178E7AE127}"/>
            </c:ext>
          </c:extLst>
        </c:ser>
        <c:ser>
          <c:idx val="5"/>
          <c:order val="5"/>
          <c:tx>
            <c:strRef>
              <c:f>'HQ D2'!$D$47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D2'!$E$47:$I$47</c:f>
              <c:numCache>
                <c:formatCode>General</c:formatCode>
                <c:ptCount val="5"/>
                <c:pt idx="0">
                  <c:v>3.4020000000000002E-2</c:v>
                </c:pt>
                <c:pt idx="1">
                  <c:v>2.3109999999999999E-2</c:v>
                </c:pt>
                <c:pt idx="2">
                  <c:v>0</c:v>
                </c:pt>
                <c:pt idx="3">
                  <c:v>1.5760000000000001</c:v>
                </c:pt>
                <c:pt idx="4">
                  <c:v>2.2420000000000002E-2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880-409A-AB26-9A178E7AE127}"/>
            </c:ext>
          </c:extLst>
        </c:ser>
        <c:ser>
          <c:idx val="6"/>
          <c:order val="6"/>
          <c:tx>
            <c:strRef>
              <c:f>'HQ D2'!$D$48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D2'!$E$48:$I$48</c:f>
              <c:numCache>
                <c:formatCode>General</c:formatCode>
                <c:ptCount val="5"/>
                <c:pt idx="0">
                  <c:v>3.7620000000000001E-2</c:v>
                </c:pt>
                <c:pt idx="1">
                  <c:v>7.2719999999999993E-2</c:v>
                </c:pt>
                <c:pt idx="2">
                  <c:v>0</c:v>
                </c:pt>
                <c:pt idx="3">
                  <c:v>1.6239999999999999</c:v>
                </c:pt>
                <c:pt idx="4">
                  <c:v>2.9090000000000001E-2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880-409A-AB26-9A178E7AE127}"/>
            </c:ext>
          </c:extLst>
        </c:ser>
        <c:ser>
          <c:idx val="7"/>
          <c:order val="7"/>
          <c:tx>
            <c:strRef>
              <c:f>'HQ D2'!$D$49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D2'!$E$49:$I$49</c:f>
              <c:numCache>
                <c:formatCode>General</c:formatCode>
                <c:ptCount val="5"/>
                <c:pt idx="0">
                  <c:v>0.18901999999999999</c:v>
                </c:pt>
                <c:pt idx="1">
                  <c:v>2.4000000000000001E-4</c:v>
                </c:pt>
                <c:pt idx="2">
                  <c:v>0</c:v>
                </c:pt>
                <c:pt idx="3">
                  <c:v>1.784</c:v>
                </c:pt>
                <c:pt idx="4">
                  <c:v>0.28820000000000001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880-409A-AB26-9A178E7AE127}"/>
            </c:ext>
          </c:extLst>
        </c:ser>
        <c:ser>
          <c:idx val="8"/>
          <c:order val="8"/>
          <c:tx>
            <c:strRef>
              <c:f>'HQ D2'!$D$50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D2'!$E$50:$I$50</c:f>
              <c:numCache>
                <c:formatCode>General</c:formatCode>
                <c:ptCount val="5"/>
                <c:pt idx="0">
                  <c:v>3.9580000000000004E-2</c:v>
                </c:pt>
                <c:pt idx="1">
                  <c:v>8.134000000000001E-2</c:v>
                </c:pt>
                <c:pt idx="2">
                  <c:v>8.2000000000000007E-3</c:v>
                </c:pt>
                <c:pt idx="3">
                  <c:v>1.5699999999999998</c:v>
                </c:pt>
                <c:pt idx="4">
                  <c:v>3.2159999999999994E-2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880-409A-AB26-9A178E7AE127}"/>
            </c:ext>
          </c:extLst>
        </c:ser>
        <c:ser>
          <c:idx val="9"/>
          <c:order val="9"/>
          <c:tx>
            <c:strRef>
              <c:f>'HQ D2'!$D$51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D2'!$E$51:$I$51</c:f>
              <c:numCache>
                <c:formatCode>General</c:formatCode>
                <c:ptCount val="5"/>
                <c:pt idx="0">
                  <c:v>4.258E-2</c:v>
                </c:pt>
                <c:pt idx="1">
                  <c:v>6.7180000000000004E-2</c:v>
                </c:pt>
                <c:pt idx="2">
                  <c:v>0</c:v>
                </c:pt>
                <c:pt idx="3">
                  <c:v>1.6160000000000001</c:v>
                </c:pt>
                <c:pt idx="4">
                  <c:v>3.4590000000000003E-2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880-409A-AB26-9A178E7AE127}"/>
            </c:ext>
          </c:extLst>
        </c:ser>
        <c:ser>
          <c:idx val="10"/>
          <c:order val="10"/>
          <c:tx>
            <c:strRef>
              <c:f>'HQ D2'!$D$52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D2'!$E$52:$I$52</c:f>
              <c:numCache>
                <c:formatCode>General</c:formatCode>
                <c:ptCount val="5"/>
                <c:pt idx="0">
                  <c:v>0.13052</c:v>
                </c:pt>
                <c:pt idx="1">
                  <c:v>4.614E-2</c:v>
                </c:pt>
                <c:pt idx="2">
                  <c:v>0</c:v>
                </c:pt>
                <c:pt idx="3">
                  <c:v>1.52</c:v>
                </c:pt>
                <c:pt idx="4">
                  <c:v>6.0409999999999998E-2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880-409A-AB26-9A178E7AE127}"/>
            </c:ext>
          </c:extLst>
        </c:ser>
        <c:ser>
          <c:idx val="11"/>
          <c:order val="11"/>
          <c:tx>
            <c:strRef>
              <c:f>'HQ D2'!$D$53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D2'!$E$53:$I$53</c:f>
              <c:numCache>
                <c:formatCode>General</c:formatCode>
                <c:ptCount val="5"/>
                <c:pt idx="0">
                  <c:v>3.986E-2</c:v>
                </c:pt>
                <c:pt idx="1">
                  <c:v>5.4659999999999993E-2</c:v>
                </c:pt>
                <c:pt idx="2">
                  <c:v>0</c:v>
                </c:pt>
                <c:pt idx="3">
                  <c:v>1.6019999999999999</c:v>
                </c:pt>
                <c:pt idx="4">
                  <c:v>3.3770000000000001E-2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880-409A-AB26-9A178E7AE127}"/>
            </c:ext>
          </c:extLst>
        </c:ser>
        <c:ser>
          <c:idx val="12"/>
          <c:order val="12"/>
          <c:tx>
            <c:strRef>
              <c:f>'HQ D2'!$D$54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D2'!$E$54:$I$54</c:f>
              <c:numCache>
                <c:formatCode>General</c:formatCode>
                <c:ptCount val="5"/>
                <c:pt idx="0">
                  <c:v>1.8993200000000001</c:v>
                </c:pt>
                <c:pt idx="1">
                  <c:v>2.349E-2</c:v>
                </c:pt>
                <c:pt idx="2">
                  <c:v>0</c:v>
                </c:pt>
                <c:pt idx="3">
                  <c:v>1.46</c:v>
                </c:pt>
                <c:pt idx="4">
                  <c:v>0.35160000000000002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80-409A-AB26-9A178E7AE127}"/>
            </c:ext>
          </c:extLst>
        </c:ser>
        <c:ser>
          <c:idx val="13"/>
          <c:order val="13"/>
          <c:tx>
            <c:strRef>
              <c:f>'HQ D2'!$D$55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D2'!$E$41:$I$41</c:f>
              <c:strCache>
                <c:ptCount val="5"/>
                <c:pt idx="0">
                  <c:v>CE
(uS/cm)</c:v>
                </c:pt>
                <c:pt idx="1">
                  <c:v>NO3- + NO2- 
(mg/L)</c:v>
                </c:pt>
                <c:pt idx="2">
                  <c:v>NO2-
(mg NO2-/L)</c:v>
                </c:pt>
                <c:pt idx="3">
                  <c:v>OD
(mg/L )</c:v>
                </c:pt>
                <c:pt idx="4">
                  <c:v>SO4-2 
(mg/L)</c:v>
                </c:pt>
              </c:strCache>
            </c:strRef>
          </c:cat>
          <c:val>
            <c:numRef>
              <c:f>'HQ D2'!$E$55:$I$55</c:f>
              <c:numCache>
                <c:formatCode>General</c:formatCode>
                <c:ptCount val="5"/>
                <c:pt idx="0">
                  <c:v>1.3986020000000001</c:v>
                </c:pt>
                <c:pt idx="1">
                  <c:v>4.1339999999999995E-2</c:v>
                </c:pt>
                <c:pt idx="2">
                  <c:v>0</c:v>
                </c:pt>
                <c:pt idx="3">
                  <c:v>1.268</c:v>
                </c:pt>
                <c:pt idx="4">
                  <c:v>0.33429999999999999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80-409A-AB26-9A178E7AE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9224904701397716E-2"/>
          <c:y val="0.94538313761967707"/>
          <c:w val="0.9"/>
          <c:h val="4.165189959674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/>
              <a:t>PARAMETROS INORGÁNICOS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6.0326576087171242E-2"/>
          <c:y val="7.1940177713331874E-2"/>
          <c:w val="0.92292045288540803"/>
          <c:h val="0.79445212090424178"/>
        </c:manualLayout>
      </c:layout>
      <c:lineChart>
        <c:grouping val="standard"/>
        <c:varyColors val="0"/>
        <c:ser>
          <c:idx val="0"/>
          <c:order val="0"/>
          <c:tx>
            <c:strRef>
              <c:f>'HQ D2'!$D$42</c:f>
              <c:strCache>
                <c:ptCount val="1"/>
                <c:pt idx="0">
                  <c:v>SW-01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CA-4135-8F65-58FF096CE153}"/>
              </c:ext>
            </c:extLst>
          </c:dPt>
          <c:dPt>
            <c:idx val="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9CA-4135-8F65-58FF096CE153}"/>
              </c:ext>
            </c:extLst>
          </c:dPt>
          <c:dPt>
            <c:idx val="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9CA-4135-8F65-58FF096CE153}"/>
              </c:ext>
            </c:extLst>
          </c:dPt>
          <c:dPt>
            <c:idx val="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9CA-4135-8F65-58FF096CE153}"/>
              </c:ext>
            </c:extLst>
          </c:dPt>
          <c:dPt>
            <c:idx val="4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9CA-4135-8F65-58FF096CE153}"/>
              </c:ext>
            </c:extLst>
          </c:dPt>
          <c:dPt>
            <c:idx val="5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9CA-4135-8F65-58FF096CE153}"/>
              </c:ext>
            </c:extLst>
          </c:dPt>
          <c:dPt>
            <c:idx val="6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9CA-4135-8F65-58FF096CE153}"/>
              </c:ext>
            </c:extLst>
          </c:dPt>
          <c:dPt>
            <c:idx val="7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9CA-4135-8F65-58FF096CE153}"/>
              </c:ext>
            </c:extLst>
          </c:dPt>
          <c:dPt>
            <c:idx val="8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9CA-4135-8F65-58FF096CE153}"/>
              </c:ext>
            </c:extLst>
          </c:dPt>
          <c:dPt>
            <c:idx val="9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9CA-4135-8F65-58FF096CE153}"/>
              </c:ext>
            </c:extLst>
          </c:dPt>
          <c:dPt>
            <c:idx val="10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9CA-4135-8F65-58FF096CE153}"/>
              </c:ext>
            </c:extLst>
          </c:dPt>
          <c:dPt>
            <c:idx val="11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9CA-4135-8F65-58FF096CE153}"/>
              </c:ext>
            </c:extLst>
          </c:dPt>
          <c:dPt>
            <c:idx val="12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9CA-4135-8F65-58FF096CE153}"/>
              </c:ext>
            </c:extLst>
          </c:dPt>
          <c:dPt>
            <c:idx val="13"/>
            <c:marker>
              <c:symbol val="diamond"/>
              <c:size val="10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9CA-4135-8F65-58FF096CE153}"/>
              </c:ext>
            </c:extLst>
          </c:dPt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D2'!$J$42:$X$42</c:f>
              <c:numCache>
                <c:formatCode>General</c:formatCode>
                <c:ptCount val="15"/>
                <c:pt idx="0">
                  <c:v>0.74399999999999999</c:v>
                </c:pt>
                <c:pt idx="1">
                  <c:v>0.84049999999999991</c:v>
                </c:pt>
                <c:pt idx="2">
                  <c:v>1.66E-2</c:v>
                </c:pt>
                <c:pt idx="3">
                  <c:v>4.1999999999999996E-2</c:v>
                </c:pt>
                <c:pt idx="4">
                  <c:v>0.45540000000000003</c:v>
                </c:pt>
                <c:pt idx="5">
                  <c:v>4.1999999999999997E-3</c:v>
                </c:pt>
                <c:pt idx="6">
                  <c:v>6.6E-3</c:v>
                </c:pt>
                <c:pt idx="7">
                  <c:v>3.5999999999999999E-3</c:v>
                </c:pt>
                <c:pt idx="8">
                  <c:v>3.0292000000000003E-2</c:v>
                </c:pt>
                <c:pt idx="9">
                  <c:v>2.2040000000000002</c:v>
                </c:pt>
                <c:pt idx="10">
                  <c:v>0.126</c:v>
                </c:pt>
                <c:pt idx="11">
                  <c:v>2.8E-3</c:v>
                </c:pt>
                <c:pt idx="12">
                  <c:v>7.93</c:v>
                </c:pt>
                <c:pt idx="13">
                  <c:v>0</c:v>
                </c:pt>
                <c:pt idx="14">
                  <c:v>1.3375E-2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CA-4135-8F65-58FF096CE153}"/>
            </c:ext>
          </c:extLst>
        </c:ser>
        <c:ser>
          <c:idx val="1"/>
          <c:order val="1"/>
          <c:tx>
            <c:strRef>
              <c:f>'HQ D2'!$D$43</c:f>
              <c:strCache>
                <c:ptCount val="1"/>
                <c:pt idx="0">
                  <c:v>SW-02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6600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D2'!$J$43:$X$43</c:f>
              <c:numCache>
                <c:formatCode>General</c:formatCode>
                <c:ptCount val="15"/>
                <c:pt idx="0">
                  <c:v>0.88859999999999995</c:v>
                </c:pt>
                <c:pt idx="1">
                  <c:v>0.97750000000000004</c:v>
                </c:pt>
                <c:pt idx="2">
                  <c:v>1.6199999999999999E-2</c:v>
                </c:pt>
                <c:pt idx="3">
                  <c:v>4.3799999999999999E-2</c:v>
                </c:pt>
                <c:pt idx="4">
                  <c:v>0.47820000000000001</c:v>
                </c:pt>
                <c:pt idx="5">
                  <c:v>4.4999999999999997E-3</c:v>
                </c:pt>
                <c:pt idx="6">
                  <c:v>7.1000000000000004E-3</c:v>
                </c:pt>
                <c:pt idx="7">
                  <c:v>3.5999999999999999E-3</c:v>
                </c:pt>
                <c:pt idx="8">
                  <c:v>2.9144E-2</c:v>
                </c:pt>
                <c:pt idx="9">
                  <c:v>2.1675</c:v>
                </c:pt>
                <c:pt idx="10">
                  <c:v>0.16299999999999998</c:v>
                </c:pt>
                <c:pt idx="11">
                  <c:v>3.0000000000000001E-3</c:v>
                </c:pt>
                <c:pt idx="12">
                  <c:v>8.1379999999999999</c:v>
                </c:pt>
                <c:pt idx="13">
                  <c:v>0</c:v>
                </c:pt>
                <c:pt idx="14">
                  <c:v>1.3541666666666667E-2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9CA-4135-8F65-58FF096CE153}"/>
            </c:ext>
          </c:extLst>
        </c:ser>
        <c:ser>
          <c:idx val="2"/>
          <c:order val="2"/>
          <c:tx>
            <c:strRef>
              <c:f>'HQ D2'!$D$44</c:f>
              <c:strCache>
                <c:ptCount val="1"/>
                <c:pt idx="0">
                  <c:v>SW-03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D2'!$J$44:$X$44</c:f>
              <c:numCache>
                <c:formatCode>General</c:formatCode>
                <c:ptCount val="15"/>
                <c:pt idx="0">
                  <c:v>0</c:v>
                </c:pt>
                <c:pt idx="1">
                  <c:v>2.8999999999999998E-2</c:v>
                </c:pt>
                <c:pt idx="2">
                  <c:v>7.46E-2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8.2400000000000008E-3</c:v>
                </c:pt>
                <c:pt idx="8">
                  <c:v>0.13568</c:v>
                </c:pt>
                <c:pt idx="9">
                  <c:v>1.214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CA-4135-8F65-58FF096CE153}"/>
            </c:ext>
          </c:extLst>
        </c:ser>
        <c:ser>
          <c:idx val="3"/>
          <c:order val="3"/>
          <c:tx>
            <c:strRef>
              <c:f>'HQ D2'!$D$45</c:f>
              <c:strCache>
                <c:ptCount val="1"/>
                <c:pt idx="0">
                  <c:v>SW-04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CCCC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D2'!$J$45:$X$45</c:f>
              <c:numCache>
                <c:formatCode>General</c:formatCode>
                <c:ptCount val="15"/>
                <c:pt idx="0">
                  <c:v>5.5999999999999999E-3</c:v>
                </c:pt>
                <c:pt idx="1">
                  <c:v>1.1999999999999999E-2</c:v>
                </c:pt>
                <c:pt idx="2">
                  <c:v>1.78E-2</c:v>
                </c:pt>
                <c:pt idx="3">
                  <c:v>0</c:v>
                </c:pt>
                <c:pt idx="4">
                  <c:v>8.0000000000000004E-4</c:v>
                </c:pt>
                <c:pt idx="5">
                  <c:v>0</c:v>
                </c:pt>
                <c:pt idx="6">
                  <c:v>0</c:v>
                </c:pt>
                <c:pt idx="7">
                  <c:v>4.9199999999999999E-3</c:v>
                </c:pt>
                <c:pt idx="8">
                  <c:v>4.4920000000000002E-2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5.4166666666666664E-4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CA-4135-8F65-58FF096CE153}"/>
            </c:ext>
          </c:extLst>
        </c:ser>
        <c:ser>
          <c:idx val="4"/>
          <c:order val="4"/>
          <c:tx>
            <c:strRef>
              <c:f>'HQ D2'!$D$46</c:f>
              <c:strCache>
                <c:ptCount val="1"/>
                <c:pt idx="0">
                  <c:v>SW-05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D2'!$J$46:$X$46</c:f>
              <c:numCache>
                <c:formatCode>General</c:formatCode>
                <c:ptCount val="15"/>
                <c:pt idx="0">
                  <c:v>1.2665999999999999</c:v>
                </c:pt>
                <c:pt idx="1">
                  <c:v>1.8855</c:v>
                </c:pt>
                <c:pt idx="2">
                  <c:v>1.3000000000000001E-2</c:v>
                </c:pt>
                <c:pt idx="3">
                  <c:v>8.9799999999999991E-2</c:v>
                </c:pt>
                <c:pt idx="4">
                  <c:v>1.1626000000000001</c:v>
                </c:pt>
                <c:pt idx="5">
                  <c:v>6.8999999999999999E-3</c:v>
                </c:pt>
                <c:pt idx="6">
                  <c:v>1.06E-2</c:v>
                </c:pt>
                <c:pt idx="7">
                  <c:v>4.5199999999999997E-3</c:v>
                </c:pt>
                <c:pt idx="8">
                  <c:v>2.8995999999999997E-2</c:v>
                </c:pt>
                <c:pt idx="9">
                  <c:v>3.4375</c:v>
                </c:pt>
                <c:pt idx="10">
                  <c:v>0.5</c:v>
                </c:pt>
                <c:pt idx="11">
                  <c:v>6.0000000000000001E-3</c:v>
                </c:pt>
                <c:pt idx="12">
                  <c:v>9.3239999999999998</c:v>
                </c:pt>
                <c:pt idx="13">
                  <c:v>0</c:v>
                </c:pt>
                <c:pt idx="14">
                  <c:v>1.8833333333333334E-2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9CA-4135-8F65-58FF096CE153}"/>
            </c:ext>
          </c:extLst>
        </c:ser>
        <c:ser>
          <c:idx val="5"/>
          <c:order val="5"/>
          <c:tx>
            <c:strRef>
              <c:f>'HQ D2'!$D$47</c:f>
              <c:strCache>
                <c:ptCount val="1"/>
                <c:pt idx="0">
                  <c:v>SW-06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33CC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D2'!$J$47:$X$47</c:f>
              <c:numCache>
                <c:formatCode>General</c:formatCode>
                <c:ptCount val="15"/>
                <c:pt idx="0">
                  <c:v>0.40099999999999997</c:v>
                </c:pt>
                <c:pt idx="1">
                  <c:v>0.47849999999999993</c:v>
                </c:pt>
                <c:pt idx="2">
                  <c:v>9.4000000000000004E-3</c:v>
                </c:pt>
                <c:pt idx="3">
                  <c:v>3.0799999999999998E-2</c:v>
                </c:pt>
                <c:pt idx="4">
                  <c:v>0.29459999999999997</c:v>
                </c:pt>
                <c:pt idx="5">
                  <c:v>2.3E-3</c:v>
                </c:pt>
                <c:pt idx="6">
                  <c:v>3.3E-3</c:v>
                </c:pt>
                <c:pt idx="7">
                  <c:v>2.32E-3</c:v>
                </c:pt>
                <c:pt idx="8">
                  <c:v>1.452E-2</c:v>
                </c:pt>
                <c:pt idx="9">
                  <c:v>1.0680000000000001</c:v>
                </c:pt>
                <c:pt idx="10">
                  <c:v>9.7000000000000003E-2</c:v>
                </c:pt>
                <c:pt idx="11">
                  <c:v>1.8E-3</c:v>
                </c:pt>
                <c:pt idx="12">
                  <c:v>3.9539999999999997</c:v>
                </c:pt>
                <c:pt idx="13">
                  <c:v>0</c:v>
                </c:pt>
                <c:pt idx="14">
                  <c:v>6.8333333333333336E-3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9CA-4135-8F65-58FF096CE153}"/>
            </c:ext>
          </c:extLst>
        </c:ser>
        <c:ser>
          <c:idx val="6"/>
          <c:order val="6"/>
          <c:tx>
            <c:strRef>
              <c:f>'HQ D2'!$D$48</c:f>
              <c:strCache>
                <c:ptCount val="1"/>
                <c:pt idx="0">
                  <c:v>SW-08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D2'!$J$48:$X$48</c:f>
              <c:numCache>
                <c:formatCode>General</c:formatCode>
                <c:ptCount val="15"/>
                <c:pt idx="0">
                  <c:v>1.4747999999999999</c:v>
                </c:pt>
                <c:pt idx="1">
                  <c:v>1.8759999999999999</c:v>
                </c:pt>
                <c:pt idx="2">
                  <c:v>1.06E-2</c:v>
                </c:pt>
                <c:pt idx="3">
                  <c:v>0.1598</c:v>
                </c:pt>
                <c:pt idx="4">
                  <c:v>1.9094</c:v>
                </c:pt>
                <c:pt idx="5">
                  <c:v>9.1000000000000004E-3</c:v>
                </c:pt>
                <c:pt idx="6">
                  <c:v>1.2E-2</c:v>
                </c:pt>
                <c:pt idx="7">
                  <c:v>4.28E-3</c:v>
                </c:pt>
                <c:pt idx="8">
                  <c:v>2.8539999999999999E-2</c:v>
                </c:pt>
                <c:pt idx="9">
                  <c:v>4.8825000000000003</c:v>
                </c:pt>
                <c:pt idx="10">
                  <c:v>0.54900000000000004</c:v>
                </c:pt>
                <c:pt idx="11">
                  <c:v>7.6E-3</c:v>
                </c:pt>
                <c:pt idx="12">
                  <c:v>13.2</c:v>
                </c:pt>
                <c:pt idx="13">
                  <c:v>0.184</c:v>
                </c:pt>
                <c:pt idx="14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9CA-4135-8F65-58FF096CE153}"/>
            </c:ext>
          </c:extLst>
        </c:ser>
        <c:ser>
          <c:idx val="7"/>
          <c:order val="7"/>
          <c:tx>
            <c:strRef>
              <c:f>'HQ D2'!$D$49</c:f>
              <c:strCache>
                <c:ptCount val="1"/>
                <c:pt idx="0">
                  <c:v>SW-09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19050">
                <a:solidFill>
                  <a:srgbClr val="00B050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D2'!$J$49:$X$49</c:f>
              <c:numCache>
                <c:formatCode>General</c:formatCode>
                <c:ptCount val="15"/>
                <c:pt idx="0">
                  <c:v>2.4000000000000002E-3</c:v>
                </c:pt>
                <c:pt idx="1">
                  <c:v>2.5000000000000001E-3</c:v>
                </c:pt>
                <c:pt idx="2">
                  <c:v>3.0800000000000001E-2</c:v>
                </c:pt>
                <c:pt idx="3">
                  <c:v>0</c:v>
                </c:pt>
                <c:pt idx="4">
                  <c:v>1.1999999999999999E-3</c:v>
                </c:pt>
                <c:pt idx="5">
                  <c:v>0</c:v>
                </c:pt>
                <c:pt idx="6">
                  <c:v>0</c:v>
                </c:pt>
                <c:pt idx="7">
                  <c:v>1.272E-2</c:v>
                </c:pt>
                <c:pt idx="8">
                  <c:v>9.468E-2</c:v>
                </c:pt>
                <c:pt idx="9">
                  <c:v>3.4999999999999996E-2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5.8333333333333338E-4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9CA-4135-8F65-58FF096CE153}"/>
            </c:ext>
          </c:extLst>
        </c:ser>
        <c:ser>
          <c:idx val="8"/>
          <c:order val="8"/>
          <c:tx>
            <c:strRef>
              <c:f>'HQ D2'!$D$50</c:f>
              <c:strCache>
                <c:ptCount val="1"/>
                <c:pt idx="0">
                  <c:v>SW-10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3399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D2'!$J$50:$X$50</c:f>
              <c:numCache>
                <c:formatCode>General</c:formatCode>
                <c:ptCount val="15"/>
                <c:pt idx="0">
                  <c:v>1.6184000000000001</c:v>
                </c:pt>
                <c:pt idx="1">
                  <c:v>2.1724999999999999</c:v>
                </c:pt>
                <c:pt idx="2">
                  <c:v>1.24E-2</c:v>
                </c:pt>
                <c:pt idx="3">
                  <c:v>0.19019999999999998</c:v>
                </c:pt>
                <c:pt idx="4">
                  <c:v>2.0219999999999998</c:v>
                </c:pt>
                <c:pt idx="5">
                  <c:v>1.0200000000000001E-2</c:v>
                </c:pt>
                <c:pt idx="6">
                  <c:v>1.3599999999999999E-2</c:v>
                </c:pt>
                <c:pt idx="7">
                  <c:v>4.8399999999999997E-3</c:v>
                </c:pt>
                <c:pt idx="8">
                  <c:v>3.1236E-2</c:v>
                </c:pt>
                <c:pt idx="9">
                  <c:v>5.35</c:v>
                </c:pt>
                <c:pt idx="10">
                  <c:v>0.50600000000000001</c:v>
                </c:pt>
                <c:pt idx="11">
                  <c:v>7.9000000000000008E-3</c:v>
                </c:pt>
                <c:pt idx="12">
                  <c:v>14.672000000000001</c:v>
                </c:pt>
                <c:pt idx="13">
                  <c:v>0.20400000000000001</c:v>
                </c:pt>
                <c:pt idx="14">
                  <c:v>3.8041666666666668E-2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9CA-4135-8F65-58FF096CE153}"/>
            </c:ext>
          </c:extLst>
        </c:ser>
        <c:ser>
          <c:idx val="9"/>
          <c:order val="9"/>
          <c:tx>
            <c:strRef>
              <c:f>'HQ D2'!$D$51</c:f>
              <c:strCache>
                <c:ptCount val="1"/>
                <c:pt idx="0">
                  <c:v>SW-14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92D050"/>
              </a:solidFill>
              <a:ln w="9525">
                <a:solidFill>
                  <a:schemeClr val="tx1">
                    <a:alpha val="98000"/>
                  </a:schemeClr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D2'!$J$51:$X$51</c:f>
              <c:numCache>
                <c:formatCode>General</c:formatCode>
                <c:ptCount val="15"/>
                <c:pt idx="0">
                  <c:v>0.96920000000000006</c:v>
                </c:pt>
                <c:pt idx="1">
                  <c:v>1.2634999999999998</c:v>
                </c:pt>
                <c:pt idx="2">
                  <c:v>1.1600000000000001E-2</c:v>
                </c:pt>
                <c:pt idx="3">
                  <c:v>6.3199999999999992E-2</c:v>
                </c:pt>
                <c:pt idx="4">
                  <c:v>0.75139999999999996</c:v>
                </c:pt>
                <c:pt idx="5">
                  <c:v>4.8999999999999998E-3</c:v>
                </c:pt>
                <c:pt idx="6">
                  <c:v>7.4999999999999997E-3</c:v>
                </c:pt>
                <c:pt idx="7">
                  <c:v>3.64E-3</c:v>
                </c:pt>
                <c:pt idx="8">
                  <c:v>2.4920000000000001E-2</c:v>
                </c:pt>
                <c:pt idx="9">
                  <c:v>2.5735000000000001</c:v>
                </c:pt>
                <c:pt idx="10">
                  <c:v>0.36199999999999999</c:v>
                </c:pt>
                <c:pt idx="11">
                  <c:v>4.0000000000000001E-3</c:v>
                </c:pt>
                <c:pt idx="12">
                  <c:v>6.9720000000000004</c:v>
                </c:pt>
                <c:pt idx="13">
                  <c:v>0</c:v>
                </c:pt>
                <c:pt idx="14">
                  <c:v>1.375E-2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9CA-4135-8F65-58FF096CE153}"/>
            </c:ext>
          </c:extLst>
        </c:ser>
        <c:ser>
          <c:idx val="10"/>
          <c:order val="10"/>
          <c:tx>
            <c:strRef>
              <c:f>'HQ D2'!$D$52</c:f>
              <c:strCache>
                <c:ptCount val="1"/>
                <c:pt idx="0">
                  <c:v>SW-15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D2'!$J$52:$X$52</c:f>
              <c:numCache>
                <c:formatCode>General</c:formatCode>
                <c:ptCount val="15"/>
                <c:pt idx="0">
                  <c:v>0.79020000000000001</c:v>
                </c:pt>
                <c:pt idx="1">
                  <c:v>0.84399999999999997</c:v>
                </c:pt>
                <c:pt idx="2">
                  <c:v>2.1600000000000001E-2</c:v>
                </c:pt>
                <c:pt idx="3">
                  <c:v>4.3799999999999999E-2</c:v>
                </c:pt>
                <c:pt idx="4">
                  <c:v>0.62839999999999996</c:v>
                </c:pt>
                <c:pt idx="5">
                  <c:v>4.3E-3</c:v>
                </c:pt>
                <c:pt idx="6">
                  <c:v>6.0000000000000001E-3</c:v>
                </c:pt>
                <c:pt idx="7">
                  <c:v>3.7199999999999998E-3</c:v>
                </c:pt>
                <c:pt idx="8">
                  <c:v>5.2200000000000003E-2</c:v>
                </c:pt>
                <c:pt idx="9">
                  <c:v>2.3524999999999996</c:v>
                </c:pt>
                <c:pt idx="10">
                  <c:v>0.26600000000000001</c:v>
                </c:pt>
                <c:pt idx="11">
                  <c:v>2.8999999999999998E-3</c:v>
                </c:pt>
                <c:pt idx="12">
                  <c:v>5.4779999999999989</c:v>
                </c:pt>
                <c:pt idx="13">
                  <c:v>0</c:v>
                </c:pt>
                <c:pt idx="14">
                  <c:v>1.0750000000000001E-2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CA-4135-8F65-58FF096CE153}"/>
            </c:ext>
          </c:extLst>
        </c:ser>
        <c:ser>
          <c:idx val="11"/>
          <c:order val="11"/>
          <c:tx>
            <c:strRef>
              <c:f>'HQ D2'!$D$53</c:f>
              <c:strCache>
                <c:ptCount val="1"/>
                <c:pt idx="0">
                  <c:v>SW-16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D2'!$J$53:$X$53</c:f>
              <c:numCache>
                <c:formatCode>General</c:formatCode>
                <c:ptCount val="15"/>
                <c:pt idx="0">
                  <c:v>1.9026000000000001</c:v>
                </c:pt>
                <c:pt idx="1">
                  <c:v>4.0914999999999999</c:v>
                </c:pt>
                <c:pt idx="2">
                  <c:v>1.2800000000000001E-2</c:v>
                </c:pt>
                <c:pt idx="3">
                  <c:v>0.20519999999999999</c:v>
                </c:pt>
                <c:pt idx="4">
                  <c:v>2.1779999999999999</c:v>
                </c:pt>
                <c:pt idx="5">
                  <c:v>1.11E-2</c:v>
                </c:pt>
                <c:pt idx="6">
                  <c:v>1.6E-2</c:v>
                </c:pt>
                <c:pt idx="7">
                  <c:v>4.9199999999999999E-3</c:v>
                </c:pt>
                <c:pt idx="8">
                  <c:v>3.3607999999999999E-2</c:v>
                </c:pt>
                <c:pt idx="9">
                  <c:v>5.3</c:v>
                </c:pt>
                <c:pt idx="10">
                  <c:v>0.65300000000000002</c:v>
                </c:pt>
                <c:pt idx="11">
                  <c:v>9.5999999999999992E-3</c:v>
                </c:pt>
                <c:pt idx="12">
                  <c:v>15.985999999999999</c:v>
                </c:pt>
                <c:pt idx="13">
                  <c:v>0</c:v>
                </c:pt>
                <c:pt idx="14">
                  <c:v>4.1125000000000002E-2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CA-4135-8F65-58FF096CE153}"/>
            </c:ext>
          </c:extLst>
        </c:ser>
        <c:ser>
          <c:idx val="12"/>
          <c:order val="12"/>
          <c:tx>
            <c:strRef>
              <c:f>'HQ D2'!$D$54</c:f>
              <c:strCache>
                <c:ptCount val="1"/>
                <c:pt idx="0">
                  <c:v>SW-18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C66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D2'!$J$54:$X$54</c:f>
              <c:numCache>
                <c:formatCode>General</c:formatCode>
                <c:ptCount val="15"/>
                <c:pt idx="0">
                  <c:v>0.10880000000000001</c:v>
                </c:pt>
                <c:pt idx="1">
                  <c:v>0.39800000000000002</c:v>
                </c:pt>
                <c:pt idx="2">
                  <c:v>0.15460000000000002</c:v>
                </c:pt>
                <c:pt idx="3">
                  <c:v>6.8000000000000005E-3</c:v>
                </c:pt>
                <c:pt idx="4">
                  <c:v>2.5999999999999999E-2</c:v>
                </c:pt>
                <c:pt idx="5">
                  <c:v>1.1000000000000001E-3</c:v>
                </c:pt>
                <c:pt idx="6">
                  <c:v>1.2999999999999999E-3</c:v>
                </c:pt>
                <c:pt idx="7">
                  <c:v>4.2399999999999998E-3</c:v>
                </c:pt>
                <c:pt idx="8">
                  <c:v>0.71320000000000006</c:v>
                </c:pt>
                <c:pt idx="9">
                  <c:v>12.47</c:v>
                </c:pt>
                <c:pt idx="10">
                  <c:v>0</c:v>
                </c:pt>
                <c:pt idx="11">
                  <c:v>1.1999999999999999E-3</c:v>
                </c:pt>
                <c:pt idx="12">
                  <c:v>0.22399999999999998</c:v>
                </c:pt>
                <c:pt idx="13">
                  <c:v>0</c:v>
                </c:pt>
                <c:pt idx="14">
                  <c:v>1.0833333333333333E-3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CA-4135-8F65-58FF096CE153}"/>
            </c:ext>
          </c:extLst>
        </c:ser>
        <c:ser>
          <c:idx val="13"/>
          <c:order val="13"/>
          <c:tx>
            <c:strRef>
              <c:f>'HQ D2'!$D$55</c:f>
              <c:strCache>
                <c:ptCount val="1"/>
                <c:pt idx="0">
                  <c:v>SW-19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'HQ D2'!$J$41:$X$41</c:f>
              <c:strCache>
                <c:ptCount val="15"/>
                <c:pt idx="0">
                  <c:v>Al 
(mg/L)</c:v>
                </c:pt>
                <c:pt idx="1">
                  <c:v>As 
(mg/L)</c:v>
                </c:pt>
                <c:pt idx="2">
                  <c:v>B 
(mg/L)</c:v>
                </c:pt>
                <c:pt idx="3">
                  <c:v>Cd 
(mg/L)</c:v>
                </c:pt>
                <c:pt idx="4">
                  <c:v>Cu 
(mg/L)</c:v>
                </c:pt>
                <c:pt idx="5">
                  <c:v>Co 
(mg/L)</c:v>
                </c:pt>
                <c:pt idx="6">
                  <c:v>Cr 
(mg/L)</c:v>
                </c:pt>
                <c:pt idx="7">
                  <c:v>Li 
(mg/L)</c:v>
                </c:pt>
                <c:pt idx="8">
                  <c:v>Mg 
(mg/L)</c:v>
                </c:pt>
                <c:pt idx="9">
                  <c:v>Mn 
(mg/L)</c:v>
                </c:pt>
                <c:pt idx="10">
                  <c:v>Hg 
(mg/L)</c:v>
                </c:pt>
                <c:pt idx="11">
                  <c:v> Ni 
(mg/L)</c:v>
                </c:pt>
                <c:pt idx="12">
                  <c:v> Pb 
(mg/L)</c:v>
                </c:pt>
                <c:pt idx="13">
                  <c:v> Se 
(mg/L)</c:v>
                </c:pt>
                <c:pt idx="14">
                  <c:v>Zn  
(mg/L)</c:v>
                </c:pt>
              </c:strCache>
            </c:strRef>
          </c:cat>
          <c:val>
            <c:numRef>
              <c:f>'HQ D2'!$J$55:$X$55</c:f>
              <c:numCache>
                <c:formatCode>General</c:formatCode>
                <c:ptCount val="15"/>
                <c:pt idx="0">
                  <c:v>0.15279999999999999</c:v>
                </c:pt>
                <c:pt idx="1">
                  <c:v>0.27999999999999997</c:v>
                </c:pt>
                <c:pt idx="2">
                  <c:v>0.12659999999999999</c:v>
                </c:pt>
                <c:pt idx="3">
                  <c:v>1.1199999999999998E-2</c:v>
                </c:pt>
                <c:pt idx="4">
                  <c:v>7.8600000000000003E-2</c:v>
                </c:pt>
                <c:pt idx="5">
                  <c:v>1.9E-3</c:v>
                </c:pt>
                <c:pt idx="6">
                  <c:v>1.2999999999999999E-3</c:v>
                </c:pt>
                <c:pt idx="7">
                  <c:v>8.7600000000000004E-3</c:v>
                </c:pt>
                <c:pt idx="8">
                  <c:v>0.56679999999999997</c:v>
                </c:pt>
                <c:pt idx="9">
                  <c:v>1.3084999999999998</c:v>
                </c:pt>
                <c:pt idx="10">
                  <c:v>0</c:v>
                </c:pt>
                <c:pt idx="11">
                  <c:v>5.9999999999999995E-4</c:v>
                </c:pt>
                <c:pt idx="12">
                  <c:v>0.94</c:v>
                </c:pt>
                <c:pt idx="13">
                  <c:v>0</c:v>
                </c:pt>
                <c:pt idx="14">
                  <c:v>2.1249999999999997E-3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9CA-4135-8F65-58FF096CE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PE" b="1"/>
                  <a:t>HQ</a:t>
                </a:r>
              </a:p>
            </c:rich>
          </c:tx>
          <c:layout>
            <c:manualLayout>
              <c:xMode val="edge"/>
              <c:yMode val="edge"/>
              <c:x val="9.8142312844927727E-3"/>
              <c:y val="0.440476467186139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P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9805201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Nitratos NO</a:t>
            </a:r>
            <a:r>
              <a:rPr lang="en-US" b="1" baseline="30000"/>
              <a:t>2-</a:t>
            </a:r>
            <a:r>
              <a:rPr lang="en-US" b="1"/>
              <a:t>  (mg </a:t>
            </a:r>
            <a:r>
              <a:rPr lang="en-US" sz="1400" b="1" i="0" u="none" strike="noStrike" baseline="0">
                <a:effectLst/>
              </a:rPr>
              <a:t>NO</a:t>
            </a:r>
            <a:r>
              <a:rPr lang="en-US" sz="1400" b="1" i="0" u="none" strike="noStrike" baseline="30000">
                <a:effectLst/>
              </a:rPr>
              <a:t>2-</a:t>
            </a:r>
            <a:r>
              <a:rPr lang="en-US" sz="1400" b="1" i="0" u="none" strike="noStrike" baseline="0">
                <a:effectLst/>
              </a:rPr>
              <a:t> </a:t>
            </a:r>
            <a:r>
              <a:rPr lang="en-US" b="1"/>
              <a:t>/l)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2818285566619627E-2"/>
          <c:y val="6.3900856322884184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FILTRADO'!$L$9</c:f>
              <c:strCache>
                <c:ptCount val="1"/>
                <c:pt idx="0">
                  <c:v>NO2-
(mg NO2-/L)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2B8-4350-8560-60F6917B61DC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2B8-4350-8560-60F6917B61DC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2B8-4350-8560-60F6917B61DC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2B8-4350-8560-60F6917B61DC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2B8-4350-8560-60F6917B61DC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2B8-4350-8560-60F6917B61DC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2B8-4350-8560-60F6917B61DC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2B8-4350-8560-60F6917B61DC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2B8-4350-8560-60F6917B61DC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2B8-4350-8560-60F6917B61DC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2B8-4350-8560-60F6917B61DC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2B8-4350-8560-60F6917B61DC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2B8-4350-8560-60F6917B61DC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2B8-4350-8560-60F6917B61DC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FILTRADO'!$L$10:$L$23</c:f>
              <c:numCache>
                <c:formatCode>0.0000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8.2000000000000003E-2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B8-4350-8560-60F6917B6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NO</a:t>
                </a:r>
                <a:r>
                  <a:rPr lang="en-US" sz="1600" b="1" i="0" u="none" strike="noStrike" baseline="30000">
                    <a:effectLst/>
                  </a:rPr>
                  <a:t>2-</a:t>
                </a:r>
                <a:r>
                  <a:rPr lang="en-US" sz="1600" b="1" i="0" u="none" strike="noStrike" baseline="0">
                    <a:effectLst/>
                  </a:rPr>
                  <a:t> (mg NO</a:t>
                </a:r>
                <a:r>
                  <a:rPr lang="en-US" sz="1600" b="1" i="0" u="none" strike="noStrike" baseline="30000">
                    <a:effectLst/>
                  </a:rPr>
                  <a:t>2-</a:t>
                </a:r>
                <a:r>
                  <a:rPr lang="en-US" sz="1600" b="1" i="0" u="none" strike="noStrike" baseline="0">
                    <a:effectLst/>
                  </a:rPr>
                  <a:t>/l)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572731954333378E-2"/>
              <c:y val="0.41877101327211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OXÍGENO</a:t>
            </a:r>
            <a:r>
              <a:rPr lang="en-US" sz="1600" b="1" baseline="0"/>
              <a:t> DISUELTO </a:t>
            </a:r>
            <a:r>
              <a:rPr lang="en-US" sz="1600" b="1"/>
              <a:t>(mg/L)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FILTRADO'!$M$9</c:f>
              <c:strCache>
                <c:ptCount val="1"/>
                <c:pt idx="0">
                  <c:v>OD
(mg/L 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9A9-4F7B-AF0F-4EA784D639F6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9A9-4F7B-AF0F-4EA784D639F6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9A9-4F7B-AF0F-4EA784D639F6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9A9-4F7B-AF0F-4EA784D639F6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9A9-4F7B-AF0F-4EA784D639F6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9A9-4F7B-AF0F-4EA784D639F6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9A9-4F7B-AF0F-4EA784D639F6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9A9-4F7B-AF0F-4EA784D639F6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9A9-4F7B-AF0F-4EA784D639F6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9A9-4F7B-AF0F-4EA784D639F6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9A9-4F7B-AF0F-4EA784D639F6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9A9-4F7B-AF0F-4EA784D639F6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9A9-4F7B-AF0F-4EA784D639F6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9A9-4F7B-AF0F-4EA784D639F6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FILTRADO'!$M$10:$M$23</c:f>
              <c:numCache>
                <c:formatCode>0.00</c:formatCode>
                <c:ptCount val="14"/>
                <c:pt idx="0">
                  <c:v>7.4</c:v>
                </c:pt>
                <c:pt idx="1">
                  <c:v>7.72</c:v>
                </c:pt>
                <c:pt idx="2">
                  <c:v>5.99</c:v>
                </c:pt>
                <c:pt idx="3">
                  <c:v>7.34</c:v>
                </c:pt>
                <c:pt idx="4">
                  <c:v>7.87</c:v>
                </c:pt>
                <c:pt idx="5">
                  <c:v>7.88</c:v>
                </c:pt>
                <c:pt idx="6">
                  <c:v>8.1199999999999992</c:v>
                </c:pt>
                <c:pt idx="7">
                  <c:v>8.92</c:v>
                </c:pt>
                <c:pt idx="8">
                  <c:v>7.85</c:v>
                </c:pt>
                <c:pt idx="9">
                  <c:v>8.08</c:v>
                </c:pt>
                <c:pt idx="10">
                  <c:v>7.6</c:v>
                </c:pt>
                <c:pt idx="11">
                  <c:v>8.01</c:v>
                </c:pt>
                <c:pt idx="12">
                  <c:v>7.3</c:v>
                </c:pt>
                <c:pt idx="13">
                  <c:v>6.34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A9-4F7B-AF0F-4EA784D6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effectLst/>
                  </a:rPr>
                  <a:t>OD (mg /l)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3557821123193E-2"/>
              <c:y val="0.38621283240108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pH</a:t>
            </a:r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FILTRADO'!$O$9</c:f>
              <c:strCache>
                <c:ptCount val="1"/>
                <c:pt idx="0">
                  <c:v>TDS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EC2-4246-9B05-A03264698D20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EC2-4246-9B05-A03264698D20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EC2-4246-9B05-A03264698D20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EC2-4246-9B05-A03264698D20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EC2-4246-9B05-A03264698D20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DEC2-4246-9B05-A03264698D20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EC2-4246-9B05-A03264698D20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DEC2-4246-9B05-A03264698D20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DEC2-4246-9B05-A03264698D20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DEC2-4246-9B05-A03264698D20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EC2-4246-9B05-A03264698D20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DEC2-4246-9B05-A03264698D20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DEC2-4246-9B05-A03264698D20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DEC2-4246-9B05-A03264698D20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FILTRADO'!$N$10:$N$23</c:f>
              <c:numCache>
                <c:formatCode>0.00</c:formatCode>
                <c:ptCount val="14"/>
                <c:pt idx="0">
                  <c:v>7.82</c:v>
                </c:pt>
                <c:pt idx="1">
                  <c:v>7.81</c:v>
                </c:pt>
                <c:pt idx="2">
                  <c:v>7.54</c:v>
                </c:pt>
                <c:pt idx="3">
                  <c:v>7.4</c:v>
                </c:pt>
                <c:pt idx="4">
                  <c:v>7.99</c:v>
                </c:pt>
                <c:pt idx="5">
                  <c:v>8.08</c:v>
                </c:pt>
                <c:pt idx="6">
                  <c:v>8.07</c:v>
                </c:pt>
                <c:pt idx="7">
                  <c:v>8.35</c:v>
                </c:pt>
                <c:pt idx="8">
                  <c:v>8.08</c:v>
                </c:pt>
                <c:pt idx="9">
                  <c:v>8.0500000000000007</c:v>
                </c:pt>
                <c:pt idx="10">
                  <c:v>7.7</c:v>
                </c:pt>
                <c:pt idx="11">
                  <c:v>7.89</c:v>
                </c:pt>
                <c:pt idx="12">
                  <c:v>7.82</c:v>
                </c:pt>
                <c:pt idx="13">
                  <c:v>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C2-4246-9B05-A03264698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solidFill>
                      <a:sysClr val="windowText" lastClr="000000"/>
                    </a:solidFill>
                    <a:effectLst/>
                  </a:rPr>
                  <a:t>pH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3557821123193E-2"/>
              <c:y val="0.38621283240108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cap="all" baseline="0"/>
              <a:t>Solidos Totales Disueltos (</a:t>
            </a:r>
            <a:r>
              <a:rPr lang="en-US" sz="1600" b="1" baseline="0"/>
              <a:t>)</a:t>
            </a:r>
            <a:endParaRPr lang="en-US" sz="1600" b="1"/>
          </a:p>
        </c:rich>
      </c:tx>
      <c:layout>
        <c:manualLayout>
          <c:xMode val="edge"/>
          <c:yMode val="edge"/>
          <c:x val="0.44770243436211205"/>
          <c:y val="1.302327234841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9.3799708695068873E-2"/>
          <c:y val="8.0505528567111906E-2"/>
          <c:w val="0.89442321376353973"/>
          <c:h val="0.84176399369413835"/>
        </c:manualLayout>
      </c:layout>
      <c:lineChart>
        <c:grouping val="stacked"/>
        <c:varyColors val="0"/>
        <c:ser>
          <c:idx val="0"/>
          <c:order val="0"/>
          <c:tx>
            <c:strRef>
              <c:f>'ECA FILTRADO'!$P$9</c:f>
              <c:strCache>
                <c:ptCount val="1"/>
                <c:pt idx="0">
                  <c:v>SO4-2 
(mg/L)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diamond"/>
              <c:size val="12"/>
              <c:spPr>
                <a:solidFill>
                  <a:srgbClr val="FFFF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1B1-4B6E-8BB6-343CC885224F}"/>
              </c:ext>
            </c:extLst>
          </c:dPt>
          <c:dPt>
            <c:idx val="1"/>
            <c:marker>
              <c:symbol val="diamond"/>
              <c:size val="12"/>
              <c:spPr>
                <a:solidFill>
                  <a:srgbClr val="6600FF"/>
                </a:solidFill>
                <a:ln w="9525">
                  <a:solidFill>
                    <a:srgbClr val="006699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1B1-4B6E-8BB6-343CC885224F}"/>
              </c:ext>
            </c:extLst>
          </c:dPt>
          <c:dPt>
            <c:idx val="2"/>
            <c:marker>
              <c:symbol val="triangle"/>
              <c:size val="12"/>
              <c:spPr>
                <a:solidFill>
                  <a:srgbClr val="CC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1B1-4B6E-8BB6-343CC885224F}"/>
              </c:ext>
            </c:extLst>
          </c:dPt>
          <c:dPt>
            <c:idx val="3"/>
            <c:marker>
              <c:symbol val="triangle"/>
              <c:size val="12"/>
              <c:spPr>
                <a:solidFill>
                  <a:srgbClr val="CCCC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1B1-4B6E-8BB6-343CC885224F}"/>
              </c:ext>
            </c:extLst>
          </c:dPt>
          <c:dPt>
            <c:idx val="4"/>
            <c:marker>
              <c:symbol val="diamond"/>
              <c:size val="12"/>
              <c:spPr>
                <a:solidFill>
                  <a:schemeClr val="accent2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81B1-4B6E-8BB6-343CC885224F}"/>
              </c:ext>
            </c:extLst>
          </c:dPt>
          <c:dPt>
            <c:idx val="5"/>
            <c:marker>
              <c:symbol val="diamond"/>
              <c:size val="12"/>
              <c:spPr>
                <a:solidFill>
                  <a:srgbClr val="33CC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1B1-4B6E-8BB6-343CC885224F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1B1-4B6E-8BB6-343CC885224F}"/>
              </c:ext>
            </c:extLst>
          </c:dPt>
          <c:dPt>
            <c:idx val="7"/>
            <c:marker>
              <c:symbol val="star"/>
              <c:size val="12"/>
              <c:spPr>
                <a:noFill/>
                <a:ln w="19050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1B1-4B6E-8BB6-343CC885224F}"/>
              </c:ext>
            </c:extLst>
          </c:dPt>
          <c:dPt>
            <c:idx val="8"/>
            <c:marker>
              <c:symbol val="diamond"/>
              <c:size val="12"/>
              <c:spPr>
                <a:solidFill>
                  <a:srgbClr val="CC3399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1B1-4B6E-8BB6-343CC885224F}"/>
              </c:ext>
            </c:extLst>
          </c:dPt>
          <c:dPt>
            <c:idx val="9"/>
            <c:marker>
              <c:symbol val="diamond"/>
              <c:size val="12"/>
              <c:spPr>
                <a:solidFill>
                  <a:srgbClr val="92D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1B1-4B6E-8BB6-343CC885224F}"/>
              </c:ext>
            </c:extLst>
          </c:dPt>
          <c:dPt>
            <c:idx val="10"/>
            <c:marker>
              <c:symbol val="diamond"/>
              <c:size val="12"/>
              <c:spPr>
                <a:solidFill>
                  <a:srgbClr val="FFC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81B1-4B6E-8BB6-343CC885224F}"/>
              </c:ext>
            </c:extLst>
          </c:dPt>
          <c:dPt>
            <c:idx val="11"/>
            <c:marker>
              <c:symbol val="circle"/>
              <c:size val="10"/>
              <c:spPr>
                <a:solidFill>
                  <a:srgbClr val="00B05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1B1-4B6E-8BB6-343CC885224F}"/>
              </c:ext>
            </c:extLst>
          </c:dPt>
          <c:dPt>
            <c:idx val="12"/>
            <c:marker>
              <c:symbol val="diamond"/>
              <c:size val="12"/>
              <c:spPr>
                <a:solidFill>
                  <a:srgbClr val="CC66FF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1B1-4B6E-8BB6-343CC885224F}"/>
              </c:ext>
            </c:extLst>
          </c:dPt>
          <c:dPt>
            <c:idx val="13"/>
            <c:marker>
              <c:symbol val="diamond"/>
              <c:size val="12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81B1-4B6E-8BB6-343CC885224F}"/>
              </c:ext>
            </c:extLst>
          </c:dPt>
          <c:cat>
            <c:strRef>
              <c:f>'ECA FILTRADO'!$B$10:$B$23</c:f>
              <c:strCache>
                <c:ptCount val="14"/>
                <c:pt idx="0">
                  <c:v>SW-01</c:v>
                </c:pt>
                <c:pt idx="1">
                  <c:v>SW-02</c:v>
                </c:pt>
                <c:pt idx="2">
                  <c:v>SW-03</c:v>
                </c:pt>
                <c:pt idx="3">
                  <c:v>SW-04</c:v>
                </c:pt>
                <c:pt idx="4">
                  <c:v>SW-05</c:v>
                </c:pt>
                <c:pt idx="5">
                  <c:v>SW-06</c:v>
                </c:pt>
                <c:pt idx="6">
                  <c:v>SW-08</c:v>
                </c:pt>
                <c:pt idx="7">
                  <c:v>SW-09</c:v>
                </c:pt>
                <c:pt idx="8">
                  <c:v>SW-10</c:v>
                </c:pt>
                <c:pt idx="9">
                  <c:v>SW-14</c:v>
                </c:pt>
                <c:pt idx="10">
                  <c:v>SW-15</c:v>
                </c:pt>
                <c:pt idx="11">
                  <c:v>SW-16</c:v>
                </c:pt>
                <c:pt idx="12">
                  <c:v>SW-18</c:v>
                </c:pt>
                <c:pt idx="13">
                  <c:v>SW-19</c:v>
                </c:pt>
              </c:strCache>
            </c:strRef>
          </c:cat>
          <c:val>
            <c:numRef>
              <c:f>'ECA FILTRADO'!$O$10:$O$23</c:f>
              <c:numCache>
                <c:formatCode>0.00</c:formatCode>
                <c:ptCount val="14"/>
                <c:pt idx="0">
                  <c:v>219.8</c:v>
                </c:pt>
                <c:pt idx="1">
                  <c:v>148.6</c:v>
                </c:pt>
                <c:pt idx="2">
                  <c:v>718.8</c:v>
                </c:pt>
                <c:pt idx="3">
                  <c:v>203.6</c:v>
                </c:pt>
                <c:pt idx="4">
                  <c:v>97.42</c:v>
                </c:pt>
                <c:pt idx="5">
                  <c:v>83.83</c:v>
                </c:pt>
                <c:pt idx="6">
                  <c:v>92.66</c:v>
                </c:pt>
                <c:pt idx="7">
                  <c:v>463.6</c:v>
                </c:pt>
                <c:pt idx="8">
                  <c:v>97.45</c:v>
                </c:pt>
                <c:pt idx="9">
                  <c:v>104.8</c:v>
                </c:pt>
                <c:pt idx="10">
                  <c:v>320.3</c:v>
                </c:pt>
                <c:pt idx="11">
                  <c:v>98.18</c:v>
                </c:pt>
                <c:pt idx="12">
                  <c:v>4636</c:v>
                </c:pt>
                <c:pt idx="13">
                  <c:v>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B1-4B6E-8BB6-343CC885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sysDash"/>
              <a:round/>
            </a:ln>
            <a:effectLst/>
          </c:spPr>
        </c:dropLines>
        <c:marker val="1"/>
        <c:smooth val="0"/>
        <c:axId val="1980520128"/>
        <c:axId val="1979991520"/>
      </c:lineChart>
      <c:catAx>
        <c:axId val="19805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9991520"/>
        <c:crosses val="autoZero"/>
        <c:auto val="1"/>
        <c:lblAlgn val="ctr"/>
        <c:lblOffset val="100"/>
        <c:noMultiLvlLbl val="0"/>
      </c:catAx>
      <c:valAx>
        <c:axId val="1979991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u="none" strike="noStrike" baseline="0">
                    <a:solidFill>
                      <a:sysClr val="windowText" lastClr="000000"/>
                    </a:solidFill>
                    <a:effectLst/>
                  </a:rPr>
                  <a:t>TDS (mg/l)</a:t>
                </a:r>
                <a:endParaRPr lang="es-PE" sz="16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453557821123193E-2"/>
              <c:y val="0.386212832401081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805201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</c:dTable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88000</xdr:rowOff>
    </xdr:from>
    <xdr:to>
      <xdr:col>11</xdr:col>
      <xdr:colOff>316592</xdr:colOff>
      <xdr:row>56</xdr:row>
      <xdr:rowOff>17236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D072B4-88C8-461F-8784-57482AA63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57</xdr:row>
      <xdr:rowOff>56243</xdr:rowOff>
    </xdr:from>
    <xdr:to>
      <xdr:col>11</xdr:col>
      <xdr:colOff>316592</xdr:colOff>
      <xdr:row>88</xdr:row>
      <xdr:rowOff>169629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BC75DAF-88F0-4BB4-A346-A0796DC1B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150586</xdr:rowOff>
    </xdr:from>
    <xdr:to>
      <xdr:col>11</xdr:col>
      <xdr:colOff>316592</xdr:colOff>
      <xdr:row>121</xdr:row>
      <xdr:rowOff>80728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D1F6F9-59FE-4315-93BC-D069299AC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122</xdr:row>
      <xdr:rowOff>19050</xdr:rowOff>
    </xdr:from>
    <xdr:to>
      <xdr:col>11</xdr:col>
      <xdr:colOff>316592</xdr:colOff>
      <xdr:row>153</xdr:row>
      <xdr:rowOff>133343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6F976F4-09A0-4021-87A5-1714D4872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154</xdr:row>
      <xdr:rowOff>44450</xdr:rowOff>
    </xdr:from>
    <xdr:to>
      <xdr:col>11</xdr:col>
      <xdr:colOff>316592</xdr:colOff>
      <xdr:row>185</xdr:row>
      <xdr:rowOff>158743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029C617-3EF6-43F4-A21A-A0FB7648D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187</xdr:row>
      <xdr:rowOff>38100</xdr:rowOff>
    </xdr:from>
    <xdr:to>
      <xdr:col>11</xdr:col>
      <xdr:colOff>316592</xdr:colOff>
      <xdr:row>218</xdr:row>
      <xdr:rowOff>152392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8B6A01-686E-4723-87F6-C073FCA5F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220</xdr:row>
      <xdr:rowOff>76200</xdr:rowOff>
    </xdr:from>
    <xdr:to>
      <xdr:col>11</xdr:col>
      <xdr:colOff>316592</xdr:colOff>
      <xdr:row>252</xdr:row>
      <xdr:rowOff>6342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CC0E86C-669E-401E-A361-45C36F363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253</xdr:row>
      <xdr:rowOff>44450</xdr:rowOff>
    </xdr:from>
    <xdr:to>
      <xdr:col>11</xdr:col>
      <xdr:colOff>316592</xdr:colOff>
      <xdr:row>284</xdr:row>
      <xdr:rowOff>158743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79FFB22-0C64-41F7-8F93-DE4D6B4B8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288</xdr:row>
      <xdr:rowOff>0</xdr:rowOff>
    </xdr:from>
    <xdr:to>
      <xdr:col>16</xdr:col>
      <xdr:colOff>938892</xdr:colOff>
      <xdr:row>319</xdr:row>
      <xdr:rowOff>114292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2F7AD06-66EF-4E72-8843-9D940B66D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1355272</xdr:colOff>
      <xdr:row>321</xdr:row>
      <xdr:rowOff>21772</xdr:rowOff>
    </xdr:from>
    <xdr:to>
      <xdr:col>16</xdr:col>
      <xdr:colOff>884464</xdr:colOff>
      <xdr:row>352</xdr:row>
      <xdr:rowOff>136064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9A5EECF-C426-4954-9F9A-618B667F6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666750</xdr:colOff>
      <xdr:row>24</xdr:row>
      <xdr:rowOff>95250</xdr:rowOff>
    </xdr:from>
    <xdr:to>
      <xdr:col>26</xdr:col>
      <xdr:colOff>197756</xdr:colOff>
      <xdr:row>56</xdr:row>
      <xdr:rowOff>25393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F52010B-020F-40C4-9AF1-25DDA9D76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590550</xdr:colOff>
      <xdr:row>57</xdr:row>
      <xdr:rowOff>177800</xdr:rowOff>
    </xdr:from>
    <xdr:to>
      <xdr:col>26</xdr:col>
      <xdr:colOff>121556</xdr:colOff>
      <xdr:row>89</xdr:row>
      <xdr:rowOff>107943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0F9D904-8F43-4A13-A49C-22AFD1A89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249554</xdr:colOff>
      <xdr:row>0</xdr:row>
      <xdr:rowOff>80961</xdr:rowOff>
    </xdr:from>
    <xdr:to>
      <xdr:col>21</xdr:col>
      <xdr:colOff>772079</xdr:colOff>
      <xdr:row>31</xdr:row>
      <xdr:rowOff>40236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3FF682-8F1E-4493-9346-CFF36FE3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31</xdr:row>
      <xdr:rowOff>152400</xdr:rowOff>
    </xdr:from>
    <xdr:to>
      <xdr:col>21</xdr:col>
      <xdr:colOff>760650</xdr:colOff>
      <xdr:row>63</xdr:row>
      <xdr:rowOff>121200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9AE803-4BFD-4628-B41B-41443E7FE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0.0873</cdr:x>
      <cdr:y>0.02149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B6ECB61-DEB0-4E96-BD1B-EC80AFB67EE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942857" cy="123810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80962</xdr:rowOff>
    </xdr:from>
    <xdr:to>
      <xdr:col>20</xdr:col>
      <xdr:colOff>772079</xdr:colOff>
      <xdr:row>31</xdr:row>
      <xdr:rowOff>40237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4BE485-1A72-4EE0-8DBD-522C2930E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223837</xdr:colOff>
      <xdr:row>32</xdr:row>
      <xdr:rowOff>171450</xdr:rowOff>
    </xdr:from>
    <xdr:to>
      <xdr:col>20</xdr:col>
      <xdr:colOff>746362</xdr:colOff>
      <xdr:row>64</xdr:row>
      <xdr:rowOff>140250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F06D8E-89B7-4550-B87D-2DC610C5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80962</xdr:rowOff>
    </xdr:from>
    <xdr:to>
      <xdr:col>20</xdr:col>
      <xdr:colOff>23813</xdr:colOff>
      <xdr:row>31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AC3CB-CF5E-4E11-8EBD-FF28B3F4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32</xdr:row>
      <xdr:rowOff>123825</xdr:rowOff>
    </xdr:from>
    <xdr:to>
      <xdr:col>19</xdr:col>
      <xdr:colOff>774384</xdr:colOff>
      <xdr:row>64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F3F6DF-0DDC-4909-91C0-28B1464C8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249554</xdr:colOff>
      <xdr:row>0</xdr:row>
      <xdr:rowOff>80962</xdr:rowOff>
    </xdr:from>
    <xdr:to>
      <xdr:col>21</xdr:col>
      <xdr:colOff>772079</xdr:colOff>
      <xdr:row>31</xdr:row>
      <xdr:rowOff>40237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66603A-5501-4EC3-97FB-69D07AB3E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252413</xdr:colOff>
      <xdr:row>32</xdr:row>
      <xdr:rowOff>104775</xdr:rowOff>
    </xdr:from>
    <xdr:to>
      <xdr:col>21</xdr:col>
      <xdr:colOff>774938</xdr:colOff>
      <xdr:row>64</xdr:row>
      <xdr:rowOff>73575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5A859F8-655F-4866-B0E3-655021456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80962</xdr:rowOff>
    </xdr:from>
    <xdr:to>
      <xdr:col>20</xdr:col>
      <xdr:colOff>772079</xdr:colOff>
      <xdr:row>31</xdr:row>
      <xdr:rowOff>40237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3596C-45B4-4114-AB2A-C8DC739D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209549</xdr:colOff>
      <xdr:row>31</xdr:row>
      <xdr:rowOff>47625</xdr:rowOff>
    </xdr:from>
    <xdr:to>
      <xdr:col>20</xdr:col>
      <xdr:colOff>732074</xdr:colOff>
      <xdr:row>63</xdr:row>
      <xdr:rowOff>16425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4E41E0-D73E-47B1-9043-AB389CD85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58</xdr:row>
      <xdr:rowOff>63500</xdr:rowOff>
    </xdr:from>
    <xdr:to>
      <xdr:col>13</xdr:col>
      <xdr:colOff>634092</xdr:colOff>
      <xdr:row>90</xdr:row>
      <xdr:rowOff>48079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B88DE-05BF-44E3-A2BE-C43C9B4F5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63500</xdr:colOff>
      <xdr:row>58</xdr:row>
      <xdr:rowOff>63500</xdr:rowOff>
    </xdr:from>
    <xdr:to>
      <xdr:col>29</xdr:col>
      <xdr:colOff>196850</xdr:colOff>
      <xdr:row>90</xdr:row>
      <xdr:rowOff>48079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1D0DF2-7B8F-4AD4-AB89-DB1FAD90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54</xdr:row>
      <xdr:rowOff>76200</xdr:rowOff>
    </xdr:from>
    <xdr:to>
      <xdr:col>10</xdr:col>
      <xdr:colOff>488950</xdr:colOff>
      <xdr:row>87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30AD0-19E7-4DFD-8818-23B356659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787400</xdr:colOff>
      <xdr:row>54</xdr:row>
      <xdr:rowOff>63500</xdr:rowOff>
    </xdr:from>
    <xdr:to>
      <xdr:col>25</xdr:col>
      <xdr:colOff>679450</xdr:colOff>
      <xdr:row>87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F00FF7-1B8A-443B-8334-5B96E46B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56</xdr:row>
      <xdr:rowOff>63500</xdr:rowOff>
    </xdr:from>
    <xdr:to>
      <xdr:col>11</xdr:col>
      <xdr:colOff>0</xdr:colOff>
      <xdr:row>89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18C69-831D-4894-86B2-3A2C9F824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63500</xdr:colOff>
      <xdr:row>56</xdr:row>
      <xdr:rowOff>63500</xdr:rowOff>
    </xdr:from>
    <xdr:to>
      <xdr:col>25</xdr:col>
      <xdr:colOff>0</xdr:colOff>
      <xdr:row>89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F77965-D6D7-4719-9C4A-1E02F7DF6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56</xdr:row>
      <xdr:rowOff>63500</xdr:rowOff>
    </xdr:from>
    <xdr:to>
      <xdr:col>9</xdr:col>
      <xdr:colOff>241300</xdr:colOff>
      <xdr:row>88</xdr:row>
      <xdr:rowOff>48079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001D35-60C8-4F72-B98C-B03A4C434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425450</xdr:colOff>
      <xdr:row>56</xdr:row>
      <xdr:rowOff>50800</xdr:rowOff>
    </xdr:from>
    <xdr:to>
      <xdr:col>24</xdr:col>
      <xdr:colOff>285750</xdr:colOff>
      <xdr:row>88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C6C4E3-9129-46D8-83F8-77A7FCEA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756780</xdr:colOff>
      <xdr:row>0</xdr:row>
      <xdr:rowOff>157671</xdr:rowOff>
    </xdr:from>
    <xdr:to>
      <xdr:col>21</xdr:col>
      <xdr:colOff>20877</xdr:colOff>
      <xdr:row>31</xdr:row>
      <xdr:rowOff>36534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AD1C10-6080-4D5D-BFE2-702251A65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135699</xdr:colOff>
      <xdr:row>0</xdr:row>
      <xdr:rowOff>156575</xdr:rowOff>
    </xdr:from>
    <xdr:to>
      <xdr:col>31</xdr:col>
      <xdr:colOff>83507</xdr:colOff>
      <xdr:row>31</xdr:row>
      <xdr:rowOff>140917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E47445-6D66-42FF-9386-CB423172C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142901</xdr:rowOff>
    </xdr:from>
    <xdr:to>
      <xdr:col>9</xdr:col>
      <xdr:colOff>26670</xdr:colOff>
      <xdr:row>43</xdr:row>
      <xdr:rowOff>57386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52DAA1-0B2A-495E-8562-B9952C961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756780</xdr:colOff>
      <xdr:row>0</xdr:row>
      <xdr:rowOff>157671</xdr:rowOff>
    </xdr:from>
    <xdr:to>
      <xdr:col>21</xdr:col>
      <xdr:colOff>20877</xdr:colOff>
      <xdr:row>31</xdr:row>
      <xdr:rowOff>36534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597AF-3F6F-4524-9A2F-AFDC3F746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135699</xdr:colOff>
      <xdr:row>0</xdr:row>
      <xdr:rowOff>156575</xdr:rowOff>
    </xdr:from>
    <xdr:to>
      <xdr:col>31</xdr:col>
      <xdr:colOff>83507</xdr:colOff>
      <xdr:row>31</xdr:row>
      <xdr:rowOff>140917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DF1C13-5B5B-4501-A782-A949ECCF2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678493</xdr:colOff>
      <xdr:row>20</xdr:row>
      <xdr:rowOff>33298</xdr:rowOff>
    </xdr:from>
    <xdr:to>
      <xdr:col>20</xdr:col>
      <xdr:colOff>705164</xdr:colOff>
      <xdr:row>44</xdr:row>
      <xdr:rowOff>130453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1624526-1ED3-4E39-B1FD-25A76742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240083</xdr:colOff>
      <xdr:row>35</xdr:row>
      <xdr:rowOff>104383</xdr:rowOff>
    </xdr:from>
    <xdr:to>
      <xdr:col>19</xdr:col>
      <xdr:colOff>266754</xdr:colOff>
      <xdr:row>60</xdr:row>
      <xdr:rowOff>18868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CE489E-F4A8-4204-9574-08652D1D8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44362</xdr:colOff>
      <xdr:row>16</xdr:row>
      <xdr:rowOff>136744</xdr:rowOff>
    </xdr:from>
    <xdr:to>
      <xdr:col>7</xdr:col>
      <xdr:colOff>621082</xdr:colOff>
      <xdr:row>39</xdr:row>
      <xdr:rowOff>78287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EB8315-9C56-4A3D-BC80-47AC384C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8</xdr:col>
      <xdr:colOff>576719</xdr:colOff>
      <xdr:row>65</xdr:row>
      <xdr:rowOff>124214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22519F-880D-4B9C-9416-E21802CC3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80962</xdr:rowOff>
    </xdr:from>
    <xdr:to>
      <xdr:col>20</xdr:col>
      <xdr:colOff>23813</xdr:colOff>
      <xdr:row>31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0EEE-907D-4E54-96B1-A1916BD4F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61912</xdr:colOff>
      <xdr:row>32</xdr:row>
      <xdr:rowOff>4763</xdr:rowOff>
    </xdr:from>
    <xdr:to>
      <xdr:col>19</xdr:col>
      <xdr:colOff>776287</xdr:colOff>
      <xdr:row>63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E3C86-DEB3-43CD-A794-D15986DEA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249554</xdr:colOff>
      <xdr:row>0</xdr:row>
      <xdr:rowOff>80962</xdr:rowOff>
    </xdr:from>
    <xdr:to>
      <xdr:col>21</xdr:col>
      <xdr:colOff>23813</xdr:colOff>
      <xdr:row>31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C19C8-9588-4141-96D3-BCD0AFEFC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32</xdr:row>
      <xdr:rowOff>4763</xdr:rowOff>
    </xdr:from>
    <xdr:to>
      <xdr:col>20</xdr:col>
      <xdr:colOff>776287</xdr:colOff>
      <xdr:row>63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9CE28C-6830-4261-9AC8-C8E84065F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80961</xdr:rowOff>
    </xdr:from>
    <xdr:to>
      <xdr:col>20</xdr:col>
      <xdr:colOff>772079</xdr:colOff>
      <xdr:row>32</xdr:row>
      <xdr:rowOff>44998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31E234-58EF-4E76-824E-11D6081D3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31</xdr:row>
      <xdr:rowOff>171450</xdr:rowOff>
    </xdr:from>
    <xdr:to>
      <xdr:col>20</xdr:col>
      <xdr:colOff>670162</xdr:colOff>
      <xdr:row>63</xdr:row>
      <xdr:rowOff>140250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D934C4-1F72-4E77-BC69-0840E6A2A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249554</xdr:colOff>
      <xdr:row>0</xdr:row>
      <xdr:rowOff>80962</xdr:rowOff>
    </xdr:from>
    <xdr:to>
      <xdr:col>20</xdr:col>
      <xdr:colOff>719011</xdr:colOff>
      <xdr:row>30</xdr:row>
      <xdr:rowOff>109633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D24B9-82F0-421F-A157-A659D14E6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261258</xdr:colOff>
      <xdr:row>31</xdr:row>
      <xdr:rowOff>10885</xdr:rowOff>
    </xdr:from>
    <xdr:to>
      <xdr:col>20</xdr:col>
      <xdr:colOff>730715</xdr:colOff>
      <xdr:row>62</xdr:row>
      <xdr:rowOff>34114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EEA212-9874-4C96-A84D-CD427D62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249554</xdr:colOff>
      <xdr:row>0</xdr:row>
      <xdr:rowOff>80962</xdr:rowOff>
    </xdr:from>
    <xdr:to>
      <xdr:col>21</xdr:col>
      <xdr:colOff>758321</xdr:colOff>
      <xdr:row>31</xdr:row>
      <xdr:rowOff>11662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F9223-32D8-4BDF-A859-B54571F5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31</xdr:row>
      <xdr:rowOff>133351</xdr:rowOff>
    </xdr:from>
    <xdr:to>
      <xdr:col>21</xdr:col>
      <xdr:colOff>750595</xdr:colOff>
      <xdr:row>63</xdr:row>
      <xdr:rowOff>69343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B3E97A-7FF2-4937-9939-0929BFF23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249554</xdr:colOff>
      <xdr:row>0</xdr:row>
      <xdr:rowOff>80961</xdr:rowOff>
    </xdr:from>
    <xdr:to>
      <xdr:col>21</xdr:col>
      <xdr:colOff>772079</xdr:colOff>
      <xdr:row>32</xdr:row>
      <xdr:rowOff>44998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73132-9132-48B2-9C6D-C85DC9FD4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21</xdr:col>
      <xdr:colOff>760650</xdr:colOff>
      <xdr:row>66</xdr:row>
      <xdr:rowOff>68812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3752CA-8E92-4F08-857A-344D7B5FE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W22" totalsRowShown="0" tableBorderDxfId="559">
  <autoFilter ref="A1:FW22" xr:uid="{00000000-0009-0000-0100-000002000000}"/>
  <tableColumns count="179">
    <tableColumn id="1" xr3:uid="{00000000-0010-0000-0000-000001000000}" name="N° Ficha" dataDxfId="558"/>
    <tableColumn id="2" xr3:uid="{00000000-0010-0000-0000-000002000000}" name="     " dataDxfId="557"/>
    <tableColumn id="3" xr3:uid="{00000000-0010-0000-0000-000003000000}" name="Código Corto" dataDxfId="556"/>
    <tableColumn id="4" xr3:uid="{00000000-0010-0000-0000-000004000000}" name="Nombre" dataDxfId="555"/>
    <tableColumn id="5" xr3:uid="{00000000-0010-0000-0000-000005000000}" name="Nombre completo" dataDxfId="554"/>
    <tableColumn id="6" xr3:uid="{00000000-0010-0000-0000-000006000000}" name="Fecha" dataDxfId="553"/>
    <tableColumn id="7" xr3:uid="{00000000-0010-0000-0000-000007000000}" name="Hora" dataDxfId="552"/>
    <tableColumn id="8" xr3:uid="{00000000-0010-0000-0000-000008000000}" name="Norte" dataDxfId="551"/>
    <tableColumn id="9" xr3:uid="{00000000-0010-0000-0000-000009000000}" name="Este" dataDxfId="550"/>
    <tableColumn id="10" xr3:uid="{00000000-0010-0000-0000-00000A000000}" name="Cota" dataDxfId="549"/>
    <tableColumn id="11" xr3:uid="{00000000-0010-0000-0000-00000B000000}" name="Zona" dataDxfId="548"/>
    <tableColumn id="12" xr3:uid="{00000000-0010-0000-0000-00000C000000}" name="Lugar" dataDxfId="547"/>
    <tableColumn id="13" xr3:uid="{00000000-0010-0000-0000-00000D000000}" name="Distrito " dataDxfId="546"/>
    <tableColumn id="14" xr3:uid="{00000000-0010-0000-0000-00000E000000}" name="Provincia" dataDxfId="545"/>
    <tableColumn id="15" xr3:uid="{00000000-0010-0000-0000-00000F000000}" name="Vertiente" dataDxfId="544"/>
    <tableColumn id="16" xr3:uid="{00000000-0010-0000-0000-000010000000}" name="Cuenca" dataDxfId="543"/>
    <tableColumn id="17" xr3:uid="{00000000-0010-0000-0000-000011000000}" name="Subcuenca" dataDxfId="542"/>
    <tableColumn id="18" xr3:uid="{00000000-0010-0000-0000-000012000000}" name="Microcuenca  "/>
    <tableColumn id="19" xr3:uid="{00000000-0010-0000-0000-000013000000}" name="Tipo de fuente" dataDxfId="541"/>
    <tableColumn id="20" xr3:uid="{00000000-0010-0000-0000-000014000000}" name="Clase de fuente" dataDxfId="540"/>
    <tableColumn id="21" xr3:uid="{00000000-0010-0000-0000-000015000000}" name="Uso de la fuente"/>
    <tableColumn id="22" xr3:uid="{00000000-0010-0000-0000-000016000000}" name="Medida de parámetros_x000a_ físico-químicos" dataDxfId="539"/>
    <tableColumn id="23" xr3:uid="{00000000-0010-0000-0000-000017000000}" name="Tipo de análisis" dataDxfId="538"/>
    <tableColumn id="24" xr3:uid="{00000000-0010-0000-0000-000018000000}" name="Muestreo" dataDxfId="537"/>
    <tableColumn id="25" xr3:uid="{00000000-0010-0000-0000-000019000000}" name="Monitoreo" dataDxfId="536"/>
    <tableColumn id="26" xr3:uid="{00000000-0010-0000-0000-00001A000000}" name="Blanco"/>
    <tableColumn id="27" xr3:uid="{00000000-0010-0000-0000-00001B000000}" name="Estandar" dataDxfId="535"/>
    <tableColumn id="28" xr3:uid="{00000000-0010-0000-0000-00001C000000}" name="Duplicado"/>
    <tableColumn id="29" xr3:uid="{00000000-0010-0000-0000-00001D000000}" name="Aspecto Geológico" dataDxfId="534"/>
    <tableColumn id="30" xr3:uid="{00000000-0010-0000-0000-00001E000000}" name="Descripción Litológica "/>
    <tableColumn id="31" xr3:uid="{00000000-0010-0000-0000-00001F000000}" name="Morfología" dataDxfId="533"/>
    <tableColumn id="32" xr3:uid="{00000000-0010-0000-0000-000020000000}" name="Pendiente" dataDxfId="532"/>
    <tableColumn id="33" xr3:uid="{00000000-0010-0000-0000-000021000000}" name="Caudal(Q) "/>
    <tableColumn id="34" xr3:uid="{00000000-0010-0000-0000-000022000000}" name="Color" dataDxfId="531"/>
    <tableColumn id="35" xr3:uid="{00000000-0010-0000-0000-000023000000}" name="Olor" dataDxfId="530"/>
    <tableColumn id="36" xr3:uid="{00000000-0010-0000-0000-000024000000}" name="Temp. de la Fuente" dataDxfId="529"/>
    <tableColumn id="37" xr3:uid="{00000000-0010-0000-0000-000025000000}" name="Temp. Ambiente " dataDxfId="528"/>
    <tableColumn id="38" xr3:uid="{00000000-0010-0000-0000-000026000000}" name="pH" dataDxfId="527"/>
    <tableColumn id="39" xr3:uid="{00000000-0010-0000-0000-000027000000}" name="pH (mV)" dataDxfId="526"/>
    <tableColumn id="40" xr3:uid="{00000000-0010-0000-0000-000028000000}" name="Eh" dataDxfId="525"/>
    <tableColumn id="41" xr3:uid="{00000000-0010-0000-0000-000029000000}" name="ORP_mv" dataDxfId="524"/>
    <tableColumn id="42" xr3:uid="{00000000-0010-0000-0000-00002A000000}" name="CE_uS/cm" dataDxfId="523"/>
    <tableColumn id="43" xr3:uid="{00000000-0010-0000-0000-00002B000000}" name="TDS_mg/L" dataDxfId="522"/>
    <tableColumn id="44" xr3:uid="{00000000-0010-0000-0000-00002C000000}" name="TDS_ppt" dataDxfId="521"/>
    <tableColumn id="45" xr3:uid="{00000000-0010-0000-0000-00002D000000}" name="Salinidad_PSU" dataDxfId="520"/>
    <tableColumn id="46" xr3:uid="{00000000-0010-0000-0000-00002E000000}" name="Resistividad_Kohm-cm"/>
    <tableColumn id="47" xr3:uid="{00000000-0010-0000-0000-00002F000000}" name="OD_mgL " dataDxfId="519"/>
    <tableColumn id="48" xr3:uid="{00000000-0010-0000-0000-000030000000}" name="OD_%Sat. " dataDxfId="518"/>
    <tableColumn id="49" xr3:uid="{00000000-0010-0000-0000-000031000000}" name="Precipitados" dataDxfId="517"/>
    <tableColumn id="50" xr3:uid="{00000000-0010-0000-0000-000032000000}" name="Presencia de Algas o plantas"/>
    <tableColumn id="51" xr3:uid="{00000000-0010-0000-0000-000033000000}" name="Presencia de basurales" dataDxfId="516"/>
    <tableColumn id="52" xr3:uid="{00000000-0010-0000-0000-000034000000}" name="Presencia de animales" dataDxfId="515"/>
    <tableColumn id="53" xr3:uid="{00000000-0010-0000-0000-000035000000}" name="Letrinas/Silos" dataDxfId="514"/>
    <tableColumn id="54" xr3:uid="{00000000-0010-0000-0000-000036000000}" name="Población" dataDxfId="513"/>
    <tableColumn id="55" xr3:uid="{00000000-0010-0000-0000-000037000000}" name="Pasivos Ambientales" dataDxfId="512"/>
    <tableColumn id="56" xr3:uid="{00000000-0010-0000-0000-000038000000}" name="Actividad antrópica" dataDxfId="511"/>
    <tableColumn id="57" xr3:uid="{00000000-0010-0000-0000-000039000000}" name="Zona de alteración_x000a_ geológica natural" dataDxfId="510"/>
    <tableColumn id="58" xr3:uid="{00000000-0010-0000-0000-00003A000000}" name="Eventos metereologicos _x000a_considerables antes del muestreo" dataDxfId="509"/>
    <tableColumn id="59" xr3:uid="{00000000-0010-0000-0000-00003B000000}" name="Viento durante el muestreo"/>
    <tableColumn id="60" xr3:uid="{00000000-0010-0000-0000-00003C000000}" name="Archico Fotográfico"/>
    <tableColumn id="61" xr3:uid="{00000000-0010-0000-0000-00003D000000}" name="Observaciones "/>
    <tableColumn id="62" xr3:uid="{00000000-0010-0000-0000-00003E000000}" name="Realizado por" dataDxfId="508"/>
    <tableColumn id="179" xr3:uid="{815BCE5B-7D81-4FBC-842C-1FE446050A8A}" name="Columna2" dataDxfId="507"/>
    <tableColumn id="180" xr3:uid="{5EF85C83-D638-412E-AFED-038186DBA9E4}" name="Columna3" dataDxfId="506"/>
    <tableColumn id="63" xr3:uid="{00000000-0010-0000-0000-00003F000000}" name="Columna1" dataDxfId="505"/>
    <tableColumn id="64" xr3:uid="{00000000-0010-0000-0000-000040000000}" name="Fecha de Muestreo" dataDxfId="504"/>
    <tableColumn id="65" xr3:uid="{00000000-0010-0000-0000-000041000000}" name="Hora de Muestreo" dataDxfId="503"/>
    <tableColumn id="66" xr3:uid="{00000000-0010-0000-0000-000042000000}" name="Tipo de Muestra" dataDxfId="502"/>
    <tableColumn id="67" xr3:uid="{00000000-0010-0000-0000-000043000000}" name="Identificación" dataDxfId="501"/>
    <tableColumn id="68" xr3:uid="{00000000-0010-0000-0000-000044000000}" name="Parámetro" dataDxfId="500"/>
    <tableColumn id="69" xr3:uid="{00000000-0010-0000-0000-000045000000}" name="Alcalinidad Total" dataDxfId="499"/>
    <tableColumn id="70" xr3:uid="{00000000-0010-0000-0000-000046000000}" name="Bicarbonato" dataDxfId="498"/>
    <tableColumn id="71" xr3:uid="{00000000-0010-0000-0000-000047000000}" name="Carbonato" dataDxfId="497"/>
    <tableColumn id="72" xr3:uid="{00000000-0010-0000-0000-000048000000}" name="Cloruros. Cl-" dataDxfId="496"/>
    <tableColumn id="73" xr3:uid="{00000000-0010-0000-0000-000049000000}" name="Bromuro. Br-" dataDxfId="495"/>
    <tableColumn id="74" xr3:uid="{00000000-0010-0000-0000-00004A000000}" name="Fluoruros. F-" dataDxfId="494"/>
    <tableColumn id="75" xr3:uid="{00000000-0010-0000-0000-00004B000000}" name="Sulfatos. SO4-2" dataDxfId="493"/>
    <tableColumn id="76" xr3:uid="{00000000-0010-0000-0000-00004C000000}" name="Fosfatos. PO4-3*" dataDxfId="492"/>
    <tableColumn id="77" xr3:uid="{00000000-0010-0000-0000-00004D000000}" name="Fosfatos (como P)*" dataDxfId="491"/>
    <tableColumn id="78" xr3:uid="{00000000-0010-0000-0000-00004E000000}" name="Nitratos. NO3-*" dataDxfId="490"/>
    <tableColumn id="79" xr3:uid="{00000000-0010-0000-0000-00004F000000}" name="Nitratos. (como N)*" dataDxfId="489"/>
    <tableColumn id="80" xr3:uid="{00000000-0010-0000-0000-000050000000}" name="Nitritos. NO2-*" dataDxfId="488"/>
    <tableColumn id="81" xr3:uid="{00000000-0010-0000-0000-000051000000}" name="Nitritos. (como N)*" dataDxfId="487"/>
    <tableColumn id="82" xr3:uid="{00000000-0010-0000-0000-000052000000}" name="Plata Disuelta (Ag)" dataDxfId="486"/>
    <tableColumn id="83" xr3:uid="{00000000-0010-0000-0000-000053000000}" name="Aluminio Disuelto (Al)" dataDxfId="485"/>
    <tableColumn id="84" xr3:uid="{00000000-0010-0000-0000-000054000000}" name="Arsénico Disuelto (As)" dataDxfId="484"/>
    <tableColumn id="85" xr3:uid="{00000000-0010-0000-0000-000055000000}" name="Boro Disuelto (B)" dataDxfId="483"/>
    <tableColumn id="86" xr3:uid="{00000000-0010-0000-0000-000056000000}" name="Bario Disuelto (Ba)" dataDxfId="482"/>
    <tableColumn id="87" xr3:uid="{00000000-0010-0000-0000-000057000000}" name="Berilio Disuelto (Be)" dataDxfId="481"/>
    <tableColumn id="88" xr3:uid="{00000000-0010-0000-0000-000058000000}" name="Bismuto Disuelto (Bi)" dataDxfId="480"/>
    <tableColumn id="89" xr3:uid="{00000000-0010-0000-0000-000059000000}" name="Calcio Disuelto (Ca)" dataDxfId="479"/>
    <tableColumn id="90" xr3:uid="{00000000-0010-0000-0000-00005A000000}" name="Cadmio Disuelto (Cd)" dataDxfId="478"/>
    <tableColumn id="91" xr3:uid="{00000000-0010-0000-0000-00005B000000}" name="Cobalto Disuelto (Co)" dataDxfId="477"/>
    <tableColumn id="92" xr3:uid="{00000000-0010-0000-0000-00005C000000}" name="Cromo Disuelto (Cr)" dataDxfId="476"/>
    <tableColumn id="93" xr3:uid="{00000000-0010-0000-0000-00005D000000}" name="Cobre Disuelto (Cu)" dataDxfId="475"/>
    <tableColumn id="94" xr3:uid="{00000000-0010-0000-0000-00005E000000}" name="Hierro Disuelto (Fe)" dataDxfId="474"/>
    <tableColumn id="95" xr3:uid="{00000000-0010-0000-0000-00005F000000}" name="Mercurio Disuelto (Hg)" dataDxfId="473"/>
    <tableColumn id="96" xr3:uid="{00000000-0010-0000-0000-000060000000}" name="Potasio Disuelto (K)" dataDxfId="472"/>
    <tableColumn id="97" xr3:uid="{00000000-0010-0000-0000-000061000000}" name="Litio Disuelto (Li)" dataDxfId="471"/>
    <tableColumn id="98" xr3:uid="{00000000-0010-0000-0000-000062000000}" name="Magnesio Disuelto (Mg)" dataDxfId="470"/>
    <tableColumn id="99" xr3:uid="{00000000-0010-0000-0000-000063000000}" name="Manganeso Disuelto (Mn)" dataDxfId="469"/>
    <tableColumn id="100" xr3:uid="{00000000-0010-0000-0000-000064000000}" name="Molibdeno Disuelto (Mo)" dataDxfId="468"/>
    <tableColumn id="101" xr3:uid="{00000000-0010-0000-0000-000065000000}" name="Sodio Disuelto (Na)" dataDxfId="467"/>
    <tableColumn id="102" xr3:uid="{00000000-0010-0000-0000-000066000000}" name="Níquel Disuelto (Ni)" dataDxfId="466"/>
    <tableColumn id="103" xr3:uid="{00000000-0010-0000-0000-000067000000}" name="Fósforo Disuelto (P)" dataDxfId="465"/>
    <tableColumn id="104" xr3:uid="{00000000-0010-0000-0000-000068000000}" name="Plomo Disuelto (Pb)" dataDxfId="464"/>
    <tableColumn id="105" xr3:uid="{00000000-0010-0000-0000-000069000000}" name="Antimonio Disuelto (Sb)" dataDxfId="463"/>
    <tableColumn id="106" xr3:uid="{00000000-0010-0000-0000-00006A000000}" name="Selenio Disuelto (Se)" dataDxfId="462"/>
    <tableColumn id="107" xr3:uid="{00000000-0010-0000-0000-00006B000000}" name="Silicio Disuelto (Si)" dataDxfId="461"/>
    <tableColumn id="108" xr3:uid="{00000000-0010-0000-0000-00006C000000}" name="Estaño Disuelto (Sn)" dataDxfId="460"/>
    <tableColumn id="109" xr3:uid="{00000000-0010-0000-0000-00006D000000}" name="Estroncio Disuelto (Sr)" dataDxfId="459"/>
    <tableColumn id="110" xr3:uid="{00000000-0010-0000-0000-00006E000000}" name="Titanio Disuelto (Ti)" dataDxfId="458"/>
    <tableColumn id="111" xr3:uid="{00000000-0010-0000-0000-00006F000000}" name="Talio Disuelto (Tl)" dataDxfId="457"/>
    <tableColumn id="112" xr3:uid="{00000000-0010-0000-0000-000070000000}" name="Uranio Disuelto (U)" dataDxfId="456"/>
    <tableColumn id="113" xr3:uid="{00000000-0010-0000-0000-000071000000}" name="Vanadio Disuelto (V)" dataDxfId="455"/>
    <tableColumn id="114" xr3:uid="{00000000-0010-0000-0000-000072000000}" name="Zinc Disuelto (Zn)" dataDxfId="454"/>
    <tableColumn id="115" xr3:uid="{00000000-0010-0000-0000-000073000000}" name="Plata (Ag)" dataDxfId="453"/>
    <tableColumn id="116" xr3:uid="{00000000-0010-0000-0000-000074000000}" name="Aluminio (Al)" dataDxfId="452"/>
    <tableColumn id="117" xr3:uid="{00000000-0010-0000-0000-000075000000}" name="Arsénico (As)" dataDxfId="451"/>
    <tableColumn id="118" xr3:uid="{00000000-0010-0000-0000-000076000000}" name="Boro (B)" dataDxfId="450"/>
    <tableColumn id="119" xr3:uid="{00000000-0010-0000-0000-000077000000}" name="Bario (Ba)" dataDxfId="449"/>
    <tableColumn id="120" xr3:uid="{00000000-0010-0000-0000-000078000000}" name="Berilio (Be)" dataDxfId="448"/>
    <tableColumn id="121" xr3:uid="{00000000-0010-0000-0000-000079000000}" name="Bismuto (Bi)" dataDxfId="447"/>
    <tableColumn id="122" xr3:uid="{00000000-0010-0000-0000-00007A000000}" name="Calcio (Ca)" dataDxfId="446"/>
    <tableColumn id="123" xr3:uid="{00000000-0010-0000-0000-00007B000000}" name="Cadmio (Cd)" dataDxfId="445"/>
    <tableColumn id="124" xr3:uid="{00000000-0010-0000-0000-00007C000000}" name="Cobalto (Co)" dataDxfId="444"/>
    <tableColumn id="125" xr3:uid="{00000000-0010-0000-0000-00007D000000}" name="Cromo (Cr)" dataDxfId="443"/>
    <tableColumn id="126" xr3:uid="{00000000-0010-0000-0000-00007E000000}" name="Cobre (Cu)" dataDxfId="442"/>
    <tableColumn id="127" xr3:uid="{00000000-0010-0000-0000-00007F000000}" name="Hierro (Fe)" dataDxfId="441"/>
    <tableColumn id="128" xr3:uid="{00000000-0010-0000-0000-000080000000}" name="Mercurio (Hg)" dataDxfId="440"/>
    <tableColumn id="129" xr3:uid="{00000000-0010-0000-0000-000081000000}" name="Potasio (K)" dataDxfId="439"/>
    <tableColumn id="130" xr3:uid="{00000000-0010-0000-0000-000082000000}" name="Litio (Li)" dataDxfId="438"/>
    <tableColumn id="131" xr3:uid="{00000000-0010-0000-0000-000083000000}" name="Magnesio (Mg)" dataDxfId="437"/>
    <tableColumn id="132" xr3:uid="{00000000-0010-0000-0000-000084000000}" name="Manganeso (Mn)" dataDxfId="436"/>
    <tableColumn id="133" xr3:uid="{00000000-0010-0000-0000-000085000000}" name="Molibdeno (Mo)" dataDxfId="435"/>
    <tableColumn id="134" xr3:uid="{00000000-0010-0000-0000-000086000000}" name="Sodio (Na)" dataDxfId="434"/>
    <tableColumn id="135" xr3:uid="{00000000-0010-0000-0000-000087000000}" name="Níquel (Ni)" dataDxfId="433"/>
    <tableColumn id="136" xr3:uid="{00000000-0010-0000-0000-000088000000}" name="Fósforo (P)" dataDxfId="432"/>
    <tableColumn id="137" xr3:uid="{00000000-0010-0000-0000-000089000000}" name="Plomo (Pb)" dataDxfId="431"/>
    <tableColumn id="138" xr3:uid="{00000000-0010-0000-0000-00008A000000}" name="Antimonio (Sb)" dataDxfId="430"/>
    <tableColumn id="139" xr3:uid="{00000000-0010-0000-0000-00008B000000}" name="Selenio (Se)" dataDxfId="429"/>
    <tableColumn id="140" xr3:uid="{00000000-0010-0000-0000-00008C000000}" name="Silicio (Si)" dataDxfId="428"/>
    <tableColumn id="141" xr3:uid="{00000000-0010-0000-0000-00008D000000}" name="Estaño (Sn)" dataDxfId="427"/>
    <tableColumn id="142" xr3:uid="{00000000-0010-0000-0000-00008E000000}" name="Estroncio (Sr)" dataDxfId="426"/>
    <tableColumn id="143" xr3:uid="{00000000-0010-0000-0000-00008F000000}" name="Titanio (Ti)" dataDxfId="425"/>
    <tableColumn id="144" xr3:uid="{00000000-0010-0000-0000-000090000000}" name="Talio (Tl)" dataDxfId="424"/>
    <tableColumn id="145" xr3:uid="{00000000-0010-0000-0000-000091000000}" name="Uranio (U)" dataDxfId="423"/>
    <tableColumn id="146" xr3:uid="{00000000-0010-0000-0000-000092000000}" name="Vanadio (V)" dataDxfId="422"/>
    <tableColumn id="147" xr3:uid="{00000000-0010-0000-0000-000093000000}" name="Zinc (Zn)" dataDxfId="421"/>
    <tableColumn id="148" xr3:uid="{00000000-0010-0000-0000-000094000000}" name="Cerio Disuelto (Ce)*" dataDxfId="420"/>
    <tableColumn id="149" xr3:uid="{00000000-0010-0000-0000-000095000000}" name="Cesio Disuelto (Cs)*" dataDxfId="419"/>
    <tableColumn id="150" xr3:uid="{00000000-0010-0000-0000-000096000000}" name="Galio Disuelto (Ga)*" dataDxfId="418"/>
    <tableColumn id="151" xr3:uid="{00000000-0010-0000-0000-000097000000}" name="Germanio Disuelto (Ge)*" dataDxfId="417"/>
    <tableColumn id="152" xr3:uid="{00000000-0010-0000-0000-000098000000}" name="Hafnio Disuelto (Hf)*" dataDxfId="416"/>
    <tableColumn id="153" xr3:uid="{00000000-0010-0000-0000-000099000000}" name="Lantano Disuelto (La)*" dataDxfId="415"/>
    <tableColumn id="154" xr3:uid="{00000000-0010-0000-0000-00009A000000}" name="Lutecio Disuelto (Lu)*" dataDxfId="414"/>
    <tableColumn id="155" xr3:uid="{00000000-0010-0000-0000-00009B000000}" name="Niobio Disuelto (Nb)*" dataDxfId="413"/>
    <tableColumn id="156" xr3:uid="{00000000-0010-0000-0000-00009C000000}" name="Rubidio Disuelto (Rb)*" dataDxfId="412"/>
    <tableColumn id="157" xr3:uid="{00000000-0010-0000-0000-00009D000000}" name="Tantalio Disuelto (Ta)*" dataDxfId="411"/>
    <tableColumn id="158" xr3:uid="{00000000-0010-0000-0000-00009E000000}" name="Teluro Disuelto (Te)*" dataDxfId="410"/>
    <tableColumn id="159" xr3:uid="{00000000-0010-0000-0000-00009F000000}" name="Torio Disuelto (Th)*" dataDxfId="409"/>
    <tableColumn id="160" xr3:uid="{00000000-0010-0000-0000-0000A0000000}" name="Wolframio Disuelto (W)*" dataDxfId="408"/>
    <tableColumn id="161" xr3:uid="{00000000-0010-0000-0000-0000A1000000}" name="Iterbio Disuelto (Yb)*" dataDxfId="407"/>
    <tableColumn id="162" xr3:uid="{00000000-0010-0000-0000-0000A2000000}" name="Circonio Disuelto (Zr)*" dataDxfId="406"/>
    <tableColumn id="163" xr3:uid="{00000000-0010-0000-0000-0000A3000000}" name="Cerio  (Ce)*" dataDxfId="405"/>
    <tableColumn id="164" xr3:uid="{00000000-0010-0000-0000-0000A4000000}" name="Cesio  (Cs)*" dataDxfId="404"/>
    <tableColumn id="165" xr3:uid="{00000000-0010-0000-0000-0000A5000000}" name="Galio  (Ga)*" dataDxfId="403"/>
    <tableColumn id="166" xr3:uid="{00000000-0010-0000-0000-0000A6000000}" name="Germanio  (Ge)*" dataDxfId="402"/>
    <tableColumn id="167" xr3:uid="{00000000-0010-0000-0000-0000A7000000}" name="Hafnio  (Hf)*" dataDxfId="401"/>
    <tableColumn id="168" xr3:uid="{00000000-0010-0000-0000-0000A8000000}" name="Lantano (La)*" dataDxfId="400"/>
    <tableColumn id="169" xr3:uid="{00000000-0010-0000-0000-0000A9000000}" name="Lutecio (Lu)*" dataDxfId="399"/>
    <tableColumn id="170" xr3:uid="{00000000-0010-0000-0000-0000AA000000}" name="Niobio  (Nb)*" dataDxfId="398"/>
    <tableColumn id="171" xr3:uid="{00000000-0010-0000-0000-0000AB000000}" name="Rubidio  (Rb)*" dataDxfId="397"/>
    <tableColumn id="172" xr3:uid="{00000000-0010-0000-0000-0000AC000000}" name="Tantalio (Ta)*" dataDxfId="396"/>
    <tableColumn id="173" xr3:uid="{00000000-0010-0000-0000-0000AD000000}" name="Teluro (Te)*" dataDxfId="395"/>
    <tableColumn id="174" xr3:uid="{00000000-0010-0000-0000-0000AE000000}" name="Torio  (Th)*" dataDxfId="394"/>
    <tableColumn id="175" xr3:uid="{00000000-0010-0000-0000-0000AF000000}" name="Wolframio (W)*" dataDxfId="393"/>
    <tableColumn id="176" xr3:uid="{00000000-0010-0000-0000-0000B0000000}" name="Iterbio (Yb)*" dataDxfId="392"/>
    <tableColumn id="177" xr3:uid="{00000000-0010-0000-0000-0000B1000000}" name="Circonio (Zr)*" dataDxfId="3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a211" displayName="Tabla211" ref="A1:DA15" totalsRowShown="0" tableBorderDxfId="390">
  <tableColumns count="105">
    <tableColumn id="2" xr3:uid="{00000000-0010-0000-0100-000002000000}" name="Código" dataDxfId="389"/>
    <tableColumn id="179" xr3:uid="{00000000-0010-0000-0100-0000B3000000}" name="Nombre" dataDxfId="388"/>
    <tableColumn id="180" xr3:uid="{00000000-0010-0000-0100-0000B4000000}" name="Estación ANA" dataDxfId="387"/>
    <tableColumn id="1" xr3:uid="{1DAD5944-C510-4C0E-BF52-BB4D0034D874}" name="Diferencia en metros" dataDxfId="386"/>
    <tableColumn id="63" xr3:uid="{00000000-0010-0000-0100-00003F000000}" name="Este" dataDxfId="385"/>
    <tableColumn id="64" xr3:uid="{00000000-0010-0000-0100-000040000000}" name="Norte" dataDxfId="384"/>
    <tableColumn id="65" xr3:uid="{00000000-0010-0000-0100-000041000000}" name="Cota" dataDxfId="383"/>
    <tableColumn id="6" xr3:uid="{00000000-0010-0000-0100-000006000000}" name="Fecha" dataDxfId="382"/>
    <tableColumn id="66" xr3:uid="{00000000-0010-0000-0100-000042000000}" name="Tipo de fuente" dataDxfId="381"/>
    <tableColumn id="17" xr3:uid="{00000000-0010-0000-0100-000011000000}" name="Subcuenca" dataDxfId="380"/>
    <tableColumn id="29" xr3:uid="{00000000-0010-0000-0100-00001D000000}" name="Aspecto Geológico" dataDxfId="379"/>
    <tableColumn id="30" xr3:uid="{00000000-0010-0000-0100-00001E000000}" name="Descripción Litológica " dataDxfId="378"/>
    <tableColumn id="67" xr3:uid="{00000000-0010-0000-0100-000043000000}" name="Tipo de análisis" dataDxfId="377"/>
    <tableColumn id="34" xr3:uid="{00000000-0010-0000-0100-000022000000}" name="Color" dataDxfId="376"/>
    <tableColumn id="35" xr3:uid="{00000000-0010-0000-0100-000023000000}" name="Olor" dataDxfId="375"/>
    <tableColumn id="36" xr3:uid="{00000000-0010-0000-0100-000024000000}" name="Temp. de la Fuente" dataDxfId="374"/>
    <tableColumn id="38" xr3:uid="{00000000-0010-0000-0100-000026000000}" name="pH" dataDxfId="373"/>
    <tableColumn id="39" xr3:uid="{00000000-0010-0000-0100-000027000000}" name="pH (mV)" dataDxfId="372"/>
    <tableColumn id="41" xr3:uid="{00000000-0010-0000-0100-000029000000}" name="ORP_mv" dataDxfId="371"/>
    <tableColumn id="42" xr3:uid="{00000000-0010-0000-0100-00002A000000}" name="CE_uS/cm" dataDxfId="370"/>
    <tableColumn id="43" xr3:uid="{00000000-0010-0000-0100-00002B000000}" name="TDS_mg/L" dataDxfId="369"/>
    <tableColumn id="45" xr3:uid="{00000000-0010-0000-0100-00002D000000}" name="Salinidad_PSU" dataDxfId="368"/>
    <tableColumn id="46" xr3:uid="{00000000-0010-0000-0100-00002E000000}" name="Resistividad_Kohm-cm"/>
    <tableColumn id="47" xr3:uid="{00000000-0010-0000-0100-00002F000000}" name="OD_mgL " dataDxfId="367"/>
    <tableColumn id="48" xr3:uid="{00000000-0010-0000-0100-000030000000}" name="OD_%Sat. " dataDxfId="366"/>
    <tableColumn id="62" xr3:uid="{00000000-0010-0000-0100-00003E000000}" name="Referencia" dataDxfId="365"/>
    <tableColumn id="70" xr3:uid="{00000000-0010-0000-0100-000046000000}" name="Alcalinidad Total mg CaCO3/L" dataDxfId="364" dataCellStyle="Normal 4"/>
    <tableColumn id="71" xr3:uid="{00000000-0010-0000-0100-000047000000}" name="Bicarbonato mg HCO3-/L" dataDxfId="363" dataCellStyle="Normal 4"/>
    <tableColumn id="72" xr3:uid="{00000000-0010-0000-0100-000048000000}" name="Carbonato mg CO3-2/L" dataDxfId="362" dataCellStyle="Normal 4"/>
    <tableColumn id="73" xr3:uid="{00000000-0010-0000-0100-000049000000}" name="Cloruros. Cl- mg/L" dataDxfId="361" dataCellStyle="Normal 4"/>
    <tableColumn id="74" xr3:uid="{00000000-0010-0000-0100-00004A000000}" name="Bromuro. Br- mg/L" dataDxfId="360" dataCellStyle="Normal 4"/>
    <tableColumn id="75" xr3:uid="{00000000-0010-0000-0100-00004B000000}" name="Fluoruros. F- mg/L" dataDxfId="359" dataCellStyle="Normal 4"/>
    <tableColumn id="76" xr3:uid="{00000000-0010-0000-0100-00004C000000}" name="Sulfatos. SO4-2 mg/L" dataDxfId="358" dataCellStyle="Normal 4"/>
    <tableColumn id="77" xr3:uid="{00000000-0010-0000-0100-00004D000000}" name="Fosfatos. PO4-3* mg PO4-3/L" dataDxfId="357" dataCellStyle="Normal 4"/>
    <tableColumn id="78" xr3:uid="{00000000-0010-0000-0100-00004E000000}" name="Fosfatos (como P)* mg PO4-3-P/L" dataDxfId="356" dataCellStyle="Normal 4"/>
    <tableColumn id="79" xr3:uid="{00000000-0010-0000-0100-00004F000000}" name="Nitratos. NO3-* mg NO3-/L" dataDxfId="355" dataCellStyle="Normal 4"/>
    <tableColumn id="80" xr3:uid="{00000000-0010-0000-0100-000050000000}" name="Nitratos. (como N)* mg NO3-N/L" dataDxfId="354" dataCellStyle="Normal 4"/>
    <tableColumn id="81" xr3:uid="{00000000-0010-0000-0100-000051000000}" name="Nitritos. NO2-* mg NO2-/L" dataDxfId="353" dataCellStyle="Normal 4"/>
    <tableColumn id="82" xr3:uid="{00000000-0010-0000-0100-000052000000}" name="Nitritos. (como N)* mg NO2-N/L" dataDxfId="352" dataCellStyle="Normal 4"/>
    <tableColumn id="83" xr3:uid="{00000000-0010-0000-0100-000053000000}" name="Plata Disuelta (Ag) mg/L" dataDxfId="351" dataCellStyle="Normal 4"/>
    <tableColumn id="84" xr3:uid="{00000000-0010-0000-0100-000054000000}" name="Aluminio Disuelto (Al) mg/L" dataDxfId="350" dataCellStyle="Normal 4"/>
    <tableColumn id="85" xr3:uid="{00000000-0010-0000-0100-000055000000}" name="Arsénico Disuelto (As) mg/L" dataDxfId="349" dataCellStyle="Normal 4"/>
    <tableColumn id="86" xr3:uid="{00000000-0010-0000-0100-000056000000}" name="Boro Disuelto (B) mg/L" dataDxfId="348" dataCellStyle="Normal 4"/>
    <tableColumn id="87" xr3:uid="{00000000-0010-0000-0100-000057000000}" name="Bario Disuelto (Ba) mg/L" dataDxfId="347" dataCellStyle="Normal 4"/>
    <tableColumn id="88" xr3:uid="{00000000-0010-0000-0100-000058000000}" name="Berilio Disuelto (Be) mg/L" dataDxfId="346" dataCellStyle="Normal 4"/>
    <tableColumn id="89" xr3:uid="{00000000-0010-0000-0100-000059000000}" name="Bismuto Disuelto (Bi) mg/L" dataDxfId="345" dataCellStyle="Normal 4"/>
    <tableColumn id="90" xr3:uid="{00000000-0010-0000-0100-00005A000000}" name="Calcio Disuelto (Ca) mg/L" dataDxfId="344" dataCellStyle="Normal 4"/>
    <tableColumn id="91" xr3:uid="{00000000-0010-0000-0100-00005B000000}" name="Cadmio Disuelto (Cd) mg/L" dataDxfId="343" dataCellStyle="Normal 4"/>
    <tableColumn id="92" xr3:uid="{00000000-0010-0000-0100-00005C000000}" name="Cobalto Disuelto (Co) mg/L" dataDxfId="342" dataCellStyle="Normal 4"/>
    <tableColumn id="93" xr3:uid="{00000000-0010-0000-0100-00005D000000}" name="Cromo Disuelto (Cr) mg/L" dataDxfId="341" dataCellStyle="Normal 4"/>
    <tableColumn id="94" xr3:uid="{00000000-0010-0000-0100-00005E000000}" name="Cobre Disuelto (Cu) mg/L" dataDxfId="340" dataCellStyle="Normal 4"/>
    <tableColumn id="95" xr3:uid="{00000000-0010-0000-0100-00005F000000}" name="Hierro Disuelto (Fe) mg/L" dataDxfId="339" dataCellStyle="Normal 4"/>
    <tableColumn id="96" xr3:uid="{00000000-0010-0000-0100-000060000000}" name="Mercurio Disuelto (Hg) mg/L" dataDxfId="338" dataCellStyle="Normal 4"/>
    <tableColumn id="97" xr3:uid="{00000000-0010-0000-0100-000061000000}" name="Potasio Disuelto (K) mg/L" dataDxfId="337" dataCellStyle="Normal 4"/>
    <tableColumn id="98" xr3:uid="{00000000-0010-0000-0100-000062000000}" name="Litio Disuelto (Li) mg/L" dataDxfId="336" dataCellStyle="Normal 4"/>
    <tableColumn id="99" xr3:uid="{00000000-0010-0000-0100-000063000000}" name="Magnesio Disuelto (Mg) mg/L" dataDxfId="335" dataCellStyle="Normal 4"/>
    <tableColumn id="100" xr3:uid="{00000000-0010-0000-0100-000064000000}" name="Manganeso Disuelto (Mn) mg/L" dataDxfId="334" dataCellStyle="Normal 4"/>
    <tableColumn id="101" xr3:uid="{00000000-0010-0000-0100-000065000000}" name="Molibdeno Disuelto (Mo) mg/L" dataDxfId="333" dataCellStyle="Normal 4"/>
    <tableColumn id="102" xr3:uid="{00000000-0010-0000-0100-000066000000}" name="Sodio Disuelto (Na) mg/L" dataDxfId="332" dataCellStyle="Normal 4"/>
    <tableColumn id="103" xr3:uid="{00000000-0010-0000-0100-000067000000}" name="Níquel Disuelto (Ni) mg/L" dataDxfId="331" dataCellStyle="Normal 4"/>
    <tableColumn id="104" xr3:uid="{00000000-0010-0000-0100-000068000000}" name="Fósforo Disuelto (P) mg/L" dataDxfId="330" dataCellStyle="Normal 4"/>
    <tableColumn id="105" xr3:uid="{00000000-0010-0000-0100-000069000000}" name="Plomo Disuelto (Pb) mg/L" dataDxfId="329" dataCellStyle="Normal 4"/>
    <tableColumn id="106" xr3:uid="{00000000-0010-0000-0100-00006A000000}" name="Antimonio Disuelto (Sb) mg/L" dataDxfId="328" dataCellStyle="Normal 4"/>
    <tableColumn id="107" xr3:uid="{00000000-0010-0000-0100-00006B000000}" name="Selenio Disuelto (Se) mg/L" dataDxfId="327" dataCellStyle="Normal 4"/>
    <tableColumn id="108" xr3:uid="{00000000-0010-0000-0100-00006C000000}" name="Silicio Disuelto (Si) mg/L" dataDxfId="326" dataCellStyle="Normal 4"/>
    <tableColumn id="109" xr3:uid="{00000000-0010-0000-0100-00006D000000}" name="Estaño Disuelto (Sn) mg/L" dataDxfId="325" dataCellStyle="Normal 4"/>
    <tableColumn id="110" xr3:uid="{00000000-0010-0000-0100-00006E000000}" name="Estroncio Disuelto (Sr) mg/L" dataDxfId="324" dataCellStyle="Normal 4"/>
    <tableColumn id="111" xr3:uid="{00000000-0010-0000-0100-00006F000000}" name="Titanio Disuelto (Ti) mg/L" dataDxfId="323" dataCellStyle="Normal 4"/>
    <tableColumn id="112" xr3:uid="{00000000-0010-0000-0100-000070000000}" name="Talio Disuelto (Tl) mg/L" dataDxfId="322" dataCellStyle="Normal 4"/>
    <tableColumn id="113" xr3:uid="{00000000-0010-0000-0100-000071000000}" name="Uranio Disuelto (U) mg/L" dataDxfId="321" dataCellStyle="Normal 4"/>
    <tableColumn id="114" xr3:uid="{00000000-0010-0000-0100-000072000000}" name="Vanadio Disuelto (V) mg/L" dataDxfId="320" dataCellStyle="Normal 4"/>
    <tableColumn id="115" xr3:uid="{00000000-0010-0000-0100-000073000000}" name="Zinc Disuelto (Zn) mg/L" dataDxfId="319" dataCellStyle="Normal 4"/>
    <tableColumn id="131" xr3:uid="{00000000-0010-0000-0100-000083000000}" name="Plata total (Ag)mg/L" dataDxfId="318" dataCellStyle="Normal 4"/>
    <tableColumn id="132" xr3:uid="{00000000-0010-0000-0100-000084000000}" name="Aluminio total (Al)mg/L" dataDxfId="317" dataCellStyle="Normal 4"/>
    <tableColumn id="133" xr3:uid="{00000000-0010-0000-0100-000085000000}" name="Arsénico total (As)mg/L" dataDxfId="316" dataCellStyle="Normal 4"/>
    <tableColumn id="134" xr3:uid="{00000000-0010-0000-0100-000086000000}" name="Boro total (B)mg/L" dataDxfId="315" dataCellStyle="Normal 4"/>
    <tableColumn id="135" xr3:uid="{00000000-0010-0000-0100-000087000000}" name="Bario total (Ba)mg/L" dataDxfId="314" dataCellStyle="Normal 4"/>
    <tableColumn id="136" xr3:uid="{00000000-0010-0000-0100-000088000000}" name="Berilio total (Be)mg/L" dataDxfId="313" dataCellStyle="Normal 4"/>
    <tableColumn id="137" xr3:uid="{00000000-0010-0000-0100-000089000000}" name="Bismuto total (Bi)mg/L" dataDxfId="312" dataCellStyle="Normal 4"/>
    <tableColumn id="138" xr3:uid="{00000000-0010-0000-0100-00008A000000}" name="Calcio total (Ca)mg/L" dataDxfId="311" dataCellStyle="Normal 4"/>
    <tableColumn id="139" xr3:uid="{00000000-0010-0000-0100-00008B000000}" name="Cadmio total (Cd)mg/L" dataDxfId="310" dataCellStyle="Normal 4"/>
    <tableColumn id="140" xr3:uid="{00000000-0010-0000-0100-00008C000000}" name="Cobalto total (Co)mg/L" dataDxfId="309" dataCellStyle="Normal 4"/>
    <tableColumn id="141" xr3:uid="{00000000-0010-0000-0100-00008D000000}" name="Cromo total (Cr)mg/L" dataDxfId="308" dataCellStyle="Normal 4"/>
    <tableColumn id="142" xr3:uid="{00000000-0010-0000-0100-00008E000000}" name="Cobre total (Cu)mg/L" dataDxfId="307" dataCellStyle="Normal 4"/>
    <tableColumn id="143" xr3:uid="{00000000-0010-0000-0100-00008F000000}" name="Hierro total (Fe)mg/L" dataDxfId="306" dataCellStyle="Normal 4"/>
    <tableColumn id="144" xr3:uid="{00000000-0010-0000-0100-000090000000}" name="Mercurio total (Hg)mg/L" dataDxfId="305" dataCellStyle="Normal 4"/>
    <tableColumn id="145" xr3:uid="{00000000-0010-0000-0100-000091000000}" name="Potasio total (K)mg/L" dataDxfId="304" dataCellStyle="Normal 4"/>
    <tableColumn id="146" xr3:uid="{00000000-0010-0000-0100-000092000000}" name="Litio total (Li)mg/L" dataDxfId="303" dataCellStyle="Normal 4"/>
    <tableColumn id="147" xr3:uid="{00000000-0010-0000-0100-000093000000}" name="Magnesio total (Mg)mg/L" dataDxfId="302" dataCellStyle="Normal 4"/>
    <tableColumn id="148" xr3:uid="{00000000-0010-0000-0100-000094000000}" name="Manganeso total (Mn)mg/L" dataDxfId="301" dataCellStyle="Normal 4"/>
    <tableColumn id="149" xr3:uid="{00000000-0010-0000-0100-000095000000}" name="Molibdeno total (Mo)mg/L" dataDxfId="300" dataCellStyle="Normal 4"/>
    <tableColumn id="150" xr3:uid="{00000000-0010-0000-0100-000096000000}" name="Sodio total (Na)mg/L" dataDxfId="299" dataCellStyle="Normal 4"/>
    <tableColumn id="151" xr3:uid="{00000000-0010-0000-0100-000097000000}" name="Níquel total (Ni)mg/L" dataDxfId="298" dataCellStyle="Normal 4"/>
    <tableColumn id="152" xr3:uid="{00000000-0010-0000-0100-000098000000}" name="Fósforo total (P)mg/L" dataDxfId="297" dataCellStyle="Normal 4"/>
    <tableColumn id="153" xr3:uid="{00000000-0010-0000-0100-000099000000}" name="Plomo total (Pb)mg/L" dataDxfId="296" dataCellStyle="Normal 4"/>
    <tableColumn id="154" xr3:uid="{00000000-0010-0000-0100-00009A000000}" name="Antimonio total (Sb)mg/L" dataDxfId="295" dataCellStyle="Normal 4"/>
    <tableColumn id="155" xr3:uid="{00000000-0010-0000-0100-00009B000000}" name="Selenio total (Se)mg/L" dataDxfId="294" dataCellStyle="Normal 4"/>
    <tableColumn id="156" xr3:uid="{00000000-0010-0000-0100-00009C000000}" name="Silicio total (Si)mg/L" dataDxfId="293" dataCellStyle="Normal 4"/>
    <tableColumn id="157" xr3:uid="{00000000-0010-0000-0100-00009D000000}" name="Estaño total (Sn)mg/L" dataDxfId="292" dataCellStyle="Normal 4"/>
    <tableColumn id="158" xr3:uid="{00000000-0010-0000-0100-00009E000000}" name="Estroncio total (Sr)mg/L" dataDxfId="291" dataCellStyle="Normal 4"/>
    <tableColumn id="159" xr3:uid="{00000000-0010-0000-0100-00009F000000}" name="Titanio total (Ti)mg/L" dataDxfId="290" dataCellStyle="Normal 4"/>
    <tableColumn id="160" xr3:uid="{00000000-0010-0000-0100-0000A0000000}" name="Talio total (Tl)mg/L" dataDxfId="289" dataCellStyle="Normal 4"/>
    <tableColumn id="161" xr3:uid="{00000000-0010-0000-0100-0000A1000000}" name="Uranio total (U)mg/L" dataDxfId="288" dataCellStyle="Normal 4"/>
    <tableColumn id="162" xr3:uid="{00000000-0010-0000-0100-0000A2000000}" name="Vanadio total (V)mg/L" dataDxfId="287" dataCellStyle="Normal 4"/>
    <tableColumn id="163" xr3:uid="{00000000-0010-0000-0100-0000A3000000}" name="Zinc total (Zn)mg/L" dataDxfId="286" dataCellStyle="Normal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a21114" displayName="Tabla21114" ref="A3:BB17" totalsRowShown="0" tableBorderDxfId="285">
  <tableColumns count="54">
    <tableColumn id="2" xr3:uid="{00000000-0010-0000-0200-000002000000}" name="Código" dataDxfId="284"/>
    <tableColumn id="179" xr3:uid="{00000000-0010-0000-0200-0000B3000000}" name="Nombre" dataDxfId="283"/>
    <tableColumn id="180" xr3:uid="{00000000-0010-0000-0200-0000B4000000}" name="Estación ANA" dataDxfId="282"/>
    <tableColumn id="63" xr3:uid="{00000000-0010-0000-0200-00003F000000}" name="Este" dataDxfId="281"/>
    <tableColumn id="64" xr3:uid="{00000000-0010-0000-0200-000040000000}" name="Norte" dataDxfId="280"/>
    <tableColumn id="65" xr3:uid="{00000000-0010-0000-0200-000041000000}" name="Cota" dataDxfId="279"/>
    <tableColumn id="6" xr3:uid="{00000000-0010-0000-0200-000006000000}" name="Fecha" dataDxfId="278"/>
    <tableColumn id="66" xr3:uid="{00000000-0010-0000-0200-000042000000}" name="Tipo de fuente" dataDxfId="277"/>
    <tableColumn id="17" xr3:uid="{00000000-0010-0000-0200-000011000000}" name="Subcuenca" dataDxfId="276"/>
    <tableColumn id="29" xr3:uid="{00000000-0010-0000-0200-00001D000000}" name="Aspecto Geológico" dataDxfId="275"/>
    <tableColumn id="30" xr3:uid="{00000000-0010-0000-0200-00001E000000}" name="Descripción Litológica " dataDxfId="274"/>
    <tableColumn id="67" xr3:uid="{00000000-0010-0000-0200-000043000000}" name="Tipo de análisis" dataDxfId="273"/>
    <tableColumn id="34" xr3:uid="{00000000-0010-0000-0200-000022000000}" name="Color" dataDxfId="272"/>
    <tableColumn id="35" xr3:uid="{00000000-0010-0000-0200-000023000000}" name="Olor" dataDxfId="271"/>
    <tableColumn id="39" xr3:uid="{00000000-0010-0000-0200-000027000000}" name="pH (mV)" dataDxfId="270"/>
    <tableColumn id="41" xr3:uid="{00000000-0010-0000-0200-000029000000}" name="ORP_mv" dataDxfId="269"/>
    <tableColumn id="45" xr3:uid="{00000000-0010-0000-0200-00002D000000}" name="Salinidad_PSU" dataDxfId="268"/>
    <tableColumn id="46" xr3:uid="{00000000-0010-0000-0200-00002E000000}" name="Resistividad_Kohm-cm"/>
    <tableColumn id="48" xr3:uid="{00000000-0010-0000-0200-000030000000}" name="OD_%Sat. " dataDxfId="267"/>
    <tableColumn id="62" xr3:uid="{00000000-0010-0000-0200-00003E000000}" name="Referencia" dataDxfId="266"/>
    <tableColumn id="71" xr3:uid="{00000000-0010-0000-0200-000047000000}" name="Bicarbonato mg HCO3-/L" dataDxfId="265" dataCellStyle="Normal 4 2"/>
    <tableColumn id="73" xr3:uid="{00000000-0010-0000-0200-000049000000}" name="Cloruros. Cl- mg/L" dataDxfId="264" dataCellStyle="Normal 4 2"/>
    <tableColumn id="42" xr3:uid="{00000000-0010-0000-0200-00002A000000}" name="CE_uS/cm" dataDxfId="263" dataCellStyle="Normal 4 2"/>
    <tableColumn id="75" xr3:uid="{00000000-0010-0000-0200-00004B000000}" name="Fluoruros. F- mg/L" dataDxfId="262" dataCellStyle="Normal 4 2"/>
    <tableColumn id="152" xr3:uid="{00000000-0010-0000-0200-000098000000}" name="Fósforo total (P)mg/L" dataDxfId="261" dataCellStyle="Normal 4 2"/>
    <tableColumn id="182" xr3:uid="{00000000-0010-0000-0200-0000B6000000}" name="Nitratos. NO3- + Nitritos. NO2-" dataDxfId="260" dataCellStyle="Normal 4 2">
      <calculatedColumnFormula>AA4+0.015</calculatedColumnFormula>
    </tableColumn>
    <tableColumn id="79" xr3:uid="{00000000-0010-0000-0200-00004F000000}" name="Nitratos. NO3-* mg NO3-/L" dataDxfId="259" dataCellStyle="Normal 4 2"/>
    <tableColumn id="81" xr3:uid="{00000000-0010-0000-0200-000051000000}" name="Nitritos. NO2-* mg NO2-/L" dataDxfId="258" dataCellStyle="Normal 4 2"/>
    <tableColumn id="47" xr3:uid="{00000000-0010-0000-0200-00002F000000}" name="OD_mgL " dataDxfId="257" dataCellStyle="Normal 4 2"/>
    <tableColumn id="38" xr3:uid="{00000000-0010-0000-0200-000026000000}" name="pH" dataDxfId="256"/>
    <tableColumn id="43" xr3:uid="{00000000-0010-0000-0200-00002B000000}" name="TDS_mg/L" dataDxfId="255"/>
    <tableColumn id="76" xr3:uid="{00000000-0010-0000-0200-00004C000000}" name="Sulfatos. SO4-2 mg/L" dataDxfId="254" dataCellStyle="Normal 4 2"/>
    <tableColumn id="36" xr3:uid="{00000000-0010-0000-0200-000024000000}" name="Temp. de la Fuente" dataDxfId="253" dataCellStyle="Normal 4 2"/>
    <tableColumn id="132" xr3:uid="{00000000-0010-0000-0200-000084000000}" name="Aluminio total (Al)mg/L" dataDxfId="252" dataCellStyle="Normal 4 2"/>
    <tableColumn id="154" xr3:uid="{00000000-0010-0000-0200-00009A000000}" name="Antimonio total (Sb)mg/L" dataDxfId="251" dataCellStyle="Normal 4 2"/>
    <tableColumn id="133" xr3:uid="{00000000-0010-0000-0200-000085000000}" name="Arsénico total (As)mg/L" dataDxfId="250" dataCellStyle="Normal 4 2"/>
    <tableColumn id="135" xr3:uid="{00000000-0010-0000-0200-000087000000}" name="Bario total (Ba)mg/L" dataDxfId="249" dataCellStyle="Normal 4 2"/>
    <tableColumn id="136" xr3:uid="{00000000-0010-0000-0200-000088000000}" name="Berilio total (Be)mg/L" dataDxfId="248" dataCellStyle="Normal 4 2"/>
    <tableColumn id="134" xr3:uid="{00000000-0010-0000-0200-000086000000}" name="Boro total (B)mg/L" dataDxfId="247" dataCellStyle="Normal 4 2"/>
    <tableColumn id="139" xr3:uid="{00000000-0010-0000-0200-00008B000000}" name="Cadmio total (Cd)mg/L" dataDxfId="246" dataCellStyle="Normal 4 2"/>
    <tableColumn id="142" xr3:uid="{00000000-0010-0000-0200-00008E000000}" name="Cobre total (Cu)mg/L" dataDxfId="245" dataCellStyle="Normal 4 2"/>
    <tableColumn id="140" xr3:uid="{00000000-0010-0000-0200-00008C000000}" name="Cobalto total (Co)mg/L" dataDxfId="244" dataCellStyle="Normal 4 2"/>
    <tableColumn id="141" xr3:uid="{00000000-0010-0000-0200-00008D000000}" name="Cromo total (Cr)mg/L" dataDxfId="243" dataCellStyle="Normal 4 2"/>
    <tableColumn id="143" xr3:uid="{00000000-0010-0000-0200-00008F000000}" name="Hierro total (Fe)mg/L" dataDxfId="242" dataCellStyle="Normal 4 2"/>
    <tableColumn id="146" xr3:uid="{00000000-0010-0000-0200-000092000000}" name="Litio total (Li)mg/L" dataDxfId="241" dataCellStyle="Normal 4 2"/>
    <tableColumn id="147" xr3:uid="{00000000-0010-0000-0200-000093000000}" name="Magnesio total (Mg)mg/L" dataDxfId="240" dataCellStyle="Normal 4 2"/>
    <tableColumn id="148" xr3:uid="{00000000-0010-0000-0200-000094000000}" name="Manganeso total (Mn)mg/L" dataDxfId="239" dataCellStyle="Normal 4 2"/>
    <tableColumn id="144" xr3:uid="{00000000-0010-0000-0200-000090000000}" name="Mercurio total (Hg)mg/L" dataDxfId="238" dataCellStyle="Normal 4 2"/>
    <tableColumn id="149" xr3:uid="{00000000-0010-0000-0200-000095000000}" name="Molibdeno total (Mo)mg/L" dataDxfId="237" dataCellStyle="Normal 4 2"/>
    <tableColumn id="151" xr3:uid="{00000000-0010-0000-0200-000097000000}" name="Níquel total (Ni)mg/L" dataDxfId="236" dataCellStyle="Normal 4 2"/>
    <tableColumn id="153" xr3:uid="{00000000-0010-0000-0200-000099000000}" name="Plomo total (Pb)mg/L" dataDxfId="235" dataCellStyle="Normal 4 2"/>
    <tableColumn id="155" xr3:uid="{00000000-0010-0000-0200-00009B000000}" name="Selenio total (Se)mg/L" dataDxfId="234" dataCellStyle="Normal 4 2"/>
    <tableColumn id="161" xr3:uid="{00000000-0010-0000-0200-0000A1000000}" name="Uranio total (U)mg/L" dataDxfId="233" dataCellStyle="Normal 4 2"/>
    <tableColumn id="163" xr3:uid="{00000000-0010-0000-0200-0000A3000000}" name="Zinc total (Zn)mg/L" dataDxfId="232" dataCellStyle="Normal 4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3000000}" name="Tabla2111415" displayName="Tabla2111415" ref="B9:AK23" totalsRowShown="0" tableBorderDxfId="231">
  <tableColumns count="36">
    <tableColumn id="2" xr3:uid="{00000000-0010-0000-0300-000002000000}" name="Código" dataDxfId="230"/>
    <tableColumn id="179" xr3:uid="{00000000-0010-0000-0300-0000B3000000}" name="Nombre" dataDxfId="229"/>
    <tableColumn id="180" xr3:uid="{00000000-0010-0000-0300-0000B4000000}" name="Estación ANA" dataDxfId="228"/>
    <tableColumn id="71" xr3:uid="{00000000-0010-0000-0300-000047000000}" name="HCO3_x000a_ (mg HCO3-/L)" dataDxfId="227" dataCellStyle="Normal 4 2"/>
    <tableColumn id="73" xr3:uid="{00000000-0010-0000-0300-000049000000}" name="Cl- _x000a_(mg/L)" dataDxfId="226" dataCellStyle="Normal 4 2"/>
    <tableColumn id="42" xr3:uid="{00000000-0010-0000-0300-00002A000000}" name="CE_x000a_(uS/cm)" dataDxfId="225" dataCellStyle="Normal 4 2"/>
    <tableColumn id="75" xr3:uid="{00000000-0010-0000-0300-00004B000000}" name="F-_x000a_(mg/L)" dataDxfId="224" dataCellStyle="Normal 4 2"/>
    <tableColumn id="152" xr3:uid="{00000000-0010-0000-0300-000098000000}" name="P_x000a_(mg/L)" dataDxfId="223" dataCellStyle="Normal 4 2"/>
    <tableColumn id="182" xr3:uid="{00000000-0010-0000-0300-0000B6000000}" name="NO3- + NO2- _x000a_(mg/L)" dataDxfId="222" dataCellStyle="Normal 4 2">
      <calculatedColumnFormula>K10+0.015</calculatedColumnFormula>
    </tableColumn>
    <tableColumn id="79" xr3:uid="{00000000-0010-0000-0300-00004F000000}" name="NO3-_x000a_(mg NO3-/L)" dataDxfId="221" dataCellStyle="Normal 4 2"/>
    <tableColumn id="81" xr3:uid="{00000000-0010-0000-0300-000051000000}" name="NO2-_x000a_(mg NO2-/L)" dataDxfId="220" dataCellStyle="Normal 4 2"/>
    <tableColumn id="47" xr3:uid="{00000000-0010-0000-0300-00002F000000}" name="OD_x000a_(mg/L )" dataDxfId="219" dataCellStyle="Normal 4 2"/>
    <tableColumn id="38" xr3:uid="{00000000-0010-0000-0300-000026000000}" name="pH" dataDxfId="218"/>
    <tableColumn id="43" xr3:uid="{00000000-0010-0000-0300-00002B000000}" name="TDS_x000a_(mg/L)" dataDxfId="217"/>
    <tableColumn id="76" xr3:uid="{00000000-0010-0000-0300-00004C000000}" name="SO4-2 _x000a_(mg/L)" dataDxfId="216" dataCellStyle="Normal 4 2"/>
    <tableColumn id="36" xr3:uid="{00000000-0010-0000-0300-000024000000}" name="Temp. de la Fuente" dataDxfId="215" dataCellStyle="Normal 4 2"/>
    <tableColumn id="132" xr3:uid="{00000000-0010-0000-0300-000084000000}" name="Aluminio total (Al)mg/L" dataDxfId="214" dataCellStyle="Normal 4 2"/>
    <tableColumn id="154" xr3:uid="{00000000-0010-0000-0300-00009A000000}" name="Antimonio total (Sb)mg/L" dataDxfId="213" dataCellStyle="Normal 4 2"/>
    <tableColumn id="133" xr3:uid="{00000000-0010-0000-0300-000085000000}" name="Arsénico total (As)mg/L" dataDxfId="212" dataCellStyle="Normal 4 2"/>
    <tableColumn id="135" xr3:uid="{00000000-0010-0000-0300-000087000000}" name="Bario total (Ba)mg/L" dataDxfId="211" dataCellStyle="Normal 4 2"/>
    <tableColumn id="136" xr3:uid="{00000000-0010-0000-0300-000088000000}" name="Berilio total (Be)mg/L" dataDxfId="210" dataCellStyle="Normal 4 2"/>
    <tableColumn id="134" xr3:uid="{00000000-0010-0000-0300-000086000000}" name="Boro total (B)mg/L" dataDxfId="209" dataCellStyle="Normal 4 2"/>
    <tableColumn id="139" xr3:uid="{00000000-0010-0000-0300-00008B000000}" name="Cadmio total (Cd)mg/L" dataDxfId="208" dataCellStyle="Normal 4 2"/>
    <tableColumn id="142" xr3:uid="{00000000-0010-0000-0300-00008E000000}" name="Cobre total (Cu)mg/L" dataDxfId="207" dataCellStyle="Normal 4 2"/>
    <tableColumn id="140" xr3:uid="{00000000-0010-0000-0300-00008C000000}" name="Cobalto total (Co)mg/L" dataDxfId="206" dataCellStyle="Normal 4 2"/>
    <tableColumn id="141" xr3:uid="{00000000-0010-0000-0300-00008D000000}" name="Cromo total (Cr)mg/L" dataDxfId="205" dataCellStyle="Normal 4 2"/>
    <tableColumn id="143" xr3:uid="{00000000-0010-0000-0300-00008F000000}" name="Hierro total (Fe)mg/L" dataDxfId="204" dataCellStyle="Normal 4 2"/>
    <tableColumn id="146" xr3:uid="{00000000-0010-0000-0300-000092000000}" name="Litio total (Li)mg/L" dataDxfId="203" dataCellStyle="Normal 4 2"/>
    <tableColumn id="147" xr3:uid="{00000000-0010-0000-0300-000093000000}" name="Magnesio total (Mg)mg/L" dataDxfId="202" dataCellStyle="Normal 4 2"/>
    <tableColumn id="148" xr3:uid="{00000000-0010-0000-0300-000094000000}" name="Manganeso total (Mn)mg/L" dataDxfId="201" dataCellStyle="Normal 4 2"/>
    <tableColumn id="144" xr3:uid="{00000000-0010-0000-0300-000090000000}" name="Mercurio total (Hg)mg/L" dataDxfId="200" dataCellStyle="Normal 4 2"/>
    <tableColumn id="151" xr3:uid="{00000000-0010-0000-0300-000097000000}" name="Níquel total (Ni)mg/L" dataDxfId="199" dataCellStyle="Normal 4 2"/>
    <tableColumn id="153" xr3:uid="{00000000-0010-0000-0300-000099000000}" name="Plomo total (Pb)mg/L" dataDxfId="198" dataCellStyle="Normal 4 2"/>
    <tableColumn id="155" xr3:uid="{00000000-0010-0000-0300-00009B000000}" name="Selenio total (Se)mg/L" dataDxfId="197" dataCellStyle="Normal 4 2"/>
    <tableColumn id="161" xr3:uid="{00000000-0010-0000-0300-0000A1000000}" name="Uranio total (U)mg/L" dataDxfId="196" dataCellStyle="Normal 4 2"/>
    <tableColumn id="163" xr3:uid="{00000000-0010-0000-0300-0000A3000000}" name="Zinc total (Zn)mg/L" dataDxfId="195" dataCellStyle="Normal 4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ECD57D-8CFD-4ADD-B9BD-D57D51013FE7}" name="Tabla2111415245" displayName="Tabla2111415245" ref="B9:AH23" totalsRowShown="0" tableBorderDxfId="115">
  <tableColumns count="33">
    <tableColumn id="2" xr3:uid="{477CE98A-F24D-4FF1-B382-EDDA7770C59B}" name="Código" dataDxfId="114"/>
    <tableColumn id="179" xr3:uid="{C38DC1BD-D285-4DC6-8569-AD13CFC5B9E3}" name="Nombre" dataDxfId="113"/>
    <tableColumn id="180" xr3:uid="{D101FADE-965D-4081-8CCE-CD6D90385DA1}" name="Estación ANA" dataDxfId="112"/>
    <tableColumn id="71" xr3:uid="{7A869AF4-41F2-4268-A914-484B1D950E96}" name="Bicarbonato mg HCO3-/L" dataDxfId="111" dataCellStyle="Normal 4 2"/>
    <tableColumn id="73" xr3:uid="{2FCE8F8F-B077-4DEC-83C6-DBDFFBB2A60E}" name="Cloruros. Cl- mg/L" dataDxfId="110" dataCellStyle="Normal 4 2"/>
    <tableColumn id="42" xr3:uid="{74E24CC0-9025-4492-9A8D-B4E1CFD9E65D}" name="CE_uS/cm" dataDxfId="109" dataCellStyle="Normal 4 2"/>
    <tableColumn id="75" xr3:uid="{D65E8C80-6A60-467D-82AC-5BE0A5592A5B}" name="Fluoruros. F- mg/L" dataDxfId="108" dataCellStyle="Normal 4 2"/>
    <tableColumn id="152" xr3:uid="{CEADB021-4DD2-4198-B442-D9FCB7171ABD}" name="Fósforo total (P) mg/L" dataDxfId="107" dataCellStyle="Normal 4 2"/>
    <tableColumn id="182" xr3:uid="{A2877C36-03A0-447E-A4B3-B15C0A56F83E}" name="Nitratos. NO3- + Nitritos. NO2-" dataDxfId="106" dataCellStyle="Normal 4 2">
      <calculatedColumnFormula>K10+0.015</calculatedColumnFormula>
    </tableColumn>
    <tableColumn id="79" xr3:uid="{657D4E4F-C712-4B50-AC3A-6A1ACBD5C4C4}" name="Nitratos. NO3-* mg NO3-/L" dataDxfId="105" dataCellStyle="Normal 4 2"/>
    <tableColumn id="81" xr3:uid="{DE8B2D29-71B9-456F-9B14-49F121B25E18}" name="Nitritos. NO2-* mg NO2-/L" dataDxfId="104" dataCellStyle="Normal 4 2"/>
    <tableColumn id="47" xr3:uid="{FE76DEDE-5754-456E-ABD5-CAEA64897614}" name="OD_mgL " dataDxfId="103" dataCellStyle="Normal 4 2"/>
    <tableColumn id="43" xr3:uid="{CB1A34CA-E512-47D6-BCD5-1A0678011E6E}" name="TDS_mg/L" dataDxfId="102"/>
    <tableColumn id="76" xr3:uid="{CB8EC80C-4AAE-4711-A03F-AB28655391FD}" name="Sulfatos. SO4-2 mg/L" dataDxfId="101" dataCellStyle="Normal 4 2"/>
    <tableColumn id="132" xr3:uid="{66FA2A1A-65FA-45DF-A27D-CDE42E047E05}" name="Aluminio total (Al)mg/L" dataDxfId="100" dataCellStyle="Normal 4 2"/>
    <tableColumn id="154" xr3:uid="{C0B2EE1E-A441-4C68-9123-42C5A86192EB}" name="Antimonio total (Sb)mg/L" dataDxfId="99" dataCellStyle="Normal 4 2"/>
    <tableColumn id="133" xr3:uid="{033FE529-03E6-4F92-9990-2F3BC1975C28}" name="Arsénico total (As)mg/L" dataDxfId="98" dataCellStyle="Normal 4 2"/>
    <tableColumn id="135" xr3:uid="{3874A703-2C82-45BA-A6DB-AA7F67D85EB0}" name="Bario total (Ba)mg/L" dataDxfId="97" dataCellStyle="Normal 4 2"/>
    <tableColumn id="134" xr3:uid="{2A66FFEF-2063-48E0-A2BE-F95693151EE2}" name="Boro total (B)mg/L" dataDxfId="96" dataCellStyle="Normal 4 2"/>
    <tableColumn id="139" xr3:uid="{5F62B9DC-2B3F-4A47-8BF2-CF0F69FB59C0}" name="Cadmio total (Cd)mg/L" dataDxfId="95" dataCellStyle="Normal 4 2"/>
    <tableColumn id="142" xr3:uid="{DE9D8029-3327-4942-8466-F638C2ECBA73}" name="Cobre total (Cu)mg/L" dataDxfId="94" dataCellStyle="Normal 4 2"/>
    <tableColumn id="140" xr3:uid="{69D9DD13-5711-4047-89D8-73CE2500C704}" name="Cobalto total (Co)mg/L" dataDxfId="93" dataCellStyle="Normal 4 2"/>
    <tableColumn id="141" xr3:uid="{6F7D9A0B-4A72-4D11-BE5F-FBCC7AEDC865}" name="Cromo total (Cr)mg/L" dataDxfId="92" dataCellStyle="Normal 4 2"/>
    <tableColumn id="143" xr3:uid="{2920817E-45DD-410B-82F3-AA51453964DD}" name="Hierro total (Fe)mg/L" dataDxfId="91" dataCellStyle="Normal 4 2"/>
    <tableColumn id="146" xr3:uid="{173911E1-E05C-4089-BAEC-099C9AC124D3}" name="Litio total (Li)mg/L" dataDxfId="90" dataCellStyle="Normal 4 2"/>
    <tableColumn id="147" xr3:uid="{B637ACCD-AAB2-4C1B-8E3F-1B76CE53DF49}" name="Magnesio total (Mg)mg/L" dataDxfId="89" dataCellStyle="Normal 4 2"/>
    <tableColumn id="148" xr3:uid="{99EF5A7B-4CFC-42FA-A5A7-5966C0009D78}" name="Manganeso total (Mn)mg/L" dataDxfId="88" dataCellStyle="Normal 4 2"/>
    <tableColumn id="144" xr3:uid="{871136C6-EC29-4494-8565-189F75E3F3E0}" name="Mercurio total (Hg)mg/L" dataDxfId="87" dataCellStyle="Normal 4 2"/>
    <tableColumn id="151" xr3:uid="{228BA726-9AF0-4561-B103-EF7B04275B72}" name="Níquel total (Ni)mg/L" dataDxfId="86" dataCellStyle="Normal 4 2"/>
    <tableColumn id="153" xr3:uid="{E3AD1C6B-88AB-405E-A254-E9061F98B6DE}" name="Plomo total (Pb)mg/L" dataDxfId="85" dataCellStyle="Normal 4 2"/>
    <tableColumn id="155" xr3:uid="{537993B5-991C-43A4-B186-DF5E4D85F7BD}" name="Selenio total (Se)mg/L" dataDxfId="84" dataCellStyle="Normal 4 2"/>
    <tableColumn id="161" xr3:uid="{ECEAC7C9-9D0F-4AB8-B36A-C60AF624165C}" name="Uranio total (U)mg/L" dataDxfId="83" dataCellStyle="Normal 4 2"/>
    <tableColumn id="163" xr3:uid="{85E24D26-7D46-4307-B88B-80C71ADB0A06}" name="Zinc total (Zn)mg/L" dataDxfId="82" dataCellStyle="Normal 4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C003940-DD5A-4D11-A567-343825415FF9}" name="Tabla21114152458" displayName="Tabla21114152458" ref="B5:AA19" totalsRowShown="0" tableBorderDxfId="80">
  <tableColumns count="26">
    <tableColumn id="2" xr3:uid="{BA82C753-CCFC-4C0B-9669-513BF1E9CFA0}" name="Código" dataDxfId="79"/>
    <tableColumn id="179" xr3:uid="{5B2E24E5-5733-41CE-B5D4-380123E1DF1E}" name="Nombre" dataDxfId="78"/>
    <tableColumn id="180" xr3:uid="{680285A6-96D3-4F3C-B227-269CD73D2DA8}" name="Estación ANA" dataDxfId="77"/>
    <tableColumn id="73" xr3:uid="{D2BFC078-13A2-43B6-9577-BE8B0186AC8D}" name="Cloruros. Cl- mg/L" dataDxfId="76" dataCellStyle="Normal 4 2"/>
    <tableColumn id="42" xr3:uid="{EBB9F8B1-1F11-4B62-B280-37C52E3DBC65}" name="CE_uS/cm" dataDxfId="75" dataCellStyle="Normal 4 2"/>
    <tableColumn id="152" xr3:uid="{9E49E0EF-9235-45FF-A291-0899B10ECC3F}" name="Fósforo total (P) mg/L" dataDxfId="74" dataCellStyle="Normal 4 2"/>
    <tableColumn id="79" xr3:uid="{1B47737D-DC82-40A3-A057-30C804CCC102}" name="Nitratos. NO3-* mg NO3-/L" dataDxfId="73" dataCellStyle="Normal 4 2"/>
    <tableColumn id="81" xr3:uid="{AF363590-0BE0-4A0D-A390-844B6416678E}" name="Nitritos. NO2-* mg NO2-/L" dataDxfId="72" dataCellStyle="Normal 4 2"/>
    <tableColumn id="47" xr3:uid="{B5C33F7C-CE5A-4C7C-88A2-02EC6725F6E9}" name="OD_mgL " dataDxfId="71" dataCellStyle="Normal 4 2"/>
    <tableColumn id="43" xr3:uid="{AA85FC97-A434-44A0-A90F-E0A31B5B7E6E}" name="TDS_mg/L" dataDxfId="70"/>
    <tableColumn id="76" xr3:uid="{61081B74-C47D-4598-A986-C9C4833BD376}" name="Sulfatos. SO4-2 mg/L" dataDxfId="69" dataCellStyle="Normal 4 2"/>
    <tableColumn id="132" xr3:uid="{E0C0E5ED-3690-4B86-BAD3-CBC54F2377A9}" name="Aluminio total (Al)mg/L" dataDxfId="68" dataCellStyle="Normal 4 2"/>
    <tableColumn id="154" xr3:uid="{163DA07A-F7AD-4999-A0F6-422EF1AEB3A8}" name="Antimonio total (Sb)mg/L" dataDxfId="67" dataCellStyle="Normal 4 2"/>
    <tableColumn id="133" xr3:uid="{4728D43B-A237-49B8-B347-6A0F9A41D178}" name="Arsénico total (As)mg/L" dataDxfId="66" dataCellStyle="Normal 4 2"/>
    <tableColumn id="135" xr3:uid="{583FB957-1CA6-4A74-A6D5-AE4A2C9AFA55}" name="Bario total (Ba)mg/L" dataDxfId="65" dataCellStyle="Normal 4 2"/>
    <tableColumn id="134" xr3:uid="{F1A13C2B-ADDD-4837-9036-C9A44B14E42E}" name="Boro total (B)mg/L" dataDxfId="64" dataCellStyle="Normal 4 2"/>
    <tableColumn id="139" xr3:uid="{B063A0A1-71F3-4423-BDFB-6DB3E3EBD55B}" name="Cadmio total (Cd)mg/L" dataDxfId="63" dataCellStyle="Normal 4 2"/>
    <tableColumn id="142" xr3:uid="{03880C09-EB13-4E8C-908A-5CED4452E4EE}" name="Cobre total (Cu)mg/L" dataDxfId="62" dataCellStyle="Normal 4 2"/>
    <tableColumn id="141" xr3:uid="{EFFEB001-E559-48B2-9C6B-4FCF0C8AC5F5}" name="Cromo total (Cr)mg/L" dataDxfId="61" dataCellStyle="Normal 4 2"/>
    <tableColumn id="143" xr3:uid="{B22EC3A6-94F3-477F-B654-DD41211F299A}" name="Hierro total (Fe)mg/L" dataDxfId="60" dataCellStyle="Normal 4 2"/>
    <tableColumn id="148" xr3:uid="{8F0A9158-7670-4048-9C4B-0CBAD312DD1D}" name="Manganeso total (Mn)mg/L" dataDxfId="59" dataCellStyle="Normal 4 2"/>
    <tableColumn id="144" xr3:uid="{0AF659C2-F299-435B-AF11-06E8EBA0AF18}" name="Mercurio total (Hg)mg/L" dataDxfId="58" dataCellStyle="Normal 4 2"/>
    <tableColumn id="153" xr3:uid="{8FA2F7E9-B06F-4EB8-9847-013290465653}" name="Plomo total (Pb)mg/L" dataDxfId="57" dataCellStyle="Normal 4 2"/>
    <tableColumn id="155" xr3:uid="{DF684303-94EB-4835-8BA7-47A83FFDCA4D}" name="Selenio total (Se)mg/L" dataDxfId="56" dataCellStyle="Normal 4 2"/>
    <tableColumn id="161" xr3:uid="{801553EB-54AC-4A35-881C-D317C6228A6D}" name="Uranio total (U)mg/L" dataDxfId="55" dataCellStyle="Normal 4 2"/>
    <tableColumn id="163" xr3:uid="{46D8E555-B5E4-4B49-BC4A-B6BEA486A660}" name="Zinc total (Zn)mg/L" dataDxfId="54" dataCellStyle="Normal 4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F15FDE-A70B-4610-AA68-78A2B67943A6}" name="Tabla21114152459" displayName="Tabla21114152459" ref="B7:AB21" totalsRowShown="0" tableBorderDxfId="52">
  <tableColumns count="27">
    <tableColumn id="2" xr3:uid="{A25789C3-C286-4F4F-A8A5-E2A7167DF2E4}" name="Código" dataDxfId="51"/>
    <tableColumn id="179" xr3:uid="{BAAC098B-23C4-48DA-BF36-8905EEC90AE2}" name="Nombre" dataDxfId="50"/>
    <tableColumn id="180" xr3:uid="{F548EBB8-1058-4FA3-B29B-41C8226C86B5}" name="Estación ANA" dataDxfId="49"/>
    <tableColumn id="71" xr3:uid="{1FA89F50-1522-4F99-872E-EB04FD7F50E9}" name="Bicarbonato mg HCO3-/L" dataDxfId="48" dataCellStyle="Normal 4 2"/>
    <tableColumn id="73" xr3:uid="{A8D5A072-B0AD-49AE-87ED-51CECAB41641}" name="Cloruros. Cl- mg/L" dataDxfId="47" dataCellStyle="Normal 4 2"/>
    <tableColumn id="42" xr3:uid="{3A3D6A19-C199-46C8-B4CC-31F775D34389}" name="CE_uS/cm" dataDxfId="46" dataCellStyle="Normal 4 2"/>
    <tableColumn id="75" xr3:uid="{8E8E51C0-CF0C-4DC0-95BB-98B32F287A9E}" name="Fluoruros. F- mg/L" dataDxfId="45" dataCellStyle="Normal 4 2"/>
    <tableColumn id="182" xr3:uid="{ABADFD91-2F75-4ACA-B18D-FBA13F7795BE}" name="Nitratos. NO3- + Nitritos. NO2-" dataDxfId="44" dataCellStyle="Normal 4 2"/>
    <tableColumn id="81" xr3:uid="{45314177-DD85-4097-BA06-638913093A11}" name="Nitritos. NO2-* mg NO2-/L" dataDxfId="43" dataCellStyle="Normal 4 2"/>
    <tableColumn id="47" xr3:uid="{F5C02EA1-4BFA-453B-BE3D-E8833B3D83A6}" name="OD_mgL " dataDxfId="42" dataCellStyle="Normal 4 2"/>
    <tableColumn id="76" xr3:uid="{8A5C6A02-CE76-44C2-BD18-F9B41DDBB35F}" name="Sulfatos. SO4-2 mg/L" dataDxfId="41" dataCellStyle="Normal 4 2"/>
    <tableColumn id="132" xr3:uid="{1FCAAE51-99E5-443F-AF11-28E2A9A72475}" name="Aluminio total (Al)mg/L" dataDxfId="40" dataCellStyle="Normal 4 2"/>
    <tableColumn id="133" xr3:uid="{6FED99E6-446A-4CEE-AFDD-5D6DF15AC87A}" name="Arsénico total (As)mg/L" dataDxfId="39" dataCellStyle="Normal 4 2"/>
    <tableColumn id="135" xr3:uid="{9B24AB32-8E45-436F-84B1-7C5C2B5835E9}" name="Bario total (Ba)mg/L" dataDxfId="38" dataCellStyle="Normal 4 2"/>
    <tableColumn id="134" xr3:uid="{30306ED1-270E-40B4-9027-EF9CFBF56DC6}" name="Boro total (B)mg/L" dataDxfId="37" dataCellStyle="Normal 4 2"/>
    <tableColumn id="139" xr3:uid="{6749F27B-802B-45E2-AE86-6419B6BBAA10}" name="Cadmio total (Cd)mg/L" dataDxfId="36" dataCellStyle="Normal 4 2"/>
    <tableColumn id="142" xr3:uid="{87F0CAB7-9492-426D-B115-E247741A8485}" name="Cobre total (Cu)mg/L" dataDxfId="35" dataCellStyle="Normal 4 2"/>
    <tableColumn id="140" xr3:uid="{8C3E3A8C-A77F-4D41-B4B0-AB1BFC6B05A9}" name="Cobalto total (Co)mg/L" dataDxfId="34" dataCellStyle="Normal 4 2"/>
    <tableColumn id="141" xr3:uid="{B7342A1B-AE6A-43BD-B293-8470785B2494}" name="Cromo total (Cr)mg/L" dataDxfId="33" dataCellStyle="Normal 4 2"/>
    <tableColumn id="143" xr3:uid="{1A9D7E57-A403-4C92-894C-D6A766E6FEFC}" name="Hierro total (Fe)mg/L" dataDxfId="32" dataCellStyle="Normal 4 2"/>
    <tableColumn id="146" xr3:uid="{652677E4-A0D0-4684-94DC-5F5E231F7090}" name="Litio total (Li)mg/L" dataDxfId="31" dataCellStyle="Normal 4 2"/>
    <tableColumn id="148" xr3:uid="{D339E6E1-5AA3-4416-8059-FFA0CD1DDB23}" name="Manganeso total (Mn)mg/L" dataDxfId="30" dataCellStyle="Normal 4 2"/>
    <tableColumn id="144" xr3:uid="{4215BA35-7C27-4291-89DD-65BC71C3A775}" name="Mercurio total (Hg)mg/L" dataDxfId="29" dataCellStyle="Normal 4 2"/>
    <tableColumn id="151" xr3:uid="{6F78782E-BD75-44F3-B2EB-FE5C2C664F10}" name="Níquel total (Ni)mg/L" dataDxfId="28" dataCellStyle="Normal 4 2"/>
    <tableColumn id="153" xr3:uid="{D2DDB493-6A2F-4693-BE34-03093F7734EF}" name="Plomo total (Pb)mg/L" dataDxfId="27" dataCellStyle="Normal 4 2"/>
    <tableColumn id="155" xr3:uid="{44AF7EE6-34B2-43B3-9BD4-C95FDDF3B557}" name="Selenio total (Se)mg/L" dataDxfId="26" dataCellStyle="Normal 4 2"/>
    <tableColumn id="163" xr3:uid="{67A25DDD-182D-4428-9D22-C9FAE4C5BF37}" name="Zinc total (Zn)mg/L" dataDxfId="25" dataCellStyle="Normal 4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BB5090-013F-4205-B8F3-70F28BDF293C}" name="Tabla2111415245810" displayName="Tabla2111415245810" ref="B7:X21" totalsRowShown="0" tableBorderDxfId="23">
  <tableColumns count="23">
    <tableColumn id="2" xr3:uid="{01B4513C-D89A-4181-A558-3A17829BEA94}" name="Código" dataDxfId="22"/>
    <tableColumn id="179" xr3:uid="{85B7376E-55DE-4E9A-9F9A-57E06BD32576}" name="Nombre" dataDxfId="21"/>
    <tableColumn id="180" xr3:uid="{693623B3-B0FA-4B93-8183-988F8E770B23}" name="Estación ANA" dataDxfId="20"/>
    <tableColumn id="42" xr3:uid="{060998FE-448C-41C6-9EFC-8D171C959C07}" name="CE_uS/cm" dataDxfId="19" dataCellStyle="Normal 4 2"/>
    <tableColumn id="182" xr3:uid="{924BCB89-381C-466B-9DBD-F2932DF639B9}" name="Nitratos. NO3- + Nitritos. NO2-" dataDxfId="18" dataCellStyle="Normal 4 2"/>
    <tableColumn id="81" xr3:uid="{569F251A-2360-42CB-9753-C252AA06FCF8}" name="Nitritos. NO2-* mg NO2-/L" dataDxfId="17" dataCellStyle="Normal 4 2"/>
    <tableColumn id="47" xr3:uid="{8D34B9BE-6A55-4401-907D-E479B5021670}" name="OD_mgL " dataDxfId="16" dataCellStyle="Normal 4 2"/>
    <tableColumn id="76" xr3:uid="{D7A29E6C-6976-4020-8490-CAEE06624814}" name="Sulfatos. SO4-2 mg/L" dataDxfId="15" dataCellStyle="Normal 4 2"/>
    <tableColumn id="132" xr3:uid="{AB0E54BE-4186-4B49-93E6-3A140D5057E6}" name="Aluminio total (Al)mg/L" dataDxfId="14" dataCellStyle="Normal 4 2"/>
    <tableColumn id="133" xr3:uid="{A440BF3E-7CB8-4C13-A924-52B0E5337481}" name="Arsénico total (As)mg/L" dataDxfId="13" dataCellStyle="Normal 4 2"/>
    <tableColumn id="134" xr3:uid="{F3A35187-E9F4-47CE-B0BB-049048BEF261}" name="Boro total (B)mg/L" dataDxfId="12" dataCellStyle="Normal 4 2"/>
    <tableColumn id="139" xr3:uid="{52A18634-0F91-4177-B7CC-88C547AA1569}" name="Cadmio total (Cd)mg/L" dataDxfId="11" dataCellStyle="Normal 4 2"/>
    <tableColumn id="142" xr3:uid="{FA7EF7C5-F921-4034-984B-89B4E70F8340}" name="Cobre total (Cu)mg/L" dataDxfId="10" dataCellStyle="Normal 4 2"/>
    <tableColumn id="140" xr3:uid="{EA4A4C82-5B83-477A-907F-70A2C640A856}" name="Cobalto total (Co)mg/L" dataDxfId="9" dataCellStyle="Normal 4 2"/>
    <tableColumn id="141" xr3:uid="{E356EB31-958F-43EF-B7B4-C1D9AE814488}" name="Cromo total (Cr)mg/L" dataDxfId="8" dataCellStyle="Normal 4 2"/>
    <tableColumn id="146" xr3:uid="{23CABA3A-4776-456C-9B46-67A01E5323B4}" name="Litio total (Li)mg/L" dataDxfId="7" dataCellStyle="Normal 4 2"/>
    <tableColumn id="147" xr3:uid="{71554A61-FFCA-4FCD-939A-7760E7E3D2AD}" name="Magnesio total (Mg)mg/L" dataDxfId="6" dataCellStyle="Normal 4 2"/>
    <tableColumn id="148" xr3:uid="{4F710B82-BB84-45CC-BDC8-CD9149611A24}" name="Manganeso total (Mn)mg/L" dataDxfId="5" dataCellStyle="Normal 4 2"/>
    <tableColumn id="144" xr3:uid="{CA388D50-7E3E-47EE-B75A-011B4977D82C}" name="Mercurio total (Hg)mg/L" dataDxfId="4" dataCellStyle="Normal 4 2"/>
    <tableColumn id="151" xr3:uid="{1A746578-FC8A-46E8-A2E1-197BC63C4040}" name="Níquel total (Ni)mg/L" dataDxfId="3" dataCellStyle="Normal 4 2"/>
    <tableColumn id="153" xr3:uid="{9AEE053D-BF5E-4D93-AE69-25B9A4F99A69}" name="Plomo total (Pb)mg/L" dataDxfId="2" dataCellStyle="Normal 4 2"/>
    <tableColumn id="155" xr3:uid="{7AC42F3C-78D9-4CF5-B2E0-1896F5913176}" name="Selenio total (Se)mg/L" dataDxfId="1" dataCellStyle="Normal 4 2"/>
    <tableColumn id="163" xr3:uid="{6E69B380-8E58-410E-92A3-3808BDA68731}" name="Zinc total (Zn)mg/L" dataDxfId="0" dataCellStyle="Normal 4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W43"/>
  <sheetViews>
    <sheetView tabSelected="1" zoomScale="85" zoomScaleNormal="85" workbookViewId="0">
      <pane xSplit="2" ySplit="1" topLeftCell="BF2" activePane="bottomRight" state="frozen"/>
      <selection pane="topRight" activeCell="C1" sqref="C1"/>
      <selection pane="bottomLeft" activeCell="A3" sqref="A3"/>
      <selection pane="bottomRight" activeCell="BI16" sqref="BI16"/>
    </sheetView>
  </sheetViews>
  <sheetFormatPr baseColWidth="10" defaultColWidth="11.41796875" defaultRowHeight="12.9" x14ac:dyDescent="0.55000000000000004"/>
  <cols>
    <col min="1" max="1" width="8.68359375" style="53" customWidth="1"/>
    <col min="2" max="2" width="16.68359375" style="53" bestFit="1" customWidth="1"/>
    <col min="3" max="3" width="15.68359375" style="53" bestFit="1" customWidth="1"/>
    <col min="4" max="4" width="16.26171875" style="53" bestFit="1" customWidth="1"/>
    <col min="5" max="5" width="21.26171875" style="53" bestFit="1" customWidth="1"/>
    <col min="6" max="6" width="10.41796875" style="53" bestFit="1" customWidth="1"/>
    <col min="7" max="7" width="9.26171875" style="54" bestFit="1" customWidth="1"/>
    <col min="8" max="8" width="9" style="53" bestFit="1" customWidth="1"/>
    <col min="9" max="9" width="8" style="53" bestFit="1" customWidth="1"/>
    <col min="10" max="10" width="6" style="53" bestFit="1" customWidth="1"/>
    <col min="11" max="11" width="6.15625" style="53" customWidth="1"/>
    <col min="12" max="12" width="21.26171875" style="53" bestFit="1" customWidth="1"/>
    <col min="13" max="13" width="17.68359375" style="53" bestFit="1" customWidth="1"/>
    <col min="14" max="14" width="9.41796875" style="53" customWidth="1"/>
    <col min="15" max="15" width="9.83984375" style="53" customWidth="1"/>
    <col min="16" max="16" width="15.15625" style="53" bestFit="1" customWidth="1"/>
    <col min="17" max="17" width="12" style="53" bestFit="1" customWidth="1"/>
    <col min="18" max="18" width="13.15625" style="53" customWidth="1"/>
    <col min="19" max="19" width="14.83984375" style="53" bestFit="1" customWidth="1"/>
    <col min="20" max="20" width="14.578125" style="53" customWidth="1"/>
    <col min="21" max="21" width="27" style="53" bestFit="1" customWidth="1"/>
    <col min="22" max="22" width="19" style="53" bestFit="1" customWidth="1"/>
    <col min="23" max="23" width="14.15625" style="53" customWidth="1"/>
    <col min="24" max="24" width="10.15625" style="53" customWidth="1"/>
    <col min="25" max="25" width="10.68359375" style="53" customWidth="1"/>
    <col min="26" max="26" width="9.41796875" style="53" bestFit="1" customWidth="1"/>
    <col min="27" max="27" width="9.15625" style="53" customWidth="1"/>
    <col min="28" max="28" width="19.26171875" style="53" bestFit="1" customWidth="1"/>
    <col min="29" max="29" width="37.41796875" style="53" bestFit="1" customWidth="1"/>
    <col min="30" max="30" width="231" style="53" customWidth="1"/>
    <col min="31" max="31" width="34.41796875" style="53" customWidth="1"/>
    <col min="32" max="33" width="10.41796875" style="53" customWidth="1"/>
    <col min="34" max="34" width="13.15625" style="53" bestFit="1" customWidth="1"/>
    <col min="35" max="35" width="13.41796875" style="53" bestFit="1" customWidth="1"/>
    <col min="36" max="36" width="17.41796875" style="53" customWidth="1"/>
    <col min="37" max="37" width="16" style="53" customWidth="1"/>
    <col min="38" max="38" width="4.578125" style="53" customWidth="1"/>
    <col min="39" max="39" width="8.83984375" style="53" customWidth="1"/>
    <col min="40" max="40" width="4.26171875" style="53" customWidth="1"/>
    <col min="41" max="41" width="9.15625" style="53" customWidth="1"/>
    <col min="42" max="42" width="13.26171875" style="53" bestFit="1" customWidth="1"/>
    <col min="43" max="43" width="10.26171875" style="53" customWidth="1"/>
    <col min="44" max="44" width="8.83984375" style="53" customWidth="1"/>
    <col min="45" max="45" width="13.26171875" style="53" customWidth="1"/>
    <col min="46" max="46" width="20" style="53" customWidth="1"/>
    <col min="47" max="47" width="9.41796875" style="53" customWidth="1"/>
    <col min="48" max="48" width="10.578125" style="53" customWidth="1"/>
    <col min="49" max="49" width="13.26171875" style="53" bestFit="1" customWidth="1"/>
    <col min="50" max="50" width="24.26171875" style="53" customWidth="1"/>
    <col min="51" max="51" width="20.15625" style="53" customWidth="1"/>
    <col min="52" max="52" width="19.68359375" style="53" customWidth="1"/>
    <col min="53" max="53" width="12.83984375" style="53" customWidth="1"/>
    <col min="54" max="54" width="9.83984375" style="53" customWidth="1"/>
    <col min="55" max="55" width="18.26171875" style="53" customWidth="1"/>
    <col min="56" max="56" width="42" style="53" bestFit="1" customWidth="1"/>
    <col min="57" max="57" width="50.41796875" style="53" bestFit="1" customWidth="1"/>
    <col min="58" max="58" width="19.83984375" style="53" bestFit="1" customWidth="1"/>
    <col min="59" max="59" width="24" style="53" customWidth="1"/>
    <col min="60" max="60" width="17.26171875" style="53" customWidth="1"/>
    <col min="61" max="61" width="137.89453125" style="53" customWidth="1"/>
    <col min="62" max="62" width="34.41796875" style="53" bestFit="1" customWidth="1"/>
    <col min="63" max="64" width="34.41796875" style="167" customWidth="1"/>
    <col min="65" max="65" width="4.41796875" style="53" customWidth="1"/>
    <col min="66" max="66" width="3.41796875" style="53" customWidth="1"/>
    <col min="67" max="67" width="6.41796875" style="53" bestFit="1" customWidth="1"/>
    <col min="68" max="68" width="16.20703125" style="53" customWidth="1"/>
    <col min="69" max="69" width="13.41796875" style="53" bestFit="1" customWidth="1"/>
    <col min="70" max="70" width="4.578125" style="53" customWidth="1"/>
    <col min="71" max="71" width="5.578125" style="53" bestFit="1" customWidth="1"/>
    <col min="72" max="72" width="6.578125" style="53" customWidth="1"/>
    <col min="73" max="73" width="6.41796875" style="53" bestFit="1" customWidth="1"/>
    <col min="74" max="74" width="6.68359375" style="53" customWidth="1"/>
    <col min="75" max="75" width="9.15625" style="53" bestFit="1" customWidth="1"/>
    <col min="76" max="163" width="11.41796875" style="53"/>
    <col min="164" max="164" width="22.05078125" style="53" bestFit="1" customWidth="1"/>
    <col min="165" max="165" width="11.41796875" style="53"/>
    <col min="166" max="166" width="14.05078125" style="53" bestFit="1" customWidth="1"/>
    <col min="167" max="167" width="14.3671875" style="53" bestFit="1" customWidth="1"/>
    <col min="168" max="168" width="17.734375" style="53" bestFit="1" customWidth="1"/>
    <col min="169" max="16384" width="11.41796875" style="53"/>
  </cols>
  <sheetData>
    <row r="1" spans="1:179" s="1" customFormat="1" ht="38.700000000000003" x14ac:dyDescent="0.55000000000000004">
      <c r="A1" s="30" t="s">
        <v>68</v>
      </c>
      <c r="B1" s="31" t="s">
        <v>516</v>
      </c>
      <c r="C1" s="31" t="s">
        <v>64</v>
      </c>
      <c r="D1" s="31" t="s">
        <v>0</v>
      </c>
      <c r="E1" s="31" t="s">
        <v>1</v>
      </c>
      <c r="F1" s="31" t="s">
        <v>2</v>
      </c>
      <c r="G1" s="32" t="s">
        <v>3</v>
      </c>
      <c r="H1" s="33" t="s">
        <v>4</v>
      </c>
      <c r="I1" s="31" t="s">
        <v>5</v>
      </c>
      <c r="J1" s="33" t="s">
        <v>6</v>
      </c>
      <c r="K1" s="33" t="s">
        <v>59</v>
      </c>
      <c r="L1" s="33" t="s">
        <v>7</v>
      </c>
      <c r="M1" s="33" t="s">
        <v>41</v>
      </c>
      <c r="N1" s="33" t="s">
        <v>42</v>
      </c>
      <c r="O1" s="33" t="s">
        <v>8</v>
      </c>
      <c r="P1" s="33" t="s">
        <v>9</v>
      </c>
      <c r="Q1" s="33" t="s">
        <v>10</v>
      </c>
      <c r="R1" s="31" t="s">
        <v>11</v>
      </c>
      <c r="S1" s="33" t="s">
        <v>12</v>
      </c>
      <c r="T1" s="33" t="s">
        <v>44</v>
      </c>
      <c r="U1" s="31" t="s">
        <v>13</v>
      </c>
      <c r="V1" s="34" t="s">
        <v>71</v>
      </c>
      <c r="W1" s="31" t="s">
        <v>40</v>
      </c>
      <c r="X1" s="33" t="s">
        <v>14</v>
      </c>
      <c r="Y1" s="33" t="s">
        <v>15</v>
      </c>
      <c r="Z1" s="33" t="s">
        <v>16</v>
      </c>
      <c r="AA1" s="33" t="s">
        <v>65</v>
      </c>
      <c r="AB1" s="33" t="s">
        <v>17</v>
      </c>
      <c r="AC1" s="35" t="s">
        <v>49</v>
      </c>
      <c r="AD1" s="35" t="s">
        <v>69</v>
      </c>
      <c r="AE1" s="33" t="s">
        <v>18</v>
      </c>
      <c r="AF1" s="33" t="s">
        <v>19</v>
      </c>
      <c r="AG1" s="31" t="s">
        <v>20</v>
      </c>
      <c r="AH1" s="33" t="s">
        <v>21</v>
      </c>
      <c r="AI1" s="33" t="s">
        <v>22</v>
      </c>
      <c r="AJ1" s="31" t="s">
        <v>23</v>
      </c>
      <c r="AK1" s="36" t="s">
        <v>24</v>
      </c>
      <c r="AL1" s="31" t="s">
        <v>25</v>
      </c>
      <c r="AM1" s="31" t="s">
        <v>26</v>
      </c>
      <c r="AN1" s="31" t="s">
        <v>27</v>
      </c>
      <c r="AO1" s="37" t="s">
        <v>33</v>
      </c>
      <c r="AP1" s="38" t="s">
        <v>28</v>
      </c>
      <c r="AQ1" s="38" t="s">
        <v>29</v>
      </c>
      <c r="AR1" s="38" t="s">
        <v>63</v>
      </c>
      <c r="AS1" s="39" t="s">
        <v>52</v>
      </c>
      <c r="AT1" s="39" t="s">
        <v>30</v>
      </c>
      <c r="AU1" s="36" t="s">
        <v>32</v>
      </c>
      <c r="AV1" s="36" t="s">
        <v>31</v>
      </c>
      <c r="AW1" s="37" t="s">
        <v>34</v>
      </c>
      <c r="AX1" s="37" t="s">
        <v>70</v>
      </c>
      <c r="AY1" s="37" t="s">
        <v>35</v>
      </c>
      <c r="AZ1" s="37" t="s">
        <v>36</v>
      </c>
      <c r="BA1" s="37" t="s">
        <v>77</v>
      </c>
      <c r="BB1" s="37" t="s">
        <v>37</v>
      </c>
      <c r="BC1" s="37" t="s">
        <v>55</v>
      </c>
      <c r="BD1" s="37" t="s">
        <v>38</v>
      </c>
      <c r="BE1" s="40" t="s">
        <v>72</v>
      </c>
      <c r="BF1" s="40" t="s">
        <v>73</v>
      </c>
      <c r="BG1" s="37" t="s">
        <v>56</v>
      </c>
      <c r="BH1" s="37" t="s">
        <v>57</v>
      </c>
      <c r="BI1" s="33" t="s">
        <v>58</v>
      </c>
      <c r="BJ1" s="41" t="s">
        <v>39</v>
      </c>
      <c r="BK1" s="163" t="s">
        <v>657</v>
      </c>
      <c r="BL1" s="163" t="s">
        <v>663</v>
      </c>
      <c r="BM1" s="1" t="s">
        <v>515</v>
      </c>
      <c r="BN1" s="12" t="s">
        <v>328</v>
      </c>
      <c r="BO1" s="16" t="s">
        <v>329</v>
      </c>
      <c r="BP1" s="13" t="s">
        <v>330</v>
      </c>
      <c r="BQ1" s="3" t="s">
        <v>331</v>
      </c>
      <c r="BR1" s="14" t="s">
        <v>332</v>
      </c>
      <c r="BS1" s="3" t="s">
        <v>333</v>
      </c>
      <c r="BT1" s="11" t="s">
        <v>334</v>
      </c>
      <c r="BU1" s="3" t="s">
        <v>335</v>
      </c>
      <c r="BV1" s="15" t="s">
        <v>336</v>
      </c>
      <c r="BW1" s="3" t="s">
        <v>337</v>
      </c>
      <c r="BX1" s="1" t="s">
        <v>338</v>
      </c>
      <c r="BY1" s="1" t="s">
        <v>339</v>
      </c>
      <c r="BZ1" s="1" t="s">
        <v>340</v>
      </c>
      <c r="CA1" s="1" t="s">
        <v>341</v>
      </c>
      <c r="CB1" s="1" t="s">
        <v>342</v>
      </c>
      <c r="CC1" s="1" t="s">
        <v>343</v>
      </c>
      <c r="CD1" s="1" t="s">
        <v>344</v>
      </c>
      <c r="CE1" s="1" t="s">
        <v>345</v>
      </c>
      <c r="CF1" s="1" t="s">
        <v>346</v>
      </c>
      <c r="CG1" s="1" t="s">
        <v>347</v>
      </c>
      <c r="CH1" s="1" t="s">
        <v>348</v>
      </c>
      <c r="CI1" s="1" t="s">
        <v>349</v>
      </c>
      <c r="CJ1" s="1" t="s">
        <v>350</v>
      </c>
      <c r="CK1" s="1" t="s">
        <v>351</v>
      </c>
      <c r="CL1" s="1" t="s">
        <v>352</v>
      </c>
      <c r="CM1" s="1" t="s">
        <v>353</v>
      </c>
      <c r="CN1" s="1" t="s">
        <v>354</v>
      </c>
      <c r="CO1" s="1" t="s">
        <v>355</v>
      </c>
      <c r="CP1" s="1" t="s">
        <v>356</v>
      </c>
      <c r="CQ1" s="1" t="s">
        <v>357</v>
      </c>
      <c r="CR1" s="1" t="s">
        <v>358</v>
      </c>
      <c r="CS1" s="1" t="s">
        <v>359</v>
      </c>
      <c r="CT1" s="1" t="s">
        <v>360</v>
      </c>
      <c r="CU1" s="1" t="s">
        <v>361</v>
      </c>
      <c r="CV1" s="1" t="s">
        <v>362</v>
      </c>
      <c r="CW1" s="1" t="s">
        <v>363</v>
      </c>
      <c r="CX1" s="1" t="s">
        <v>364</v>
      </c>
      <c r="CY1" s="1" t="s">
        <v>365</v>
      </c>
      <c r="CZ1" s="1" t="s">
        <v>366</v>
      </c>
      <c r="DA1" s="1" t="s">
        <v>367</v>
      </c>
      <c r="DB1" s="1" t="s">
        <v>368</v>
      </c>
      <c r="DC1" s="1" t="s">
        <v>369</v>
      </c>
      <c r="DD1" s="1" t="s">
        <v>370</v>
      </c>
      <c r="DE1" s="1" t="s">
        <v>371</v>
      </c>
      <c r="DF1" s="1" t="s">
        <v>372</v>
      </c>
      <c r="DG1" s="1" t="s">
        <v>373</v>
      </c>
      <c r="DH1" s="1" t="s">
        <v>374</v>
      </c>
      <c r="DI1" s="1" t="s">
        <v>375</v>
      </c>
      <c r="DJ1" s="1" t="s">
        <v>376</v>
      </c>
      <c r="DK1" s="1" t="s">
        <v>377</v>
      </c>
      <c r="DL1" s="1" t="s">
        <v>378</v>
      </c>
      <c r="DM1" s="1" t="s">
        <v>379</v>
      </c>
      <c r="DN1" s="1" t="s">
        <v>380</v>
      </c>
      <c r="DO1" s="1" t="s">
        <v>381</v>
      </c>
      <c r="DP1" s="1" t="s">
        <v>382</v>
      </c>
      <c r="DQ1" s="1" t="s">
        <v>383</v>
      </c>
      <c r="DR1" s="1" t="s">
        <v>384</v>
      </c>
      <c r="DS1" s="1" t="s">
        <v>385</v>
      </c>
      <c r="DT1" s="1" t="s">
        <v>386</v>
      </c>
      <c r="DU1" s="1" t="s">
        <v>387</v>
      </c>
      <c r="DV1" s="1" t="s">
        <v>388</v>
      </c>
      <c r="DW1" s="1" t="s">
        <v>389</v>
      </c>
      <c r="DX1" s="1" t="s">
        <v>390</v>
      </c>
      <c r="DY1" s="1" t="s">
        <v>391</v>
      </c>
      <c r="DZ1" s="1" t="s">
        <v>392</v>
      </c>
      <c r="EA1" s="1" t="s">
        <v>393</v>
      </c>
      <c r="EB1" s="1" t="s">
        <v>394</v>
      </c>
      <c r="EC1" s="1" t="s">
        <v>395</v>
      </c>
      <c r="ED1" s="1" t="s">
        <v>396</v>
      </c>
      <c r="EE1" s="1" t="s">
        <v>397</v>
      </c>
      <c r="EF1" s="1" t="s">
        <v>398</v>
      </c>
      <c r="EG1" s="1" t="s">
        <v>399</v>
      </c>
      <c r="EH1" s="1" t="s">
        <v>400</v>
      </c>
      <c r="EI1" s="1" t="s">
        <v>401</v>
      </c>
      <c r="EJ1" s="1" t="s">
        <v>402</v>
      </c>
      <c r="EK1" s="1" t="s">
        <v>403</v>
      </c>
      <c r="EL1" s="1" t="s">
        <v>404</v>
      </c>
      <c r="EM1" s="1" t="s">
        <v>405</v>
      </c>
      <c r="EN1" s="1" t="s">
        <v>406</v>
      </c>
      <c r="EO1" s="1" t="s">
        <v>407</v>
      </c>
      <c r="EP1" s="1" t="s">
        <v>408</v>
      </c>
      <c r="EQ1" s="1" t="s">
        <v>409</v>
      </c>
      <c r="ER1" s="1" t="s">
        <v>410</v>
      </c>
      <c r="ES1" s="1" t="s">
        <v>411</v>
      </c>
      <c r="ET1" s="1" t="s">
        <v>412</v>
      </c>
      <c r="EU1" s="1" t="s">
        <v>413</v>
      </c>
      <c r="EV1" s="1" t="s">
        <v>414</v>
      </c>
      <c r="EW1" s="1" t="s">
        <v>415</v>
      </c>
      <c r="EX1" s="1" t="s">
        <v>416</v>
      </c>
      <c r="EY1" s="1" t="s">
        <v>417</v>
      </c>
      <c r="EZ1" s="1" t="s">
        <v>418</v>
      </c>
      <c r="FA1" s="1" t="s">
        <v>419</v>
      </c>
      <c r="FB1" s="1" t="s">
        <v>420</v>
      </c>
      <c r="FC1" s="1" t="s">
        <v>421</v>
      </c>
      <c r="FD1" s="1" t="s">
        <v>422</v>
      </c>
      <c r="FE1" s="1" t="s">
        <v>423</v>
      </c>
      <c r="FF1" s="1" t="s">
        <v>424</v>
      </c>
      <c r="FG1" s="1" t="s">
        <v>425</v>
      </c>
      <c r="FH1" s="1" t="s">
        <v>426</v>
      </c>
      <c r="FI1" s="1" t="s">
        <v>427</v>
      </c>
      <c r="FJ1" s="1" t="s">
        <v>428</v>
      </c>
      <c r="FK1" s="1" t="s">
        <v>429</v>
      </c>
      <c r="FL1" s="1" t="s">
        <v>430</v>
      </c>
      <c r="FM1" s="1" t="s">
        <v>431</v>
      </c>
      <c r="FN1" s="1" t="s">
        <v>432</v>
      </c>
      <c r="FO1" s="1" t="s">
        <v>433</v>
      </c>
      <c r="FP1" s="1" t="s">
        <v>434</v>
      </c>
      <c r="FQ1" s="1" t="s">
        <v>435</v>
      </c>
      <c r="FR1" s="1" t="s">
        <v>436</v>
      </c>
      <c r="FS1" s="1" t="s">
        <v>437</v>
      </c>
      <c r="FT1" s="1" t="s">
        <v>438</v>
      </c>
      <c r="FU1" s="1" t="s">
        <v>439</v>
      </c>
      <c r="FV1" s="1" t="s">
        <v>440</v>
      </c>
      <c r="FW1" s="1" t="s">
        <v>441</v>
      </c>
    </row>
    <row r="2" spans="1:179" s="1" customFormat="1" ht="77.400000000000006" x14ac:dyDescent="0.55000000000000004">
      <c r="A2" s="61"/>
      <c r="B2" s="62"/>
      <c r="C2" s="63"/>
      <c r="D2" s="63"/>
      <c r="E2" s="63"/>
      <c r="F2" s="64"/>
      <c r="G2" s="6"/>
      <c r="H2" s="4"/>
      <c r="I2" s="63"/>
      <c r="J2" s="4"/>
      <c r="K2" s="4"/>
      <c r="L2" s="4"/>
      <c r="M2" s="4"/>
      <c r="N2" s="4"/>
      <c r="O2" s="4"/>
      <c r="P2" s="4"/>
      <c r="Q2" s="4"/>
      <c r="R2" s="31"/>
      <c r="S2" s="4"/>
      <c r="T2" s="4"/>
      <c r="U2" s="31"/>
      <c r="V2" s="63"/>
      <c r="W2" s="63"/>
      <c r="X2" s="4"/>
      <c r="Y2" s="7"/>
      <c r="Z2" s="33"/>
      <c r="AA2" s="7"/>
      <c r="AB2" s="33"/>
      <c r="AC2" s="4"/>
      <c r="AD2" s="60"/>
      <c r="AE2" s="4"/>
      <c r="AF2" s="4"/>
      <c r="AG2" s="31"/>
      <c r="AH2" s="4"/>
      <c r="AI2" s="4"/>
      <c r="AJ2" s="65"/>
      <c r="AK2" s="66"/>
      <c r="AL2" s="67"/>
      <c r="AM2" s="65"/>
      <c r="AN2" s="62"/>
      <c r="AO2" s="68"/>
      <c r="AP2" s="67"/>
      <c r="AQ2" s="67"/>
      <c r="AR2" s="62"/>
      <c r="AS2" s="69"/>
      <c r="AT2" s="39"/>
      <c r="AU2" s="70"/>
      <c r="AV2" s="68"/>
      <c r="AW2" s="71"/>
      <c r="AX2" s="37"/>
      <c r="AY2" s="71"/>
      <c r="AZ2" s="71"/>
      <c r="BA2" s="71"/>
      <c r="BB2" s="71"/>
      <c r="BC2" s="71"/>
      <c r="BD2" s="71"/>
      <c r="BE2" s="71"/>
      <c r="BF2" s="71"/>
      <c r="BG2" s="37"/>
      <c r="BH2" s="37"/>
      <c r="BI2" s="33"/>
      <c r="BJ2" s="29"/>
      <c r="BK2" s="164"/>
      <c r="BL2" s="164"/>
      <c r="BN2" s="12"/>
      <c r="BO2" s="16"/>
      <c r="BP2" s="13"/>
      <c r="BQ2" s="3"/>
      <c r="BR2" s="14"/>
      <c r="BS2" s="3" t="s">
        <v>195</v>
      </c>
      <c r="BT2" s="11" t="s">
        <v>196</v>
      </c>
      <c r="BU2" s="3" t="s">
        <v>197</v>
      </c>
      <c r="BV2" s="15" t="s">
        <v>198</v>
      </c>
      <c r="BW2" s="3" t="s">
        <v>199</v>
      </c>
      <c r="BX2" s="1" t="s">
        <v>200</v>
      </c>
      <c r="BY2" s="1" t="s">
        <v>201</v>
      </c>
      <c r="BZ2" s="1" t="s">
        <v>202</v>
      </c>
      <c r="CA2" s="1" t="s">
        <v>203</v>
      </c>
      <c r="CB2" s="1" t="s">
        <v>204</v>
      </c>
      <c r="CC2" s="1" t="s">
        <v>205</v>
      </c>
      <c r="CD2" s="1" t="s">
        <v>206</v>
      </c>
      <c r="CE2" s="1" t="s">
        <v>207</v>
      </c>
      <c r="CF2" s="1" t="s">
        <v>208</v>
      </c>
      <c r="CG2" s="1" t="s">
        <v>209</v>
      </c>
      <c r="CH2" s="1" t="s">
        <v>210</v>
      </c>
      <c r="CI2" s="1" t="s">
        <v>211</v>
      </c>
      <c r="CJ2" s="1" t="s">
        <v>212</v>
      </c>
      <c r="CK2" s="1" t="s">
        <v>213</v>
      </c>
      <c r="CL2" s="1" t="s">
        <v>214</v>
      </c>
      <c r="CM2" s="1" t="s">
        <v>215</v>
      </c>
      <c r="CN2" s="1" t="s">
        <v>216</v>
      </c>
      <c r="CO2" s="1" t="s">
        <v>217</v>
      </c>
      <c r="CP2" s="1" t="s">
        <v>218</v>
      </c>
      <c r="CQ2" s="1" t="s">
        <v>219</v>
      </c>
      <c r="CR2" s="1" t="s">
        <v>220</v>
      </c>
      <c r="CS2" s="1" t="s">
        <v>221</v>
      </c>
      <c r="CT2" s="1" t="s">
        <v>222</v>
      </c>
      <c r="CU2" s="1" t="s">
        <v>223</v>
      </c>
      <c r="CV2" s="1" t="s">
        <v>224</v>
      </c>
      <c r="CW2" s="1" t="s">
        <v>225</v>
      </c>
      <c r="CX2" s="1" t="s">
        <v>226</v>
      </c>
      <c r="CY2" s="1" t="s">
        <v>227</v>
      </c>
      <c r="CZ2" s="1" t="s">
        <v>228</v>
      </c>
      <c r="DA2" s="1" t="s">
        <v>229</v>
      </c>
      <c r="DB2" s="1" t="s">
        <v>230</v>
      </c>
      <c r="DC2" s="1" t="s">
        <v>231</v>
      </c>
      <c r="DD2" s="1" t="s">
        <v>232</v>
      </c>
      <c r="DE2" s="1" t="s">
        <v>233</v>
      </c>
      <c r="DF2" s="1" t="s">
        <v>234</v>
      </c>
      <c r="DG2" s="1" t="s">
        <v>235</v>
      </c>
      <c r="DH2" s="1" t="s">
        <v>236</v>
      </c>
      <c r="DI2" s="1" t="s">
        <v>237</v>
      </c>
      <c r="DJ2" s="1" t="s">
        <v>238</v>
      </c>
      <c r="DK2" s="1" t="s">
        <v>239</v>
      </c>
      <c r="DL2" s="1" t="s">
        <v>240</v>
      </c>
      <c r="DM2" s="1" t="s">
        <v>442</v>
      </c>
      <c r="DN2" s="1" t="s">
        <v>443</v>
      </c>
      <c r="DO2" s="1" t="s">
        <v>444</v>
      </c>
      <c r="DP2" s="1" t="s">
        <v>445</v>
      </c>
      <c r="DQ2" s="1" t="s">
        <v>446</v>
      </c>
      <c r="DR2" s="1" t="s">
        <v>447</v>
      </c>
      <c r="DS2" s="1" t="s">
        <v>448</v>
      </c>
      <c r="DT2" s="1" t="s">
        <v>449</v>
      </c>
      <c r="DU2" s="1" t="s">
        <v>450</v>
      </c>
      <c r="DV2" s="1" t="s">
        <v>451</v>
      </c>
      <c r="DW2" s="1" t="s">
        <v>452</v>
      </c>
      <c r="DX2" s="1" t="s">
        <v>453</v>
      </c>
      <c r="DY2" s="1" t="s">
        <v>454</v>
      </c>
      <c r="DZ2" s="1" t="s">
        <v>455</v>
      </c>
      <c r="EA2" s="1" t="s">
        <v>456</v>
      </c>
      <c r="EB2" s="1" t="s">
        <v>457</v>
      </c>
      <c r="EC2" s="1" t="s">
        <v>458</v>
      </c>
      <c r="ED2" s="1" t="s">
        <v>459</v>
      </c>
      <c r="EE2" s="1" t="s">
        <v>460</v>
      </c>
      <c r="EF2" s="1" t="s">
        <v>461</v>
      </c>
      <c r="EG2" s="1" t="s">
        <v>462</v>
      </c>
      <c r="EH2" s="1" t="s">
        <v>463</v>
      </c>
      <c r="EI2" s="1" t="s">
        <v>464</v>
      </c>
      <c r="EJ2" s="1" t="s">
        <v>465</v>
      </c>
      <c r="EK2" s="1" t="s">
        <v>466</v>
      </c>
      <c r="EL2" s="1" t="s">
        <v>467</v>
      </c>
      <c r="EM2" s="1" t="s">
        <v>468</v>
      </c>
      <c r="EN2" s="1" t="s">
        <v>469</v>
      </c>
      <c r="EO2" s="1" t="s">
        <v>470</v>
      </c>
      <c r="EP2" s="1" t="s">
        <v>471</v>
      </c>
      <c r="EQ2" s="1" t="s">
        <v>472</v>
      </c>
      <c r="ER2" s="1" t="s">
        <v>473</v>
      </c>
      <c r="ES2" s="1" t="s">
        <v>474</v>
      </c>
      <c r="ET2" s="1" t="s">
        <v>241</v>
      </c>
      <c r="EU2" s="1" t="s">
        <v>242</v>
      </c>
      <c r="EV2" s="1" t="s">
        <v>243</v>
      </c>
      <c r="EW2" s="1" t="s">
        <v>244</v>
      </c>
      <c r="EX2" s="1" t="s">
        <v>245</v>
      </c>
      <c r="EY2" s="1" t="s">
        <v>246</v>
      </c>
      <c r="EZ2" s="1" t="s">
        <v>247</v>
      </c>
      <c r="FA2" s="1" t="s">
        <v>248</v>
      </c>
      <c r="FB2" s="1" t="s">
        <v>249</v>
      </c>
      <c r="FC2" s="1" t="s">
        <v>250</v>
      </c>
      <c r="FD2" s="1" t="s">
        <v>251</v>
      </c>
      <c r="FE2" s="1" t="s">
        <v>252</v>
      </c>
      <c r="FF2" s="1" t="s">
        <v>253</v>
      </c>
      <c r="FG2" s="1" t="s">
        <v>254</v>
      </c>
      <c r="FH2" s="1" t="s">
        <v>255</v>
      </c>
      <c r="FI2" s="1" t="s">
        <v>475</v>
      </c>
      <c r="FJ2" s="1" t="s">
        <v>476</v>
      </c>
      <c r="FK2" s="1" t="s">
        <v>477</v>
      </c>
      <c r="FL2" s="1" t="s">
        <v>478</v>
      </c>
      <c r="FM2" s="1" t="s">
        <v>479</v>
      </c>
      <c r="FN2" s="1" t="s">
        <v>480</v>
      </c>
      <c r="FO2" s="1" t="s">
        <v>481</v>
      </c>
      <c r="FP2" s="1" t="s">
        <v>482</v>
      </c>
      <c r="FQ2" s="1" t="s">
        <v>483</v>
      </c>
      <c r="FR2" s="1" t="s">
        <v>484</v>
      </c>
      <c r="FS2" s="1" t="s">
        <v>485</v>
      </c>
      <c r="FT2" s="1" t="s">
        <v>486</v>
      </c>
      <c r="FU2" s="1" t="s">
        <v>487</v>
      </c>
      <c r="FV2" s="1" t="s">
        <v>488</v>
      </c>
      <c r="FW2" s="1" t="s">
        <v>489</v>
      </c>
    </row>
    <row r="3" spans="1:179" s="1" customFormat="1" ht="38.700000000000003" x14ac:dyDescent="0.55000000000000004">
      <c r="A3" s="61"/>
      <c r="B3" s="62"/>
      <c r="C3" s="63"/>
      <c r="D3" s="63"/>
      <c r="E3" s="63"/>
      <c r="F3" s="64"/>
      <c r="G3" s="6"/>
      <c r="H3" s="4"/>
      <c r="I3" s="63"/>
      <c r="J3" s="4"/>
      <c r="K3" s="4"/>
      <c r="L3" s="4"/>
      <c r="M3" s="4"/>
      <c r="N3" s="4"/>
      <c r="O3" s="4"/>
      <c r="P3" s="4"/>
      <c r="Q3" s="4"/>
      <c r="R3" s="31"/>
      <c r="S3" s="4"/>
      <c r="T3" s="4"/>
      <c r="U3" s="31"/>
      <c r="V3" s="63"/>
      <c r="W3" s="63"/>
      <c r="X3" s="4"/>
      <c r="Y3" s="7"/>
      <c r="Z3" s="33"/>
      <c r="AA3" s="7"/>
      <c r="AB3" s="33"/>
      <c r="AC3" s="4"/>
      <c r="AD3" s="60"/>
      <c r="AE3" s="4"/>
      <c r="AF3" s="4"/>
      <c r="AG3" s="31"/>
      <c r="AH3" s="4"/>
      <c r="AI3" s="4"/>
      <c r="AJ3" s="65"/>
      <c r="AK3" s="66"/>
      <c r="AL3" s="67"/>
      <c r="AM3" s="65"/>
      <c r="AN3" s="62"/>
      <c r="AO3" s="68"/>
      <c r="AP3" s="67"/>
      <c r="AQ3" s="67"/>
      <c r="AR3" s="62"/>
      <c r="AS3" s="69"/>
      <c r="AT3" s="39"/>
      <c r="AU3" s="70"/>
      <c r="AV3" s="68"/>
      <c r="AW3" s="71"/>
      <c r="AX3" s="37"/>
      <c r="AY3" s="71"/>
      <c r="AZ3" s="71"/>
      <c r="BA3" s="71"/>
      <c r="BB3" s="71"/>
      <c r="BC3" s="71"/>
      <c r="BD3" s="71"/>
      <c r="BE3" s="71"/>
      <c r="BF3" s="71"/>
      <c r="BG3" s="37"/>
      <c r="BH3" s="37"/>
      <c r="BI3" s="33"/>
      <c r="BJ3" s="29"/>
      <c r="BK3" s="164"/>
      <c r="BL3" s="164"/>
      <c r="BN3" s="12"/>
      <c r="BO3" s="16"/>
      <c r="BP3" s="13"/>
      <c r="BQ3" s="3"/>
      <c r="BR3" s="14" t="s">
        <v>490</v>
      </c>
      <c r="BS3" s="3" t="s">
        <v>491</v>
      </c>
      <c r="BT3" s="11" t="s">
        <v>492</v>
      </c>
      <c r="BU3" s="3" t="s">
        <v>493</v>
      </c>
      <c r="BV3" s="15" t="s">
        <v>494</v>
      </c>
      <c r="BW3" s="3" t="s">
        <v>494</v>
      </c>
      <c r="BX3" s="1" t="s">
        <v>494</v>
      </c>
      <c r="BY3" s="1" t="s">
        <v>494</v>
      </c>
      <c r="BZ3" s="1" t="s">
        <v>495</v>
      </c>
      <c r="CA3" s="1" t="s">
        <v>496</v>
      </c>
      <c r="CB3" s="1" t="s">
        <v>497</v>
      </c>
      <c r="CC3" s="1" t="s">
        <v>498</v>
      </c>
      <c r="CD3" s="1" t="s">
        <v>499</v>
      </c>
      <c r="CE3" s="1" t="s">
        <v>500</v>
      </c>
      <c r="CF3" s="1" t="s">
        <v>494</v>
      </c>
      <c r="CG3" s="1" t="s">
        <v>494</v>
      </c>
      <c r="CH3" s="1" t="s">
        <v>494</v>
      </c>
      <c r="CI3" s="1" t="s">
        <v>494</v>
      </c>
      <c r="CJ3" s="1" t="s">
        <v>494</v>
      </c>
      <c r="CK3" s="1" t="s">
        <v>494</v>
      </c>
      <c r="CL3" s="1" t="s">
        <v>494</v>
      </c>
      <c r="CM3" s="1" t="s">
        <v>494</v>
      </c>
      <c r="CN3" s="1" t="s">
        <v>494</v>
      </c>
      <c r="CO3" s="1" t="s">
        <v>494</v>
      </c>
      <c r="CP3" s="1" t="s">
        <v>494</v>
      </c>
      <c r="CQ3" s="1" t="s">
        <v>494</v>
      </c>
      <c r="CR3" s="1" t="s">
        <v>494</v>
      </c>
      <c r="CS3" s="1" t="s">
        <v>494</v>
      </c>
      <c r="CT3" s="1" t="s">
        <v>494</v>
      </c>
      <c r="CU3" s="1" t="s">
        <v>494</v>
      </c>
      <c r="CV3" s="1" t="s">
        <v>494</v>
      </c>
      <c r="CW3" s="1" t="s">
        <v>494</v>
      </c>
      <c r="CX3" s="1" t="s">
        <v>494</v>
      </c>
      <c r="CY3" s="1" t="s">
        <v>494</v>
      </c>
      <c r="CZ3" s="1" t="s">
        <v>494</v>
      </c>
      <c r="DA3" s="1" t="s">
        <v>494</v>
      </c>
      <c r="DB3" s="1" t="s">
        <v>494</v>
      </c>
      <c r="DC3" s="1" t="s">
        <v>494</v>
      </c>
      <c r="DD3" s="1" t="s">
        <v>494</v>
      </c>
      <c r="DE3" s="1" t="s">
        <v>494</v>
      </c>
      <c r="DF3" s="1" t="s">
        <v>494</v>
      </c>
      <c r="DG3" s="1" t="s">
        <v>494</v>
      </c>
      <c r="DH3" s="1" t="s">
        <v>494</v>
      </c>
      <c r="DI3" s="1" t="s">
        <v>494</v>
      </c>
      <c r="DJ3" s="1" t="s">
        <v>494</v>
      </c>
      <c r="DK3" s="1" t="s">
        <v>494</v>
      </c>
      <c r="DL3" s="1" t="s">
        <v>494</v>
      </c>
      <c r="DM3" s="1" t="s">
        <v>494</v>
      </c>
      <c r="DN3" s="1" t="s">
        <v>494</v>
      </c>
      <c r="DO3" s="1" t="s">
        <v>494</v>
      </c>
      <c r="DP3" s="1" t="s">
        <v>494</v>
      </c>
      <c r="DQ3" s="1" t="s">
        <v>494</v>
      </c>
      <c r="DR3" s="1" t="s">
        <v>494</v>
      </c>
      <c r="DS3" s="1" t="s">
        <v>494</v>
      </c>
      <c r="DT3" s="1" t="s">
        <v>494</v>
      </c>
      <c r="DU3" s="1" t="s">
        <v>494</v>
      </c>
      <c r="DV3" s="1" t="s">
        <v>494</v>
      </c>
      <c r="DW3" s="1" t="s">
        <v>494</v>
      </c>
      <c r="DX3" s="1" t="s">
        <v>494</v>
      </c>
      <c r="DY3" s="1" t="s">
        <v>494</v>
      </c>
      <c r="DZ3" s="1" t="s">
        <v>494</v>
      </c>
      <c r="EA3" s="1" t="s">
        <v>494</v>
      </c>
      <c r="EB3" s="1" t="s">
        <v>494</v>
      </c>
      <c r="EC3" s="1" t="s">
        <v>494</v>
      </c>
      <c r="ED3" s="1" t="s">
        <v>494</v>
      </c>
      <c r="EE3" s="1" t="s">
        <v>494</v>
      </c>
      <c r="EF3" s="1" t="s">
        <v>494</v>
      </c>
      <c r="EG3" s="1" t="s">
        <v>494</v>
      </c>
      <c r="EH3" s="1" t="s">
        <v>494</v>
      </c>
      <c r="EI3" s="1" t="s">
        <v>494</v>
      </c>
      <c r="EJ3" s="1" t="s">
        <v>494</v>
      </c>
      <c r="EK3" s="1" t="s">
        <v>494</v>
      </c>
      <c r="EL3" s="1" t="s">
        <v>494</v>
      </c>
      <c r="EM3" s="1" t="s">
        <v>494</v>
      </c>
      <c r="EN3" s="1" t="s">
        <v>494</v>
      </c>
      <c r="EO3" s="1" t="s">
        <v>494</v>
      </c>
      <c r="EP3" s="1" t="s">
        <v>494</v>
      </c>
      <c r="EQ3" s="1" t="s">
        <v>494</v>
      </c>
      <c r="ER3" s="1" t="s">
        <v>494</v>
      </c>
      <c r="ES3" s="1" t="s">
        <v>494</v>
      </c>
      <c r="ET3" s="1" t="s">
        <v>494</v>
      </c>
      <c r="EU3" s="1" t="s">
        <v>494</v>
      </c>
      <c r="EV3" s="1" t="s">
        <v>494</v>
      </c>
      <c r="EW3" s="1" t="s">
        <v>494</v>
      </c>
      <c r="EX3" s="1" t="s">
        <v>494</v>
      </c>
      <c r="EY3" s="1" t="s">
        <v>494</v>
      </c>
      <c r="EZ3" s="1" t="s">
        <v>494</v>
      </c>
      <c r="FA3" s="1" t="s">
        <v>494</v>
      </c>
      <c r="FB3" s="1" t="s">
        <v>494</v>
      </c>
      <c r="FC3" s="1" t="s">
        <v>494</v>
      </c>
      <c r="FD3" s="1" t="s">
        <v>494</v>
      </c>
      <c r="FE3" s="1" t="s">
        <v>494</v>
      </c>
      <c r="FF3" s="1" t="s">
        <v>494</v>
      </c>
      <c r="FG3" s="1" t="s">
        <v>494</v>
      </c>
      <c r="FH3" s="1" t="s">
        <v>494</v>
      </c>
      <c r="FI3" s="1" t="s">
        <v>494</v>
      </c>
      <c r="FJ3" s="1" t="s">
        <v>494</v>
      </c>
      <c r="FK3" s="1" t="s">
        <v>494</v>
      </c>
      <c r="FL3" s="1" t="s">
        <v>494</v>
      </c>
      <c r="FM3" s="1" t="s">
        <v>494</v>
      </c>
      <c r="FN3" s="1" t="s">
        <v>494</v>
      </c>
      <c r="FO3" s="1" t="s">
        <v>494</v>
      </c>
      <c r="FP3" s="1" t="s">
        <v>494</v>
      </c>
      <c r="FQ3" s="1" t="s">
        <v>494</v>
      </c>
      <c r="FR3" s="1" t="s">
        <v>494</v>
      </c>
      <c r="FS3" s="1" t="s">
        <v>494</v>
      </c>
      <c r="FT3" s="1" t="s">
        <v>494</v>
      </c>
      <c r="FU3" s="1" t="s">
        <v>494</v>
      </c>
      <c r="FV3" s="1" t="s">
        <v>494</v>
      </c>
      <c r="FW3" s="1" t="s">
        <v>494</v>
      </c>
    </row>
    <row r="4" spans="1:179" s="1" customFormat="1" x14ac:dyDescent="0.55000000000000004">
      <c r="A4" s="61"/>
      <c r="B4" s="62"/>
      <c r="C4" s="63"/>
      <c r="D4" s="63"/>
      <c r="E4" s="63"/>
      <c r="F4" s="64"/>
      <c r="G4" s="6"/>
      <c r="H4" s="4"/>
      <c r="I4" s="63"/>
      <c r="J4" s="4"/>
      <c r="K4" s="4"/>
      <c r="L4" s="4"/>
      <c r="M4" s="4"/>
      <c r="N4" s="4"/>
      <c r="O4" s="4"/>
      <c r="P4" s="4"/>
      <c r="Q4" s="4"/>
      <c r="R4" s="31"/>
      <c r="S4" s="4"/>
      <c r="T4" s="4"/>
      <c r="U4" s="31"/>
      <c r="V4" s="63"/>
      <c r="W4" s="63"/>
      <c r="X4" s="4"/>
      <c r="Y4" s="7"/>
      <c r="Z4" s="33"/>
      <c r="AA4" s="7"/>
      <c r="AB4" s="33"/>
      <c r="AC4" s="4"/>
      <c r="AD4" s="60"/>
      <c r="AE4" s="4"/>
      <c r="AF4" s="4"/>
      <c r="AG4" s="31"/>
      <c r="AH4" s="4"/>
      <c r="AI4" s="4"/>
      <c r="AJ4" s="65"/>
      <c r="AK4" s="66"/>
      <c r="AL4" s="67"/>
      <c r="AM4" s="65"/>
      <c r="AN4" s="62"/>
      <c r="AO4" s="68"/>
      <c r="AP4" s="67"/>
      <c r="AQ4" s="67"/>
      <c r="AR4" s="62"/>
      <c r="AS4" s="69"/>
      <c r="AT4" s="39"/>
      <c r="AU4" s="70"/>
      <c r="AV4" s="68"/>
      <c r="AW4" s="71"/>
      <c r="AX4" s="37"/>
      <c r="AY4" s="71"/>
      <c r="AZ4" s="71"/>
      <c r="BA4" s="71"/>
      <c r="BB4" s="71"/>
      <c r="BC4" s="71"/>
      <c r="BD4" s="71"/>
      <c r="BE4" s="71"/>
      <c r="BF4" s="71"/>
      <c r="BG4" s="37"/>
      <c r="BH4" s="37"/>
      <c r="BI4" s="33"/>
      <c r="BJ4" s="29"/>
      <c r="BK4" s="164"/>
      <c r="BL4" s="164"/>
      <c r="BN4" s="12"/>
      <c r="BO4" s="16"/>
      <c r="BP4" s="13"/>
      <c r="BQ4" s="3"/>
      <c r="BR4" s="14" t="s">
        <v>501</v>
      </c>
      <c r="BS4" s="3">
        <v>1</v>
      </c>
      <c r="BT4" s="11">
        <v>1.2</v>
      </c>
      <c r="BU4" s="3">
        <v>0.6</v>
      </c>
      <c r="BV4" s="15">
        <v>6.0999999999999999E-2</v>
      </c>
      <c r="BW4" s="3">
        <v>4.0000000000000001E-3</v>
      </c>
      <c r="BX4" s="1">
        <v>2E-3</v>
      </c>
      <c r="BY4" s="1">
        <v>0.05</v>
      </c>
      <c r="BZ4" s="1">
        <v>1.2E-2</v>
      </c>
      <c r="CA4" s="1">
        <v>4.0000000000000001E-3</v>
      </c>
      <c r="CB4" s="1">
        <v>8.9999999999999993E-3</v>
      </c>
      <c r="CC4" s="1">
        <v>2E-3</v>
      </c>
      <c r="CD4" s="1">
        <v>1.4999999999999999E-2</v>
      </c>
      <c r="CE4" s="1">
        <v>4.0000000000000001E-3</v>
      </c>
      <c r="CF4" s="1">
        <v>8.0000000000000007E-5</v>
      </c>
      <c r="CG4" s="1">
        <v>3.0000000000000001E-3</v>
      </c>
      <c r="CH4" s="1">
        <v>1E-4</v>
      </c>
      <c r="CI4" s="1">
        <v>3.0000000000000001E-3</v>
      </c>
      <c r="CJ4" s="1">
        <v>5.9999999999999995E-4</v>
      </c>
      <c r="CK4" s="1">
        <v>2.0000000000000001E-4</v>
      </c>
      <c r="CL4" s="1">
        <v>2.0000000000000001E-4</v>
      </c>
      <c r="CM4" s="1">
        <v>0.1</v>
      </c>
      <c r="CN4" s="1">
        <v>1E-4</v>
      </c>
      <c r="CO4" s="1">
        <v>2.0000000000000001E-4</v>
      </c>
      <c r="CP4" s="1">
        <v>6.9999999999999999E-4</v>
      </c>
      <c r="CQ4" s="1">
        <v>2.9999999999999997E-4</v>
      </c>
      <c r="CR4" s="1">
        <v>1.6E-2</v>
      </c>
      <c r="CS4" s="1">
        <v>5.0000000000000002E-5</v>
      </c>
      <c r="CT4" s="1">
        <v>0.02</v>
      </c>
      <c r="CU4" s="1">
        <v>6.9999999999999999E-4</v>
      </c>
      <c r="CV4" s="1">
        <v>2E-3</v>
      </c>
      <c r="CW4" s="1">
        <v>2.0000000000000001E-4</v>
      </c>
      <c r="CX4" s="1">
        <v>2.0000000000000001E-4</v>
      </c>
      <c r="CY4" s="1">
        <v>0.01</v>
      </c>
      <c r="CZ4" s="1">
        <v>2.0000000000000001E-4</v>
      </c>
      <c r="DA4" s="1">
        <v>0.05</v>
      </c>
      <c r="DB4" s="1">
        <v>2.0000000000000001E-4</v>
      </c>
      <c r="DC4" s="1">
        <v>2.0000000000000001E-4</v>
      </c>
      <c r="DD4" s="1">
        <v>5.9999999999999995E-4</v>
      </c>
      <c r="DE4" s="1">
        <v>0.1</v>
      </c>
      <c r="DF4" s="1">
        <v>2.0000000000000001E-4</v>
      </c>
      <c r="DG4" s="1">
        <v>2.0000000000000001E-4</v>
      </c>
      <c r="DH4" s="1">
        <v>5.0000000000000001E-4</v>
      </c>
      <c r="DI4" s="1">
        <v>2.0000000000000001E-4</v>
      </c>
      <c r="DJ4" s="1">
        <v>2.0000000000000001E-4</v>
      </c>
      <c r="DK4" s="1">
        <v>2.0000000000000001E-4</v>
      </c>
      <c r="DL4" s="1">
        <v>8.0000000000000002E-3</v>
      </c>
      <c r="DM4" s="1">
        <v>8.0000000000000007E-5</v>
      </c>
      <c r="DN4" s="1">
        <v>3.0000000000000001E-3</v>
      </c>
      <c r="DO4" s="1">
        <v>1E-4</v>
      </c>
      <c r="DP4" s="1">
        <v>3.0000000000000001E-3</v>
      </c>
      <c r="DQ4" s="1">
        <v>5.9999999999999995E-4</v>
      </c>
      <c r="DR4" s="1">
        <v>2.0000000000000001E-4</v>
      </c>
      <c r="DS4" s="1">
        <v>2.0000000000000001E-4</v>
      </c>
      <c r="DT4" s="1">
        <v>0.1</v>
      </c>
      <c r="DU4" s="1">
        <v>1E-4</v>
      </c>
      <c r="DV4" s="1">
        <v>2.0000000000000001E-4</v>
      </c>
      <c r="DW4" s="1">
        <v>6.9999999999999999E-4</v>
      </c>
      <c r="DX4" s="1">
        <v>2.9999999999999997E-4</v>
      </c>
      <c r="DY4" s="1">
        <v>1.6E-2</v>
      </c>
      <c r="DZ4" s="1">
        <v>5.0000000000000002E-5</v>
      </c>
      <c r="EA4" s="1">
        <v>0.02</v>
      </c>
      <c r="EB4" s="1">
        <v>6.9999999999999999E-4</v>
      </c>
      <c r="EC4" s="1">
        <v>2E-3</v>
      </c>
      <c r="ED4" s="1">
        <v>2.0000000000000001E-4</v>
      </c>
      <c r="EE4" s="1">
        <v>2.0000000000000001E-4</v>
      </c>
      <c r="EF4" s="1">
        <v>0.01</v>
      </c>
      <c r="EG4" s="1">
        <v>2.0000000000000001E-4</v>
      </c>
      <c r="EH4" s="1">
        <v>0.05</v>
      </c>
      <c r="EI4" s="1">
        <v>2.0000000000000001E-4</v>
      </c>
      <c r="EJ4" s="1">
        <v>2.0000000000000001E-4</v>
      </c>
      <c r="EK4" s="1">
        <v>5.9999999999999995E-4</v>
      </c>
      <c r="EL4" s="1">
        <v>0.1</v>
      </c>
      <c r="EM4" s="1">
        <v>2.0000000000000001E-4</v>
      </c>
      <c r="EN4" s="1">
        <v>2.0000000000000001E-4</v>
      </c>
      <c r="EO4" s="1">
        <v>5.0000000000000001E-4</v>
      </c>
      <c r="EP4" s="1">
        <v>2.0000000000000001E-4</v>
      </c>
      <c r="EQ4" s="1">
        <v>2.0000000000000001E-4</v>
      </c>
      <c r="ER4" s="1">
        <v>2.0000000000000001E-4</v>
      </c>
      <c r="ES4" s="1">
        <v>8.0000000000000002E-3</v>
      </c>
      <c r="ET4" s="1">
        <v>8.0000000000000007E-5</v>
      </c>
      <c r="EU4" s="1">
        <v>1E-4</v>
      </c>
      <c r="EV4" s="1">
        <v>4.0000000000000003E-5</v>
      </c>
      <c r="EW4" s="1">
        <v>2.0000000000000001E-4</v>
      </c>
      <c r="EX4" s="1">
        <v>5.0000000000000002E-5</v>
      </c>
      <c r="EY4" s="1">
        <v>5.0000000000000001E-4</v>
      </c>
      <c r="EZ4" s="1">
        <v>2.0000000000000002E-5</v>
      </c>
      <c r="FA4" s="1">
        <v>5.0000000000000001E-4</v>
      </c>
      <c r="FB4" s="1">
        <v>2.9999999999999997E-4</v>
      </c>
      <c r="FC4" s="1">
        <v>6.9999999999999999E-4</v>
      </c>
      <c r="FD4" s="1">
        <v>1E-3</v>
      </c>
      <c r="FE4" s="1">
        <v>6.0000000000000002E-5</v>
      </c>
      <c r="FF4" s="1">
        <v>2.0000000000000001E-4</v>
      </c>
      <c r="FG4" s="1">
        <v>2.0000000000000002E-5</v>
      </c>
      <c r="FH4" s="1">
        <v>1.4999999999999999E-4</v>
      </c>
      <c r="FI4" s="1">
        <v>8.0000000000000007E-5</v>
      </c>
      <c r="FJ4" s="1">
        <v>1E-4</v>
      </c>
      <c r="FK4" s="1">
        <v>4.0000000000000003E-5</v>
      </c>
      <c r="FL4" s="1">
        <v>2.0000000000000001E-4</v>
      </c>
      <c r="FM4" s="1">
        <v>5.0000000000000002E-5</v>
      </c>
      <c r="FN4" s="1">
        <v>5.0000000000000001E-4</v>
      </c>
      <c r="FO4" s="1">
        <v>2.0000000000000002E-5</v>
      </c>
      <c r="FP4" s="1">
        <v>5.0000000000000001E-4</v>
      </c>
      <c r="FQ4" s="1">
        <v>2.9999999999999997E-4</v>
      </c>
      <c r="FR4" s="1">
        <v>6.9999999999999999E-4</v>
      </c>
      <c r="FS4" s="1">
        <v>1E-3</v>
      </c>
      <c r="FT4" s="1">
        <v>6.0000000000000002E-5</v>
      </c>
      <c r="FU4" s="1">
        <v>2.0000000000000001E-4</v>
      </c>
      <c r="FV4" s="1">
        <v>2.0000000000000002E-5</v>
      </c>
      <c r="FW4" s="1">
        <v>1.4999999999999999E-4</v>
      </c>
    </row>
    <row r="5" spans="1:179" s="1" customFormat="1" x14ac:dyDescent="0.55000000000000004">
      <c r="A5" s="28"/>
      <c r="B5" s="7"/>
      <c r="C5" s="4"/>
      <c r="D5" s="4"/>
      <c r="E5" s="4"/>
      <c r="F5" s="5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S5" s="4"/>
      <c r="T5" s="4"/>
      <c r="V5" s="4"/>
      <c r="W5" s="4"/>
      <c r="X5" s="4"/>
      <c r="Y5" s="7"/>
      <c r="AA5" s="7"/>
      <c r="AC5" s="4"/>
      <c r="AE5" s="4"/>
      <c r="AF5" s="4"/>
      <c r="AH5" s="4"/>
      <c r="AI5" s="4"/>
      <c r="AJ5" s="8"/>
      <c r="AK5" s="7"/>
      <c r="AL5" s="9"/>
      <c r="AM5" s="8"/>
      <c r="AN5" s="7"/>
      <c r="AO5" s="8"/>
      <c r="AP5" s="9"/>
      <c r="AQ5" s="9"/>
      <c r="AR5" s="7"/>
      <c r="AS5" s="10"/>
      <c r="AU5" s="9"/>
      <c r="AV5" s="8"/>
      <c r="AW5" s="4"/>
      <c r="AY5" s="4"/>
      <c r="AZ5" s="4"/>
      <c r="BA5" s="4"/>
      <c r="BB5" s="4"/>
      <c r="BC5" s="4"/>
      <c r="BD5" s="4"/>
      <c r="BE5" s="4"/>
      <c r="BF5" s="4"/>
      <c r="BJ5" s="29"/>
      <c r="BK5" s="164"/>
      <c r="BL5" s="164"/>
      <c r="BN5" s="12"/>
      <c r="BO5" s="16"/>
      <c r="BP5" s="13"/>
      <c r="BQ5" s="3"/>
      <c r="BR5" s="14" t="s">
        <v>502</v>
      </c>
      <c r="BS5" s="3">
        <v>2.5</v>
      </c>
      <c r="BT5" s="11">
        <v>3.1</v>
      </c>
      <c r="BU5" s="3">
        <v>1.5</v>
      </c>
      <c r="BV5" s="15">
        <v>0.2</v>
      </c>
      <c r="BW5" s="3">
        <v>2.5000000000000001E-2</v>
      </c>
      <c r="BX5" s="1">
        <v>6.0000000000000001E-3</v>
      </c>
      <c r="BY5" s="1">
        <v>0.2</v>
      </c>
      <c r="BZ5" s="1">
        <v>8.4000000000000005E-2</v>
      </c>
      <c r="CA5" s="1">
        <v>2.5000000000000001E-2</v>
      </c>
      <c r="CB5" s="1">
        <v>2.3E-2</v>
      </c>
      <c r="CC5" s="1">
        <v>5.0000000000000001E-3</v>
      </c>
      <c r="CD5" s="1">
        <v>3.7999999999999999E-2</v>
      </c>
      <c r="CE5" s="1">
        <v>0.01</v>
      </c>
      <c r="CF5" s="1">
        <v>2.9999999999999997E-4</v>
      </c>
      <c r="CG5" s="1">
        <v>1.0999999999999999E-2</v>
      </c>
      <c r="CH5" s="1">
        <v>5.9999999999999995E-4</v>
      </c>
      <c r="CI5" s="1">
        <v>1.2E-2</v>
      </c>
      <c r="CJ5" s="1">
        <v>1.4E-3</v>
      </c>
      <c r="CK5" s="1">
        <v>4.0000000000000002E-4</v>
      </c>
      <c r="CL5" s="1">
        <v>4.0000000000000002E-4</v>
      </c>
      <c r="CM5" s="1">
        <v>0.25</v>
      </c>
      <c r="CN5" s="1">
        <v>2.5000000000000001E-4</v>
      </c>
      <c r="CO5" s="1">
        <v>4.0000000000000002E-4</v>
      </c>
      <c r="CP5" s="1">
        <v>1.1999999999999999E-3</v>
      </c>
      <c r="CQ5" s="1">
        <v>8.9999999999999998E-4</v>
      </c>
      <c r="CR5" s="1">
        <v>4.8000000000000001E-2</v>
      </c>
      <c r="CS5" s="1">
        <v>1E-4</v>
      </c>
      <c r="CT5" s="1">
        <v>0.05</v>
      </c>
      <c r="CU5" s="1">
        <v>1.2999999999999999E-3</v>
      </c>
      <c r="CV5" s="1">
        <v>1.2E-2</v>
      </c>
      <c r="CW5" s="1">
        <v>5.0000000000000001E-4</v>
      </c>
      <c r="CX5" s="1">
        <v>4.0000000000000002E-4</v>
      </c>
      <c r="CY5" s="1">
        <v>0.02</v>
      </c>
      <c r="CZ5" s="1">
        <v>4.0000000000000002E-4</v>
      </c>
      <c r="DA5" s="1">
        <v>0.13</v>
      </c>
      <c r="DB5" s="1">
        <v>4.0000000000000002E-4</v>
      </c>
      <c r="DC5" s="1">
        <v>4.0000000000000002E-4</v>
      </c>
      <c r="DD5" s="1">
        <v>1.4E-3</v>
      </c>
      <c r="DE5" s="1">
        <v>0.39</v>
      </c>
      <c r="DF5" s="1">
        <v>5.0000000000000001E-4</v>
      </c>
      <c r="DG5" s="1">
        <v>4.8999999999999998E-4</v>
      </c>
      <c r="DH5" s="1">
        <v>1.2999999999999999E-3</v>
      </c>
      <c r="DI5" s="1">
        <v>4.0000000000000002E-4</v>
      </c>
      <c r="DJ5" s="1">
        <v>4.0000000000000002E-4</v>
      </c>
      <c r="DK5" s="1">
        <v>4.0000000000000002E-4</v>
      </c>
      <c r="DL5" s="1">
        <v>0.02</v>
      </c>
      <c r="DM5" s="1">
        <v>2.9999999999999997E-4</v>
      </c>
      <c r="DN5" s="1">
        <v>1.0999999999999999E-2</v>
      </c>
      <c r="DO5" s="1">
        <v>5.9999999999999995E-4</v>
      </c>
      <c r="DP5" s="1">
        <v>1.2E-2</v>
      </c>
      <c r="DQ5" s="1">
        <v>1.4E-3</v>
      </c>
      <c r="DR5" s="1">
        <v>4.0000000000000002E-4</v>
      </c>
      <c r="DS5" s="1">
        <v>4.0000000000000002E-4</v>
      </c>
      <c r="DT5" s="1">
        <v>0.25</v>
      </c>
      <c r="DU5" s="1">
        <v>2.5000000000000001E-4</v>
      </c>
      <c r="DV5" s="1">
        <v>4.0000000000000002E-4</v>
      </c>
      <c r="DW5" s="1">
        <v>1.1999999999999999E-3</v>
      </c>
      <c r="DX5" s="1">
        <v>8.9999999999999998E-4</v>
      </c>
      <c r="DY5" s="1">
        <v>4.8000000000000001E-2</v>
      </c>
      <c r="DZ5" s="1">
        <v>1E-4</v>
      </c>
      <c r="EA5" s="1">
        <v>0.05</v>
      </c>
      <c r="EB5" s="1">
        <v>1.2999999999999999E-3</v>
      </c>
      <c r="EC5" s="1">
        <v>1.2E-2</v>
      </c>
      <c r="ED5" s="1">
        <v>5.0000000000000001E-4</v>
      </c>
      <c r="EE5" s="1">
        <v>4.0000000000000002E-4</v>
      </c>
      <c r="EF5" s="1">
        <v>0.02</v>
      </c>
      <c r="EG5" s="1">
        <v>4.0000000000000002E-4</v>
      </c>
      <c r="EH5" s="1">
        <v>0.13</v>
      </c>
      <c r="EI5" s="1">
        <v>4.0000000000000002E-4</v>
      </c>
      <c r="EJ5" s="1">
        <v>4.0000000000000002E-4</v>
      </c>
      <c r="EK5" s="1">
        <v>1.4E-3</v>
      </c>
      <c r="EL5" s="1">
        <v>0.39</v>
      </c>
      <c r="EM5" s="1">
        <v>5.0000000000000001E-4</v>
      </c>
      <c r="EN5" s="1">
        <v>4.8999999999999998E-4</v>
      </c>
      <c r="EO5" s="1">
        <v>1.2999999999999999E-3</v>
      </c>
      <c r="EP5" s="1">
        <v>4.0000000000000002E-4</v>
      </c>
      <c r="EQ5" s="1">
        <v>4.0000000000000002E-4</v>
      </c>
      <c r="ER5" s="1">
        <v>4.0000000000000002E-4</v>
      </c>
      <c r="ES5" s="1">
        <v>0.02</v>
      </c>
      <c r="ET5" s="1">
        <v>2.4000000000000001E-4</v>
      </c>
      <c r="EU5" s="1">
        <v>2.9999999999999997E-4</v>
      </c>
      <c r="EV5" s="1">
        <v>1.2E-4</v>
      </c>
      <c r="EW5" s="1">
        <v>5.9999999999999995E-4</v>
      </c>
      <c r="EX5" s="1">
        <v>1.4999999999999999E-4</v>
      </c>
      <c r="EY5" s="1">
        <v>1.5E-3</v>
      </c>
      <c r="EZ5" s="1">
        <v>6.0000000000000002E-5</v>
      </c>
      <c r="FA5" s="1">
        <v>1.5E-3</v>
      </c>
      <c r="FB5" s="1">
        <v>8.9999999999999998E-4</v>
      </c>
      <c r="FC5" s="1">
        <v>2.0999999999999999E-3</v>
      </c>
      <c r="FD5" s="1">
        <v>3.0000000000000001E-3</v>
      </c>
      <c r="FE5" s="1">
        <v>1.9000000000000001E-4</v>
      </c>
      <c r="FF5" s="1">
        <v>5.9999999999999995E-4</v>
      </c>
      <c r="FG5" s="1">
        <v>6.0000000000000002E-5</v>
      </c>
      <c r="FH5" s="1">
        <v>4.4999999999999999E-4</v>
      </c>
      <c r="FI5" s="1">
        <v>2.4000000000000001E-4</v>
      </c>
      <c r="FJ5" s="1">
        <v>2.9999999999999997E-4</v>
      </c>
      <c r="FK5" s="1">
        <v>1.2E-4</v>
      </c>
      <c r="FL5" s="1">
        <v>5.9999999999999995E-4</v>
      </c>
      <c r="FM5" s="1">
        <v>1.4999999999999999E-4</v>
      </c>
      <c r="FN5" s="1">
        <v>1.5E-3</v>
      </c>
      <c r="FO5" s="1">
        <v>6.0000000000000002E-5</v>
      </c>
      <c r="FP5" s="1">
        <v>1.5E-3</v>
      </c>
      <c r="FQ5" s="1">
        <v>8.9999999999999998E-4</v>
      </c>
      <c r="FR5" s="1">
        <v>2.0999999999999999E-3</v>
      </c>
      <c r="FS5" s="1">
        <v>3.0000000000000001E-3</v>
      </c>
      <c r="FT5" s="1">
        <v>1.9000000000000001E-4</v>
      </c>
      <c r="FU5" s="1">
        <v>5.9999999999999995E-4</v>
      </c>
      <c r="FV5" s="1">
        <v>6.0000000000000002E-5</v>
      </c>
      <c r="FW5" s="1">
        <v>4.4999999999999999E-4</v>
      </c>
    </row>
    <row r="6" spans="1:179" s="1" customFormat="1" ht="14.7" thickBot="1" x14ac:dyDescent="0.6">
      <c r="A6" s="28">
        <v>1</v>
      </c>
      <c r="B6" s="7" t="s">
        <v>178</v>
      </c>
      <c r="C6" s="4" t="s">
        <v>78</v>
      </c>
      <c r="D6" s="4" t="s">
        <v>79</v>
      </c>
      <c r="E6" s="4" t="s">
        <v>80</v>
      </c>
      <c r="F6" s="5">
        <v>43627</v>
      </c>
      <c r="G6" s="6">
        <v>0.37638888888888888</v>
      </c>
      <c r="H6" s="4">
        <v>9605611</v>
      </c>
      <c r="I6" s="4">
        <v>559441</v>
      </c>
      <c r="J6" s="4">
        <v>12</v>
      </c>
      <c r="K6" s="4" t="s">
        <v>81</v>
      </c>
      <c r="L6" s="4" t="s">
        <v>82</v>
      </c>
      <c r="M6" s="4" t="s">
        <v>79</v>
      </c>
      <c r="N6" s="4" t="s">
        <v>79</v>
      </c>
      <c r="O6" s="4" t="s">
        <v>43</v>
      </c>
      <c r="P6" s="4" t="s">
        <v>126</v>
      </c>
      <c r="Q6" s="4" t="s">
        <v>80</v>
      </c>
      <c r="R6" s="7"/>
      <c r="S6" s="4" t="s">
        <v>74</v>
      </c>
      <c r="T6" s="4" t="s">
        <v>61</v>
      </c>
      <c r="U6" s="4" t="s">
        <v>84</v>
      </c>
      <c r="V6" s="4" t="s">
        <v>46</v>
      </c>
      <c r="W6" s="4" t="s">
        <v>47</v>
      </c>
      <c r="X6" s="4"/>
      <c r="Y6" s="7" t="s">
        <v>46</v>
      </c>
      <c r="Z6" s="7"/>
      <c r="AA6" s="7"/>
      <c r="AB6" s="7"/>
      <c r="AC6" s="4" t="s">
        <v>106</v>
      </c>
      <c r="AD6" s="17" t="s">
        <v>157</v>
      </c>
      <c r="AE6" s="4" t="s">
        <v>62</v>
      </c>
      <c r="AF6" s="4" t="s">
        <v>60</v>
      </c>
      <c r="AG6" s="7"/>
      <c r="AH6" s="4" t="s">
        <v>85</v>
      </c>
      <c r="AI6" s="4" t="s">
        <v>86</v>
      </c>
      <c r="AJ6" s="8">
        <v>28.7</v>
      </c>
      <c r="AK6" s="7" t="s">
        <v>48</v>
      </c>
      <c r="AL6" s="9">
        <v>7.82</v>
      </c>
      <c r="AM6" s="8">
        <v>-62.1</v>
      </c>
      <c r="AN6" s="7" t="s">
        <v>48</v>
      </c>
      <c r="AO6" s="8">
        <v>320.5</v>
      </c>
      <c r="AP6" s="9">
        <v>447.5</v>
      </c>
      <c r="AQ6" s="9">
        <v>219.8</v>
      </c>
      <c r="AR6" s="7" t="s">
        <v>48</v>
      </c>
      <c r="AS6" s="10">
        <v>0.26600000000000001</v>
      </c>
      <c r="AT6" s="4">
        <v>2.2349999999999999</v>
      </c>
      <c r="AU6" s="9">
        <v>7.4</v>
      </c>
      <c r="AV6" s="8">
        <v>92.9</v>
      </c>
      <c r="AW6" s="4" t="s">
        <v>46</v>
      </c>
      <c r="AX6" s="4" t="s">
        <v>53</v>
      </c>
      <c r="AY6" s="4" t="s">
        <v>46</v>
      </c>
      <c r="AZ6" s="4" t="s">
        <v>46</v>
      </c>
      <c r="BA6" s="4" t="s">
        <v>53</v>
      </c>
      <c r="BB6" s="4" t="s">
        <v>66</v>
      </c>
      <c r="BC6" s="4" t="s">
        <v>46</v>
      </c>
      <c r="BD6" s="4" t="s">
        <v>87</v>
      </c>
      <c r="BE6" s="4" t="s">
        <v>53</v>
      </c>
      <c r="BF6" s="4" t="s">
        <v>45</v>
      </c>
      <c r="BG6" s="4" t="s">
        <v>53</v>
      </c>
      <c r="BH6" s="18" t="s">
        <v>158</v>
      </c>
      <c r="BI6" s="4" t="s">
        <v>159</v>
      </c>
      <c r="BJ6" s="29" t="s">
        <v>88</v>
      </c>
      <c r="BK6" s="165" t="s">
        <v>658</v>
      </c>
      <c r="BL6" s="165" t="s">
        <v>664</v>
      </c>
      <c r="BM6" s="1">
        <v>1</v>
      </c>
      <c r="BN6" s="12" t="s">
        <v>503</v>
      </c>
      <c r="BO6" s="16">
        <v>0.37638888888888888</v>
      </c>
      <c r="BP6" s="13" t="s">
        <v>504</v>
      </c>
      <c r="BQ6" s="3" t="s">
        <v>178</v>
      </c>
      <c r="BR6" s="14" t="s">
        <v>505</v>
      </c>
      <c r="BS6" s="3">
        <v>62.3</v>
      </c>
      <c r="BT6" s="11">
        <v>76</v>
      </c>
      <c r="BU6" s="3" t="s">
        <v>304</v>
      </c>
      <c r="BV6" s="15">
        <v>13.2</v>
      </c>
      <c r="BW6" s="3" t="s">
        <v>305</v>
      </c>
      <c r="BX6" s="1">
        <v>9.7000000000000003E-2</v>
      </c>
      <c r="BY6" s="1">
        <v>54.61</v>
      </c>
      <c r="BZ6" s="1" t="s">
        <v>306</v>
      </c>
      <c r="CA6" s="1" t="s">
        <v>305</v>
      </c>
      <c r="CB6" s="1">
        <v>10.07</v>
      </c>
      <c r="CC6" s="1">
        <v>2.2749999999999999</v>
      </c>
      <c r="CD6" s="1" t="s">
        <v>307</v>
      </c>
      <c r="CE6" s="1" t="s">
        <v>305</v>
      </c>
      <c r="CF6" s="1" t="s">
        <v>308</v>
      </c>
      <c r="CG6" s="1">
        <v>3.7999999999999999E-2</v>
      </c>
      <c r="CH6" s="1">
        <v>3.8399999999999997E-2</v>
      </c>
      <c r="CI6" s="1">
        <v>8.3000000000000004E-2</v>
      </c>
      <c r="CJ6" s="1">
        <v>7.1900000000000006E-2</v>
      </c>
      <c r="CK6" s="1" t="s">
        <v>309</v>
      </c>
      <c r="CL6" s="1" t="s">
        <v>309</v>
      </c>
      <c r="CM6" s="1">
        <v>29.99</v>
      </c>
      <c r="CN6" s="1" t="s">
        <v>310</v>
      </c>
      <c r="CO6" s="1">
        <v>1.4E-3</v>
      </c>
      <c r="CP6" s="1" t="s">
        <v>311</v>
      </c>
      <c r="CQ6" s="1">
        <v>5.4999999999999997E-3</v>
      </c>
      <c r="CR6" s="1">
        <v>3.4000000000000002E-2</v>
      </c>
      <c r="CS6" s="1" t="s">
        <v>312</v>
      </c>
      <c r="CT6" s="1">
        <v>2.02</v>
      </c>
      <c r="CU6" s="1">
        <v>5.4999999999999997E-3</v>
      </c>
      <c r="CV6" s="1">
        <v>5.3339999999999996</v>
      </c>
      <c r="CW6" s="1">
        <v>3.6600000000000001E-2</v>
      </c>
      <c r="CX6" s="1" t="s">
        <v>309</v>
      </c>
      <c r="CY6" s="1">
        <v>17.96</v>
      </c>
      <c r="CZ6" s="1" t="s">
        <v>309</v>
      </c>
      <c r="DA6" s="1">
        <v>0.13</v>
      </c>
      <c r="DB6" s="1">
        <v>3.5999999999999999E-3</v>
      </c>
      <c r="DC6" s="1">
        <v>3.0800000000000001E-2</v>
      </c>
      <c r="DD6" s="1" t="s">
        <v>313</v>
      </c>
      <c r="DE6" s="1">
        <v>8.4</v>
      </c>
      <c r="DF6" s="1" t="s">
        <v>309</v>
      </c>
      <c r="DG6" s="1">
        <v>0.1128</v>
      </c>
      <c r="DH6" s="1" t="s">
        <v>314</v>
      </c>
      <c r="DI6" s="1" t="s">
        <v>309</v>
      </c>
      <c r="DJ6" s="1" t="s">
        <v>309</v>
      </c>
      <c r="DK6" s="1">
        <v>1E-3</v>
      </c>
      <c r="DL6" s="1">
        <v>4.3999999999999997E-2</v>
      </c>
      <c r="DM6" s="1">
        <v>3.5999999999999999E-3</v>
      </c>
      <c r="DN6" s="1">
        <v>3.72</v>
      </c>
      <c r="DO6" s="1">
        <v>0.1681</v>
      </c>
      <c r="DP6" s="1">
        <v>8.3000000000000004E-2</v>
      </c>
      <c r="DQ6" s="1">
        <v>7.1900000000000006E-2</v>
      </c>
      <c r="DR6" s="1" t="s">
        <v>309</v>
      </c>
      <c r="DS6" s="1">
        <v>5.4000000000000003E-3</v>
      </c>
      <c r="DT6" s="1">
        <v>31.53</v>
      </c>
      <c r="DU6" s="1">
        <v>2.0999999999999999E-3</v>
      </c>
      <c r="DV6" s="1">
        <v>4.1999999999999997E-3</v>
      </c>
      <c r="DW6" s="1">
        <v>6.6E-3</v>
      </c>
      <c r="DX6" s="1">
        <v>0.22770000000000001</v>
      </c>
      <c r="DY6" s="1">
        <v>8.593</v>
      </c>
      <c r="DZ6" s="1">
        <v>1.2600000000000001E-3</v>
      </c>
      <c r="EA6" s="1">
        <v>2.86</v>
      </c>
      <c r="EB6" s="1">
        <v>8.9999999999999993E-3</v>
      </c>
      <c r="EC6" s="1">
        <v>7.5730000000000004</v>
      </c>
      <c r="ED6" s="1">
        <v>0.44080000000000003</v>
      </c>
      <c r="EE6" s="1" t="s">
        <v>309</v>
      </c>
      <c r="EF6" s="1">
        <v>17.97</v>
      </c>
      <c r="EG6" s="1">
        <v>2.8E-3</v>
      </c>
      <c r="EH6" s="1">
        <v>0.27</v>
      </c>
      <c r="EI6" s="1">
        <v>0.39650000000000002</v>
      </c>
      <c r="EJ6" s="1">
        <v>3.85E-2</v>
      </c>
      <c r="EK6" s="1" t="s">
        <v>313</v>
      </c>
      <c r="EL6" s="1">
        <v>12.6</v>
      </c>
      <c r="EM6" s="1">
        <v>1E-3</v>
      </c>
      <c r="EN6" s="1">
        <v>0.1164</v>
      </c>
      <c r="EO6" s="1">
        <v>5.0200000000000002E-2</v>
      </c>
      <c r="EP6" s="1" t="s">
        <v>309</v>
      </c>
      <c r="EQ6" s="1" t="s">
        <v>309</v>
      </c>
      <c r="ER6" s="1">
        <v>1.44E-2</v>
      </c>
      <c r="ES6" s="1">
        <v>0.32100000000000001</v>
      </c>
      <c r="ET6" s="1" t="s">
        <v>308</v>
      </c>
      <c r="EU6" s="1" t="s">
        <v>315</v>
      </c>
      <c r="EV6" s="1" t="s">
        <v>316</v>
      </c>
      <c r="EW6" s="1" t="s">
        <v>309</v>
      </c>
      <c r="EX6" s="1" t="s">
        <v>312</v>
      </c>
      <c r="EY6" s="1" t="s">
        <v>314</v>
      </c>
      <c r="EZ6" s="1" t="s">
        <v>317</v>
      </c>
      <c r="FA6" s="1" t="s">
        <v>314</v>
      </c>
      <c r="FB6" s="1">
        <v>2E-3</v>
      </c>
      <c r="FC6" s="1" t="s">
        <v>311</v>
      </c>
      <c r="FD6" s="1" t="s">
        <v>318</v>
      </c>
      <c r="FE6" s="1" t="s">
        <v>319</v>
      </c>
      <c r="FF6" s="1" t="s">
        <v>309</v>
      </c>
      <c r="FG6" s="1" t="s">
        <v>317</v>
      </c>
      <c r="FH6" s="1" t="s">
        <v>320</v>
      </c>
      <c r="FI6" s="1">
        <v>3.49E-3</v>
      </c>
      <c r="FJ6" s="1">
        <v>1.8E-3</v>
      </c>
      <c r="FK6" s="1">
        <v>1.1100000000000001E-3</v>
      </c>
      <c r="FL6" s="1">
        <v>5.9999999999999995E-4</v>
      </c>
      <c r="FM6" s="1" t="s">
        <v>312</v>
      </c>
      <c r="FN6" s="1">
        <v>1.8E-3</v>
      </c>
      <c r="FO6" s="1" t="s">
        <v>317</v>
      </c>
      <c r="FP6" s="1" t="s">
        <v>314</v>
      </c>
      <c r="FQ6" s="1">
        <v>7.3000000000000001E-3</v>
      </c>
      <c r="FR6" s="1" t="s">
        <v>311</v>
      </c>
      <c r="FS6" s="1">
        <v>2E-3</v>
      </c>
      <c r="FT6" s="1" t="s">
        <v>319</v>
      </c>
      <c r="FU6" s="1">
        <v>2.2000000000000001E-3</v>
      </c>
      <c r="FV6" s="1" t="s">
        <v>317</v>
      </c>
      <c r="FW6" s="1" t="s">
        <v>320</v>
      </c>
    </row>
    <row r="7" spans="1:179" s="2" customFormat="1" ht="14.7" thickBot="1" x14ac:dyDescent="0.6">
      <c r="A7" s="28">
        <v>2</v>
      </c>
      <c r="B7" s="7" t="s">
        <v>179</v>
      </c>
      <c r="C7" s="4" t="s">
        <v>89</v>
      </c>
      <c r="D7" s="4" t="s">
        <v>79</v>
      </c>
      <c r="E7" s="4" t="s">
        <v>80</v>
      </c>
      <c r="F7" s="5">
        <v>43627</v>
      </c>
      <c r="G7" s="6">
        <v>0.44236111111111115</v>
      </c>
      <c r="H7" s="4">
        <v>9604883</v>
      </c>
      <c r="I7" s="4">
        <v>560282</v>
      </c>
      <c r="J7" s="4">
        <v>1</v>
      </c>
      <c r="K7" s="4" t="s">
        <v>81</v>
      </c>
      <c r="L7" s="4" t="s">
        <v>105</v>
      </c>
      <c r="M7" s="4" t="s">
        <v>79</v>
      </c>
      <c r="N7" s="4" t="s">
        <v>79</v>
      </c>
      <c r="O7" s="4" t="s">
        <v>43</v>
      </c>
      <c r="P7" s="4" t="s">
        <v>126</v>
      </c>
      <c r="Q7" s="4" t="s">
        <v>80</v>
      </c>
      <c r="R7" s="7"/>
      <c r="S7" s="4" t="s">
        <v>74</v>
      </c>
      <c r="T7" s="4" t="s">
        <v>61</v>
      </c>
      <c r="U7" s="4" t="s">
        <v>84</v>
      </c>
      <c r="V7" s="4" t="s">
        <v>46</v>
      </c>
      <c r="W7" s="4" t="s">
        <v>47</v>
      </c>
      <c r="X7" s="4"/>
      <c r="Y7" s="7" t="s">
        <v>46</v>
      </c>
      <c r="Z7" s="7"/>
      <c r="AA7" s="7"/>
      <c r="AB7" s="7"/>
      <c r="AC7" s="4" t="s">
        <v>106</v>
      </c>
      <c r="AD7" s="20" t="s">
        <v>107</v>
      </c>
      <c r="AE7" s="4" t="s">
        <v>62</v>
      </c>
      <c r="AF7" s="4" t="s">
        <v>60</v>
      </c>
      <c r="AG7" s="4"/>
      <c r="AH7" s="4" t="s">
        <v>108</v>
      </c>
      <c r="AI7" s="4" t="s">
        <v>51</v>
      </c>
      <c r="AJ7" s="8">
        <v>28.5</v>
      </c>
      <c r="AK7" s="7" t="s">
        <v>48</v>
      </c>
      <c r="AL7" s="9">
        <v>7.81</v>
      </c>
      <c r="AM7" s="8">
        <v>-62.1</v>
      </c>
      <c r="AN7" s="7" t="s">
        <v>48</v>
      </c>
      <c r="AO7" s="8">
        <v>328.3</v>
      </c>
      <c r="AP7" s="9">
        <v>302.10000000000002</v>
      </c>
      <c r="AQ7" s="9">
        <v>148.6</v>
      </c>
      <c r="AR7" s="7" t="s">
        <v>48</v>
      </c>
      <c r="AS7" s="10">
        <v>0.19600000000000001</v>
      </c>
      <c r="AT7" s="4">
        <v>3.31</v>
      </c>
      <c r="AU7" s="9">
        <v>7.72</v>
      </c>
      <c r="AV7" s="8">
        <v>92</v>
      </c>
      <c r="AW7" s="4" t="s">
        <v>46</v>
      </c>
      <c r="AX7" s="4" t="s">
        <v>53</v>
      </c>
      <c r="AY7" s="4" t="s">
        <v>46</v>
      </c>
      <c r="AZ7" s="4" t="s">
        <v>53</v>
      </c>
      <c r="BA7" s="4" t="s">
        <v>46</v>
      </c>
      <c r="BB7" s="4" t="s">
        <v>66</v>
      </c>
      <c r="BC7" s="4" t="s">
        <v>46</v>
      </c>
      <c r="BD7" s="4" t="s">
        <v>160</v>
      </c>
      <c r="BE7" s="4" t="s">
        <v>53</v>
      </c>
      <c r="BF7" s="4" t="s">
        <v>45</v>
      </c>
      <c r="BG7" s="4" t="s">
        <v>53</v>
      </c>
      <c r="BH7" s="4" t="s">
        <v>158</v>
      </c>
      <c r="BI7" s="4" t="s">
        <v>161</v>
      </c>
      <c r="BJ7" s="29" t="s">
        <v>88</v>
      </c>
      <c r="BK7" s="165" t="s">
        <v>658</v>
      </c>
      <c r="BL7" s="165" t="s">
        <v>664</v>
      </c>
      <c r="BM7" s="4">
        <v>2</v>
      </c>
      <c r="BN7" s="4" t="s">
        <v>503</v>
      </c>
      <c r="BO7" s="4">
        <v>0.44236111111111115</v>
      </c>
      <c r="BP7" s="4" t="s">
        <v>504</v>
      </c>
      <c r="BQ7" s="4" t="s">
        <v>179</v>
      </c>
      <c r="BR7" s="4" t="s">
        <v>505</v>
      </c>
      <c r="BS7" s="4">
        <v>66.400000000000006</v>
      </c>
      <c r="BT7" s="4">
        <v>81</v>
      </c>
      <c r="BU7" s="4" t="s">
        <v>304</v>
      </c>
      <c r="BV7" s="4">
        <v>11.71</v>
      </c>
      <c r="BW7" s="4" t="s">
        <v>305</v>
      </c>
      <c r="BX7" s="2">
        <v>9.8000000000000004E-2</v>
      </c>
      <c r="BY7" s="2">
        <v>52.58</v>
      </c>
      <c r="BZ7" s="2" t="s">
        <v>306</v>
      </c>
      <c r="CA7" s="2" t="s">
        <v>305</v>
      </c>
      <c r="CB7" s="2">
        <v>5.2670000000000003</v>
      </c>
      <c r="CC7" s="2">
        <v>1.19</v>
      </c>
      <c r="CD7" s="2" t="s">
        <v>307</v>
      </c>
      <c r="CE7" s="2" t="s">
        <v>305</v>
      </c>
      <c r="CF7" s="2" t="s">
        <v>308</v>
      </c>
      <c r="CG7" s="2">
        <v>0.01</v>
      </c>
      <c r="CH7" s="2">
        <v>3.8800000000000001E-2</v>
      </c>
      <c r="CI7" s="2">
        <v>7.0999999999999994E-2</v>
      </c>
      <c r="CJ7" s="2">
        <v>3.9800000000000002E-2</v>
      </c>
      <c r="CK7" s="2" t="s">
        <v>309</v>
      </c>
      <c r="CL7" s="2" t="s">
        <v>309</v>
      </c>
      <c r="CM7" s="2">
        <v>29.81</v>
      </c>
      <c r="CN7" s="2" t="s">
        <v>310</v>
      </c>
      <c r="CO7" s="2">
        <v>1.6000000000000001E-3</v>
      </c>
      <c r="CP7" s="2" t="s">
        <v>311</v>
      </c>
      <c r="CQ7" s="2">
        <v>7.3000000000000001E-3</v>
      </c>
      <c r="CR7" s="2">
        <v>2.5999999999999999E-2</v>
      </c>
      <c r="CS7" s="2" t="s">
        <v>312</v>
      </c>
      <c r="CT7" s="2">
        <v>1.61</v>
      </c>
      <c r="CU7" s="2">
        <v>4.4999999999999997E-3</v>
      </c>
      <c r="CV7" s="2">
        <v>5.1150000000000002</v>
      </c>
      <c r="CW7" s="2">
        <v>3.32E-2</v>
      </c>
      <c r="CX7" s="2" t="s">
        <v>309</v>
      </c>
      <c r="CY7" s="2">
        <v>15.07</v>
      </c>
      <c r="CZ7" s="2" t="s">
        <v>309</v>
      </c>
      <c r="DA7" s="2" t="s">
        <v>321</v>
      </c>
      <c r="DB7" s="2">
        <v>6.9999999999999999E-4</v>
      </c>
      <c r="DC7" s="2">
        <v>3.4599999999999999E-2</v>
      </c>
      <c r="DD7" s="2" t="s">
        <v>313</v>
      </c>
      <c r="DE7" s="2">
        <v>6.9</v>
      </c>
      <c r="DF7" s="2" t="s">
        <v>309</v>
      </c>
      <c r="DG7" s="2">
        <v>0.11070000000000001</v>
      </c>
      <c r="DH7" s="2" t="s">
        <v>314</v>
      </c>
      <c r="DI7" s="2" t="s">
        <v>309</v>
      </c>
      <c r="DJ7" s="2" t="s">
        <v>309</v>
      </c>
      <c r="DK7" s="2">
        <v>8.9999999999999998E-4</v>
      </c>
      <c r="DL7" s="2" t="s">
        <v>322</v>
      </c>
      <c r="DM7" s="2">
        <v>3.62E-3</v>
      </c>
      <c r="DN7" s="2">
        <v>4.4429999999999996</v>
      </c>
      <c r="DO7" s="2">
        <v>0.19550000000000001</v>
      </c>
      <c r="DP7" s="2">
        <v>8.1000000000000003E-2</v>
      </c>
      <c r="DQ7" s="2">
        <v>7.4999999999999997E-2</v>
      </c>
      <c r="DR7" s="2" t="s">
        <v>309</v>
      </c>
      <c r="DS7" s="2">
        <v>5.4000000000000003E-3</v>
      </c>
      <c r="DT7" s="2">
        <v>30.18</v>
      </c>
      <c r="DU7" s="2">
        <v>2.1900000000000001E-3</v>
      </c>
      <c r="DV7" s="2">
        <v>4.4999999999999997E-3</v>
      </c>
      <c r="DW7" s="2">
        <v>7.1000000000000004E-3</v>
      </c>
      <c r="DX7" s="2">
        <v>0.23910000000000001</v>
      </c>
      <c r="DY7" s="2">
        <v>8.9949999999999992</v>
      </c>
      <c r="DZ7" s="2">
        <v>1.6299999999999999E-3</v>
      </c>
      <c r="EA7" s="2">
        <v>3.24</v>
      </c>
      <c r="EB7" s="2">
        <v>8.9999999999999993E-3</v>
      </c>
      <c r="EC7" s="2">
        <v>7.2859999999999996</v>
      </c>
      <c r="ED7" s="2">
        <v>0.4335</v>
      </c>
      <c r="EE7" s="2" t="s">
        <v>309</v>
      </c>
      <c r="EF7" s="2">
        <v>15.07</v>
      </c>
      <c r="EG7" s="2">
        <v>3.0000000000000001E-3</v>
      </c>
      <c r="EH7" s="2">
        <v>0.13</v>
      </c>
      <c r="EI7" s="2">
        <v>0.40689999999999998</v>
      </c>
      <c r="EJ7" s="2">
        <v>4.48E-2</v>
      </c>
      <c r="EK7" s="2" t="s">
        <v>313</v>
      </c>
      <c r="EL7" s="2">
        <v>13.9</v>
      </c>
      <c r="EM7" s="2">
        <v>2.9999999999999997E-4</v>
      </c>
      <c r="EN7" s="2">
        <v>0.1163</v>
      </c>
      <c r="EO7" s="2">
        <v>6.3100000000000003E-2</v>
      </c>
      <c r="EP7" s="2" t="s">
        <v>309</v>
      </c>
      <c r="EQ7" s="2">
        <v>2.9999999999999997E-4</v>
      </c>
      <c r="ER7" s="2">
        <v>1.5599999999999999E-2</v>
      </c>
      <c r="ES7" s="2">
        <v>0.32500000000000001</v>
      </c>
      <c r="ET7" s="2" t="s">
        <v>308</v>
      </c>
      <c r="EU7" s="2" t="s">
        <v>315</v>
      </c>
      <c r="EV7" s="2" t="s">
        <v>316</v>
      </c>
      <c r="EW7" s="2" t="s">
        <v>309</v>
      </c>
      <c r="EX7" s="2" t="s">
        <v>312</v>
      </c>
      <c r="EY7" s="2" t="s">
        <v>314</v>
      </c>
      <c r="EZ7" s="2" t="s">
        <v>317</v>
      </c>
      <c r="FA7" s="2" t="s">
        <v>314</v>
      </c>
      <c r="FB7" s="2">
        <v>1.5E-3</v>
      </c>
      <c r="FC7" s="2" t="s">
        <v>311</v>
      </c>
      <c r="FD7" s="2" t="s">
        <v>318</v>
      </c>
      <c r="FE7" s="2" t="s">
        <v>319</v>
      </c>
      <c r="FF7" s="2">
        <v>2.9999999999999997E-4</v>
      </c>
      <c r="FG7" s="2" t="s">
        <v>317</v>
      </c>
      <c r="FH7" s="2" t="s">
        <v>320</v>
      </c>
      <c r="FI7" s="2">
        <v>3.81E-3</v>
      </c>
      <c r="FJ7" s="2">
        <v>2.3E-3</v>
      </c>
      <c r="FK7" s="2">
        <v>1.3799999999999999E-3</v>
      </c>
      <c r="FL7" s="2">
        <v>5.0000000000000001E-4</v>
      </c>
      <c r="FM7" s="2" t="s">
        <v>312</v>
      </c>
      <c r="FN7" s="2">
        <v>1.9E-3</v>
      </c>
      <c r="FO7" s="2" t="s">
        <v>317</v>
      </c>
      <c r="FP7" s="2" t="s">
        <v>314</v>
      </c>
      <c r="FQ7" s="2">
        <v>1.04E-2</v>
      </c>
      <c r="FR7" s="2" t="s">
        <v>311</v>
      </c>
      <c r="FS7" s="2">
        <v>2E-3</v>
      </c>
      <c r="FT7" s="2">
        <v>3.6999999999999999E-4</v>
      </c>
      <c r="FU7" s="2">
        <v>2.5999999999999999E-3</v>
      </c>
      <c r="FV7" s="2" t="s">
        <v>317</v>
      </c>
      <c r="FW7" s="2" t="s">
        <v>320</v>
      </c>
    </row>
    <row r="8" spans="1:179" s="2" customFormat="1" ht="14.7" thickBot="1" x14ac:dyDescent="0.6">
      <c r="A8" s="28">
        <v>3</v>
      </c>
      <c r="B8" s="7" t="s">
        <v>180</v>
      </c>
      <c r="C8" s="4" t="s">
        <v>90</v>
      </c>
      <c r="D8" s="4" t="s">
        <v>109</v>
      </c>
      <c r="E8" s="4" t="s">
        <v>110</v>
      </c>
      <c r="F8" s="5">
        <v>43627</v>
      </c>
      <c r="G8" s="6">
        <v>0.61249999999999993</v>
      </c>
      <c r="H8" s="4">
        <v>9588975</v>
      </c>
      <c r="I8" s="4">
        <v>561335</v>
      </c>
      <c r="J8" s="4">
        <v>13</v>
      </c>
      <c r="K8" s="4" t="s">
        <v>81</v>
      </c>
      <c r="L8" s="4" t="s">
        <v>111</v>
      </c>
      <c r="M8" s="4" t="s">
        <v>83</v>
      </c>
      <c r="N8" s="4" t="s">
        <v>79</v>
      </c>
      <c r="O8" s="4" t="s">
        <v>43</v>
      </c>
      <c r="P8" s="4" t="s">
        <v>126</v>
      </c>
      <c r="Q8" s="4" t="s">
        <v>112</v>
      </c>
      <c r="R8" s="7"/>
      <c r="S8" s="4" t="s">
        <v>74</v>
      </c>
      <c r="T8" s="4" t="s">
        <v>162</v>
      </c>
      <c r="U8" s="4" t="s">
        <v>84</v>
      </c>
      <c r="V8" s="4" t="s">
        <v>46</v>
      </c>
      <c r="W8" s="4" t="s">
        <v>47</v>
      </c>
      <c r="X8" s="4"/>
      <c r="Y8" s="7" t="s">
        <v>46</v>
      </c>
      <c r="Z8" s="7"/>
      <c r="AA8" s="7"/>
      <c r="AB8" s="7"/>
      <c r="AC8" s="4" t="s">
        <v>106</v>
      </c>
      <c r="AD8" s="20" t="s">
        <v>113</v>
      </c>
      <c r="AE8" s="4" t="s">
        <v>62</v>
      </c>
      <c r="AF8" s="4" t="s">
        <v>60</v>
      </c>
      <c r="AG8" s="7"/>
      <c r="AH8" s="4" t="s">
        <v>50</v>
      </c>
      <c r="AI8" s="4" t="s">
        <v>51</v>
      </c>
      <c r="AJ8" s="8">
        <v>31.7</v>
      </c>
      <c r="AK8" s="7" t="s">
        <v>48</v>
      </c>
      <c r="AL8" s="9">
        <v>7.54</v>
      </c>
      <c r="AM8" s="8">
        <v>-46.4</v>
      </c>
      <c r="AN8" s="7" t="s">
        <v>48</v>
      </c>
      <c r="AO8" s="8">
        <v>325.39999999999998</v>
      </c>
      <c r="AP8" s="9">
        <v>1466</v>
      </c>
      <c r="AQ8" s="9">
        <v>718.8</v>
      </c>
      <c r="AR8" s="7" t="s">
        <v>48</v>
      </c>
      <c r="AS8" s="10">
        <v>0.78600000000000003</v>
      </c>
      <c r="AT8" s="10">
        <v>0.68220000000000003</v>
      </c>
      <c r="AU8" s="9">
        <v>5.99</v>
      </c>
      <c r="AV8" s="8">
        <v>82</v>
      </c>
      <c r="AW8" s="4" t="s">
        <v>53</v>
      </c>
      <c r="AX8" s="4" t="s">
        <v>53</v>
      </c>
      <c r="AY8" s="4" t="s">
        <v>53</v>
      </c>
      <c r="AZ8" s="4" t="s">
        <v>53</v>
      </c>
      <c r="BA8" s="4" t="s">
        <v>53</v>
      </c>
      <c r="BB8" s="4" t="s">
        <v>54</v>
      </c>
      <c r="BC8" s="4" t="s">
        <v>53</v>
      </c>
      <c r="BD8" s="4" t="s">
        <v>163</v>
      </c>
      <c r="BE8" s="4" t="s">
        <v>53</v>
      </c>
      <c r="BF8" s="4" t="s">
        <v>45</v>
      </c>
      <c r="BG8" s="4" t="s">
        <v>53</v>
      </c>
      <c r="BH8" s="7" t="s">
        <v>158</v>
      </c>
      <c r="BI8" s="4" t="s">
        <v>114</v>
      </c>
      <c r="BJ8" s="29" t="s">
        <v>88</v>
      </c>
      <c r="BK8" s="165" t="s">
        <v>659</v>
      </c>
      <c r="BL8" s="165" t="s">
        <v>665</v>
      </c>
      <c r="BM8" s="4">
        <v>3</v>
      </c>
      <c r="BN8" s="4" t="s">
        <v>503</v>
      </c>
      <c r="BO8" s="4">
        <v>0.61249999999999993</v>
      </c>
      <c r="BP8" s="4" t="s">
        <v>504</v>
      </c>
      <c r="BQ8" s="4" t="s">
        <v>180</v>
      </c>
      <c r="BR8" s="4" t="s">
        <v>505</v>
      </c>
      <c r="BS8" s="4">
        <v>241.2</v>
      </c>
      <c r="BT8" s="4">
        <v>294.2</v>
      </c>
      <c r="BU8" s="4" t="s">
        <v>304</v>
      </c>
      <c r="BV8" s="4">
        <v>178.5</v>
      </c>
      <c r="BW8" s="4" t="s">
        <v>305</v>
      </c>
      <c r="BX8" s="2">
        <v>0.55100000000000005</v>
      </c>
      <c r="BY8" s="2">
        <v>216.8</v>
      </c>
      <c r="BZ8" s="2" t="s">
        <v>306</v>
      </c>
      <c r="CA8" s="2" t="s">
        <v>305</v>
      </c>
      <c r="CB8" s="2" t="s">
        <v>323</v>
      </c>
      <c r="CC8" s="2" t="s">
        <v>324</v>
      </c>
      <c r="CD8" s="2" t="s">
        <v>307</v>
      </c>
      <c r="CE8" s="2" t="s">
        <v>305</v>
      </c>
      <c r="CF8" s="2" t="s">
        <v>308</v>
      </c>
      <c r="CG8" s="2" t="s">
        <v>325</v>
      </c>
      <c r="CH8" s="2">
        <v>5.1999999999999998E-3</v>
      </c>
      <c r="CI8" s="2">
        <v>0.373</v>
      </c>
      <c r="CJ8" s="2">
        <v>6.0199999999999997E-2</v>
      </c>
      <c r="CK8" s="2" t="s">
        <v>309</v>
      </c>
      <c r="CL8" s="2" t="s">
        <v>309</v>
      </c>
      <c r="CM8" s="2">
        <v>76.680000000000007</v>
      </c>
      <c r="CN8" s="2" t="s">
        <v>310</v>
      </c>
      <c r="CO8" s="2" t="s">
        <v>309</v>
      </c>
      <c r="CP8" s="2" t="s">
        <v>311</v>
      </c>
      <c r="CQ8" s="2" t="s">
        <v>326</v>
      </c>
      <c r="CR8" s="2">
        <v>3.4000000000000002E-2</v>
      </c>
      <c r="CS8" s="2" t="s">
        <v>312</v>
      </c>
      <c r="CT8" s="2">
        <v>1.91</v>
      </c>
      <c r="CU8" s="2">
        <v>0.02</v>
      </c>
      <c r="CV8" s="2">
        <v>33.08</v>
      </c>
      <c r="CW8" s="2">
        <v>0.22969999999999999</v>
      </c>
      <c r="CX8" s="2" t="s">
        <v>309</v>
      </c>
      <c r="CY8" s="2">
        <v>164.3</v>
      </c>
      <c r="CZ8" s="2" t="s">
        <v>309</v>
      </c>
      <c r="DA8" s="2">
        <v>7.0000000000000007E-2</v>
      </c>
      <c r="DB8" s="2" t="s">
        <v>309</v>
      </c>
      <c r="DC8" s="2" t="s">
        <v>309</v>
      </c>
      <c r="DD8" s="2" t="s">
        <v>313</v>
      </c>
      <c r="DE8" s="2">
        <v>13.5</v>
      </c>
      <c r="DF8" s="2" t="s">
        <v>309</v>
      </c>
      <c r="DG8" s="2">
        <v>0.51870000000000005</v>
      </c>
      <c r="DH8" s="2" t="s">
        <v>314</v>
      </c>
      <c r="DI8" s="2" t="s">
        <v>309</v>
      </c>
      <c r="DJ8" s="2">
        <v>6.9999999999999999E-4</v>
      </c>
      <c r="DK8" s="2">
        <v>6.9999999999999999E-4</v>
      </c>
      <c r="DL8" s="2" t="s">
        <v>322</v>
      </c>
      <c r="DM8" s="2" t="s">
        <v>308</v>
      </c>
      <c r="DN8" s="2" t="s">
        <v>325</v>
      </c>
      <c r="DO8" s="2">
        <v>5.7999999999999996E-3</v>
      </c>
      <c r="DP8" s="2">
        <v>0.373</v>
      </c>
      <c r="DQ8" s="2">
        <v>6.0199999999999997E-2</v>
      </c>
      <c r="DR8" s="2" t="s">
        <v>309</v>
      </c>
      <c r="DS8" s="2" t="s">
        <v>309</v>
      </c>
      <c r="DT8" s="2">
        <v>76.959999999999994</v>
      </c>
      <c r="DU8" s="2" t="s">
        <v>310</v>
      </c>
      <c r="DV8" s="2" t="s">
        <v>309</v>
      </c>
      <c r="DW8" s="2" t="s">
        <v>311</v>
      </c>
      <c r="DX8" s="2" t="s">
        <v>326</v>
      </c>
      <c r="DY8" s="2">
        <v>0.223</v>
      </c>
      <c r="DZ8" s="2" t="s">
        <v>312</v>
      </c>
      <c r="EA8" s="2">
        <v>1.95</v>
      </c>
      <c r="EB8" s="2">
        <v>2.06E-2</v>
      </c>
      <c r="EC8" s="2">
        <v>33.92</v>
      </c>
      <c r="ED8" s="2">
        <v>0.24279999999999999</v>
      </c>
      <c r="EE8" s="2" t="s">
        <v>309</v>
      </c>
      <c r="EF8" s="2">
        <v>168.2</v>
      </c>
      <c r="EG8" s="2" t="s">
        <v>309</v>
      </c>
      <c r="EH8" s="2">
        <v>0.1</v>
      </c>
      <c r="EI8" s="2" t="s">
        <v>309</v>
      </c>
      <c r="EJ8" s="2" t="s">
        <v>309</v>
      </c>
      <c r="EK8" s="2" t="s">
        <v>313</v>
      </c>
      <c r="EL8" s="2">
        <v>13.5</v>
      </c>
      <c r="EM8" s="2" t="s">
        <v>309</v>
      </c>
      <c r="EN8" s="2">
        <v>0.52410000000000001</v>
      </c>
      <c r="EO8" s="2" t="s">
        <v>314</v>
      </c>
      <c r="EP8" s="2" t="s">
        <v>309</v>
      </c>
      <c r="EQ8" s="2">
        <v>6.9999999999999999E-4</v>
      </c>
      <c r="ER8" s="2">
        <v>6.9999999999999999E-4</v>
      </c>
      <c r="ES8" s="2" t="s">
        <v>322</v>
      </c>
      <c r="ET8" s="2" t="s">
        <v>308</v>
      </c>
      <c r="EU8" s="2" t="s">
        <v>315</v>
      </c>
      <c r="EV8" s="2" t="s">
        <v>316</v>
      </c>
      <c r="EW8" s="2" t="s">
        <v>309</v>
      </c>
      <c r="EX8" s="2" t="s">
        <v>312</v>
      </c>
      <c r="EY8" s="2" t="s">
        <v>314</v>
      </c>
      <c r="EZ8" s="2" t="s">
        <v>317</v>
      </c>
      <c r="FA8" s="2" t="s">
        <v>314</v>
      </c>
      <c r="FB8" s="2">
        <v>6.9999999999999999E-4</v>
      </c>
      <c r="FC8" s="2" t="s">
        <v>311</v>
      </c>
      <c r="FD8" s="2" t="s">
        <v>318</v>
      </c>
      <c r="FE8" s="2" t="s">
        <v>319</v>
      </c>
      <c r="FF8" s="2" t="s">
        <v>309</v>
      </c>
      <c r="FG8" s="2" t="s">
        <v>317</v>
      </c>
      <c r="FH8" s="2" t="s">
        <v>320</v>
      </c>
      <c r="FI8" s="2" t="s">
        <v>308</v>
      </c>
      <c r="FJ8" s="2" t="s">
        <v>315</v>
      </c>
      <c r="FK8" s="2" t="s">
        <v>316</v>
      </c>
      <c r="FL8" s="2" t="s">
        <v>309</v>
      </c>
      <c r="FM8" s="2" t="s">
        <v>312</v>
      </c>
      <c r="FN8" s="2" t="s">
        <v>314</v>
      </c>
      <c r="FO8" s="2" t="s">
        <v>317</v>
      </c>
      <c r="FP8" s="2" t="s">
        <v>314</v>
      </c>
      <c r="FQ8" s="2">
        <v>6.9999999999999999E-4</v>
      </c>
      <c r="FR8" s="2" t="s">
        <v>311</v>
      </c>
      <c r="FS8" s="2" t="s">
        <v>318</v>
      </c>
      <c r="FT8" s="2" t="s">
        <v>319</v>
      </c>
      <c r="FU8" s="2" t="s">
        <v>309</v>
      </c>
      <c r="FV8" s="2" t="s">
        <v>317</v>
      </c>
      <c r="FW8" s="2" t="s">
        <v>320</v>
      </c>
    </row>
    <row r="9" spans="1:179" s="2" customFormat="1" ht="14.7" thickBot="1" x14ac:dyDescent="0.6">
      <c r="A9" s="28">
        <v>4</v>
      </c>
      <c r="B9" s="7" t="s">
        <v>181</v>
      </c>
      <c r="C9" s="4" t="s">
        <v>91</v>
      </c>
      <c r="D9" s="4" t="s">
        <v>109</v>
      </c>
      <c r="E9" s="4" t="s">
        <v>110</v>
      </c>
      <c r="F9" s="5">
        <v>43627</v>
      </c>
      <c r="G9" s="6">
        <v>0.66805555555555562</v>
      </c>
      <c r="H9" s="4">
        <v>9585513</v>
      </c>
      <c r="I9" s="4">
        <v>566090</v>
      </c>
      <c r="J9" s="4">
        <v>43</v>
      </c>
      <c r="K9" s="4" t="s">
        <v>81</v>
      </c>
      <c r="L9" s="4" t="s">
        <v>115</v>
      </c>
      <c r="M9" s="4" t="s">
        <v>115</v>
      </c>
      <c r="N9" s="4" t="s">
        <v>79</v>
      </c>
      <c r="O9" s="4" t="s">
        <v>43</v>
      </c>
      <c r="P9" s="4" t="s">
        <v>126</v>
      </c>
      <c r="Q9" s="4" t="s">
        <v>80</v>
      </c>
      <c r="R9" s="7"/>
      <c r="S9" s="4" t="s">
        <v>74</v>
      </c>
      <c r="T9" s="4" t="s">
        <v>162</v>
      </c>
      <c r="U9" s="4" t="s">
        <v>84</v>
      </c>
      <c r="V9" s="4" t="s">
        <v>46</v>
      </c>
      <c r="W9" s="4" t="s">
        <v>47</v>
      </c>
      <c r="X9" s="4"/>
      <c r="Y9" s="7" t="s">
        <v>46</v>
      </c>
      <c r="Z9" s="7"/>
      <c r="AA9" s="7"/>
      <c r="AB9" s="7"/>
      <c r="AC9" s="4" t="s">
        <v>118</v>
      </c>
      <c r="AD9" s="20" t="s">
        <v>164</v>
      </c>
      <c r="AE9" s="4" t="s">
        <v>62</v>
      </c>
      <c r="AF9" s="4" t="s">
        <v>60</v>
      </c>
      <c r="AG9" s="4"/>
      <c r="AH9" s="4" t="s">
        <v>50</v>
      </c>
      <c r="AI9" s="4" t="s">
        <v>51</v>
      </c>
      <c r="AJ9" s="8">
        <v>29.3</v>
      </c>
      <c r="AK9" s="7" t="s">
        <v>48</v>
      </c>
      <c r="AL9" s="9">
        <v>7.4</v>
      </c>
      <c r="AM9" s="8">
        <v>-37.799999999999997</v>
      </c>
      <c r="AN9" s="7" t="s">
        <v>48</v>
      </c>
      <c r="AO9" s="8">
        <v>325.39999999999998</v>
      </c>
      <c r="AP9" s="9">
        <v>414.5</v>
      </c>
      <c r="AQ9" s="9">
        <v>203.6</v>
      </c>
      <c r="AR9" s="7" t="s">
        <v>48</v>
      </c>
      <c r="AS9" s="10">
        <v>0.251</v>
      </c>
      <c r="AT9" s="4">
        <v>2.4119999999999999</v>
      </c>
      <c r="AU9" s="9">
        <v>7.34</v>
      </c>
      <c r="AV9" s="8">
        <v>96.8</v>
      </c>
      <c r="AW9" s="4" t="s">
        <v>53</v>
      </c>
      <c r="AX9" s="4" t="s">
        <v>53</v>
      </c>
      <c r="AY9" s="4" t="s">
        <v>53</v>
      </c>
      <c r="AZ9" s="4" t="s">
        <v>46</v>
      </c>
      <c r="BA9" s="4" t="s">
        <v>53</v>
      </c>
      <c r="BB9" s="4" t="s">
        <v>54</v>
      </c>
      <c r="BC9" s="4" t="s">
        <v>53</v>
      </c>
      <c r="BD9" s="4" t="s">
        <v>163</v>
      </c>
      <c r="BE9" s="4" t="s">
        <v>53</v>
      </c>
      <c r="BF9" s="4" t="s">
        <v>45</v>
      </c>
      <c r="BG9" s="4" t="s">
        <v>53</v>
      </c>
      <c r="BH9" s="4" t="s">
        <v>165</v>
      </c>
      <c r="BI9" s="4" t="s">
        <v>120</v>
      </c>
      <c r="BJ9" s="29" t="s">
        <v>88</v>
      </c>
      <c r="BK9" s="165" t="s">
        <v>660</v>
      </c>
      <c r="BL9" s="165" t="s">
        <v>665</v>
      </c>
      <c r="BM9" s="4">
        <v>4</v>
      </c>
      <c r="BN9" s="4" t="s">
        <v>503</v>
      </c>
      <c r="BO9" s="4">
        <v>0.66805555555555562</v>
      </c>
      <c r="BP9" s="4" t="s">
        <v>504</v>
      </c>
      <c r="BQ9" s="4" t="s">
        <v>181</v>
      </c>
      <c r="BR9" s="4" t="s">
        <v>505</v>
      </c>
      <c r="BS9" s="4">
        <v>116.1</v>
      </c>
      <c r="BT9" s="4">
        <v>141.69999999999999</v>
      </c>
      <c r="BU9" s="4" t="s">
        <v>304</v>
      </c>
      <c r="BV9" s="4">
        <v>32.299999999999997</v>
      </c>
      <c r="BW9" s="4" t="s">
        <v>305</v>
      </c>
      <c r="BX9" s="2">
        <v>0.375</v>
      </c>
      <c r="BY9" s="2">
        <v>26.6</v>
      </c>
      <c r="BZ9" s="2" t="s">
        <v>306</v>
      </c>
      <c r="CA9" s="2" t="s">
        <v>305</v>
      </c>
      <c r="CB9" s="2">
        <v>2.5230000000000001</v>
      </c>
      <c r="CC9" s="2">
        <v>0.56999999999999995</v>
      </c>
      <c r="CD9" s="2" t="s">
        <v>307</v>
      </c>
      <c r="CE9" s="2" t="s">
        <v>305</v>
      </c>
      <c r="CF9" s="2" t="s">
        <v>308</v>
      </c>
      <c r="CG9" s="2">
        <v>8.9999999999999993E-3</v>
      </c>
      <c r="CH9" s="2">
        <v>2.3999999999999998E-3</v>
      </c>
      <c r="CI9" s="2">
        <v>8.8999999999999996E-2</v>
      </c>
      <c r="CJ9" s="2">
        <v>1.6299999999999999E-2</v>
      </c>
      <c r="CK9" s="2" t="s">
        <v>309</v>
      </c>
      <c r="CL9" s="2" t="s">
        <v>309</v>
      </c>
      <c r="CM9" s="2">
        <v>18.350000000000001</v>
      </c>
      <c r="CN9" s="2" t="s">
        <v>310</v>
      </c>
      <c r="CO9" s="2" t="s">
        <v>309</v>
      </c>
      <c r="CP9" s="2" t="s">
        <v>311</v>
      </c>
      <c r="CQ9" s="2" t="s">
        <v>326</v>
      </c>
      <c r="CR9" s="2">
        <v>3.6999999999999998E-2</v>
      </c>
      <c r="CS9" s="2" t="s">
        <v>312</v>
      </c>
      <c r="CT9" s="2">
        <v>2.2000000000000002</v>
      </c>
      <c r="CU9" s="2">
        <v>1.18E-2</v>
      </c>
      <c r="CV9" s="2">
        <v>11.22</v>
      </c>
      <c r="CW9" s="2" t="s">
        <v>309</v>
      </c>
      <c r="CX9" s="2" t="s">
        <v>309</v>
      </c>
      <c r="CY9" s="2">
        <v>43.21</v>
      </c>
      <c r="CZ9" s="2" t="s">
        <v>309</v>
      </c>
      <c r="DA9" s="2">
        <v>0.11</v>
      </c>
      <c r="DB9" s="2" t="s">
        <v>309</v>
      </c>
      <c r="DC9" s="2" t="s">
        <v>309</v>
      </c>
      <c r="DD9" s="2" t="s">
        <v>313</v>
      </c>
      <c r="DE9" s="2">
        <v>11.8</v>
      </c>
      <c r="DF9" s="2" t="s">
        <v>309</v>
      </c>
      <c r="DG9" s="2">
        <v>0.12839999999999999</v>
      </c>
      <c r="DH9" s="2" t="s">
        <v>314</v>
      </c>
      <c r="DI9" s="2" t="s">
        <v>309</v>
      </c>
      <c r="DJ9" s="2" t="s">
        <v>309</v>
      </c>
      <c r="DK9" s="2">
        <v>2.2000000000000001E-3</v>
      </c>
      <c r="DL9" s="2" t="s">
        <v>322</v>
      </c>
      <c r="DM9" s="2" t="s">
        <v>308</v>
      </c>
      <c r="DN9" s="2">
        <v>2.8000000000000001E-2</v>
      </c>
      <c r="DO9" s="2">
        <v>2.3999999999999998E-3</v>
      </c>
      <c r="DP9" s="2">
        <v>8.8999999999999996E-2</v>
      </c>
      <c r="DQ9" s="2">
        <v>1.6299999999999999E-2</v>
      </c>
      <c r="DR9" s="2" t="s">
        <v>309</v>
      </c>
      <c r="DS9" s="2" t="s">
        <v>309</v>
      </c>
      <c r="DT9" s="2">
        <v>18.350000000000001</v>
      </c>
      <c r="DU9" s="2" t="s">
        <v>310</v>
      </c>
      <c r="DV9" s="2" t="s">
        <v>309</v>
      </c>
      <c r="DW9" s="2" t="s">
        <v>311</v>
      </c>
      <c r="DX9" s="2">
        <v>4.0000000000000002E-4</v>
      </c>
      <c r="DY9" s="2">
        <v>3.6999999999999998E-2</v>
      </c>
      <c r="DZ9" s="2" t="s">
        <v>312</v>
      </c>
      <c r="EA9" s="2">
        <v>2.21</v>
      </c>
      <c r="EB9" s="2">
        <v>1.23E-2</v>
      </c>
      <c r="EC9" s="2">
        <v>11.23</v>
      </c>
      <c r="ED9" s="2" t="s">
        <v>309</v>
      </c>
      <c r="EE9" s="2" t="s">
        <v>309</v>
      </c>
      <c r="EF9" s="2">
        <v>43.38</v>
      </c>
      <c r="EG9" s="2" t="s">
        <v>309</v>
      </c>
      <c r="EH9" s="2">
        <v>0.16</v>
      </c>
      <c r="EI9" s="2" t="s">
        <v>309</v>
      </c>
      <c r="EJ9" s="2" t="s">
        <v>309</v>
      </c>
      <c r="EK9" s="2" t="s">
        <v>313</v>
      </c>
      <c r="EL9" s="2">
        <v>12.2</v>
      </c>
      <c r="EM9" s="2" t="s">
        <v>309</v>
      </c>
      <c r="EN9" s="2">
        <v>0.12839999999999999</v>
      </c>
      <c r="EO9" s="2">
        <v>1.2999999999999999E-3</v>
      </c>
      <c r="EP9" s="2" t="s">
        <v>309</v>
      </c>
      <c r="EQ9" s="2" t="s">
        <v>309</v>
      </c>
      <c r="ER9" s="2">
        <v>2.7000000000000001E-3</v>
      </c>
      <c r="ES9" s="2">
        <v>1.2999999999999999E-2</v>
      </c>
      <c r="ET9" s="2" t="s">
        <v>308</v>
      </c>
      <c r="EU9" s="2" t="s">
        <v>315</v>
      </c>
      <c r="EV9" s="2" t="s">
        <v>316</v>
      </c>
      <c r="EW9" s="2" t="s">
        <v>309</v>
      </c>
      <c r="EX9" s="2" t="s">
        <v>312</v>
      </c>
      <c r="EY9" s="2" t="s">
        <v>314</v>
      </c>
      <c r="EZ9" s="2" t="s">
        <v>317</v>
      </c>
      <c r="FA9" s="2" t="s">
        <v>314</v>
      </c>
      <c r="FB9" s="2">
        <v>4.0000000000000002E-4</v>
      </c>
      <c r="FC9" s="2" t="s">
        <v>311</v>
      </c>
      <c r="FD9" s="2" t="s">
        <v>318</v>
      </c>
      <c r="FE9" s="2" t="s">
        <v>319</v>
      </c>
      <c r="FF9" s="2" t="s">
        <v>309</v>
      </c>
      <c r="FG9" s="2" t="s">
        <v>317</v>
      </c>
      <c r="FH9" s="2" t="s">
        <v>320</v>
      </c>
      <c r="FI9" s="2" t="s">
        <v>308</v>
      </c>
      <c r="FJ9" s="2" t="s">
        <v>315</v>
      </c>
      <c r="FK9" s="2" t="s">
        <v>316</v>
      </c>
      <c r="FL9" s="2" t="s">
        <v>309</v>
      </c>
      <c r="FM9" s="2" t="s">
        <v>312</v>
      </c>
      <c r="FN9" s="2" t="s">
        <v>314</v>
      </c>
      <c r="FO9" s="2" t="s">
        <v>317</v>
      </c>
      <c r="FP9" s="2" t="s">
        <v>314</v>
      </c>
      <c r="FQ9" s="2">
        <v>4.0000000000000002E-4</v>
      </c>
      <c r="FR9" s="2" t="s">
        <v>311</v>
      </c>
      <c r="FS9" s="2" t="s">
        <v>318</v>
      </c>
      <c r="FT9" s="2" t="s">
        <v>319</v>
      </c>
      <c r="FU9" s="2" t="s">
        <v>309</v>
      </c>
      <c r="FV9" s="2" t="s">
        <v>317</v>
      </c>
      <c r="FW9" s="2" t="s">
        <v>320</v>
      </c>
    </row>
    <row r="10" spans="1:179" s="2" customFormat="1" ht="26.1" thickBot="1" x14ac:dyDescent="0.6">
      <c r="A10" s="28">
        <v>5</v>
      </c>
      <c r="B10" s="7" t="s">
        <v>182</v>
      </c>
      <c r="C10" s="4" t="s">
        <v>92</v>
      </c>
      <c r="D10" s="4" t="s">
        <v>79</v>
      </c>
      <c r="E10" s="4" t="s">
        <v>80</v>
      </c>
      <c r="F10" s="5">
        <v>43627</v>
      </c>
      <c r="G10" s="6">
        <v>0.72777777777777775</v>
      </c>
      <c r="H10" s="4">
        <v>9579589</v>
      </c>
      <c r="I10" s="4">
        <v>555895</v>
      </c>
      <c r="J10" s="4">
        <v>32</v>
      </c>
      <c r="K10" s="4" t="s">
        <v>81</v>
      </c>
      <c r="L10" s="4" t="s">
        <v>116</v>
      </c>
      <c r="M10" s="4" t="s">
        <v>83</v>
      </c>
      <c r="N10" s="4" t="s">
        <v>79</v>
      </c>
      <c r="O10" s="4" t="s">
        <v>43</v>
      </c>
      <c r="P10" s="4" t="s">
        <v>126</v>
      </c>
      <c r="Q10" s="4" t="s">
        <v>80</v>
      </c>
      <c r="R10" s="7"/>
      <c r="S10" s="4" t="s">
        <v>74</v>
      </c>
      <c r="T10" s="4" t="s">
        <v>61</v>
      </c>
      <c r="U10" s="4" t="s">
        <v>84</v>
      </c>
      <c r="V10" s="4" t="s">
        <v>46</v>
      </c>
      <c r="W10" s="4" t="s">
        <v>47</v>
      </c>
      <c r="X10" s="4"/>
      <c r="Y10" s="7" t="s">
        <v>46</v>
      </c>
      <c r="Z10" s="7"/>
      <c r="AA10" s="7"/>
      <c r="AB10" s="7"/>
      <c r="AC10" s="4" t="s">
        <v>117</v>
      </c>
      <c r="AD10" s="20" t="s">
        <v>119</v>
      </c>
      <c r="AE10" s="4" t="s">
        <v>62</v>
      </c>
      <c r="AF10" s="4" t="s">
        <v>60</v>
      </c>
      <c r="AG10" s="4"/>
      <c r="AH10" s="4" t="s">
        <v>108</v>
      </c>
      <c r="AI10" s="4" t="s">
        <v>51</v>
      </c>
      <c r="AJ10" s="8">
        <v>28.4</v>
      </c>
      <c r="AK10" s="7" t="s">
        <v>48</v>
      </c>
      <c r="AL10" s="9">
        <v>7.99</v>
      </c>
      <c r="AM10" s="8">
        <v>-71.8</v>
      </c>
      <c r="AN10" s="7" t="s">
        <v>48</v>
      </c>
      <c r="AO10" s="8">
        <v>345.5</v>
      </c>
      <c r="AP10" s="9">
        <v>197.8</v>
      </c>
      <c r="AQ10" s="9">
        <v>97.42</v>
      </c>
      <c r="AR10" s="7" t="s">
        <v>48</v>
      </c>
      <c r="AS10" s="10">
        <v>0.14699999999999999</v>
      </c>
      <c r="AT10" s="4">
        <v>5.056</v>
      </c>
      <c r="AU10" s="9">
        <v>7.87</v>
      </c>
      <c r="AV10" s="8">
        <v>101.5</v>
      </c>
      <c r="AW10" s="4" t="s">
        <v>46</v>
      </c>
      <c r="AX10" s="4" t="s">
        <v>53</v>
      </c>
      <c r="AY10" s="4" t="s">
        <v>53</v>
      </c>
      <c r="AZ10" s="4" t="s">
        <v>46</v>
      </c>
      <c r="BA10" s="4" t="s">
        <v>53</v>
      </c>
      <c r="BB10" s="4" t="s">
        <v>54</v>
      </c>
      <c r="BC10" s="4" t="s">
        <v>46</v>
      </c>
      <c r="BD10" s="4" t="s">
        <v>160</v>
      </c>
      <c r="BE10" s="4" t="s">
        <v>53</v>
      </c>
      <c r="BF10" s="4" t="s">
        <v>45</v>
      </c>
      <c r="BG10" s="4" t="s">
        <v>53</v>
      </c>
      <c r="BH10" s="4"/>
      <c r="BI10" s="19" t="s">
        <v>166</v>
      </c>
      <c r="BJ10" s="29" t="s">
        <v>88</v>
      </c>
      <c r="BK10" s="165" t="s">
        <v>658</v>
      </c>
      <c r="BL10" s="165" t="s">
        <v>664</v>
      </c>
      <c r="BM10" s="4">
        <v>5</v>
      </c>
      <c r="BN10" s="4" t="s">
        <v>503</v>
      </c>
      <c r="BO10" s="4">
        <v>0.72777777777777775</v>
      </c>
      <c r="BP10" s="4" t="s">
        <v>504</v>
      </c>
      <c r="BQ10" s="4" t="s">
        <v>182</v>
      </c>
      <c r="BR10" s="4" t="s">
        <v>505</v>
      </c>
      <c r="BS10" s="4">
        <v>50.1</v>
      </c>
      <c r="BT10" s="4">
        <v>61.1</v>
      </c>
      <c r="BU10" s="4" t="s">
        <v>304</v>
      </c>
      <c r="BV10" s="4">
        <v>3.3</v>
      </c>
      <c r="BW10" s="4" t="s">
        <v>305</v>
      </c>
      <c r="BX10" s="2">
        <v>8.3000000000000004E-2</v>
      </c>
      <c r="BY10" s="2">
        <v>30.97</v>
      </c>
      <c r="BZ10" s="2" t="s">
        <v>306</v>
      </c>
      <c r="CA10" s="2" t="s">
        <v>305</v>
      </c>
      <c r="CB10" s="2">
        <v>7.2469999999999999</v>
      </c>
      <c r="CC10" s="2">
        <v>1.637</v>
      </c>
      <c r="CD10" s="2" t="s">
        <v>307</v>
      </c>
      <c r="CE10" s="2" t="s">
        <v>305</v>
      </c>
      <c r="CF10" s="2">
        <v>2.2000000000000001E-4</v>
      </c>
      <c r="CG10" s="2">
        <v>2.7E-2</v>
      </c>
      <c r="CH10" s="2">
        <v>5.4899999999999997E-2</v>
      </c>
      <c r="CI10" s="2">
        <v>6.5000000000000002E-2</v>
      </c>
      <c r="CJ10" s="2">
        <v>7.9600000000000004E-2</v>
      </c>
      <c r="CK10" s="2" t="s">
        <v>309</v>
      </c>
      <c r="CL10" s="2" t="s">
        <v>309</v>
      </c>
      <c r="CM10" s="2">
        <v>19.600000000000001</v>
      </c>
      <c r="CN10" s="2">
        <v>5.1000000000000004E-4</v>
      </c>
      <c r="CO10" s="2">
        <v>2.2000000000000001E-3</v>
      </c>
      <c r="CP10" s="2" t="s">
        <v>311</v>
      </c>
      <c r="CQ10" s="2">
        <v>1.9800000000000002E-2</v>
      </c>
      <c r="CR10" s="2">
        <v>0.14599999999999999</v>
      </c>
      <c r="CS10" s="2">
        <v>6.4000000000000005E-4</v>
      </c>
      <c r="CT10" s="2">
        <v>1.59</v>
      </c>
      <c r="CU10" s="2">
        <v>4.7999999999999996E-3</v>
      </c>
      <c r="CV10" s="2">
        <v>3.3639999999999999</v>
      </c>
      <c r="CW10" s="2">
        <v>9.0800000000000006E-2</v>
      </c>
      <c r="CX10" s="2" t="s">
        <v>309</v>
      </c>
      <c r="CY10" s="2">
        <v>11.47</v>
      </c>
      <c r="CZ10" s="2">
        <v>8.0000000000000004E-4</v>
      </c>
      <c r="DA10" s="2" t="s">
        <v>321</v>
      </c>
      <c r="DB10" s="2">
        <v>3.2000000000000002E-3</v>
      </c>
      <c r="DC10" s="2">
        <v>1.6400000000000001E-2</v>
      </c>
      <c r="DD10" s="2" t="s">
        <v>313</v>
      </c>
      <c r="DE10" s="2">
        <v>8.9</v>
      </c>
      <c r="DF10" s="2" t="s">
        <v>309</v>
      </c>
      <c r="DG10" s="2">
        <v>6.54E-2</v>
      </c>
      <c r="DH10" s="2" t="s">
        <v>314</v>
      </c>
      <c r="DI10" s="2" t="s">
        <v>309</v>
      </c>
      <c r="DJ10" s="2" t="s">
        <v>309</v>
      </c>
      <c r="DK10" s="2">
        <v>1E-3</v>
      </c>
      <c r="DL10" s="2">
        <v>3.3000000000000002E-2</v>
      </c>
      <c r="DM10" s="2">
        <v>6.4799999999999996E-3</v>
      </c>
      <c r="DN10" s="2">
        <v>6.3330000000000002</v>
      </c>
      <c r="DO10" s="2">
        <v>0.37709999999999999</v>
      </c>
      <c r="DP10" s="2">
        <v>6.5000000000000002E-2</v>
      </c>
      <c r="DQ10" s="2">
        <v>8.3000000000000004E-2</v>
      </c>
      <c r="DR10" s="2" t="s">
        <v>309</v>
      </c>
      <c r="DS10" s="2">
        <v>7.0000000000000001E-3</v>
      </c>
      <c r="DT10" s="2">
        <v>21.83</v>
      </c>
      <c r="DU10" s="2">
        <v>4.4900000000000001E-3</v>
      </c>
      <c r="DV10" s="2">
        <v>6.8999999999999999E-3</v>
      </c>
      <c r="DW10" s="2">
        <v>1.06E-2</v>
      </c>
      <c r="DX10" s="2">
        <v>0.58130000000000004</v>
      </c>
      <c r="DY10" s="2">
        <v>13.79</v>
      </c>
      <c r="DZ10" s="2">
        <v>5.0000000000000001E-3</v>
      </c>
      <c r="EA10" s="2">
        <v>3.65</v>
      </c>
      <c r="EB10" s="2">
        <v>1.1299999999999999E-2</v>
      </c>
      <c r="EC10" s="2">
        <v>7.2489999999999997</v>
      </c>
      <c r="ED10" s="2">
        <v>0.6875</v>
      </c>
      <c r="EE10" s="2" t="s">
        <v>309</v>
      </c>
      <c r="EF10" s="2">
        <v>11.63</v>
      </c>
      <c r="EG10" s="2">
        <v>6.0000000000000001E-3</v>
      </c>
      <c r="EH10" s="2">
        <v>0.17</v>
      </c>
      <c r="EI10" s="2">
        <v>0.4662</v>
      </c>
      <c r="EJ10" s="2">
        <v>2.9700000000000001E-2</v>
      </c>
      <c r="EK10" s="2" t="s">
        <v>313</v>
      </c>
      <c r="EL10" s="2">
        <v>17.399999999999999</v>
      </c>
      <c r="EM10" s="2" t="s">
        <v>309</v>
      </c>
      <c r="EN10" s="2">
        <v>7.46E-2</v>
      </c>
      <c r="EO10" s="2">
        <v>0.10970000000000001</v>
      </c>
      <c r="EP10" s="2" t="s">
        <v>309</v>
      </c>
      <c r="EQ10" s="2">
        <v>2.9999999999999997E-4</v>
      </c>
      <c r="ER10" s="2">
        <v>2.2200000000000001E-2</v>
      </c>
      <c r="ES10" s="2">
        <v>0.45200000000000001</v>
      </c>
      <c r="ET10" s="2" t="s">
        <v>308</v>
      </c>
      <c r="EU10" s="2" t="s">
        <v>315</v>
      </c>
      <c r="EV10" s="2" t="s">
        <v>316</v>
      </c>
      <c r="EW10" s="2" t="s">
        <v>309</v>
      </c>
      <c r="EX10" s="2" t="s">
        <v>312</v>
      </c>
      <c r="EY10" s="2" t="s">
        <v>314</v>
      </c>
      <c r="EZ10" s="2" t="s">
        <v>317</v>
      </c>
      <c r="FA10" s="2" t="s">
        <v>314</v>
      </c>
      <c r="FB10" s="2">
        <v>2.0999999999999999E-3</v>
      </c>
      <c r="FC10" s="2" t="s">
        <v>311</v>
      </c>
      <c r="FD10" s="2" t="s">
        <v>318</v>
      </c>
      <c r="FE10" s="2" t="s">
        <v>319</v>
      </c>
      <c r="FF10" s="2">
        <v>5.9999999999999995E-4</v>
      </c>
      <c r="FG10" s="2" t="s">
        <v>317</v>
      </c>
      <c r="FH10" s="2" t="s">
        <v>320</v>
      </c>
      <c r="FI10" s="2">
        <v>5.7600000000000004E-3</v>
      </c>
      <c r="FJ10" s="2">
        <v>3.5000000000000001E-3</v>
      </c>
      <c r="FK10" s="2">
        <v>2.0400000000000001E-3</v>
      </c>
      <c r="FL10" s="2">
        <v>6.9999999999999999E-4</v>
      </c>
      <c r="FM10" s="2" t="s">
        <v>312</v>
      </c>
      <c r="FN10" s="2">
        <v>2.8999999999999998E-3</v>
      </c>
      <c r="FO10" s="2" t="s">
        <v>317</v>
      </c>
      <c r="FP10" s="2" t="s">
        <v>314</v>
      </c>
      <c r="FQ10" s="2">
        <v>1.3599999999999999E-2</v>
      </c>
      <c r="FR10" s="2" t="s">
        <v>311</v>
      </c>
      <c r="FS10" s="2">
        <v>6.0000000000000001E-3</v>
      </c>
      <c r="FT10" s="2">
        <v>6.4000000000000005E-4</v>
      </c>
      <c r="FU10" s="2">
        <v>4.7999999999999996E-3</v>
      </c>
      <c r="FV10" s="2" t="s">
        <v>317</v>
      </c>
      <c r="FW10" s="2" t="s">
        <v>320</v>
      </c>
    </row>
    <row r="11" spans="1:179" s="2" customFormat="1" ht="14.7" thickBot="1" x14ac:dyDescent="0.6">
      <c r="A11" s="28">
        <v>6</v>
      </c>
      <c r="B11" s="7" t="s">
        <v>183</v>
      </c>
      <c r="C11" s="4" t="s">
        <v>93</v>
      </c>
      <c r="D11" s="4" t="s">
        <v>79</v>
      </c>
      <c r="E11" s="4" t="s">
        <v>80</v>
      </c>
      <c r="F11" s="5">
        <v>43627</v>
      </c>
      <c r="G11" s="6">
        <v>0.76458333333333339</v>
      </c>
      <c r="H11" s="4">
        <v>9583395</v>
      </c>
      <c r="I11" s="4">
        <v>560304</v>
      </c>
      <c r="J11" s="4">
        <v>16</v>
      </c>
      <c r="K11" s="4" t="s">
        <v>81</v>
      </c>
      <c r="L11" s="4" t="s">
        <v>121</v>
      </c>
      <c r="M11" s="4" t="s">
        <v>115</v>
      </c>
      <c r="N11" s="4" t="s">
        <v>79</v>
      </c>
      <c r="O11" s="4" t="s">
        <v>43</v>
      </c>
      <c r="P11" s="4" t="s">
        <v>79</v>
      </c>
      <c r="Q11" s="4" t="s">
        <v>80</v>
      </c>
      <c r="R11" s="7"/>
      <c r="S11" s="4" t="s">
        <v>74</v>
      </c>
      <c r="T11" s="4" t="s">
        <v>61</v>
      </c>
      <c r="U11" s="4" t="s">
        <v>84</v>
      </c>
      <c r="V11" s="4" t="s">
        <v>46</v>
      </c>
      <c r="W11" s="4" t="s">
        <v>47</v>
      </c>
      <c r="X11" s="4"/>
      <c r="Y11" s="7" t="s">
        <v>46</v>
      </c>
      <c r="Z11" s="7"/>
      <c r="AA11" s="7"/>
      <c r="AB11" s="7"/>
      <c r="AC11" s="4" t="s">
        <v>117</v>
      </c>
      <c r="AD11" s="20" t="s">
        <v>122</v>
      </c>
      <c r="AE11" s="4" t="s">
        <v>62</v>
      </c>
      <c r="AF11" s="4" t="s">
        <v>60</v>
      </c>
      <c r="AG11" s="7"/>
      <c r="AH11" s="4" t="s">
        <v>108</v>
      </c>
      <c r="AI11" s="4" t="s">
        <v>51</v>
      </c>
      <c r="AJ11" s="8">
        <v>27.9</v>
      </c>
      <c r="AK11" s="7" t="s">
        <v>48</v>
      </c>
      <c r="AL11" s="9">
        <v>8.08</v>
      </c>
      <c r="AM11" s="8">
        <v>-77.3</v>
      </c>
      <c r="AN11" s="7" t="s">
        <v>48</v>
      </c>
      <c r="AO11" s="8">
        <v>346.7</v>
      </c>
      <c r="AP11" s="9">
        <v>170.1</v>
      </c>
      <c r="AQ11" s="9">
        <v>83.83</v>
      </c>
      <c r="AR11" s="7" t="s">
        <v>48</v>
      </c>
      <c r="AS11" s="10">
        <v>0.13400000000000001</v>
      </c>
      <c r="AT11" s="4">
        <v>5.88</v>
      </c>
      <c r="AU11" s="9">
        <v>7.88</v>
      </c>
      <c r="AV11" s="8">
        <v>101.3</v>
      </c>
      <c r="AW11" s="4" t="s">
        <v>46</v>
      </c>
      <c r="AX11" s="4" t="s">
        <v>53</v>
      </c>
      <c r="AY11" s="4" t="s">
        <v>53</v>
      </c>
      <c r="AZ11" s="4" t="s">
        <v>53</v>
      </c>
      <c r="BA11" s="4" t="s">
        <v>53</v>
      </c>
      <c r="BB11" s="4" t="s">
        <v>54</v>
      </c>
      <c r="BC11" s="4" t="s">
        <v>46</v>
      </c>
      <c r="BD11" s="4" t="s">
        <v>160</v>
      </c>
      <c r="BE11" s="4" t="s">
        <v>53</v>
      </c>
      <c r="BF11" s="4" t="s">
        <v>45</v>
      </c>
      <c r="BG11" s="4" t="s">
        <v>53</v>
      </c>
      <c r="BH11" s="4"/>
      <c r="BI11" s="4" t="s">
        <v>123</v>
      </c>
      <c r="BJ11" s="29" t="s">
        <v>88</v>
      </c>
      <c r="BK11" s="165" t="s">
        <v>658</v>
      </c>
      <c r="BL11" s="165" t="s">
        <v>664</v>
      </c>
      <c r="BM11" s="4">
        <v>6</v>
      </c>
      <c r="BN11" s="4" t="s">
        <v>503</v>
      </c>
      <c r="BO11" s="4">
        <v>0.76458333333333339</v>
      </c>
      <c r="BP11" s="4" t="s">
        <v>504</v>
      </c>
      <c r="BQ11" s="4" t="s">
        <v>183</v>
      </c>
      <c r="BR11" s="4" t="s">
        <v>505</v>
      </c>
      <c r="BS11" s="4">
        <v>54.6</v>
      </c>
      <c r="BT11" s="4">
        <v>66.599999999999994</v>
      </c>
      <c r="BU11" s="4" t="s">
        <v>304</v>
      </c>
      <c r="BV11" s="4">
        <v>3.3769999999999998</v>
      </c>
      <c r="BW11" s="4" t="s">
        <v>305</v>
      </c>
      <c r="BX11" s="2">
        <v>7.8E-2</v>
      </c>
      <c r="BY11" s="2">
        <v>22.42</v>
      </c>
      <c r="BZ11" s="2" t="s">
        <v>306</v>
      </c>
      <c r="CA11" s="2" t="s">
        <v>305</v>
      </c>
      <c r="CB11" s="2">
        <v>2.2959999999999998</v>
      </c>
      <c r="CC11" s="2">
        <v>0.51900000000000002</v>
      </c>
      <c r="CD11" s="2" t="s">
        <v>307</v>
      </c>
      <c r="CE11" s="2" t="s">
        <v>305</v>
      </c>
      <c r="CF11" s="2" t="s">
        <v>308</v>
      </c>
      <c r="CG11" s="2">
        <v>4.2000000000000003E-2</v>
      </c>
      <c r="CH11" s="2">
        <v>3.9E-2</v>
      </c>
      <c r="CI11" s="2">
        <v>4.3999999999999997E-2</v>
      </c>
      <c r="CJ11" s="2">
        <v>2.8899999999999999E-2</v>
      </c>
      <c r="CK11" s="2" t="s">
        <v>309</v>
      </c>
      <c r="CL11" s="2" t="s">
        <v>309</v>
      </c>
      <c r="CM11" s="2">
        <v>16.54</v>
      </c>
      <c r="CN11" s="2">
        <v>1.9000000000000001E-4</v>
      </c>
      <c r="CO11" s="2">
        <v>6.9999999999999999E-4</v>
      </c>
      <c r="CP11" s="2" t="s">
        <v>311</v>
      </c>
      <c r="CQ11" s="2">
        <v>2.0400000000000001E-2</v>
      </c>
      <c r="CR11" s="2">
        <v>6.7000000000000004E-2</v>
      </c>
      <c r="CS11" s="2" t="s">
        <v>312</v>
      </c>
      <c r="CT11" s="2">
        <v>1.31</v>
      </c>
      <c r="CU11" s="2">
        <v>3.3999999999999998E-3</v>
      </c>
      <c r="CV11" s="2">
        <v>2.9039999999999999</v>
      </c>
      <c r="CW11" s="2">
        <v>3.5400000000000001E-2</v>
      </c>
      <c r="CX11" s="2" t="s">
        <v>309</v>
      </c>
      <c r="CY11" s="2">
        <v>7.96</v>
      </c>
      <c r="CZ11" s="2" t="s">
        <v>309</v>
      </c>
      <c r="DA11" s="2">
        <v>7.0000000000000007E-2</v>
      </c>
      <c r="DB11" s="2">
        <v>7.0000000000000001E-3</v>
      </c>
      <c r="DC11" s="2">
        <v>7.6E-3</v>
      </c>
      <c r="DD11" s="2" t="s">
        <v>313</v>
      </c>
      <c r="DE11" s="2">
        <v>8</v>
      </c>
      <c r="DF11" s="2" t="s">
        <v>309</v>
      </c>
      <c r="DG11" s="2">
        <v>5.7299999999999997E-2</v>
      </c>
      <c r="DH11" s="2" t="s">
        <v>314</v>
      </c>
      <c r="DI11" s="2" t="s">
        <v>309</v>
      </c>
      <c r="DJ11" s="2" t="s">
        <v>309</v>
      </c>
      <c r="DK11" s="2">
        <v>8.9999999999999998E-4</v>
      </c>
      <c r="DL11" s="2" t="s">
        <v>322</v>
      </c>
      <c r="DM11" s="2">
        <v>1.4400000000000001E-3</v>
      </c>
      <c r="DN11" s="2">
        <v>2.0049999999999999</v>
      </c>
      <c r="DO11" s="2">
        <v>9.5699999999999993E-2</v>
      </c>
      <c r="DP11" s="2">
        <v>4.7E-2</v>
      </c>
      <c r="DQ11" s="2">
        <v>4.3700000000000003E-2</v>
      </c>
      <c r="DR11" s="2" t="s">
        <v>309</v>
      </c>
      <c r="DS11" s="2">
        <v>2.3E-3</v>
      </c>
      <c r="DT11" s="2">
        <v>16.62</v>
      </c>
      <c r="DU11" s="2">
        <v>1.5399999999999999E-3</v>
      </c>
      <c r="DV11" s="2">
        <v>2.3E-3</v>
      </c>
      <c r="DW11" s="2">
        <v>3.3E-3</v>
      </c>
      <c r="DX11" s="2">
        <v>0.14729999999999999</v>
      </c>
      <c r="DY11" s="2">
        <v>3.91</v>
      </c>
      <c r="DZ11" s="2">
        <v>9.7000000000000005E-4</v>
      </c>
      <c r="EA11" s="2">
        <v>1.93</v>
      </c>
      <c r="EB11" s="2">
        <v>5.7999999999999996E-3</v>
      </c>
      <c r="EC11" s="2">
        <v>3.63</v>
      </c>
      <c r="ED11" s="2">
        <v>0.21360000000000001</v>
      </c>
      <c r="EE11" s="2" t="s">
        <v>309</v>
      </c>
      <c r="EF11" s="2">
        <v>7.96</v>
      </c>
      <c r="EG11" s="2">
        <v>1.8E-3</v>
      </c>
      <c r="EH11" s="2">
        <v>0.12</v>
      </c>
      <c r="EI11" s="2">
        <v>0.19769999999999999</v>
      </c>
      <c r="EJ11" s="2">
        <v>1.21E-2</v>
      </c>
      <c r="EK11" s="2" t="s">
        <v>313</v>
      </c>
      <c r="EL11" s="2">
        <v>10.9</v>
      </c>
      <c r="EM11" s="2" t="s">
        <v>309</v>
      </c>
      <c r="EN11" s="2">
        <v>5.8799999999999998E-2</v>
      </c>
      <c r="EO11" s="2">
        <v>3.0599999999999999E-2</v>
      </c>
      <c r="EP11" s="2" t="s">
        <v>309</v>
      </c>
      <c r="EQ11" s="2" t="s">
        <v>309</v>
      </c>
      <c r="ER11" s="2">
        <v>7.0000000000000001E-3</v>
      </c>
      <c r="ES11" s="2">
        <v>0.16400000000000001</v>
      </c>
      <c r="ET11" s="2" t="s">
        <v>308</v>
      </c>
      <c r="EU11" s="2" t="s">
        <v>315</v>
      </c>
      <c r="EV11" s="2" t="s">
        <v>316</v>
      </c>
      <c r="EW11" s="2" t="s">
        <v>309</v>
      </c>
      <c r="EX11" s="2" t="s">
        <v>312</v>
      </c>
      <c r="EY11" s="2" t="s">
        <v>314</v>
      </c>
      <c r="EZ11" s="2" t="s">
        <v>317</v>
      </c>
      <c r="FA11" s="2" t="s">
        <v>314</v>
      </c>
      <c r="FB11" s="2">
        <v>1.2999999999999999E-3</v>
      </c>
      <c r="FC11" s="2" t="s">
        <v>311</v>
      </c>
      <c r="FD11" s="2" t="s">
        <v>318</v>
      </c>
      <c r="FE11" s="2" t="s">
        <v>319</v>
      </c>
      <c r="FF11" s="2">
        <v>4.0000000000000002E-4</v>
      </c>
      <c r="FG11" s="2" t="s">
        <v>317</v>
      </c>
      <c r="FH11" s="2" t="s">
        <v>320</v>
      </c>
      <c r="FI11" s="2">
        <v>3.0100000000000001E-3</v>
      </c>
      <c r="FJ11" s="2">
        <v>1.1000000000000001E-3</v>
      </c>
      <c r="FK11" s="2">
        <v>6.8999999999999997E-4</v>
      </c>
      <c r="FL11" s="2">
        <v>4.0000000000000002E-4</v>
      </c>
      <c r="FM11" s="2" t="s">
        <v>312</v>
      </c>
      <c r="FN11" s="2">
        <v>1.4E-3</v>
      </c>
      <c r="FO11" s="2" t="s">
        <v>317</v>
      </c>
      <c r="FP11" s="2" t="s">
        <v>314</v>
      </c>
      <c r="FQ11" s="2">
        <v>5.5999999999999999E-3</v>
      </c>
      <c r="FR11" s="2" t="s">
        <v>311</v>
      </c>
      <c r="FS11" s="2" t="s">
        <v>318</v>
      </c>
      <c r="FT11" s="2" t="s">
        <v>319</v>
      </c>
      <c r="FU11" s="2">
        <v>2.2000000000000001E-3</v>
      </c>
      <c r="FV11" s="2" t="s">
        <v>317</v>
      </c>
      <c r="FW11" s="2" t="s">
        <v>320</v>
      </c>
    </row>
    <row r="12" spans="1:179" s="15" customFormat="1" ht="13.2" thickBot="1" x14ac:dyDescent="0.6">
      <c r="A12" s="169">
        <v>7</v>
      </c>
      <c r="B12" s="21" t="s">
        <v>184</v>
      </c>
      <c r="C12" s="15" t="s">
        <v>94</v>
      </c>
      <c r="D12" s="15" t="s">
        <v>167</v>
      </c>
      <c r="E12" s="15" t="s">
        <v>167</v>
      </c>
      <c r="F12" s="170">
        <v>43719</v>
      </c>
      <c r="G12" s="171">
        <v>0.38541666666666669</v>
      </c>
      <c r="H12" s="172">
        <v>9559779</v>
      </c>
      <c r="I12" s="172">
        <v>566848</v>
      </c>
      <c r="J12" s="172">
        <v>135</v>
      </c>
      <c r="K12" s="15" t="s">
        <v>81</v>
      </c>
      <c r="L12" s="21" t="s">
        <v>168</v>
      </c>
      <c r="M12" s="15" t="s">
        <v>128</v>
      </c>
      <c r="N12" s="15" t="s">
        <v>79</v>
      </c>
      <c r="O12" s="15" t="s">
        <v>43</v>
      </c>
      <c r="P12" s="15" t="s">
        <v>126</v>
      </c>
      <c r="R12" s="21"/>
      <c r="S12" s="15" t="s">
        <v>74</v>
      </c>
      <c r="T12" s="15" t="s">
        <v>61</v>
      </c>
      <c r="U12" s="21"/>
      <c r="V12" s="15" t="s">
        <v>46</v>
      </c>
      <c r="W12" s="15" t="s">
        <v>47</v>
      </c>
      <c r="X12" s="21"/>
      <c r="Y12" s="21"/>
      <c r="Z12" s="15" t="s">
        <v>124</v>
      </c>
      <c r="AA12" s="21"/>
      <c r="AB12" s="21"/>
      <c r="AC12" s="21"/>
      <c r="AD12" s="22"/>
      <c r="AE12" s="15" t="s">
        <v>62</v>
      </c>
      <c r="AF12" s="15" t="s">
        <v>60</v>
      </c>
      <c r="AG12" s="21"/>
      <c r="AH12" s="21"/>
      <c r="AI12" s="21"/>
      <c r="AJ12" s="173"/>
      <c r="AK12" s="21" t="s">
        <v>48</v>
      </c>
      <c r="AL12" s="174"/>
      <c r="AM12" s="173"/>
      <c r="AN12" s="21" t="s">
        <v>48</v>
      </c>
      <c r="AO12" s="173"/>
      <c r="AP12" s="174"/>
      <c r="AQ12" s="174"/>
      <c r="AR12" s="21" t="s">
        <v>48</v>
      </c>
      <c r="AS12" s="175"/>
      <c r="AT12" s="21"/>
      <c r="AU12" s="174"/>
      <c r="AV12" s="173"/>
      <c r="AW12" s="21"/>
      <c r="AX12" s="15" t="s">
        <v>53</v>
      </c>
      <c r="AY12" s="21"/>
      <c r="AZ12" s="21"/>
      <c r="BA12" s="21"/>
      <c r="BB12" s="21"/>
      <c r="BE12" s="15" t="s">
        <v>53</v>
      </c>
      <c r="BF12" s="15" t="s">
        <v>45</v>
      </c>
      <c r="BG12" s="21"/>
      <c r="BH12" s="21"/>
      <c r="BI12" s="15" t="s">
        <v>125</v>
      </c>
      <c r="BJ12" s="176" t="s">
        <v>88</v>
      </c>
      <c r="BK12" s="168"/>
      <c r="BL12" s="168"/>
      <c r="BM12" s="15">
        <v>7</v>
      </c>
      <c r="BN12" s="15" t="s">
        <v>506</v>
      </c>
      <c r="BO12" s="15">
        <v>0.38541666666666669</v>
      </c>
      <c r="BP12" s="15" t="s">
        <v>504</v>
      </c>
      <c r="BQ12" s="15" t="s">
        <v>184</v>
      </c>
      <c r="BR12" s="15" t="s">
        <v>505</v>
      </c>
      <c r="BS12" s="15">
        <v>2</v>
      </c>
      <c r="BT12" s="15">
        <v>2.5</v>
      </c>
      <c r="BU12" s="15" t="s">
        <v>304</v>
      </c>
      <c r="BV12" s="15" t="s">
        <v>507</v>
      </c>
      <c r="BW12" s="15" t="s">
        <v>305</v>
      </c>
      <c r="BX12" s="15" t="s">
        <v>324</v>
      </c>
      <c r="BY12" s="15" t="s">
        <v>508</v>
      </c>
      <c r="BZ12" s="15" t="s">
        <v>306</v>
      </c>
      <c r="CA12" s="15" t="s">
        <v>305</v>
      </c>
      <c r="CB12" s="15" t="s">
        <v>323</v>
      </c>
      <c r="CC12" s="15" t="s">
        <v>324</v>
      </c>
      <c r="CD12" s="15" t="s">
        <v>307</v>
      </c>
      <c r="CE12" s="15" t="s">
        <v>305</v>
      </c>
      <c r="CF12" s="15" t="s">
        <v>308</v>
      </c>
      <c r="CG12" s="15" t="s">
        <v>325</v>
      </c>
      <c r="CH12" s="15" t="s">
        <v>315</v>
      </c>
      <c r="CI12" s="15" t="s">
        <v>325</v>
      </c>
      <c r="CJ12" s="15" t="s">
        <v>313</v>
      </c>
      <c r="CK12" s="15" t="s">
        <v>309</v>
      </c>
      <c r="CL12" s="15" t="s">
        <v>309</v>
      </c>
      <c r="CM12" s="15" t="s">
        <v>509</v>
      </c>
      <c r="CN12" s="15" t="s">
        <v>310</v>
      </c>
      <c r="CO12" s="15" t="s">
        <v>309</v>
      </c>
      <c r="CP12" s="15" t="s">
        <v>311</v>
      </c>
      <c r="CQ12" s="15" t="s">
        <v>326</v>
      </c>
      <c r="CR12" s="15" t="s">
        <v>327</v>
      </c>
      <c r="CS12" s="15" t="s">
        <v>312</v>
      </c>
      <c r="CT12" s="15" t="s">
        <v>510</v>
      </c>
      <c r="CU12" s="15" t="s">
        <v>311</v>
      </c>
      <c r="CV12" s="15" t="s">
        <v>324</v>
      </c>
      <c r="CW12" s="15" t="s">
        <v>309</v>
      </c>
      <c r="CX12" s="15" t="s">
        <v>309</v>
      </c>
      <c r="CY12" s="15" t="s">
        <v>511</v>
      </c>
      <c r="CZ12" s="15" t="s">
        <v>309</v>
      </c>
      <c r="DA12" s="15" t="s">
        <v>321</v>
      </c>
      <c r="DB12" s="15" t="s">
        <v>309</v>
      </c>
      <c r="DC12" s="15" t="s">
        <v>309</v>
      </c>
      <c r="DD12" s="15" t="s">
        <v>313</v>
      </c>
      <c r="DE12" s="15" t="s">
        <v>509</v>
      </c>
      <c r="DF12" s="15" t="s">
        <v>309</v>
      </c>
      <c r="DG12" s="15" t="s">
        <v>512</v>
      </c>
      <c r="DH12" s="15" t="s">
        <v>314</v>
      </c>
      <c r="DI12" s="15" t="s">
        <v>309</v>
      </c>
      <c r="DJ12" s="15" t="s">
        <v>309</v>
      </c>
      <c r="DK12" s="15" t="s">
        <v>309</v>
      </c>
      <c r="DL12" s="15" t="s">
        <v>322</v>
      </c>
      <c r="DM12" s="15" t="s">
        <v>308</v>
      </c>
      <c r="DN12" s="15" t="s">
        <v>325</v>
      </c>
      <c r="DO12" s="15" t="s">
        <v>315</v>
      </c>
      <c r="DP12" s="15" t="s">
        <v>325</v>
      </c>
      <c r="DQ12" s="15" t="s">
        <v>313</v>
      </c>
      <c r="DR12" s="15" t="s">
        <v>309</v>
      </c>
      <c r="DS12" s="15" t="s">
        <v>309</v>
      </c>
      <c r="DT12" s="15" t="s">
        <v>509</v>
      </c>
      <c r="DU12" s="15" t="s">
        <v>310</v>
      </c>
      <c r="DV12" s="15" t="s">
        <v>309</v>
      </c>
      <c r="DW12" s="15" t="s">
        <v>311</v>
      </c>
      <c r="DX12" s="15" t="s">
        <v>326</v>
      </c>
      <c r="DY12" s="15" t="s">
        <v>327</v>
      </c>
      <c r="DZ12" s="15" t="s">
        <v>312</v>
      </c>
      <c r="EA12" s="15" t="s">
        <v>510</v>
      </c>
      <c r="EB12" s="15" t="s">
        <v>311</v>
      </c>
      <c r="EC12" s="15" t="s">
        <v>324</v>
      </c>
      <c r="ED12" s="15" t="s">
        <v>309</v>
      </c>
      <c r="EE12" s="15" t="s">
        <v>309</v>
      </c>
      <c r="EF12" s="15" t="s">
        <v>511</v>
      </c>
      <c r="EG12" s="15" t="s">
        <v>309</v>
      </c>
      <c r="EH12" s="15" t="s">
        <v>321</v>
      </c>
      <c r="EI12" s="15" t="s">
        <v>309</v>
      </c>
      <c r="EJ12" s="15" t="s">
        <v>309</v>
      </c>
      <c r="EK12" s="15" t="s">
        <v>313</v>
      </c>
      <c r="EL12" s="15" t="s">
        <v>509</v>
      </c>
      <c r="EM12" s="15" t="s">
        <v>309</v>
      </c>
      <c r="EN12" s="15" t="s">
        <v>512</v>
      </c>
      <c r="EO12" s="15" t="s">
        <v>314</v>
      </c>
      <c r="EP12" s="15" t="s">
        <v>309</v>
      </c>
      <c r="EQ12" s="15" t="s">
        <v>309</v>
      </c>
      <c r="ER12" s="15" t="s">
        <v>309</v>
      </c>
      <c r="ES12" s="15" t="s">
        <v>322</v>
      </c>
      <c r="ET12" s="15" t="s">
        <v>308</v>
      </c>
      <c r="EU12" s="15" t="s">
        <v>315</v>
      </c>
      <c r="EV12" s="15" t="s">
        <v>316</v>
      </c>
      <c r="EW12" s="15" t="s">
        <v>309</v>
      </c>
      <c r="EX12" s="15" t="s">
        <v>312</v>
      </c>
      <c r="EY12" s="15" t="s">
        <v>314</v>
      </c>
      <c r="EZ12" s="15" t="s">
        <v>317</v>
      </c>
      <c r="FA12" s="15" t="s">
        <v>314</v>
      </c>
      <c r="FB12" s="15" t="s">
        <v>326</v>
      </c>
      <c r="FC12" s="15" t="s">
        <v>311</v>
      </c>
      <c r="FD12" s="15" t="s">
        <v>318</v>
      </c>
      <c r="FE12" s="15" t="s">
        <v>319</v>
      </c>
      <c r="FF12" s="15" t="s">
        <v>309</v>
      </c>
      <c r="FG12" s="15" t="s">
        <v>317</v>
      </c>
      <c r="FH12" s="15" t="s">
        <v>320</v>
      </c>
      <c r="FI12" s="15" t="s">
        <v>308</v>
      </c>
      <c r="FJ12" s="15" t="s">
        <v>315</v>
      </c>
      <c r="FK12" s="15" t="s">
        <v>316</v>
      </c>
      <c r="FL12" s="15" t="s">
        <v>309</v>
      </c>
      <c r="FM12" s="15" t="s">
        <v>312</v>
      </c>
      <c r="FN12" s="15" t="s">
        <v>314</v>
      </c>
      <c r="FO12" s="15" t="s">
        <v>317</v>
      </c>
      <c r="FP12" s="15" t="s">
        <v>314</v>
      </c>
      <c r="FQ12" s="15" t="s">
        <v>326</v>
      </c>
      <c r="FR12" s="15" t="s">
        <v>311</v>
      </c>
      <c r="FS12" s="15" t="s">
        <v>318</v>
      </c>
      <c r="FT12" s="15" t="s">
        <v>319</v>
      </c>
      <c r="FU12" s="15" t="s">
        <v>309</v>
      </c>
      <c r="FV12" s="15" t="s">
        <v>317</v>
      </c>
      <c r="FW12" s="15" t="s">
        <v>320</v>
      </c>
    </row>
    <row r="13" spans="1:179" s="2" customFormat="1" ht="14.7" thickBot="1" x14ac:dyDescent="0.6">
      <c r="A13" s="28">
        <v>8</v>
      </c>
      <c r="B13" s="25" t="s">
        <v>185</v>
      </c>
      <c r="C13" s="2" t="s">
        <v>95</v>
      </c>
      <c r="D13" s="2" t="s">
        <v>126</v>
      </c>
      <c r="E13" s="2" t="s">
        <v>127</v>
      </c>
      <c r="F13" s="177">
        <v>43657</v>
      </c>
      <c r="G13" s="178">
        <v>0.3888888888888889</v>
      </c>
      <c r="H13" s="2">
        <v>9559779</v>
      </c>
      <c r="I13" s="2">
        <v>566848</v>
      </c>
      <c r="J13" s="2">
        <v>135</v>
      </c>
      <c r="K13" s="2" t="s">
        <v>81</v>
      </c>
      <c r="L13" s="25" t="s">
        <v>128</v>
      </c>
      <c r="M13" s="2" t="s">
        <v>115</v>
      </c>
      <c r="N13" s="2" t="s">
        <v>79</v>
      </c>
      <c r="O13" s="2" t="s">
        <v>43</v>
      </c>
      <c r="P13" s="2" t="s">
        <v>126</v>
      </c>
      <c r="Q13" s="2" t="s">
        <v>80</v>
      </c>
      <c r="R13" s="25"/>
      <c r="S13" s="2" t="s">
        <v>74</v>
      </c>
      <c r="T13" s="2" t="s">
        <v>61</v>
      </c>
      <c r="U13" s="2" t="s">
        <v>84</v>
      </c>
      <c r="V13" s="2" t="s">
        <v>46</v>
      </c>
      <c r="W13" s="2" t="s">
        <v>47</v>
      </c>
      <c r="Y13" s="25" t="s">
        <v>46</v>
      </c>
      <c r="Z13" s="25"/>
      <c r="AA13" s="25"/>
      <c r="AB13" s="25"/>
      <c r="AC13" s="2" t="s">
        <v>117</v>
      </c>
      <c r="AD13" s="26" t="s">
        <v>129</v>
      </c>
      <c r="AE13" s="2" t="s">
        <v>62</v>
      </c>
      <c r="AF13" s="2" t="s">
        <v>60</v>
      </c>
      <c r="AG13" s="25"/>
      <c r="AH13" s="2" t="s">
        <v>130</v>
      </c>
      <c r="AI13" s="2" t="s">
        <v>76</v>
      </c>
      <c r="AJ13" s="179">
        <v>26.6</v>
      </c>
      <c r="AK13" s="25" t="s">
        <v>48</v>
      </c>
      <c r="AL13" s="180">
        <v>8.07</v>
      </c>
      <c r="AM13" s="179">
        <v>-76.5</v>
      </c>
      <c r="AN13" s="25" t="s">
        <v>48</v>
      </c>
      <c r="AO13" s="179">
        <v>306.10000000000002</v>
      </c>
      <c r="AP13" s="180">
        <v>188.1</v>
      </c>
      <c r="AQ13" s="180">
        <v>92.66</v>
      </c>
      <c r="AR13" s="25" t="s">
        <v>48</v>
      </c>
      <c r="AS13" s="181">
        <v>0.14199999999999999</v>
      </c>
      <c r="AT13" s="2">
        <v>5.3170000000000002</v>
      </c>
      <c r="AU13" s="180">
        <v>8.1199999999999992</v>
      </c>
      <c r="AV13" s="179">
        <v>102.9</v>
      </c>
      <c r="AW13" s="2" t="s">
        <v>46</v>
      </c>
      <c r="AX13" s="2" t="s">
        <v>53</v>
      </c>
      <c r="AY13" s="2" t="s">
        <v>53</v>
      </c>
      <c r="AZ13" s="2" t="s">
        <v>53</v>
      </c>
      <c r="BA13" s="2" t="s">
        <v>53</v>
      </c>
      <c r="BB13" s="2" t="s">
        <v>54</v>
      </c>
      <c r="BC13" s="2" t="s">
        <v>46</v>
      </c>
      <c r="BD13" s="2" t="s">
        <v>160</v>
      </c>
      <c r="BE13" s="2" t="s">
        <v>53</v>
      </c>
      <c r="BF13" s="2" t="s">
        <v>45</v>
      </c>
      <c r="BG13" s="2" t="s">
        <v>53</v>
      </c>
      <c r="BH13" s="25" t="s">
        <v>131</v>
      </c>
      <c r="BI13" s="2" t="s">
        <v>132</v>
      </c>
      <c r="BJ13" s="182" t="s">
        <v>88</v>
      </c>
      <c r="BK13" s="183" t="s">
        <v>658</v>
      </c>
      <c r="BL13" s="183" t="s">
        <v>664</v>
      </c>
      <c r="BM13" s="2">
        <v>8</v>
      </c>
      <c r="BN13" s="2" t="s">
        <v>513</v>
      </c>
      <c r="BO13" s="2">
        <v>0.3888888888888889</v>
      </c>
      <c r="BP13" s="2" t="s">
        <v>504</v>
      </c>
      <c r="BQ13" s="2" t="s">
        <v>185</v>
      </c>
      <c r="BR13" s="2" t="s">
        <v>505</v>
      </c>
      <c r="BS13" s="2">
        <v>54.4</v>
      </c>
      <c r="BT13" s="2">
        <v>66.3</v>
      </c>
      <c r="BU13" s="2" t="s">
        <v>304</v>
      </c>
      <c r="BV13" s="2">
        <v>2.577</v>
      </c>
      <c r="BW13" s="2" t="s">
        <v>305</v>
      </c>
      <c r="BX13" s="2">
        <v>8.1000000000000003E-2</v>
      </c>
      <c r="BY13" s="2">
        <v>29.09</v>
      </c>
      <c r="BZ13" s="2" t="s">
        <v>306</v>
      </c>
      <c r="CA13" s="2" t="s">
        <v>305</v>
      </c>
      <c r="CB13" s="2">
        <v>7.2569999999999997</v>
      </c>
      <c r="CC13" s="2">
        <v>1.639</v>
      </c>
      <c r="CD13" s="2" t="s">
        <v>307</v>
      </c>
      <c r="CE13" s="2" t="s">
        <v>305</v>
      </c>
      <c r="CF13" s="2">
        <v>6.0499999999999998E-3</v>
      </c>
      <c r="CG13" s="2">
        <v>2.5999999999999999E-2</v>
      </c>
      <c r="CH13" s="2">
        <v>4.7100000000000003E-2</v>
      </c>
      <c r="CI13" s="2">
        <v>0.05</v>
      </c>
      <c r="CJ13" s="2">
        <v>3.1E-2</v>
      </c>
      <c r="CK13" s="2" t="s">
        <v>309</v>
      </c>
      <c r="CL13" s="2" t="s">
        <v>309</v>
      </c>
      <c r="CM13" s="2">
        <v>17.64</v>
      </c>
      <c r="CN13" s="2">
        <v>2.1000000000000001E-4</v>
      </c>
      <c r="CO13" s="2">
        <v>3.0000000000000001E-3</v>
      </c>
      <c r="CP13" s="2" t="s">
        <v>311</v>
      </c>
      <c r="CQ13" s="2">
        <v>0.35289999999999999</v>
      </c>
      <c r="CR13" s="2">
        <v>0.06</v>
      </c>
      <c r="CS13" s="2">
        <v>5.0000000000000001E-4</v>
      </c>
      <c r="CT13" s="2">
        <v>1.27</v>
      </c>
      <c r="CU13" s="2">
        <v>3.8999999999999998E-3</v>
      </c>
      <c r="CV13" s="2">
        <v>2.9260000000000002</v>
      </c>
      <c r="CW13" s="2">
        <v>9.8799999999999999E-2</v>
      </c>
      <c r="CX13" s="2" t="s">
        <v>309</v>
      </c>
      <c r="CY13" s="2">
        <v>10.92</v>
      </c>
      <c r="CZ13" s="2">
        <v>2E-3</v>
      </c>
      <c r="DA13" s="2" t="s">
        <v>321</v>
      </c>
      <c r="DB13" s="2">
        <v>3.5000000000000001E-3</v>
      </c>
      <c r="DC13" s="2">
        <v>1.2200000000000001E-2</v>
      </c>
      <c r="DD13" s="2" t="s">
        <v>313</v>
      </c>
      <c r="DE13" s="2">
        <v>8</v>
      </c>
      <c r="DF13" s="2" t="s">
        <v>309</v>
      </c>
      <c r="DG13" s="2">
        <v>5.9900000000000002E-2</v>
      </c>
      <c r="DH13" s="2" t="s">
        <v>314</v>
      </c>
      <c r="DI13" s="2" t="s">
        <v>309</v>
      </c>
      <c r="DJ13" s="2" t="s">
        <v>309</v>
      </c>
      <c r="DK13" s="2">
        <v>8.0000000000000004E-4</v>
      </c>
      <c r="DL13" s="2" t="s">
        <v>322</v>
      </c>
      <c r="DM13" s="2">
        <v>1.358E-2</v>
      </c>
      <c r="DN13" s="2">
        <v>7.3739999999999997</v>
      </c>
      <c r="DO13" s="2">
        <v>0.37519999999999998</v>
      </c>
      <c r="DP13" s="2">
        <v>5.2999999999999999E-2</v>
      </c>
      <c r="DQ13" s="2">
        <v>9.5500000000000002E-2</v>
      </c>
      <c r="DR13" s="2" t="s">
        <v>309</v>
      </c>
      <c r="DS13" s="2">
        <v>7.4999999999999997E-3</v>
      </c>
      <c r="DT13" s="2">
        <v>22.41</v>
      </c>
      <c r="DU13" s="2">
        <v>7.9900000000000006E-3</v>
      </c>
      <c r="DV13" s="2">
        <v>9.1000000000000004E-3</v>
      </c>
      <c r="DW13" s="2">
        <v>1.2E-2</v>
      </c>
      <c r="DX13" s="2">
        <v>0.95469999999999999</v>
      </c>
      <c r="DY13" s="2">
        <v>17.46</v>
      </c>
      <c r="DZ13" s="2">
        <v>5.4900000000000001E-3</v>
      </c>
      <c r="EA13" s="2">
        <v>3.81</v>
      </c>
      <c r="EB13" s="2">
        <v>1.0699999999999999E-2</v>
      </c>
      <c r="EC13" s="2">
        <v>7.1349999999999998</v>
      </c>
      <c r="ED13" s="2">
        <v>0.97650000000000003</v>
      </c>
      <c r="EE13" s="2" t="s">
        <v>309</v>
      </c>
      <c r="EF13" s="2">
        <v>10.92</v>
      </c>
      <c r="EG13" s="2">
        <v>7.6E-3</v>
      </c>
      <c r="EH13" s="2">
        <v>0.18</v>
      </c>
      <c r="EI13" s="2">
        <v>0.66</v>
      </c>
      <c r="EJ13" s="2">
        <v>2.92E-2</v>
      </c>
      <c r="EK13" s="2">
        <v>9.1999999999999998E-3</v>
      </c>
      <c r="EL13" s="2">
        <v>16.5</v>
      </c>
      <c r="EM13" s="2" t="s">
        <v>309</v>
      </c>
      <c r="EN13" s="2">
        <v>7.2900000000000006E-2</v>
      </c>
      <c r="EO13" s="2">
        <v>9.6799999999999997E-2</v>
      </c>
      <c r="EP13" s="2">
        <v>2.9999999999999997E-4</v>
      </c>
      <c r="EQ13" s="2" t="s">
        <v>309</v>
      </c>
      <c r="ER13" s="2">
        <v>2.52E-2</v>
      </c>
      <c r="ES13" s="2">
        <v>0.79200000000000004</v>
      </c>
      <c r="ET13" s="2" t="s">
        <v>308</v>
      </c>
      <c r="EU13" s="2" t="s">
        <v>315</v>
      </c>
      <c r="EV13" s="2" t="s">
        <v>316</v>
      </c>
      <c r="EW13" s="2" t="s">
        <v>309</v>
      </c>
      <c r="EX13" s="2" t="s">
        <v>312</v>
      </c>
      <c r="EY13" s="2" t="s">
        <v>314</v>
      </c>
      <c r="EZ13" s="2" t="s">
        <v>317</v>
      </c>
      <c r="FA13" s="2" t="s">
        <v>314</v>
      </c>
      <c r="FB13" s="2">
        <v>1.8E-3</v>
      </c>
      <c r="FC13" s="2" t="s">
        <v>311</v>
      </c>
      <c r="FD13" s="2" t="s">
        <v>318</v>
      </c>
      <c r="FE13" s="2" t="s">
        <v>319</v>
      </c>
      <c r="FF13" s="2">
        <v>5.9999999999999995E-4</v>
      </c>
      <c r="FG13" s="2" t="s">
        <v>317</v>
      </c>
      <c r="FH13" s="2" t="s">
        <v>320</v>
      </c>
      <c r="FI13" s="2">
        <v>5.9699999999999996E-3</v>
      </c>
      <c r="FJ13" s="2">
        <v>4.3E-3</v>
      </c>
      <c r="FK13" s="2">
        <v>2.2200000000000002E-3</v>
      </c>
      <c r="FL13" s="2">
        <v>8.0000000000000004E-4</v>
      </c>
      <c r="FM13" s="2" t="s">
        <v>312</v>
      </c>
      <c r="FN13" s="2">
        <v>3.0000000000000001E-3</v>
      </c>
      <c r="FO13" s="2" t="s">
        <v>317</v>
      </c>
      <c r="FP13" s="2" t="s">
        <v>314</v>
      </c>
      <c r="FQ13" s="2">
        <v>1.6299999999999999E-2</v>
      </c>
      <c r="FR13" s="2" t="s">
        <v>311</v>
      </c>
      <c r="FS13" s="2" t="s">
        <v>318</v>
      </c>
      <c r="FT13" s="2">
        <v>4.4999999999999999E-4</v>
      </c>
      <c r="FU13" s="2">
        <v>6.1999999999999998E-3</v>
      </c>
      <c r="FV13" s="2" t="s">
        <v>317</v>
      </c>
      <c r="FW13" s="2" t="s">
        <v>320</v>
      </c>
    </row>
    <row r="14" spans="1:179" s="2" customFormat="1" ht="13.2" thickBot="1" x14ac:dyDescent="0.6">
      <c r="A14" s="28">
        <v>9</v>
      </c>
      <c r="B14" s="7" t="s">
        <v>186</v>
      </c>
      <c r="C14" s="4" t="s">
        <v>96</v>
      </c>
      <c r="D14" s="4" t="s">
        <v>133</v>
      </c>
      <c r="E14" s="4" t="s">
        <v>134</v>
      </c>
      <c r="F14" s="5">
        <v>43657</v>
      </c>
      <c r="G14" s="6">
        <v>0.42499999999999999</v>
      </c>
      <c r="H14" s="4">
        <v>9559873</v>
      </c>
      <c r="I14" s="4">
        <v>566647</v>
      </c>
      <c r="J14" s="4">
        <v>137</v>
      </c>
      <c r="K14" s="4" t="s">
        <v>81</v>
      </c>
      <c r="L14" s="7" t="s">
        <v>128</v>
      </c>
      <c r="M14" s="4" t="s">
        <v>115</v>
      </c>
      <c r="N14" s="4" t="s">
        <v>79</v>
      </c>
      <c r="O14" s="4" t="s">
        <v>43</v>
      </c>
      <c r="P14" s="4" t="s">
        <v>126</v>
      </c>
      <c r="Q14" s="4" t="s">
        <v>80</v>
      </c>
      <c r="R14" s="7"/>
      <c r="S14" s="4" t="s">
        <v>74</v>
      </c>
      <c r="T14" s="4" t="s">
        <v>61</v>
      </c>
      <c r="U14" s="4" t="s">
        <v>84</v>
      </c>
      <c r="V14" s="4" t="s">
        <v>46</v>
      </c>
      <c r="W14" s="4" t="s">
        <v>47</v>
      </c>
      <c r="X14" s="4"/>
      <c r="Y14" s="7" t="s">
        <v>46</v>
      </c>
      <c r="Z14" s="7"/>
      <c r="AA14" s="7"/>
      <c r="AB14" s="7"/>
      <c r="AC14" s="4" t="s">
        <v>117</v>
      </c>
      <c r="AD14" s="20" t="s">
        <v>135</v>
      </c>
      <c r="AE14" s="4" t="s">
        <v>62</v>
      </c>
      <c r="AF14" s="4" t="s">
        <v>60</v>
      </c>
      <c r="AG14" s="7"/>
      <c r="AH14" s="4" t="s">
        <v>50</v>
      </c>
      <c r="AI14" s="4" t="s">
        <v>51</v>
      </c>
      <c r="AJ14" s="8">
        <v>29</v>
      </c>
      <c r="AK14" s="7" t="s">
        <v>48</v>
      </c>
      <c r="AL14" s="9">
        <v>8.35</v>
      </c>
      <c r="AM14" s="8">
        <v>-92.8</v>
      </c>
      <c r="AN14" s="7" t="s">
        <v>48</v>
      </c>
      <c r="AO14" s="8">
        <v>304.8</v>
      </c>
      <c r="AP14" s="9">
        <v>945.1</v>
      </c>
      <c r="AQ14" s="9">
        <v>463.6</v>
      </c>
      <c r="AR14" s="7" t="s">
        <v>48</v>
      </c>
      <c r="AS14" s="10">
        <v>0.51600000000000001</v>
      </c>
      <c r="AT14" s="4">
        <v>1.0580000000000001</v>
      </c>
      <c r="AU14" s="9">
        <v>8.92</v>
      </c>
      <c r="AV14" s="8">
        <v>117.7</v>
      </c>
      <c r="AW14" s="4" t="s">
        <v>53</v>
      </c>
      <c r="AX14" s="4" t="s">
        <v>53</v>
      </c>
      <c r="AY14" s="4" t="s">
        <v>53</v>
      </c>
      <c r="AZ14" s="4" t="s">
        <v>53</v>
      </c>
      <c r="BA14" s="4" t="s">
        <v>53</v>
      </c>
      <c r="BB14" s="4" t="s">
        <v>54</v>
      </c>
      <c r="BC14" s="4" t="s">
        <v>53</v>
      </c>
      <c r="BD14" s="4"/>
      <c r="BE14" s="4" t="s">
        <v>53</v>
      </c>
      <c r="BF14" s="4" t="s">
        <v>45</v>
      </c>
      <c r="BG14" s="4" t="s">
        <v>53</v>
      </c>
      <c r="BH14" s="7" t="s">
        <v>136</v>
      </c>
      <c r="BI14" s="19" t="s">
        <v>137</v>
      </c>
      <c r="BJ14" s="29" t="s">
        <v>88</v>
      </c>
      <c r="BK14" s="164" t="s">
        <v>661</v>
      </c>
      <c r="BL14" s="164" t="s">
        <v>666</v>
      </c>
      <c r="BM14" s="4">
        <v>9</v>
      </c>
      <c r="BN14" s="4" t="s">
        <v>513</v>
      </c>
      <c r="BO14" s="4">
        <v>0.42499999999999999</v>
      </c>
      <c r="BP14" s="4" t="s">
        <v>504</v>
      </c>
      <c r="BQ14" s="4" t="s">
        <v>186</v>
      </c>
      <c r="BR14" s="4" t="s">
        <v>505</v>
      </c>
      <c r="BS14" s="4">
        <v>79.400000000000006</v>
      </c>
      <c r="BT14" s="4">
        <v>96.9</v>
      </c>
      <c r="BU14" s="4" t="s">
        <v>304</v>
      </c>
      <c r="BV14" s="4">
        <v>57.78</v>
      </c>
      <c r="BW14" s="4" t="s">
        <v>305</v>
      </c>
      <c r="BX14" s="2">
        <v>0.29699999999999999</v>
      </c>
      <c r="BY14" s="2">
        <v>288.2</v>
      </c>
      <c r="BZ14" s="2" t="s">
        <v>306</v>
      </c>
      <c r="CA14" s="2" t="s">
        <v>305</v>
      </c>
      <c r="CB14" s="2" t="s">
        <v>323</v>
      </c>
      <c r="CC14" s="2" t="s">
        <v>324</v>
      </c>
      <c r="CD14" s="2" t="s">
        <v>307</v>
      </c>
      <c r="CE14" s="2" t="s">
        <v>305</v>
      </c>
      <c r="CF14" s="2" t="s">
        <v>308</v>
      </c>
      <c r="CG14" s="2" t="s">
        <v>325</v>
      </c>
      <c r="CH14" s="2">
        <v>5.0000000000000001E-4</v>
      </c>
      <c r="CI14" s="2">
        <v>0.152</v>
      </c>
      <c r="CJ14" s="2">
        <v>7.5700000000000003E-2</v>
      </c>
      <c r="CK14" s="2" t="s">
        <v>309</v>
      </c>
      <c r="CL14" s="2" t="s">
        <v>309</v>
      </c>
      <c r="CM14" s="2">
        <v>72.239999999999995</v>
      </c>
      <c r="CN14" s="2" t="s">
        <v>310</v>
      </c>
      <c r="CO14" s="2" t="s">
        <v>309</v>
      </c>
      <c r="CP14" s="2" t="s">
        <v>311</v>
      </c>
      <c r="CQ14" s="2">
        <v>5.0000000000000001E-4</v>
      </c>
      <c r="CR14" s="2" t="s">
        <v>327</v>
      </c>
      <c r="CS14" s="2" t="s">
        <v>312</v>
      </c>
      <c r="CT14" s="2">
        <v>2.0299999999999998</v>
      </c>
      <c r="CU14" s="2">
        <v>3.1800000000000002E-2</v>
      </c>
      <c r="CV14" s="2">
        <v>23.6</v>
      </c>
      <c r="CW14" s="2">
        <v>3.0000000000000001E-3</v>
      </c>
      <c r="CX14" s="2" t="s">
        <v>309</v>
      </c>
      <c r="CY14" s="2">
        <v>75.819999999999993</v>
      </c>
      <c r="CZ14" s="2" t="s">
        <v>309</v>
      </c>
      <c r="DA14" s="2" t="s">
        <v>321</v>
      </c>
      <c r="DB14" s="2" t="s">
        <v>309</v>
      </c>
      <c r="DC14" s="2" t="s">
        <v>309</v>
      </c>
      <c r="DD14" s="2" t="s">
        <v>313</v>
      </c>
      <c r="DE14" s="2">
        <v>9.6999999999999993</v>
      </c>
      <c r="DF14" s="2" t="s">
        <v>309</v>
      </c>
      <c r="DG14" s="2">
        <v>0.61829999999999996</v>
      </c>
      <c r="DH14" s="2" t="s">
        <v>314</v>
      </c>
      <c r="DI14" s="2" t="s">
        <v>309</v>
      </c>
      <c r="DJ14" s="2">
        <v>5.0000000000000001E-4</v>
      </c>
      <c r="DK14" s="2">
        <v>1.6000000000000001E-3</v>
      </c>
      <c r="DL14" s="2" t="s">
        <v>322</v>
      </c>
      <c r="DM14" s="2" t="s">
        <v>308</v>
      </c>
      <c r="DN14" s="2">
        <v>1.2E-2</v>
      </c>
      <c r="DO14" s="2">
        <v>5.0000000000000001E-4</v>
      </c>
      <c r="DP14" s="2">
        <v>0.154</v>
      </c>
      <c r="DQ14" s="2">
        <v>7.5700000000000003E-2</v>
      </c>
      <c r="DR14" s="2" t="s">
        <v>309</v>
      </c>
      <c r="DS14" s="2" t="s">
        <v>309</v>
      </c>
      <c r="DT14" s="2">
        <v>74.349999999999994</v>
      </c>
      <c r="DU14" s="2" t="s">
        <v>310</v>
      </c>
      <c r="DV14" s="2" t="s">
        <v>309</v>
      </c>
      <c r="DW14" s="2" t="s">
        <v>311</v>
      </c>
      <c r="DX14" s="2">
        <v>5.9999999999999995E-4</v>
      </c>
      <c r="DY14" s="2">
        <v>4.4999999999999998E-2</v>
      </c>
      <c r="DZ14" s="2" t="s">
        <v>312</v>
      </c>
      <c r="EA14" s="2">
        <v>2.09</v>
      </c>
      <c r="EB14" s="2">
        <v>3.1800000000000002E-2</v>
      </c>
      <c r="EC14" s="2">
        <v>23.67</v>
      </c>
      <c r="ED14" s="2">
        <v>7.0000000000000001E-3</v>
      </c>
      <c r="EE14" s="2" t="s">
        <v>309</v>
      </c>
      <c r="EF14" s="2">
        <v>75.819999999999993</v>
      </c>
      <c r="EG14" s="2" t="s">
        <v>309</v>
      </c>
      <c r="EH14" s="2" t="s">
        <v>321</v>
      </c>
      <c r="EI14" s="2" t="s">
        <v>309</v>
      </c>
      <c r="EJ14" s="2" t="s">
        <v>309</v>
      </c>
      <c r="EK14" s="2" t="s">
        <v>313</v>
      </c>
      <c r="EL14" s="2">
        <v>9.9</v>
      </c>
      <c r="EM14" s="2" t="s">
        <v>309</v>
      </c>
      <c r="EN14" s="2">
        <v>0.61829999999999996</v>
      </c>
      <c r="EO14" s="2" t="s">
        <v>314</v>
      </c>
      <c r="EP14" s="2" t="s">
        <v>309</v>
      </c>
      <c r="EQ14" s="2">
        <v>5.0000000000000001E-4</v>
      </c>
      <c r="ER14" s="2">
        <v>1.6000000000000001E-3</v>
      </c>
      <c r="ES14" s="2">
        <v>1.4E-2</v>
      </c>
      <c r="ET14" s="2" t="s">
        <v>308</v>
      </c>
      <c r="EU14" s="2" t="s">
        <v>315</v>
      </c>
      <c r="EV14" s="2" t="s">
        <v>316</v>
      </c>
      <c r="EW14" s="2" t="s">
        <v>309</v>
      </c>
      <c r="EX14" s="2" t="s">
        <v>312</v>
      </c>
      <c r="EY14" s="2" t="s">
        <v>314</v>
      </c>
      <c r="EZ14" s="2" t="s">
        <v>317</v>
      </c>
      <c r="FA14" s="2" t="s">
        <v>314</v>
      </c>
      <c r="FB14" s="2">
        <v>4.0000000000000002E-4</v>
      </c>
      <c r="FC14" s="2" t="s">
        <v>311</v>
      </c>
      <c r="FD14" s="2" t="s">
        <v>318</v>
      </c>
      <c r="FE14" s="2" t="s">
        <v>319</v>
      </c>
      <c r="FF14" s="2" t="s">
        <v>309</v>
      </c>
      <c r="FG14" s="2" t="s">
        <v>317</v>
      </c>
      <c r="FH14" s="2" t="s">
        <v>320</v>
      </c>
      <c r="FI14" s="2" t="s">
        <v>308</v>
      </c>
      <c r="FJ14" s="2" t="s">
        <v>315</v>
      </c>
      <c r="FK14" s="2" t="s">
        <v>316</v>
      </c>
      <c r="FL14" s="2" t="s">
        <v>309</v>
      </c>
      <c r="FM14" s="2" t="s">
        <v>312</v>
      </c>
      <c r="FN14" s="2" t="s">
        <v>314</v>
      </c>
      <c r="FO14" s="2" t="s">
        <v>317</v>
      </c>
      <c r="FP14" s="2" t="s">
        <v>314</v>
      </c>
      <c r="FQ14" s="2">
        <v>5.0000000000000001E-4</v>
      </c>
      <c r="FR14" s="2" t="s">
        <v>311</v>
      </c>
      <c r="FS14" s="2" t="s">
        <v>318</v>
      </c>
      <c r="FT14" s="2" t="s">
        <v>319</v>
      </c>
      <c r="FU14" s="2" t="s">
        <v>309</v>
      </c>
      <c r="FV14" s="2" t="s">
        <v>317</v>
      </c>
      <c r="FW14" s="2" t="s">
        <v>320</v>
      </c>
    </row>
    <row r="15" spans="1:179" s="2" customFormat="1" ht="14.7" thickBot="1" x14ac:dyDescent="0.6">
      <c r="A15" s="28">
        <v>10</v>
      </c>
      <c r="B15" s="7" t="s">
        <v>187</v>
      </c>
      <c r="C15" s="4" t="s">
        <v>97</v>
      </c>
      <c r="D15" s="4" t="s">
        <v>79</v>
      </c>
      <c r="E15" s="4" t="s">
        <v>112</v>
      </c>
      <c r="F15" s="5">
        <v>43657</v>
      </c>
      <c r="G15" s="6">
        <v>0.44861111111111113</v>
      </c>
      <c r="H15" s="4">
        <v>9560046</v>
      </c>
      <c r="I15" s="4">
        <v>566759</v>
      </c>
      <c r="J15" s="4">
        <v>130</v>
      </c>
      <c r="K15" s="4" t="s">
        <v>81</v>
      </c>
      <c r="L15" s="4" t="s">
        <v>128</v>
      </c>
      <c r="M15" s="4" t="s">
        <v>115</v>
      </c>
      <c r="N15" s="4" t="s">
        <v>79</v>
      </c>
      <c r="O15" s="4" t="s">
        <v>43</v>
      </c>
      <c r="P15" s="4" t="s">
        <v>126</v>
      </c>
      <c r="Q15" s="4" t="s">
        <v>80</v>
      </c>
      <c r="R15" s="7"/>
      <c r="S15" s="4" t="s">
        <v>74</v>
      </c>
      <c r="T15" s="4" t="s">
        <v>61</v>
      </c>
      <c r="U15" s="4" t="s">
        <v>84</v>
      </c>
      <c r="V15" s="4" t="s">
        <v>46</v>
      </c>
      <c r="W15" s="4" t="s">
        <v>47</v>
      </c>
      <c r="X15" s="4"/>
      <c r="Y15" s="7" t="s">
        <v>46</v>
      </c>
      <c r="Z15" s="7"/>
      <c r="AA15" s="7"/>
      <c r="AB15" s="7"/>
      <c r="AC15" s="4" t="s">
        <v>117</v>
      </c>
      <c r="AD15" s="17" t="s">
        <v>138</v>
      </c>
      <c r="AE15" s="4" t="s">
        <v>62</v>
      </c>
      <c r="AF15" s="4" t="s">
        <v>60</v>
      </c>
      <c r="AG15" s="7"/>
      <c r="AH15" s="4" t="s">
        <v>130</v>
      </c>
      <c r="AI15" s="4" t="s">
        <v>76</v>
      </c>
      <c r="AJ15" s="8">
        <v>28</v>
      </c>
      <c r="AK15" s="7" t="s">
        <v>48</v>
      </c>
      <c r="AL15" s="9">
        <v>8.08</v>
      </c>
      <c r="AM15" s="8">
        <v>-77.2</v>
      </c>
      <c r="AN15" s="7" t="s">
        <v>48</v>
      </c>
      <c r="AO15" s="8">
        <v>345.1</v>
      </c>
      <c r="AP15" s="9">
        <v>197.9</v>
      </c>
      <c r="AQ15" s="9">
        <v>97.45</v>
      </c>
      <c r="AR15" s="7" t="s">
        <v>48</v>
      </c>
      <c r="AS15" s="10">
        <v>0.14699999999999999</v>
      </c>
      <c r="AT15" s="10">
        <v>5.0540000000000003</v>
      </c>
      <c r="AU15" s="9">
        <v>7.85</v>
      </c>
      <c r="AV15" s="8">
        <v>101</v>
      </c>
      <c r="AW15" s="4" t="s">
        <v>46</v>
      </c>
      <c r="AX15" s="4" t="s">
        <v>53</v>
      </c>
      <c r="AY15" s="4" t="s">
        <v>53</v>
      </c>
      <c r="AZ15" s="4" t="s">
        <v>53</v>
      </c>
      <c r="BA15" s="4" t="s">
        <v>53</v>
      </c>
      <c r="BB15" s="4" t="s">
        <v>54</v>
      </c>
      <c r="BC15" s="4" t="s">
        <v>46</v>
      </c>
      <c r="BD15" s="4" t="s">
        <v>87</v>
      </c>
      <c r="BE15" s="4" t="s">
        <v>53</v>
      </c>
      <c r="BF15" s="4" t="s">
        <v>45</v>
      </c>
      <c r="BG15" s="4" t="s">
        <v>75</v>
      </c>
      <c r="BH15" s="4" t="s">
        <v>139</v>
      </c>
      <c r="BI15" s="4" t="s">
        <v>140</v>
      </c>
      <c r="BJ15" s="29" t="s">
        <v>88</v>
      </c>
      <c r="BK15" s="164" t="s">
        <v>658</v>
      </c>
      <c r="BL15" s="165" t="s">
        <v>664</v>
      </c>
      <c r="BM15" s="4">
        <v>10</v>
      </c>
      <c r="BN15" s="4" t="s">
        <v>513</v>
      </c>
      <c r="BO15" s="4">
        <v>0.44861111111111113</v>
      </c>
      <c r="BP15" s="4" t="s">
        <v>504</v>
      </c>
      <c r="BQ15" s="4" t="s">
        <v>187</v>
      </c>
      <c r="BR15" s="4" t="s">
        <v>505</v>
      </c>
      <c r="BS15" s="4">
        <v>57.4</v>
      </c>
      <c r="BT15" s="4">
        <v>70.099999999999994</v>
      </c>
      <c r="BU15" s="4" t="s">
        <v>304</v>
      </c>
      <c r="BV15" s="4">
        <v>2.8290000000000002</v>
      </c>
      <c r="BW15" s="4" t="s">
        <v>305</v>
      </c>
      <c r="BX15" s="2">
        <v>0.115</v>
      </c>
      <c r="BY15" s="2">
        <v>32.159999999999997</v>
      </c>
      <c r="BZ15" s="2" t="s">
        <v>306</v>
      </c>
      <c r="CA15" s="2" t="s">
        <v>305</v>
      </c>
      <c r="CB15" s="2">
        <v>8.1189999999999998</v>
      </c>
      <c r="CC15" s="2">
        <v>1.8340000000000001</v>
      </c>
      <c r="CD15" s="2">
        <v>8.2000000000000003E-2</v>
      </c>
      <c r="CE15" s="2">
        <v>2.5000000000000001E-2</v>
      </c>
      <c r="CF15" s="2">
        <v>6.0499999999999998E-3</v>
      </c>
      <c r="CG15" s="2">
        <v>2.5999999999999999E-2</v>
      </c>
      <c r="CH15" s="2">
        <v>5.7799999999999997E-2</v>
      </c>
      <c r="CI15" s="2">
        <v>6.2E-2</v>
      </c>
      <c r="CJ15" s="2">
        <v>8.6400000000000005E-2</v>
      </c>
      <c r="CK15" s="2" t="s">
        <v>309</v>
      </c>
      <c r="CL15" s="2" t="s">
        <v>309</v>
      </c>
      <c r="CM15" s="2">
        <v>19.36</v>
      </c>
      <c r="CN15" s="2">
        <v>5.6999999999999998E-4</v>
      </c>
      <c r="CO15" s="2">
        <v>3.3999999999999998E-3</v>
      </c>
      <c r="CP15" s="2" t="s">
        <v>311</v>
      </c>
      <c r="CQ15" s="2">
        <v>0.36</v>
      </c>
      <c r="CR15" s="2">
        <v>0.05</v>
      </c>
      <c r="CS15" s="2">
        <v>2.4000000000000001E-4</v>
      </c>
      <c r="CT15" s="2">
        <v>1.44</v>
      </c>
      <c r="CU15" s="2">
        <v>4.0000000000000001E-3</v>
      </c>
      <c r="CV15" s="2">
        <v>3.0880000000000001</v>
      </c>
      <c r="CW15" s="2">
        <v>0.12239999999999999</v>
      </c>
      <c r="CX15" s="2" t="s">
        <v>309</v>
      </c>
      <c r="CY15" s="2">
        <v>11.51</v>
      </c>
      <c r="CZ15" s="2">
        <v>2.0999999999999999E-3</v>
      </c>
      <c r="DA15" s="2" t="s">
        <v>321</v>
      </c>
      <c r="DB15" s="2">
        <v>2.3999999999999998E-3</v>
      </c>
      <c r="DC15" s="2">
        <v>1.4800000000000001E-2</v>
      </c>
      <c r="DD15" s="2" t="s">
        <v>313</v>
      </c>
      <c r="DE15" s="2">
        <v>7.8</v>
      </c>
      <c r="DF15" s="2" t="s">
        <v>309</v>
      </c>
      <c r="DG15" s="2">
        <v>6.4399999999999999E-2</v>
      </c>
      <c r="DH15" s="2" t="s">
        <v>314</v>
      </c>
      <c r="DI15" s="2" t="s">
        <v>309</v>
      </c>
      <c r="DJ15" s="2" t="s">
        <v>309</v>
      </c>
      <c r="DK15" s="2">
        <v>8.0000000000000004E-4</v>
      </c>
      <c r="DL15" s="2">
        <v>2.5999999999999999E-2</v>
      </c>
      <c r="DM15" s="2">
        <v>1.4500000000000001E-2</v>
      </c>
      <c r="DN15" s="2">
        <v>8.0920000000000005</v>
      </c>
      <c r="DO15" s="2">
        <v>0.4345</v>
      </c>
      <c r="DP15" s="2">
        <v>6.2E-2</v>
      </c>
      <c r="DQ15" s="2">
        <v>0.1045</v>
      </c>
      <c r="DR15" s="2" t="s">
        <v>309</v>
      </c>
      <c r="DS15" s="2">
        <v>8.0000000000000002E-3</v>
      </c>
      <c r="DT15" s="2">
        <v>24.34</v>
      </c>
      <c r="DU15" s="2">
        <v>9.5099999999999994E-3</v>
      </c>
      <c r="DV15" s="2">
        <v>1.0200000000000001E-2</v>
      </c>
      <c r="DW15" s="2">
        <v>1.3599999999999999E-2</v>
      </c>
      <c r="DX15" s="2">
        <v>1.0109999999999999</v>
      </c>
      <c r="DY15" s="2">
        <v>19.86</v>
      </c>
      <c r="DZ15" s="2">
        <v>5.0600000000000003E-3</v>
      </c>
      <c r="EA15" s="2">
        <v>4.04</v>
      </c>
      <c r="EB15" s="2">
        <v>1.21E-2</v>
      </c>
      <c r="EC15" s="2">
        <v>7.8090000000000002</v>
      </c>
      <c r="ED15" s="2">
        <v>1.07</v>
      </c>
      <c r="EE15" s="2" t="s">
        <v>309</v>
      </c>
      <c r="EF15" s="2">
        <v>11.51</v>
      </c>
      <c r="EG15" s="2">
        <v>7.9000000000000008E-3</v>
      </c>
      <c r="EH15" s="2">
        <v>0.21</v>
      </c>
      <c r="EI15" s="2">
        <v>0.73360000000000003</v>
      </c>
      <c r="EJ15" s="2">
        <v>3.3599999999999998E-2</v>
      </c>
      <c r="EK15" s="2">
        <v>1.0200000000000001E-2</v>
      </c>
      <c r="EL15" s="2">
        <v>18</v>
      </c>
      <c r="EM15" s="2">
        <v>2.9999999999999997E-4</v>
      </c>
      <c r="EN15" s="2">
        <v>7.51E-2</v>
      </c>
      <c r="EO15" s="2">
        <v>0.1114</v>
      </c>
      <c r="EP15" s="2">
        <v>2.9999999999999997E-4</v>
      </c>
      <c r="EQ15" s="2" t="s">
        <v>309</v>
      </c>
      <c r="ER15" s="2">
        <v>2.93E-2</v>
      </c>
      <c r="ES15" s="2">
        <v>0.91300000000000003</v>
      </c>
      <c r="ET15" s="2" t="s">
        <v>308</v>
      </c>
      <c r="EU15" s="2" t="s">
        <v>315</v>
      </c>
      <c r="EV15" s="2" t="s">
        <v>316</v>
      </c>
      <c r="EW15" s="2" t="s">
        <v>309</v>
      </c>
      <c r="EX15" s="2" t="s">
        <v>312</v>
      </c>
      <c r="EY15" s="2" t="s">
        <v>314</v>
      </c>
      <c r="EZ15" s="2" t="s">
        <v>317</v>
      </c>
      <c r="FA15" s="2" t="s">
        <v>314</v>
      </c>
      <c r="FB15" s="2">
        <v>2.0999999999999999E-3</v>
      </c>
      <c r="FC15" s="2" t="s">
        <v>311</v>
      </c>
      <c r="FD15" s="2" t="s">
        <v>318</v>
      </c>
      <c r="FE15" s="2" t="s">
        <v>319</v>
      </c>
      <c r="FF15" s="2">
        <v>5.9999999999999995E-4</v>
      </c>
      <c r="FG15" s="2" t="s">
        <v>317</v>
      </c>
      <c r="FH15" s="2" t="s">
        <v>320</v>
      </c>
      <c r="FI15" s="2">
        <v>6.9899999999999997E-3</v>
      </c>
      <c r="FJ15" s="2">
        <v>4.8999999999999998E-3</v>
      </c>
      <c r="FK15" s="2">
        <v>2.5799999999999998E-3</v>
      </c>
      <c r="FL15" s="2">
        <v>8.0000000000000004E-4</v>
      </c>
      <c r="FM15" s="2" t="s">
        <v>312</v>
      </c>
      <c r="FN15" s="2">
        <v>3.5000000000000001E-3</v>
      </c>
      <c r="FO15" s="2" t="s">
        <v>317</v>
      </c>
      <c r="FP15" s="2" t="s">
        <v>314</v>
      </c>
      <c r="FQ15" s="2">
        <v>1.7999999999999999E-2</v>
      </c>
      <c r="FR15" s="2" t="s">
        <v>311</v>
      </c>
      <c r="FS15" s="2" t="s">
        <v>318</v>
      </c>
      <c r="FT15" s="2">
        <v>5.6999999999999998E-4</v>
      </c>
      <c r="FU15" s="2">
        <v>6.6E-3</v>
      </c>
      <c r="FV15" s="2" t="s">
        <v>317</v>
      </c>
      <c r="FW15" s="2" t="s">
        <v>320</v>
      </c>
    </row>
    <row r="16" spans="1:179" s="15" customFormat="1" ht="13.2" thickBot="1" x14ac:dyDescent="0.6">
      <c r="A16" s="169">
        <v>11</v>
      </c>
      <c r="B16" s="21" t="s">
        <v>188</v>
      </c>
      <c r="C16" s="15" t="s">
        <v>98</v>
      </c>
      <c r="F16" s="170">
        <v>43688</v>
      </c>
      <c r="G16" s="171">
        <v>0.55208333333333337</v>
      </c>
      <c r="K16" s="15" t="s">
        <v>81</v>
      </c>
      <c r="L16" s="21"/>
      <c r="O16" s="15" t="s">
        <v>43</v>
      </c>
      <c r="R16" s="21"/>
      <c r="S16" s="15" t="s">
        <v>74</v>
      </c>
      <c r="T16" s="15" t="s">
        <v>61</v>
      </c>
      <c r="V16" s="15" t="s">
        <v>46</v>
      </c>
      <c r="W16" s="15" t="s">
        <v>47</v>
      </c>
      <c r="Y16" s="21"/>
      <c r="Z16" s="21"/>
      <c r="AA16" s="21"/>
      <c r="AB16" s="21" t="s">
        <v>518</v>
      </c>
      <c r="AD16" s="23"/>
      <c r="AE16" s="15" t="s">
        <v>62</v>
      </c>
      <c r="AF16" s="15" t="s">
        <v>60</v>
      </c>
      <c r="AG16" s="21"/>
      <c r="AJ16" s="173"/>
      <c r="AK16" s="21" t="s">
        <v>48</v>
      </c>
      <c r="AL16" s="174"/>
      <c r="AM16" s="173"/>
      <c r="AN16" s="21" t="s">
        <v>48</v>
      </c>
      <c r="AO16" s="173"/>
      <c r="AP16" s="174"/>
      <c r="AQ16" s="174"/>
      <c r="AR16" s="21" t="s">
        <v>48</v>
      </c>
      <c r="AS16" s="175"/>
      <c r="AU16" s="174"/>
      <c r="AV16" s="173"/>
      <c r="AX16" s="15" t="s">
        <v>53</v>
      </c>
      <c r="BF16" s="15" t="s">
        <v>45</v>
      </c>
      <c r="BH16" s="21"/>
      <c r="BI16" s="15" t="s">
        <v>141</v>
      </c>
      <c r="BJ16" s="176" t="s">
        <v>88</v>
      </c>
      <c r="BK16" s="168"/>
      <c r="BL16" s="168"/>
      <c r="BM16" s="15">
        <v>11</v>
      </c>
      <c r="BN16" s="15" t="s">
        <v>514</v>
      </c>
      <c r="BO16" s="15">
        <v>0.55208333333333337</v>
      </c>
      <c r="BP16" s="15" t="s">
        <v>504</v>
      </c>
      <c r="BQ16" s="15" t="s">
        <v>188</v>
      </c>
      <c r="BR16" s="15" t="s">
        <v>505</v>
      </c>
      <c r="BS16" s="15">
        <v>56.6</v>
      </c>
      <c r="BT16" s="15">
        <v>69.099999999999994</v>
      </c>
      <c r="BU16" s="15" t="s">
        <v>304</v>
      </c>
      <c r="BV16" s="15">
        <v>3.004</v>
      </c>
      <c r="BW16" s="15" t="s">
        <v>305</v>
      </c>
      <c r="BX16" s="15">
        <v>8.8999999999999996E-2</v>
      </c>
      <c r="BY16" s="15">
        <v>32.39</v>
      </c>
      <c r="BZ16" s="15" t="s">
        <v>306</v>
      </c>
      <c r="CA16" s="15" t="s">
        <v>305</v>
      </c>
      <c r="CB16" s="15">
        <v>8.516</v>
      </c>
      <c r="CC16" s="15">
        <v>1.9239999999999999</v>
      </c>
      <c r="CD16" s="15">
        <v>0.114</v>
      </c>
      <c r="CE16" s="15">
        <v>3.5000000000000003E-2</v>
      </c>
      <c r="CF16" s="15">
        <v>6.0000000000000001E-3</v>
      </c>
      <c r="CG16" s="15">
        <v>3.9E-2</v>
      </c>
      <c r="CH16" s="15">
        <v>5.8700000000000002E-2</v>
      </c>
      <c r="CI16" s="15">
        <v>0.06</v>
      </c>
      <c r="CJ16" s="15">
        <v>6.5699999999999995E-2</v>
      </c>
      <c r="CK16" s="15" t="s">
        <v>309</v>
      </c>
      <c r="CL16" s="15" t="s">
        <v>309</v>
      </c>
      <c r="CM16" s="15">
        <v>19.399999999999999</v>
      </c>
      <c r="CN16" s="15">
        <v>4.0000000000000002E-4</v>
      </c>
      <c r="CO16" s="15">
        <v>3.3999999999999998E-3</v>
      </c>
      <c r="CP16" s="15" t="s">
        <v>311</v>
      </c>
      <c r="CQ16" s="15">
        <v>0.3679</v>
      </c>
      <c r="CR16" s="15">
        <v>5.2999999999999999E-2</v>
      </c>
      <c r="CS16" s="15">
        <v>2.9E-4</v>
      </c>
      <c r="CT16" s="15">
        <v>1.45</v>
      </c>
      <c r="CU16" s="15">
        <v>4.1999999999999997E-3</v>
      </c>
      <c r="CV16" s="15">
        <v>3.1379999999999999</v>
      </c>
      <c r="CW16" s="15">
        <v>0.1201</v>
      </c>
      <c r="CX16" s="15" t="s">
        <v>309</v>
      </c>
      <c r="CY16" s="15">
        <v>11.19</v>
      </c>
      <c r="CZ16" s="15">
        <v>2.2000000000000001E-3</v>
      </c>
      <c r="DA16" s="15" t="s">
        <v>321</v>
      </c>
      <c r="DB16" s="15">
        <v>2.5000000000000001E-3</v>
      </c>
      <c r="DC16" s="15">
        <v>1.49E-2</v>
      </c>
      <c r="DD16" s="15" t="s">
        <v>313</v>
      </c>
      <c r="DE16" s="15">
        <v>8.5</v>
      </c>
      <c r="DF16" s="15" t="s">
        <v>309</v>
      </c>
      <c r="DG16" s="15">
        <v>6.4000000000000001E-2</v>
      </c>
      <c r="DH16" s="15" t="s">
        <v>314</v>
      </c>
      <c r="DI16" s="15" t="s">
        <v>309</v>
      </c>
      <c r="DJ16" s="15" t="s">
        <v>309</v>
      </c>
      <c r="DK16" s="15">
        <v>8.0000000000000004E-4</v>
      </c>
      <c r="DL16" s="15">
        <v>1.7999999999999999E-2</v>
      </c>
      <c r="DM16" s="15">
        <v>7.1399999999999996E-3</v>
      </c>
      <c r="DN16" s="15">
        <v>4.8019999999999996</v>
      </c>
      <c r="DO16" s="15">
        <v>0.33139999999999997</v>
      </c>
      <c r="DP16" s="15">
        <v>0.06</v>
      </c>
      <c r="DQ16" s="15">
        <v>9.1200000000000003E-2</v>
      </c>
      <c r="DR16" s="15" t="s">
        <v>309</v>
      </c>
      <c r="DS16" s="15">
        <v>4.1000000000000003E-3</v>
      </c>
      <c r="DT16" s="15">
        <v>24.05</v>
      </c>
      <c r="DU16" s="15">
        <v>7.2700000000000004E-3</v>
      </c>
      <c r="DV16" s="15">
        <v>8.5000000000000006E-3</v>
      </c>
      <c r="DW16" s="15">
        <v>8.5000000000000006E-3</v>
      </c>
      <c r="DX16" s="15">
        <v>0.82350000000000001</v>
      </c>
      <c r="DY16" s="15">
        <v>12.53</v>
      </c>
      <c r="DZ16" s="15">
        <v>2.32E-3</v>
      </c>
      <c r="EA16" s="15">
        <v>2.92</v>
      </c>
      <c r="EB16" s="15">
        <v>8.6E-3</v>
      </c>
      <c r="EC16" s="15">
        <v>5.8639999999999999</v>
      </c>
      <c r="ED16" s="15">
        <v>0.88419999999999999</v>
      </c>
      <c r="EE16" s="15" t="s">
        <v>309</v>
      </c>
      <c r="EF16" s="15">
        <v>11.19</v>
      </c>
      <c r="EG16" s="15">
        <v>6.3E-3</v>
      </c>
      <c r="EH16" s="15">
        <v>0.17</v>
      </c>
      <c r="EI16" s="15">
        <v>0.70550000000000002</v>
      </c>
      <c r="EJ16" s="15">
        <v>2.2100000000000002E-2</v>
      </c>
      <c r="EK16" s="15" t="s">
        <v>313</v>
      </c>
      <c r="EL16" s="15">
        <v>14.2</v>
      </c>
      <c r="EM16" s="15" t="s">
        <v>309</v>
      </c>
      <c r="EN16" s="15">
        <v>7.4999999999999997E-2</v>
      </c>
      <c r="EO16" s="15">
        <v>5.5399999999999998E-2</v>
      </c>
      <c r="EP16" s="15" t="s">
        <v>309</v>
      </c>
      <c r="EQ16" s="15" t="s">
        <v>309</v>
      </c>
      <c r="ER16" s="15">
        <v>1.8700000000000001E-2</v>
      </c>
      <c r="ES16" s="15">
        <v>0.6</v>
      </c>
      <c r="ET16" s="15" t="s">
        <v>308</v>
      </c>
      <c r="EU16" s="15" t="s">
        <v>315</v>
      </c>
      <c r="EV16" s="15" t="s">
        <v>316</v>
      </c>
      <c r="EW16" s="15" t="s">
        <v>309</v>
      </c>
      <c r="EX16" s="15" t="s">
        <v>312</v>
      </c>
      <c r="EY16" s="15" t="s">
        <v>314</v>
      </c>
      <c r="EZ16" s="15" t="s">
        <v>317</v>
      </c>
      <c r="FA16" s="15" t="s">
        <v>314</v>
      </c>
      <c r="FB16" s="15">
        <v>2E-3</v>
      </c>
      <c r="FC16" s="15" t="s">
        <v>311</v>
      </c>
      <c r="FD16" s="15" t="s">
        <v>318</v>
      </c>
      <c r="FE16" s="15" t="s">
        <v>319</v>
      </c>
      <c r="FF16" s="15">
        <v>5.9999999999999995E-4</v>
      </c>
      <c r="FG16" s="15" t="s">
        <v>317</v>
      </c>
      <c r="FH16" s="15" t="s">
        <v>320</v>
      </c>
      <c r="FI16" s="15">
        <v>5.3400000000000001E-3</v>
      </c>
      <c r="FJ16" s="15">
        <v>2.5000000000000001E-3</v>
      </c>
      <c r="FK16" s="15">
        <v>1.3699999999999999E-3</v>
      </c>
      <c r="FL16" s="15" t="s">
        <v>309</v>
      </c>
      <c r="FM16" s="15" t="s">
        <v>312</v>
      </c>
      <c r="FN16" s="15">
        <v>2.5999999999999999E-3</v>
      </c>
      <c r="FO16" s="15" t="s">
        <v>317</v>
      </c>
      <c r="FP16" s="15" t="s">
        <v>314</v>
      </c>
      <c r="FQ16" s="15">
        <v>1.09E-2</v>
      </c>
      <c r="FR16" s="15" t="s">
        <v>311</v>
      </c>
      <c r="FS16" s="15" t="s">
        <v>318</v>
      </c>
      <c r="FT16" s="15" t="s">
        <v>319</v>
      </c>
      <c r="FU16" s="15">
        <v>3.3E-3</v>
      </c>
      <c r="FV16" s="15" t="s">
        <v>317</v>
      </c>
      <c r="FW16" s="15" t="s">
        <v>320</v>
      </c>
    </row>
    <row r="17" spans="1:179" s="2" customFormat="1" ht="14.7" thickBot="1" x14ac:dyDescent="0.6">
      <c r="A17" s="28">
        <v>12</v>
      </c>
      <c r="B17" s="25" t="s">
        <v>189</v>
      </c>
      <c r="C17" s="2" t="s">
        <v>99</v>
      </c>
      <c r="D17" s="2" t="s">
        <v>79</v>
      </c>
      <c r="E17" s="2" t="s">
        <v>80</v>
      </c>
      <c r="F17" s="177">
        <v>43657</v>
      </c>
      <c r="G17" s="178">
        <v>0.69305555555555554</v>
      </c>
      <c r="H17" s="2">
        <v>9593094</v>
      </c>
      <c r="I17" s="2">
        <v>560702</v>
      </c>
      <c r="J17" s="2">
        <v>10</v>
      </c>
      <c r="K17" s="2" t="s">
        <v>81</v>
      </c>
      <c r="L17" s="25" t="s">
        <v>142</v>
      </c>
      <c r="M17" s="2" t="s">
        <v>115</v>
      </c>
      <c r="N17" s="2" t="s">
        <v>79</v>
      </c>
      <c r="O17" s="2" t="s">
        <v>43</v>
      </c>
      <c r="P17" s="2" t="s">
        <v>79</v>
      </c>
      <c r="Q17" s="2" t="s">
        <v>80</v>
      </c>
      <c r="R17" s="25"/>
      <c r="S17" s="2" t="s">
        <v>74</v>
      </c>
      <c r="T17" s="2" t="s">
        <v>61</v>
      </c>
      <c r="U17" s="2" t="s">
        <v>84</v>
      </c>
      <c r="V17" s="2" t="s">
        <v>46</v>
      </c>
      <c r="W17" s="2" t="s">
        <v>47</v>
      </c>
      <c r="Y17" s="25" t="s">
        <v>46</v>
      </c>
      <c r="Z17" s="25"/>
      <c r="AA17" s="25"/>
      <c r="AB17" s="25"/>
      <c r="AC17" s="2" t="s">
        <v>117</v>
      </c>
      <c r="AD17" s="26" t="s">
        <v>143</v>
      </c>
      <c r="AE17" s="2" t="s">
        <v>62</v>
      </c>
      <c r="AF17" s="2" t="s">
        <v>60</v>
      </c>
      <c r="AG17" s="25"/>
      <c r="AH17" s="2" t="s">
        <v>108</v>
      </c>
      <c r="AI17" s="2" t="s">
        <v>51</v>
      </c>
      <c r="AJ17" s="179">
        <v>27.3</v>
      </c>
      <c r="AK17" s="25" t="s">
        <v>48</v>
      </c>
      <c r="AL17" s="180">
        <v>8.0500000000000007</v>
      </c>
      <c r="AM17" s="179">
        <v>-74.900000000000006</v>
      </c>
      <c r="AN17" s="25" t="s">
        <v>48</v>
      </c>
      <c r="AO17" s="179">
        <v>322.3</v>
      </c>
      <c r="AP17" s="180">
        <v>212.9</v>
      </c>
      <c r="AQ17" s="180">
        <v>104.8</v>
      </c>
      <c r="AR17" s="25" t="s">
        <v>48</v>
      </c>
      <c r="AS17" s="181">
        <v>0.154</v>
      </c>
      <c r="AT17" s="2">
        <v>4.6959999999999997</v>
      </c>
      <c r="AU17" s="180">
        <v>8.08</v>
      </c>
      <c r="AV17" s="179">
        <v>102.5</v>
      </c>
      <c r="AW17" s="2" t="s">
        <v>46</v>
      </c>
      <c r="AX17" s="2" t="s">
        <v>53</v>
      </c>
      <c r="AY17" s="2" t="s">
        <v>53</v>
      </c>
      <c r="AZ17" s="2" t="s">
        <v>53</v>
      </c>
      <c r="BA17" s="2" t="s">
        <v>53</v>
      </c>
      <c r="BB17" s="2" t="s">
        <v>66</v>
      </c>
      <c r="BC17" s="2" t="s">
        <v>46</v>
      </c>
      <c r="BD17" s="2" t="s">
        <v>160</v>
      </c>
      <c r="BE17" s="2" t="s">
        <v>53</v>
      </c>
      <c r="BF17" s="2" t="s">
        <v>45</v>
      </c>
      <c r="BG17" s="2" t="s">
        <v>53</v>
      </c>
      <c r="BH17" s="25" t="s">
        <v>144</v>
      </c>
      <c r="BI17" s="2" t="s">
        <v>145</v>
      </c>
      <c r="BJ17" s="182" t="s">
        <v>88</v>
      </c>
      <c r="BK17" s="184" t="s">
        <v>658</v>
      </c>
      <c r="BL17" s="183" t="s">
        <v>664</v>
      </c>
      <c r="BM17" s="2">
        <v>12</v>
      </c>
      <c r="BN17" s="2" t="s">
        <v>513</v>
      </c>
      <c r="BO17" s="2">
        <v>0.69305555555555554</v>
      </c>
      <c r="BP17" s="2" t="s">
        <v>504</v>
      </c>
      <c r="BQ17" s="2" t="s">
        <v>189</v>
      </c>
      <c r="BR17" s="2" t="s">
        <v>505</v>
      </c>
      <c r="BS17" s="2">
        <v>53.3</v>
      </c>
      <c r="BT17" s="2">
        <v>65</v>
      </c>
      <c r="BU17" s="2" t="s">
        <v>304</v>
      </c>
      <c r="BV17" s="2">
        <v>5.5469999999999997</v>
      </c>
      <c r="BW17" s="2" t="s">
        <v>305</v>
      </c>
      <c r="BX17" s="2">
        <v>0.10299999999999999</v>
      </c>
      <c r="BY17" s="2">
        <v>34.590000000000003</v>
      </c>
      <c r="BZ17" s="2" t="s">
        <v>306</v>
      </c>
      <c r="CA17" s="2" t="s">
        <v>305</v>
      </c>
      <c r="CB17" s="2">
        <v>6.7030000000000003</v>
      </c>
      <c r="CC17" s="2">
        <v>1.514</v>
      </c>
      <c r="CD17" s="2" t="s">
        <v>307</v>
      </c>
      <c r="CE17" s="2" t="s">
        <v>305</v>
      </c>
      <c r="CF17" s="2" t="s">
        <v>308</v>
      </c>
      <c r="CG17" s="2">
        <v>2.5999999999999999E-2</v>
      </c>
      <c r="CH17" s="2">
        <v>4.9399999999999999E-2</v>
      </c>
      <c r="CI17" s="2">
        <v>5.8000000000000003E-2</v>
      </c>
      <c r="CJ17" s="2">
        <v>3.6200000000000003E-2</v>
      </c>
      <c r="CK17" s="2" t="s">
        <v>309</v>
      </c>
      <c r="CL17" s="2" t="s">
        <v>309</v>
      </c>
      <c r="CM17" s="2">
        <v>20.88</v>
      </c>
      <c r="CN17" s="2">
        <v>2.5999999999999998E-4</v>
      </c>
      <c r="CO17" s="2">
        <v>1.6999999999999999E-3</v>
      </c>
      <c r="CP17" s="2" t="s">
        <v>311</v>
      </c>
      <c r="CQ17" s="2">
        <v>1.5299999999999999E-2</v>
      </c>
      <c r="CR17" s="2">
        <v>5.6000000000000001E-2</v>
      </c>
      <c r="CS17" s="2">
        <v>3.8000000000000002E-4</v>
      </c>
      <c r="CT17" s="2">
        <v>1.53</v>
      </c>
      <c r="CU17" s="2">
        <v>4.4999999999999997E-3</v>
      </c>
      <c r="CV17" s="2">
        <v>3.6179999999999999</v>
      </c>
      <c r="CW17" s="2">
        <v>5.8900000000000001E-2</v>
      </c>
      <c r="CX17" s="2" t="s">
        <v>309</v>
      </c>
      <c r="CY17" s="2">
        <v>12.78</v>
      </c>
      <c r="CZ17" s="2">
        <v>5.0000000000000001E-4</v>
      </c>
      <c r="DA17" s="2" t="s">
        <v>321</v>
      </c>
      <c r="DB17" s="2">
        <v>2.3999999999999998E-3</v>
      </c>
      <c r="DC17" s="2">
        <v>1.43E-2</v>
      </c>
      <c r="DD17" s="2" t="s">
        <v>313</v>
      </c>
      <c r="DE17" s="2">
        <v>8.8000000000000007</v>
      </c>
      <c r="DF17" s="2" t="s">
        <v>309</v>
      </c>
      <c r="DG17" s="2">
        <v>7.22E-2</v>
      </c>
      <c r="DH17" s="2" t="s">
        <v>314</v>
      </c>
      <c r="DI17" s="2" t="s">
        <v>309</v>
      </c>
      <c r="DJ17" s="2" t="s">
        <v>309</v>
      </c>
      <c r="DK17" s="2">
        <v>8.9999999999999998E-4</v>
      </c>
      <c r="DL17" s="2" t="s">
        <v>322</v>
      </c>
      <c r="DM17" s="2">
        <v>4.0099999999999997E-3</v>
      </c>
      <c r="DN17" s="2">
        <v>4.8460000000000001</v>
      </c>
      <c r="DO17" s="2">
        <v>0.25269999999999998</v>
      </c>
      <c r="DP17" s="2">
        <v>5.8000000000000003E-2</v>
      </c>
      <c r="DQ17" s="2">
        <v>7.1499999999999994E-2</v>
      </c>
      <c r="DR17" s="2" t="s">
        <v>309</v>
      </c>
      <c r="DS17" s="2">
        <v>4.7999999999999996E-3</v>
      </c>
      <c r="DT17" s="2">
        <v>20.88</v>
      </c>
      <c r="DU17" s="2">
        <v>3.16E-3</v>
      </c>
      <c r="DV17" s="2">
        <v>4.8999999999999998E-3</v>
      </c>
      <c r="DW17" s="2">
        <v>7.4999999999999997E-3</v>
      </c>
      <c r="DX17" s="2">
        <v>0.37569999999999998</v>
      </c>
      <c r="DY17" s="2">
        <v>10.039999999999999</v>
      </c>
      <c r="DZ17" s="2">
        <v>3.62E-3</v>
      </c>
      <c r="EA17" s="2">
        <v>3.05</v>
      </c>
      <c r="EB17" s="2">
        <v>9.1000000000000004E-3</v>
      </c>
      <c r="EC17" s="2">
        <v>6.23</v>
      </c>
      <c r="ED17" s="2">
        <v>0.51470000000000005</v>
      </c>
      <c r="EE17" s="2" t="s">
        <v>309</v>
      </c>
      <c r="EF17" s="2">
        <v>12.78</v>
      </c>
      <c r="EG17" s="2">
        <v>4.0000000000000001E-3</v>
      </c>
      <c r="EH17" s="2">
        <v>0.15</v>
      </c>
      <c r="EI17" s="2">
        <v>0.34860000000000002</v>
      </c>
      <c r="EJ17" s="2">
        <v>2.2800000000000001E-2</v>
      </c>
      <c r="EK17" s="2" t="s">
        <v>313</v>
      </c>
      <c r="EL17" s="2">
        <v>15.2</v>
      </c>
      <c r="EM17" s="2" t="s">
        <v>309</v>
      </c>
      <c r="EN17" s="2">
        <v>7.4200000000000002E-2</v>
      </c>
      <c r="EO17" s="2">
        <v>7.3899999999999993E-2</v>
      </c>
      <c r="EP17" s="2" t="s">
        <v>309</v>
      </c>
      <c r="EQ17" s="2" t="s">
        <v>309</v>
      </c>
      <c r="ER17" s="2">
        <v>1.67E-2</v>
      </c>
      <c r="ES17" s="2">
        <v>0.33</v>
      </c>
      <c r="ET17" s="2" t="s">
        <v>308</v>
      </c>
      <c r="EU17" s="2" t="s">
        <v>315</v>
      </c>
      <c r="EV17" s="2" t="s">
        <v>316</v>
      </c>
      <c r="EW17" s="2" t="s">
        <v>309</v>
      </c>
      <c r="EX17" s="2" t="s">
        <v>312</v>
      </c>
      <c r="EY17" s="2" t="s">
        <v>314</v>
      </c>
      <c r="EZ17" s="2" t="s">
        <v>317</v>
      </c>
      <c r="FA17" s="2" t="s">
        <v>314</v>
      </c>
      <c r="FB17" s="2">
        <v>1.6999999999999999E-3</v>
      </c>
      <c r="FC17" s="2" t="s">
        <v>311</v>
      </c>
      <c r="FD17" s="2" t="s">
        <v>318</v>
      </c>
      <c r="FE17" s="2" t="s">
        <v>319</v>
      </c>
      <c r="FF17" s="2">
        <v>5.9999999999999995E-4</v>
      </c>
      <c r="FG17" s="2" t="s">
        <v>317</v>
      </c>
      <c r="FH17" s="2" t="s">
        <v>320</v>
      </c>
      <c r="FI17" s="2">
        <v>4.5999999999999999E-3</v>
      </c>
      <c r="FJ17" s="2">
        <v>2.8999999999999998E-3</v>
      </c>
      <c r="FK17" s="2">
        <v>1.5399999999999999E-3</v>
      </c>
      <c r="FL17" s="2">
        <v>5.0000000000000001E-4</v>
      </c>
      <c r="FM17" s="2" t="s">
        <v>312</v>
      </c>
      <c r="FN17" s="2">
        <v>2.3999999999999998E-3</v>
      </c>
      <c r="FO17" s="2" t="s">
        <v>317</v>
      </c>
      <c r="FP17" s="2" t="s">
        <v>314</v>
      </c>
      <c r="FQ17" s="2">
        <v>1.15E-2</v>
      </c>
      <c r="FR17" s="2" t="s">
        <v>311</v>
      </c>
      <c r="FS17" s="2">
        <v>3.0000000000000001E-3</v>
      </c>
      <c r="FT17" s="2">
        <v>3.6999999999999999E-4</v>
      </c>
      <c r="FU17" s="2">
        <v>4.1999999999999997E-3</v>
      </c>
      <c r="FV17" s="2" t="s">
        <v>317</v>
      </c>
      <c r="FW17" s="2" t="s">
        <v>320</v>
      </c>
    </row>
    <row r="18" spans="1:179" s="2" customFormat="1" ht="14.7" thickBot="1" x14ac:dyDescent="0.6">
      <c r="A18" s="28">
        <v>13</v>
      </c>
      <c r="B18" s="7" t="s">
        <v>190</v>
      </c>
      <c r="C18" s="4" t="s">
        <v>100</v>
      </c>
      <c r="D18" s="4" t="s">
        <v>79</v>
      </c>
      <c r="E18" s="4" t="s">
        <v>80</v>
      </c>
      <c r="F18" s="5">
        <v>43657</v>
      </c>
      <c r="G18" s="6">
        <v>0.73055555555555562</v>
      </c>
      <c r="H18" s="4">
        <v>9598504</v>
      </c>
      <c r="I18" s="4">
        <v>562693</v>
      </c>
      <c r="J18" s="4">
        <v>0</v>
      </c>
      <c r="K18" s="4" t="s">
        <v>81</v>
      </c>
      <c r="L18" s="4" t="s">
        <v>83</v>
      </c>
      <c r="M18" s="4" t="s">
        <v>83</v>
      </c>
      <c r="N18" s="4" t="s">
        <v>79</v>
      </c>
      <c r="O18" s="4" t="s">
        <v>43</v>
      </c>
      <c r="P18" s="4" t="s">
        <v>79</v>
      </c>
      <c r="Q18" s="4" t="s">
        <v>80</v>
      </c>
      <c r="R18" s="7"/>
      <c r="S18" s="4" t="s">
        <v>74</v>
      </c>
      <c r="T18" s="4" t="s">
        <v>61</v>
      </c>
      <c r="U18" s="4" t="s">
        <v>84</v>
      </c>
      <c r="V18" s="4" t="s">
        <v>46</v>
      </c>
      <c r="W18" s="4" t="s">
        <v>47</v>
      </c>
      <c r="X18" s="4"/>
      <c r="Y18" s="7" t="s">
        <v>46</v>
      </c>
      <c r="Z18" s="7"/>
      <c r="AA18" s="7"/>
      <c r="AB18" s="7"/>
      <c r="AC18" s="4" t="s">
        <v>117</v>
      </c>
      <c r="AD18" s="20" t="s">
        <v>146</v>
      </c>
      <c r="AE18" s="4" t="s">
        <v>62</v>
      </c>
      <c r="AF18" s="4" t="s">
        <v>60</v>
      </c>
      <c r="AG18" s="7"/>
      <c r="AH18" s="4" t="s">
        <v>147</v>
      </c>
      <c r="AI18" s="4" t="s">
        <v>51</v>
      </c>
      <c r="AJ18" s="8">
        <v>27.3</v>
      </c>
      <c r="AK18" s="7" t="s">
        <v>48</v>
      </c>
      <c r="AL18" s="9">
        <v>7.7</v>
      </c>
      <c r="AM18" s="8">
        <v>-55.3</v>
      </c>
      <c r="AN18" s="7" t="s">
        <v>48</v>
      </c>
      <c r="AO18" s="8">
        <v>337.1</v>
      </c>
      <c r="AP18" s="9">
        <v>652.6</v>
      </c>
      <c r="AQ18" s="9">
        <v>320.3</v>
      </c>
      <c r="AR18" s="7" t="s">
        <v>48</v>
      </c>
      <c r="AS18" s="10">
        <v>0.36799999999999999</v>
      </c>
      <c r="AT18" s="4">
        <v>1.532</v>
      </c>
      <c r="AU18" s="9">
        <v>7.6</v>
      </c>
      <c r="AV18" s="8">
        <v>95.6</v>
      </c>
      <c r="AW18" s="4" t="s">
        <v>46</v>
      </c>
      <c r="AX18" s="4" t="s">
        <v>53</v>
      </c>
      <c r="AY18" s="4" t="s">
        <v>53</v>
      </c>
      <c r="AZ18" s="4" t="s">
        <v>53</v>
      </c>
      <c r="BA18" s="4" t="s">
        <v>53</v>
      </c>
      <c r="BB18" s="4" t="s">
        <v>54</v>
      </c>
      <c r="BC18" s="4" t="s">
        <v>46</v>
      </c>
      <c r="BD18" s="4" t="s">
        <v>87</v>
      </c>
      <c r="BE18" s="4" t="s">
        <v>53</v>
      </c>
      <c r="BF18" s="4" t="s">
        <v>45</v>
      </c>
      <c r="BG18" s="4" t="s">
        <v>75</v>
      </c>
      <c r="BH18" s="19" t="s">
        <v>148</v>
      </c>
      <c r="BI18" s="19" t="s">
        <v>169</v>
      </c>
      <c r="BJ18" s="29" t="s">
        <v>88</v>
      </c>
      <c r="BK18" s="164" t="s">
        <v>659</v>
      </c>
      <c r="BL18" s="183" t="s">
        <v>665</v>
      </c>
      <c r="BM18" s="4">
        <v>13</v>
      </c>
      <c r="BN18" s="4" t="s">
        <v>513</v>
      </c>
      <c r="BO18" s="4">
        <v>0.73055555555555562</v>
      </c>
      <c r="BP18" s="4" t="s">
        <v>504</v>
      </c>
      <c r="BQ18" s="4" t="s">
        <v>190</v>
      </c>
      <c r="BR18" s="4" t="s">
        <v>505</v>
      </c>
      <c r="BS18" s="4">
        <v>66.8</v>
      </c>
      <c r="BT18" s="4">
        <v>81.5</v>
      </c>
      <c r="BU18" s="4" t="s">
        <v>304</v>
      </c>
      <c r="BV18" s="4">
        <v>94.13</v>
      </c>
      <c r="BW18" s="4" t="s">
        <v>305</v>
      </c>
      <c r="BX18" s="2">
        <v>0.1</v>
      </c>
      <c r="BY18" s="2">
        <v>60.41</v>
      </c>
      <c r="BZ18" s="2" t="s">
        <v>306</v>
      </c>
      <c r="CA18" s="2" t="s">
        <v>305</v>
      </c>
      <c r="CB18" s="2">
        <v>4.5990000000000002</v>
      </c>
      <c r="CC18" s="2">
        <v>1.0389999999999999</v>
      </c>
      <c r="CD18" s="2" t="s">
        <v>307</v>
      </c>
      <c r="CE18" s="2" t="s">
        <v>305</v>
      </c>
      <c r="CF18" s="2">
        <v>1.2999999999999999E-4</v>
      </c>
      <c r="CG18" s="2">
        <v>2.1999999999999999E-2</v>
      </c>
      <c r="CH18" s="2">
        <v>3.9300000000000002E-2</v>
      </c>
      <c r="CI18" s="2">
        <v>0.106</v>
      </c>
      <c r="CJ18" s="2">
        <v>4.6899999999999997E-2</v>
      </c>
      <c r="CK18" s="2" t="s">
        <v>309</v>
      </c>
      <c r="CL18" s="2" t="s">
        <v>309</v>
      </c>
      <c r="CM18" s="2">
        <v>44.28</v>
      </c>
      <c r="CN18" s="2">
        <v>3.5E-4</v>
      </c>
      <c r="CO18" s="2">
        <v>2E-3</v>
      </c>
      <c r="CP18" s="2" t="s">
        <v>311</v>
      </c>
      <c r="CQ18" s="2">
        <v>1.9300000000000001E-2</v>
      </c>
      <c r="CR18" s="2">
        <v>9.5000000000000001E-2</v>
      </c>
      <c r="CS18" s="2" t="s">
        <v>312</v>
      </c>
      <c r="CT18" s="2">
        <v>1.95</v>
      </c>
      <c r="CU18" s="2">
        <v>6.4000000000000003E-3</v>
      </c>
      <c r="CV18" s="2">
        <v>11.87</v>
      </c>
      <c r="CW18" s="2">
        <v>0.14829999999999999</v>
      </c>
      <c r="CX18" s="2" t="s">
        <v>309</v>
      </c>
      <c r="CY18" s="2">
        <v>57.76</v>
      </c>
      <c r="CZ18" s="2">
        <v>5.0000000000000001E-4</v>
      </c>
      <c r="DA18" s="2" t="s">
        <v>321</v>
      </c>
      <c r="DB18" s="2">
        <v>1.5E-3</v>
      </c>
      <c r="DC18" s="2">
        <v>1.29E-2</v>
      </c>
      <c r="DD18" s="2" t="s">
        <v>313</v>
      </c>
      <c r="DE18" s="2">
        <v>8.6999999999999993</v>
      </c>
      <c r="DF18" s="2" t="s">
        <v>309</v>
      </c>
      <c r="DG18" s="2">
        <v>0.22450000000000001</v>
      </c>
      <c r="DH18" s="2" t="s">
        <v>314</v>
      </c>
      <c r="DI18" s="2" t="s">
        <v>309</v>
      </c>
      <c r="DJ18" s="2" t="s">
        <v>309</v>
      </c>
      <c r="DK18" s="2">
        <v>1E-3</v>
      </c>
      <c r="DL18" s="2" t="s">
        <v>322</v>
      </c>
      <c r="DM18" s="2">
        <v>4.1200000000000004E-3</v>
      </c>
      <c r="DN18" s="2">
        <v>3.9510000000000001</v>
      </c>
      <c r="DO18" s="2">
        <v>0.16880000000000001</v>
      </c>
      <c r="DP18" s="2">
        <v>0.108</v>
      </c>
      <c r="DQ18" s="2">
        <v>6.8699999999999997E-2</v>
      </c>
      <c r="DR18" s="2" t="s">
        <v>309</v>
      </c>
      <c r="DS18" s="2">
        <v>4.0000000000000001E-3</v>
      </c>
      <c r="DT18" s="2">
        <v>44.28</v>
      </c>
      <c r="DU18" s="2">
        <v>2.1900000000000001E-3</v>
      </c>
      <c r="DV18" s="2">
        <v>4.3E-3</v>
      </c>
      <c r="DW18" s="2">
        <v>6.0000000000000001E-3</v>
      </c>
      <c r="DX18" s="2">
        <v>0.31419999999999998</v>
      </c>
      <c r="DY18" s="2">
        <v>7.4219999999999997</v>
      </c>
      <c r="DZ18" s="2">
        <v>2.66E-3</v>
      </c>
      <c r="EA18" s="2">
        <v>3.07</v>
      </c>
      <c r="EB18" s="2">
        <v>9.2999999999999992E-3</v>
      </c>
      <c r="EC18" s="2">
        <v>13.05</v>
      </c>
      <c r="ED18" s="2">
        <v>0.47049999999999997</v>
      </c>
      <c r="EE18" s="2" t="s">
        <v>309</v>
      </c>
      <c r="EF18" s="2">
        <v>57.76</v>
      </c>
      <c r="EG18" s="2">
        <v>2.8999999999999998E-3</v>
      </c>
      <c r="EH18" s="2">
        <v>0.12</v>
      </c>
      <c r="EI18" s="2">
        <v>0.27389999999999998</v>
      </c>
      <c r="EJ18" s="2">
        <v>2.07E-2</v>
      </c>
      <c r="EK18" s="2" t="s">
        <v>313</v>
      </c>
      <c r="EL18" s="2">
        <v>13.5</v>
      </c>
      <c r="EM18" s="2" t="s">
        <v>309</v>
      </c>
      <c r="EN18" s="2">
        <v>0.2291</v>
      </c>
      <c r="EO18" s="2">
        <v>6.6199999999999995E-2</v>
      </c>
      <c r="EP18" s="2" t="s">
        <v>309</v>
      </c>
      <c r="EQ18" s="2">
        <v>2.9999999999999997E-4</v>
      </c>
      <c r="ER18" s="2">
        <v>1.37E-2</v>
      </c>
      <c r="ES18" s="2">
        <v>0.25800000000000001</v>
      </c>
      <c r="ET18" s="2" t="s">
        <v>308</v>
      </c>
      <c r="EU18" s="2" t="s">
        <v>315</v>
      </c>
      <c r="EV18" s="2" t="s">
        <v>316</v>
      </c>
      <c r="EW18" s="2" t="s">
        <v>309</v>
      </c>
      <c r="EX18" s="2" t="s">
        <v>312</v>
      </c>
      <c r="EY18" s="2" t="s">
        <v>314</v>
      </c>
      <c r="EZ18" s="2" t="s">
        <v>317</v>
      </c>
      <c r="FA18" s="2" t="s">
        <v>314</v>
      </c>
      <c r="FB18" s="2">
        <v>2.3999999999999998E-3</v>
      </c>
      <c r="FC18" s="2" t="s">
        <v>311</v>
      </c>
      <c r="FD18" s="2" t="s">
        <v>318</v>
      </c>
      <c r="FE18" s="2" t="s">
        <v>319</v>
      </c>
      <c r="FF18" s="2">
        <v>5.0000000000000001E-4</v>
      </c>
      <c r="FG18" s="2" t="s">
        <v>317</v>
      </c>
      <c r="FH18" s="2" t="s">
        <v>320</v>
      </c>
      <c r="FI18" s="2">
        <v>3.3600000000000001E-3</v>
      </c>
      <c r="FJ18" s="2">
        <v>2.0999999999999999E-3</v>
      </c>
      <c r="FK18" s="2">
        <v>1.17E-3</v>
      </c>
      <c r="FL18" s="2" t="s">
        <v>309</v>
      </c>
      <c r="FM18" s="2" t="s">
        <v>312</v>
      </c>
      <c r="FN18" s="2">
        <v>1.6999999999999999E-3</v>
      </c>
      <c r="FO18" s="2" t="s">
        <v>317</v>
      </c>
      <c r="FP18" s="2" t="s">
        <v>314</v>
      </c>
      <c r="FQ18" s="2">
        <v>9.1999999999999998E-3</v>
      </c>
      <c r="FR18" s="2" t="s">
        <v>311</v>
      </c>
      <c r="FS18" s="2">
        <v>2E-3</v>
      </c>
      <c r="FT18" s="2" t="s">
        <v>319</v>
      </c>
      <c r="FU18" s="2">
        <v>3.0999999999999999E-3</v>
      </c>
      <c r="FV18" s="2" t="s">
        <v>317</v>
      </c>
      <c r="FW18" s="2" t="s">
        <v>320</v>
      </c>
    </row>
    <row r="19" spans="1:179" s="2" customFormat="1" ht="26.1" thickBot="1" x14ac:dyDescent="0.6">
      <c r="A19" s="28">
        <v>14</v>
      </c>
      <c r="B19" s="7" t="s">
        <v>191</v>
      </c>
      <c r="C19" s="4" t="s">
        <v>101</v>
      </c>
      <c r="D19" s="4" t="s">
        <v>126</v>
      </c>
      <c r="E19" s="4" t="s">
        <v>127</v>
      </c>
      <c r="F19" s="5">
        <v>43688</v>
      </c>
      <c r="G19" s="6">
        <v>0.47361111111111115</v>
      </c>
      <c r="H19" s="4">
        <v>9570152</v>
      </c>
      <c r="I19" s="4">
        <v>596800</v>
      </c>
      <c r="J19" s="4">
        <v>255</v>
      </c>
      <c r="K19" s="4" t="s">
        <v>81</v>
      </c>
      <c r="L19" s="4" t="s">
        <v>149</v>
      </c>
      <c r="M19" s="4" t="s">
        <v>150</v>
      </c>
      <c r="N19" s="4" t="s">
        <v>151</v>
      </c>
      <c r="O19" s="4" t="s">
        <v>43</v>
      </c>
      <c r="P19" s="4" t="s">
        <v>126</v>
      </c>
      <c r="Q19" s="4" t="s">
        <v>112</v>
      </c>
      <c r="R19" s="7"/>
      <c r="S19" s="4" t="s">
        <v>74</v>
      </c>
      <c r="T19" s="4" t="s">
        <v>61</v>
      </c>
      <c r="U19" s="4" t="s">
        <v>170</v>
      </c>
      <c r="V19" s="4" t="s">
        <v>46</v>
      </c>
      <c r="W19" s="4" t="s">
        <v>47</v>
      </c>
      <c r="X19" s="4"/>
      <c r="Y19" s="7" t="s">
        <v>46</v>
      </c>
      <c r="Z19" s="7"/>
      <c r="AA19" s="7"/>
      <c r="AB19" s="7"/>
      <c r="AC19" s="4" t="s">
        <v>117</v>
      </c>
      <c r="AD19" s="17" t="s">
        <v>152</v>
      </c>
      <c r="AE19" s="4" t="s">
        <v>62</v>
      </c>
      <c r="AF19" s="4" t="s">
        <v>60</v>
      </c>
      <c r="AG19" s="7"/>
      <c r="AH19" s="4" t="s">
        <v>130</v>
      </c>
      <c r="AI19" s="4" t="s">
        <v>171</v>
      </c>
      <c r="AJ19" s="8">
        <v>27.8</v>
      </c>
      <c r="AK19" s="7" t="s">
        <v>48</v>
      </c>
      <c r="AL19" s="9">
        <v>7.89</v>
      </c>
      <c r="AM19" s="8">
        <v>-66.400000000000006</v>
      </c>
      <c r="AN19" s="7" t="s">
        <v>48</v>
      </c>
      <c r="AO19" s="8">
        <v>263.60000000000002</v>
      </c>
      <c r="AP19" s="9">
        <v>199.3</v>
      </c>
      <c r="AQ19" s="9">
        <v>98.18</v>
      </c>
      <c r="AR19" s="7" t="s">
        <v>48</v>
      </c>
      <c r="AS19" s="10">
        <v>0.14799999999999999</v>
      </c>
      <c r="AT19" s="10">
        <v>5.016</v>
      </c>
      <c r="AU19" s="9">
        <v>8.01</v>
      </c>
      <c r="AV19" s="8">
        <v>105.5</v>
      </c>
      <c r="AW19" s="4" t="s">
        <v>46</v>
      </c>
      <c r="AX19" s="4" t="s">
        <v>53</v>
      </c>
      <c r="AY19" s="4" t="s">
        <v>53</v>
      </c>
      <c r="AZ19" s="4" t="s">
        <v>46</v>
      </c>
      <c r="BA19" s="4" t="s">
        <v>53</v>
      </c>
      <c r="BB19" s="4" t="s">
        <v>54</v>
      </c>
      <c r="BC19" s="4" t="s">
        <v>46</v>
      </c>
      <c r="BD19" s="4" t="s">
        <v>87</v>
      </c>
      <c r="BE19" s="4" t="s">
        <v>53</v>
      </c>
      <c r="BF19" s="4" t="s">
        <v>45</v>
      </c>
      <c r="BG19" s="4" t="s">
        <v>53</v>
      </c>
      <c r="BH19" s="4" t="s">
        <v>158</v>
      </c>
      <c r="BI19" s="19" t="s">
        <v>172</v>
      </c>
      <c r="BJ19" s="29" t="s">
        <v>88</v>
      </c>
      <c r="BK19" s="164" t="s">
        <v>658</v>
      </c>
      <c r="BL19" s="165" t="s">
        <v>664</v>
      </c>
      <c r="BM19" s="4">
        <v>14</v>
      </c>
      <c r="BN19" s="4" t="s">
        <v>514</v>
      </c>
      <c r="BO19" s="4">
        <v>0.47361111111111115</v>
      </c>
      <c r="BP19" s="4" t="s">
        <v>504</v>
      </c>
      <c r="BQ19" s="4" t="s">
        <v>191</v>
      </c>
      <c r="BR19" s="4" t="s">
        <v>505</v>
      </c>
      <c r="BS19" s="4">
        <v>49.2</v>
      </c>
      <c r="BT19" s="4">
        <v>60</v>
      </c>
      <c r="BU19" s="4" t="s">
        <v>304</v>
      </c>
      <c r="BV19" s="4">
        <v>2.6269999999999998</v>
      </c>
      <c r="BW19" s="4" t="s">
        <v>305</v>
      </c>
      <c r="BX19" s="2">
        <v>7.1999999999999995E-2</v>
      </c>
      <c r="BY19" s="2">
        <v>33.770000000000003</v>
      </c>
      <c r="BZ19" s="2" t="s">
        <v>306</v>
      </c>
      <c r="CA19" s="2" t="s">
        <v>305</v>
      </c>
      <c r="CB19" s="2">
        <v>5.4509999999999996</v>
      </c>
      <c r="CC19" s="2">
        <v>1.2310000000000001</v>
      </c>
      <c r="CD19" s="2" t="s">
        <v>307</v>
      </c>
      <c r="CE19" s="2" t="s">
        <v>305</v>
      </c>
      <c r="CF19" s="2">
        <v>4.6499999999999996E-3</v>
      </c>
      <c r="CG19" s="2">
        <v>4.2000000000000003E-2</v>
      </c>
      <c r="CH19" s="2">
        <v>0.11070000000000001</v>
      </c>
      <c r="CI19" s="2">
        <v>6.4000000000000001E-2</v>
      </c>
      <c r="CJ19" s="2">
        <v>9.2399999999999996E-2</v>
      </c>
      <c r="CK19" s="2" t="s">
        <v>309</v>
      </c>
      <c r="CL19" s="2" t="s">
        <v>309</v>
      </c>
      <c r="CM19" s="2">
        <v>19.32</v>
      </c>
      <c r="CN19" s="2">
        <v>5.1000000000000004E-4</v>
      </c>
      <c r="CO19" s="2">
        <v>3.3E-3</v>
      </c>
      <c r="CP19" s="2" t="s">
        <v>311</v>
      </c>
      <c r="CQ19" s="2">
        <v>0.55920000000000003</v>
      </c>
      <c r="CR19" s="2">
        <v>0.11700000000000001</v>
      </c>
      <c r="CS19" s="2">
        <v>3.3E-4</v>
      </c>
      <c r="CT19" s="2">
        <v>1.65</v>
      </c>
      <c r="CU19" s="2">
        <v>4.7000000000000002E-3</v>
      </c>
      <c r="CV19" s="2">
        <v>3.157</v>
      </c>
      <c r="CW19" s="2">
        <v>0.1565</v>
      </c>
      <c r="CX19" s="2" t="s">
        <v>309</v>
      </c>
      <c r="CY19" s="2">
        <v>12.65</v>
      </c>
      <c r="CZ19" s="2">
        <v>3.0000000000000001E-3</v>
      </c>
      <c r="DA19" s="2" t="s">
        <v>321</v>
      </c>
      <c r="DB19" s="2">
        <v>3.8E-3</v>
      </c>
      <c r="DC19" s="2">
        <v>1.7299999999999999E-2</v>
      </c>
      <c r="DD19" s="2" t="s">
        <v>313</v>
      </c>
      <c r="DE19" s="2">
        <v>9.1999999999999993</v>
      </c>
      <c r="DF19" s="2" t="s">
        <v>309</v>
      </c>
      <c r="DG19" s="2">
        <v>6.08E-2</v>
      </c>
      <c r="DH19" s="2" t="s">
        <v>314</v>
      </c>
      <c r="DI19" s="2" t="s">
        <v>309</v>
      </c>
      <c r="DJ19" s="2" t="s">
        <v>309</v>
      </c>
      <c r="DK19" s="2">
        <v>8.9999999999999998E-4</v>
      </c>
      <c r="DL19" s="2">
        <v>3.7999999999999999E-2</v>
      </c>
      <c r="DM19" s="2">
        <v>1.222E-2</v>
      </c>
      <c r="DN19" s="2">
        <v>9.5129999999999999</v>
      </c>
      <c r="DO19" s="2">
        <v>0.81830000000000003</v>
      </c>
      <c r="DP19" s="2">
        <v>6.4000000000000001E-2</v>
      </c>
      <c r="DQ19" s="2">
        <v>9.2399999999999996E-2</v>
      </c>
      <c r="DR19" s="2" t="s">
        <v>309</v>
      </c>
      <c r="DS19" s="2">
        <v>1.24E-2</v>
      </c>
      <c r="DT19" s="2">
        <v>22.05</v>
      </c>
      <c r="DU19" s="2">
        <v>1.026E-2</v>
      </c>
      <c r="DV19" s="2">
        <v>1.11E-2</v>
      </c>
      <c r="DW19" s="2">
        <v>1.6E-2</v>
      </c>
      <c r="DX19" s="2">
        <v>1.089</v>
      </c>
      <c r="DY19" s="2">
        <v>25.09</v>
      </c>
      <c r="DZ19" s="2">
        <v>6.5300000000000002E-3</v>
      </c>
      <c r="EA19" s="2">
        <v>3.95</v>
      </c>
      <c r="EB19" s="2">
        <v>1.23E-2</v>
      </c>
      <c r="EC19" s="2">
        <v>8.4019999999999992</v>
      </c>
      <c r="ED19" s="2">
        <v>1.06</v>
      </c>
      <c r="EE19" s="2">
        <v>2.1000000000000001E-2</v>
      </c>
      <c r="EF19" s="2">
        <v>12.65</v>
      </c>
      <c r="EG19" s="2">
        <v>9.5999999999999992E-3</v>
      </c>
      <c r="EH19" s="2">
        <v>0.23</v>
      </c>
      <c r="EI19" s="2">
        <v>0.79930000000000001</v>
      </c>
      <c r="EJ19" s="2">
        <v>4.19E-2</v>
      </c>
      <c r="EK19" s="2" t="s">
        <v>313</v>
      </c>
      <c r="EL19" s="2">
        <v>22.6</v>
      </c>
      <c r="EM19" s="2">
        <v>4.0000000000000002E-4</v>
      </c>
      <c r="EN19" s="2">
        <v>7.0800000000000002E-2</v>
      </c>
      <c r="EO19" s="2">
        <v>0.23230000000000001</v>
      </c>
      <c r="EP19" s="2">
        <v>2.9999999999999997E-4</v>
      </c>
      <c r="EQ19" s="2">
        <v>2.9999999999999997E-4</v>
      </c>
      <c r="ER19" s="2">
        <v>3.6200000000000003E-2</v>
      </c>
      <c r="ES19" s="2">
        <v>0.98699999999999999</v>
      </c>
      <c r="ET19" s="2" t="s">
        <v>308</v>
      </c>
      <c r="EU19" s="2" t="s">
        <v>315</v>
      </c>
      <c r="EV19" s="2" t="s">
        <v>316</v>
      </c>
      <c r="EW19" s="2" t="s">
        <v>309</v>
      </c>
      <c r="EX19" s="2" t="s">
        <v>312</v>
      </c>
      <c r="EY19" s="2" t="s">
        <v>314</v>
      </c>
      <c r="EZ19" s="2" t="s">
        <v>317</v>
      </c>
      <c r="FA19" s="2" t="s">
        <v>314</v>
      </c>
      <c r="FB19" s="2">
        <v>2.2000000000000001E-3</v>
      </c>
      <c r="FC19" s="2" t="s">
        <v>311</v>
      </c>
      <c r="FD19" s="2" t="s">
        <v>318</v>
      </c>
      <c r="FE19" s="2" t="s">
        <v>319</v>
      </c>
      <c r="FF19" s="2">
        <v>6.9999999999999999E-4</v>
      </c>
      <c r="FG19" s="2" t="s">
        <v>317</v>
      </c>
      <c r="FH19" s="2" t="s">
        <v>320</v>
      </c>
      <c r="FI19" s="2">
        <v>7.3499999999999998E-3</v>
      </c>
      <c r="FJ19" s="2">
        <v>4.1999999999999997E-3</v>
      </c>
      <c r="FK19" s="2">
        <v>3.0100000000000001E-3</v>
      </c>
      <c r="FL19" s="2">
        <v>8.9999999999999998E-4</v>
      </c>
      <c r="FM19" s="2" t="s">
        <v>312</v>
      </c>
      <c r="FN19" s="2">
        <v>3.8E-3</v>
      </c>
      <c r="FO19" s="2" t="s">
        <v>317</v>
      </c>
      <c r="FP19" s="2" t="s">
        <v>314</v>
      </c>
      <c r="FQ19" s="2">
        <v>1.6400000000000001E-2</v>
      </c>
      <c r="FR19" s="2" t="s">
        <v>311</v>
      </c>
      <c r="FS19" s="2">
        <v>7.0000000000000001E-3</v>
      </c>
      <c r="FT19" s="2">
        <v>5.9000000000000003E-4</v>
      </c>
      <c r="FU19" s="2">
        <v>1.37E-2</v>
      </c>
      <c r="FV19" s="2" t="s">
        <v>317</v>
      </c>
      <c r="FW19" s="2">
        <v>4.0000000000000002E-4</v>
      </c>
    </row>
    <row r="20" spans="1:179" s="15" customFormat="1" ht="13.2" thickBot="1" x14ac:dyDescent="0.6">
      <c r="A20" s="169">
        <v>15</v>
      </c>
      <c r="B20" s="21" t="s">
        <v>192</v>
      </c>
      <c r="C20" s="15" t="s">
        <v>102</v>
      </c>
      <c r="F20" s="170">
        <v>43719</v>
      </c>
      <c r="G20" s="171">
        <v>0.33680555555555558</v>
      </c>
      <c r="K20" s="15" t="s">
        <v>81</v>
      </c>
      <c r="O20" s="15" t="s">
        <v>43</v>
      </c>
      <c r="S20" s="15" t="s">
        <v>74</v>
      </c>
      <c r="T20" s="15" t="s">
        <v>61</v>
      </c>
      <c r="V20" s="15" t="s">
        <v>46</v>
      </c>
      <c r="W20" s="15" t="s">
        <v>47</v>
      </c>
      <c r="Y20" s="21"/>
      <c r="AA20" s="21"/>
      <c r="AB20" s="15" t="s">
        <v>517</v>
      </c>
      <c r="AD20" s="22"/>
      <c r="AE20" s="15" t="s">
        <v>62</v>
      </c>
      <c r="AF20" s="15" t="s">
        <v>60</v>
      </c>
      <c r="AG20" s="21"/>
      <c r="AJ20" s="173"/>
      <c r="AK20" s="21" t="s">
        <v>48</v>
      </c>
      <c r="AL20" s="174"/>
      <c r="AM20" s="173"/>
      <c r="AN20" s="21" t="s">
        <v>48</v>
      </c>
      <c r="AO20" s="173"/>
      <c r="AP20" s="174"/>
      <c r="AQ20" s="174"/>
      <c r="AR20" s="21" t="s">
        <v>48</v>
      </c>
      <c r="AS20" s="175"/>
      <c r="AU20" s="174"/>
      <c r="AV20" s="173"/>
      <c r="AX20" s="15" t="s">
        <v>53</v>
      </c>
      <c r="BF20" s="15" t="s">
        <v>45</v>
      </c>
      <c r="BG20" s="24"/>
      <c r="BH20" s="24"/>
      <c r="BI20" s="15" t="s">
        <v>153</v>
      </c>
      <c r="BJ20" s="176" t="s">
        <v>88</v>
      </c>
      <c r="BK20" s="168"/>
      <c r="BL20" s="168"/>
      <c r="BM20" s="15">
        <v>15</v>
      </c>
      <c r="BN20" s="15" t="s">
        <v>506</v>
      </c>
      <c r="BO20" s="15">
        <v>0.33680555555555558</v>
      </c>
      <c r="BP20" s="15" t="s">
        <v>504</v>
      </c>
      <c r="BQ20" s="15" t="s">
        <v>192</v>
      </c>
      <c r="BR20" s="15" t="s">
        <v>505</v>
      </c>
      <c r="BS20" s="15">
        <v>57.6</v>
      </c>
      <c r="BT20" s="15">
        <v>70.3</v>
      </c>
      <c r="BU20" s="15" t="s">
        <v>304</v>
      </c>
      <c r="BV20" s="15">
        <v>2.8260000000000001</v>
      </c>
      <c r="BW20" s="15" t="s">
        <v>305</v>
      </c>
      <c r="BX20" s="15">
        <v>8.6999999999999994E-2</v>
      </c>
      <c r="BY20" s="15">
        <v>31.81</v>
      </c>
      <c r="BZ20" s="15" t="s">
        <v>306</v>
      </c>
      <c r="CA20" s="15" t="s">
        <v>305</v>
      </c>
      <c r="CB20" s="15">
        <v>7.6050000000000004</v>
      </c>
      <c r="CC20" s="15">
        <v>1.718</v>
      </c>
      <c r="CD20" s="15">
        <v>0.34399999999999997</v>
      </c>
      <c r="CE20" s="15">
        <v>0.105</v>
      </c>
      <c r="CF20" s="15">
        <v>5.8700000000000002E-3</v>
      </c>
      <c r="CG20" s="15">
        <v>3.1E-2</v>
      </c>
      <c r="CH20" s="15">
        <v>5.8599999999999999E-2</v>
      </c>
      <c r="CI20" s="15">
        <v>6.2E-2</v>
      </c>
      <c r="CJ20" s="15">
        <v>6.3799999999999996E-2</v>
      </c>
      <c r="CK20" s="15" t="s">
        <v>309</v>
      </c>
      <c r="CL20" s="15" t="s">
        <v>309</v>
      </c>
      <c r="CM20" s="15">
        <v>19.34</v>
      </c>
      <c r="CN20" s="15">
        <v>3.6000000000000002E-4</v>
      </c>
      <c r="CO20" s="15">
        <v>3.3999999999999998E-3</v>
      </c>
      <c r="CP20" s="15" t="s">
        <v>311</v>
      </c>
      <c r="CQ20" s="15">
        <v>0.36980000000000002</v>
      </c>
      <c r="CR20" s="15">
        <v>7.0999999999999994E-2</v>
      </c>
      <c r="CS20" s="15">
        <v>3.4000000000000002E-4</v>
      </c>
      <c r="CT20" s="15">
        <v>1.45</v>
      </c>
      <c r="CU20" s="15">
        <v>3.7000000000000002E-3</v>
      </c>
      <c r="CV20" s="15">
        <v>3.0659999999999998</v>
      </c>
      <c r="CW20" s="15">
        <v>0.1191</v>
      </c>
      <c r="CX20" s="15" t="s">
        <v>309</v>
      </c>
      <c r="CY20" s="15">
        <v>11.16</v>
      </c>
      <c r="CZ20" s="15">
        <v>2.2000000000000001E-3</v>
      </c>
      <c r="DA20" s="15" t="s">
        <v>321</v>
      </c>
      <c r="DB20" s="15">
        <v>3.3999999999999998E-3</v>
      </c>
      <c r="DC20" s="15">
        <v>1.38E-2</v>
      </c>
      <c r="DD20" s="15" t="s">
        <v>313</v>
      </c>
      <c r="DE20" s="15">
        <v>8.3000000000000007</v>
      </c>
      <c r="DF20" s="15" t="s">
        <v>309</v>
      </c>
      <c r="DG20" s="15">
        <v>6.4100000000000004E-2</v>
      </c>
      <c r="DH20" s="15" t="s">
        <v>314</v>
      </c>
      <c r="DI20" s="15" t="s">
        <v>309</v>
      </c>
      <c r="DJ20" s="15" t="s">
        <v>309</v>
      </c>
      <c r="DK20" s="15">
        <v>8.0000000000000004E-4</v>
      </c>
      <c r="DL20" s="15">
        <v>1.7000000000000001E-2</v>
      </c>
      <c r="DM20" s="15">
        <v>7.4000000000000003E-3</v>
      </c>
      <c r="DN20" s="15">
        <v>4.7469999999999999</v>
      </c>
      <c r="DO20" s="15">
        <v>0.32969999999999999</v>
      </c>
      <c r="DP20" s="15">
        <v>6.3E-2</v>
      </c>
      <c r="DQ20" s="15">
        <v>9.2399999999999996E-2</v>
      </c>
      <c r="DR20" s="15" t="s">
        <v>309</v>
      </c>
      <c r="DS20" s="15">
        <v>4.5999999999999999E-3</v>
      </c>
      <c r="DT20" s="15">
        <v>23.79</v>
      </c>
      <c r="DU20" s="15">
        <v>7.1199999999999996E-3</v>
      </c>
      <c r="DV20" s="15">
        <v>8.6E-3</v>
      </c>
      <c r="DW20" s="15">
        <v>8.6999999999999994E-3</v>
      </c>
      <c r="DX20" s="15">
        <v>0.80810000000000004</v>
      </c>
      <c r="DY20" s="15">
        <v>12.44</v>
      </c>
      <c r="DZ20" s="15">
        <v>2.31E-3</v>
      </c>
      <c r="EA20" s="15">
        <v>2.77</v>
      </c>
      <c r="EB20" s="15">
        <v>9.1999999999999998E-3</v>
      </c>
      <c r="EC20" s="15">
        <v>5.8289999999999997</v>
      </c>
      <c r="ED20" s="15">
        <v>0.86680000000000001</v>
      </c>
      <c r="EE20" s="15" t="s">
        <v>309</v>
      </c>
      <c r="EF20" s="15">
        <v>11.16</v>
      </c>
      <c r="EG20" s="15">
        <v>6.1999999999999998E-3</v>
      </c>
      <c r="EH20" s="15">
        <v>0.18</v>
      </c>
      <c r="EI20" s="15">
        <v>0.70079999999999998</v>
      </c>
      <c r="EJ20" s="15">
        <v>2.1600000000000001E-2</v>
      </c>
      <c r="EK20" s="15" t="s">
        <v>313</v>
      </c>
      <c r="EL20" s="15">
        <v>16.100000000000001</v>
      </c>
      <c r="EM20" s="15" t="s">
        <v>309</v>
      </c>
      <c r="EN20" s="15">
        <v>7.3300000000000004E-2</v>
      </c>
      <c r="EO20" s="15">
        <v>5.5100000000000003E-2</v>
      </c>
      <c r="EP20" s="15" t="s">
        <v>309</v>
      </c>
      <c r="EQ20" s="15" t="s">
        <v>309</v>
      </c>
      <c r="ER20" s="15">
        <v>1.8700000000000001E-2</v>
      </c>
      <c r="ES20" s="15">
        <v>0.61199999999999999</v>
      </c>
      <c r="ET20" s="15" t="s">
        <v>308</v>
      </c>
      <c r="EU20" s="15" t="s">
        <v>315</v>
      </c>
      <c r="EV20" s="15" t="s">
        <v>316</v>
      </c>
      <c r="EW20" s="15" t="s">
        <v>309</v>
      </c>
      <c r="EX20" s="15" t="s">
        <v>312</v>
      </c>
      <c r="EY20" s="15" t="s">
        <v>314</v>
      </c>
      <c r="EZ20" s="15" t="s">
        <v>317</v>
      </c>
      <c r="FA20" s="15" t="s">
        <v>314</v>
      </c>
      <c r="FB20" s="15">
        <v>2E-3</v>
      </c>
      <c r="FC20" s="15" t="s">
        <v>311</v>
      </c>
      <c r="FD20" s="15" t="s">
        <v>318</v>
      </c>
      <c r="FE20" s="15" t="s">
        <v>319</v>
      </c>
      <c r="FF20" s="15">
        <v>5.9999999999999995E-4</v>
      </c>
      <c r="FG20" s="15" t="s">
        <v>317</v>
      </c>
      <c r="FH20" s="15" t="s">
        <v>320</v>
      </c>
      <c r="FI20" s="15">
        <v>5.4099999999999999E-3</v>
      </c>
      <c r="FJ20" s="15">
        <v>2.5000000000000001E-3</v>
      </c>
      <c r="FK20" s="15">
        <v>1.5299999999999999E-3</v>
      </c>
      <c r="FL20" s="15" t="s">
        <v>309</v>
      </c>
      <c r="FM20" s="15" t="s">
        <v>312</v>
      </c>
      <c r="FN20" s="15">
        <v>2.7000000000000001E-3</v>
      </c>
      <c r="FO20" s="15" t="s">
        <v>317</v>
      </c>
      <c r="FP20" s="15" t="s">
        <v>314</v>
      </c>
      <c r="FQ20" s="15">
        <v>1.0500000000000001E-2</v>
      </c>
      <c r="FR20" s="15" t="s">
        <v>311</v>
      </c>
      <c r="FS20" s="15" t="s">
        <v>318</v>
      </c>
      <c r="FT20" s="15" t="s">
        <v>319</v>
      </c>
      <c r="FU20" s="15">
        <v>3.5000000000000001E-3</v>
      </c>
      <c r="FV20" s="15" t="s">
        <v>317</v>
      </c>
      <c r="FW20" s="15" t="s">
        <v>320</v>
      </c>
    </row>
    <row r="21" spans="1:179" s="2" customFormat="1" ht="17.25" customHeight="1" thickBot="1" x14ac:dyDescent="0.6">
      <c r="A21" s="28">
        <v>16</v>
      </c>
      <c r="B21" s="25" t="s">
        <v>193</v>
      </c>
      <c r="C21" s="2" t="s">
        <v>103</v>
      </c>
      <c r="D21" s="2" t="s">
        <v>79</v>
      </c>
      <c r="E21" s="2" t="s">
        <v>80</v>
      </c>
      <c r="F21" s="177">
        <v>43719</v>
      </c>
      <c r="G21" s="178">
        <v>0.39027777777777778</v>
      </c>
      <c r="H21" s="2">
        <v>9609567</v>
      </c>
      <c r="I21" s="2">
        <v>555748</v>
      </c>
      <c r="J21" s="2">
        <v>10</v>
      </c>
      <c r="K21" s="2" t="s">
        <v>81</v>
      </c>
      <c r="L21" s="2" t="s">
        <v>154</v>
      </c>
      <c r="M21" s="2" t="s">
        <v>79</v>
      </c>
      <c r="N21" s="2" t="s">
        <v>79</v>
      </c>
      <c r="O21" s="2" t="s">
        <v>43</v>
      </c>
      <c r="P21" s="2" t="s">
        <v>79</v>
      </c>
      <c r="Q21" s="2" t="s">
        <v>80</v>
      </c>
      <c r="S21" s="2" t="s">
        <v>74</v>
      </c>
      <c r="T21" s="2" t="s">
        <v>61</v>
      </c>
      <c r="U21" s="2" t="s">
        <v>48</v>
      </c>
      <c r="V21" s="2" t="s">
        <v>46</v>
      </c>
      <c r="W21" s="2" t="s">
        <v>47</v>
      </c>
      <c r="Y21" s="25" t="s">
        <v>46</v>
      </c>
      <c r="AA21" s="25"/>
      <c r="AC21" s="2" t="s">
        <v>106</v>
      </c>
      <c r="AD21" s="26" t="s">
        <v>155</v>
      </c>
      <c r="AE21" s="2" t="s">
        <v>62</v>
      </c>
      <c r="AF21" s="2" t="s">
        <v>60</v>
      </c>
      <c r="AG21" s="25"/>
      <c r="AH21" s="2" t="s">
        <v>67</v>
      </c>
      <c r="AI21" s="2" t="s">
        <v>51</v>
      </c>
      <c r="AJ21" s="179">
        <v>28.6</v>
      </c>
      <c r="AK21" s="25" t="s">
        <v>48</v>
      </c>
      <c r="AL21" s="180">
        <v>7.82</v>
      </c>
      <c r="AM21" s="179">
        <v>-62</v>
      </c>
      <c r="AN21" s="25" t="s">
        <v>48</v>
      </c>
      <c r="AO21" s="179">
        <v>86.8</v>
      </c>
      <c r="AP21" s="9">
        <v>9496.6</v>
      </c>
      <c r="AQ21" s="9">
        <v>4636</v>
      </c>
      <c r="AR21" s="25">
        <v>4636</v>
      </c>
      <c r="AS21" s="181">
        <v>5.3609999999999998</v>
      </c>
      <c r="AT21" s="2">
        <v>105.3</v>
      </c>
      <c r="AU21" s="180">
        <v>7.3</v>
      </c>
      <c r="AV21" s="179">
        <v>93</v>
      </c>
      <c r="AW21" s="2" t="s">
        <v>46</v>
      </c>
      <c r="AX21" s="2" t="s">
        <v>53</v>
      </c>
      <c r="AY21" s="2" t="s">
        <v>53</v>
      </c>
      <c r="AZ21" s="2" t="s">
        <v>53</v>
      </c>
      <c r="BA21" s="2" t="s">
        <v>53</v>
      </c>
      <c r="BB21" s="2" t="s">
        <v>54</v>
      </c>
      <c r="BC21" s="2" t="s">
        <v>46</v>
      </c>
      <c r="BD21" s="2" t="s">
        <v>87</v>
      </c>
      <c r="BE21" s="2" t="s">
        <v>53</v>
      </c>
      <c r="BF21" s="2" t="s">
        <v>45</v>
      </c>
      <c r="BG21" s="27" t="s">
        <v>53</v>
      </c>
      <c r="BH21" s="27" t="s">
        <v>173</v>
      </c>
      <c r="BI21" s="2" t="s">
        <v>174</v>
      </c>
      <c r="BJ21" s="182" t="s">
        <v>88</v>
      </c>
      <c r="BK21" s="184" t="s">
        <v>662</v>
      </c>
      <c r="BL21" s="184" t="s">
        <v>667</v>
      </c>
      <c r="BM21" s="2">
        <v>16</v>
      </c>
      <c r="BN21" s="2" t="s">
        <v>506</v>
      </c>
      <c r="BO21" s="2">
        <v>0.39027777777777778</v>
      </c>
      <c r="BP21" s="2" t="s">
        <v>504</v>
      </c>
      <c r="BQ21" s="2" t="s">
        <v>193</v>
      </c>
      <c r="BR21" s="2" t="s">
        <v>505</v>
      </c>
      <c r="BS21" s="2">
        <v>327</v>
      </c>
      <c r="BT21" s="2">
        <v>398.9</v>
      </c>
      <c r="BU21" s="2" t="s">
        <v>304</v>
      </c>
      <c r="BV21" s="2">
        <v>2719</v>
      </c>
      <c r="BW21" s="2">
        <v>4.2539999999999996</v>
      </c>
      <c r="BX21" s="2">
        <v>1.9419999999999999</v>
      </c>
      <c r="BY21" s="2">
        <v>351.6</v>
      </c>
      <c r="BZ21" s="2" t="s">
        <v>306</v>
      </c>
      <c r="CA21" s="2" t="s">
        <v>305</v>
      </c>
      <c r="CB21" s="2">
        <v>2.3340000000000001</v>
      </c>
      <c r="CC21" s="2">
        <v>0.52700000000000002</v>
      </c>
      <c r="CD21" s="2" t="s">
        <v>307</v>
      </c>
      <c r="CE21" s="2" t="s">
        <v>305</v>
      </c>
      <c r="CF21" s="2" t="s">
        <v>308</v>
      </c>
      <c r="CG21" s="2" t="s">
        <v>325</v>
      </c>
      <c r="CH21" s="2">
        <v>6.2600000000000003E-2</v>
      </c>
      <c r="CI21" s="2">
        <v>0.66500000000000004</v>
      </c>
      <c r="CJ21" s="2">
        <v>0.15429999999999999</v>
      </c>
      <c r="CK21" s="2" t="s">
        <v>309</v>
      </c>
      <c r="CL21" s="2" t="s">
        <v>309</v>
      </c>
      <c r="CM21" s="2">
        <v>124.9</v>
      </c>
      <c r="CN21" s="2">
        <v>2.0000000000000001E-4</v>
      </c>
      <c r="CO21" s="2">
        <v>5.9999999999999995E-4</v>
      </c>
      <c r="CP21" s="2" t="s">
        <v>311</v>
      </c>
      <c r="CQ21" s="2">
        <v>4.1999999999999997E-3</v>
      </c>
      <c r="CR21" s="2" t="s">
        <v>327</v>
      </c>
      <c r="CS21" s="2" t="s">
        <v>312</v>
      </c>
      <c r="CT21" s="2">
        <v>45.04</v>
      </c>
      <c r="CU21" s="2">
        <v>9.4999999999999998E-3</v>
      </c>
      <c r="CV21" s="2">
        <v>161.19999999999999</v>
      </c>
      <c r="CW21" s="2">
        <v>2.0409999999999999</v>
      </c>
      <c r="CX21" s="2" t="s">
        <v>309</v>
      </c>
      <c r="CY21" s="2">
        <v>1315</v>
      </c>
      <c r="CZ21" s="2">
        <v>5.9999999999999995E-4</v>
      </c>
      <c r="DA21" s="2" t="s">
        <v>321</v>
      </c>
      <c r="DB21" s="2" t="s">
        <v>309</v>
      </c>
      <c r="DC21" s="2">
        <v>1.6000000000000001E-3</v>
      </c>
      <c r="DD21" s="2" t="s">
        <v>313</v>
      </c>
      <c r="DE21" s="2">
        <v>9.1999999999999993</v>
      </c>
      <c r="DF21" s="2" t="s">
        <v>309</v>
      </c>
      <c r="DG21" s="2">
        <v>1.272</v>
      </c>
      <c r="DH21" s="2" t="s">
        <v>314</v>
      </c>
      <c r="DI21" s="2" t="s">
        <v>309</v>
      </c>
      <c r="DJ21" s="2">
        <v>6.9999999999999999E-4</v>
      </c>
      <c r="DK21" s="2">
        <v>2.3E-3</v>
      </c>
      <c r="DL21" s="2" t="s">
        <v>322</v>
      </c>
      <c r="DM21" s="2" t="s">
        <v>308</v>
      </c>
      <c r="DN21" s="2">
        <v>0.54400000000000004</v>
      </c>
      <c r="DO21" s="2">
        <v>7.9600000000000004E-2</v>
      </c>
      <c r="DP21" s="2">
        <v>0.77300000000000002</v>
      </c>
      <c r="DQ21" s="2">
        <v>0.17499999999999999</v>
      </c>
      <c r="DR21" s="2" t="s">
        <v>309</v>
      </c>
      <c r="DS21" s="2" t="s">
        <v>309</v>
      </c>
      <c r="DT21" s="2">
        <v>139.4</v>
      </c>
      <c r="DU21" s="2">
        <v>3.4000000000000002E-4</v>
      </c>
      <c r="DV21" s="2">
        <v>1.1000000000000001E-3</v>
      </c>
      <c r="DW21" s="2">
        <v>1.2999999999999999E-3</v>
      </c>
      <c r="DX21" s="2">
        <v>1.2999999999999999E-2</v>
      </c>
      <c r="DY21" s="2">
        <v>1.1890000000000001</v>
      </c>
      <c r="DZ21" s="2" t="s">
        <v>312</v>
      </c>
      <c r="EA21" s="2">
        <v>50.35</v>
      </c>
      <c r="EB21" s="2">
        <v>1.06E-2</v>
      </c>
      <c r="EC21" s="2">
        <v>178.3</v>
      </c>
      <c r="ED21" s="2">
        <v>2.4940000000000002</v>
      </c>
      <c r="EE21" s="2" t="s">
        <v>309</v>
      </c>
      <c r="EF21" s="2">
        <v>1459</v>
      </c>
      <c r="EG21" s="2">
        <v>1.1999999999999999E-3</v>
      </c>
      <c r="EH21" s="2">
        <v>0.24</v>
      </c>
      <c r="EI21" s="2">
        <v>1.12E-2</v>
      </c>
      <c r="EJ21" s="2">
        <v>2.2000000000000001E-3</v>
      </c>
      <c r="EK21" s="2" t="s">
        <v>313</v>
      </c>
      <c r="EL21" s="2">
        <v>11.6</v>
      </c>
      <c r="EM21" s="2" t="s">
        <v>309</v>
      </c>
      <c r="EN21" s="2">
        <v>1.3740000000000001</v>
      </c>
      <c r="EO21" s="2">
        <v>1.3100000000000001E-2</v>
      </c>
      <c r="EP21" s="2" t="s">
        <v>309</v>
      </c>
      <c r="EQ21" s="2">
        <v>6.9999999999999999E-4</v>
      </c>
      <c r="ER21" s="2">
        <v>5.0000000000000001E-3</v>
      </c>
      <c r="ES21" s="2">
        <v>2.5999999999999999E-2</v>
      </c>
      <c r="ET21" s="2" t="s">
        <v>308</v>
      </c>
      <c r="EU21" s="2" t="s">
        <v>315</v>
      </c>
      <c r="EV21" s="2" t="s">
        <v>316</v>
      </c>
      <c r="EW21" s="2" t="s">
        <v>309</v>
      </c>
      <c r="EX21" s="2" t="s">
        <v>312</v>
      </c>
      <c r="EY21" s="2" t="s">
        <v>314</v>
      </c>
      <c r="EZ21" s="2" t="s">
        <v>317</v>
      </c>
      <c r="FA21" s="2" t="s">
        <v>314</v>
      </c>
      <c r="FB21" s="2">
        <v>7.7000000000000002E-3</v>
      </c>
      <c r="FC21" s="2" t="s">
        <v>311</v>
      </c>
      <c r="FD21" s="2" t="s">
        <v>318</v>
      </c>
      <c r="FE21" s="2" t="s">
        <v>319</v>
      </c>
      <c r="FF21" s="2" t="s">
        <v>309</v>
      </c>
      <c r="FG21" s="2" t="s">
        <v>317</v>
      </c>
      <c r="FH21" s="2" t="s">
        <v>320</v>
      </c>
      <c r="FI21" s="2">
        <v>9.8999999999999999E-4</v>
      </c>
      <c r="FJ21" s="2" t="s">
        <v>315</v>
      </c>
      <c r="FK21" s="2" t="s">
        <v>316</v>
      </c>
      <c r="FL21" s="2" t="s">
        <v>309</v>
      </c>
      <c r="FM21" s="2" t="s">
        <v>312</v>
      </c>
      <c r="FN21" s="2" t="s">
        <v>314</v>
      </c>
      <c r="FO21" s="2" t="s">
        <v>317</v>
      </c>
      <c r="FP21" s="2" t="s">
        <v>314</v>
      </c>
      <c r="FQ21" s="2">
        <v>8.8999999999999999E-3</v>
      </c>
      <c r="FR21" s="2" t="s">
        <v>311</v>
      </c>
      <c r="FS21" s="2" t="s">
        <v>318</v>
      </c>
      <c r="FT21" s="2" t="s">
        <v>319</v>
      </c>
      <c r="FU21" s="2" t="s">
        <v>309</v>
      </c>
      <c r="FV21" s="2" t="s">
        <v>317</v>
      </c>
      <c r="FW21" s="2" t="s">
        <v>320</v>
      </c>
    </row>
    <row r="22" spans="1:179" s="2" customFormat="1" ht="14.4" x14ac:dyDescent="0.55000000000000004">
      <c r="A22" s="28">
        <v>17</v>
      </c>
      <c r="B22" s="7" t="s">
        <v>194</v>
      </c>
      <c r="C22" s="4" t="s">
        <v>104</v>
      </c>
      <c r="D22" s="4" t="s">
        <v>79</v>
      </c>
      <c r="E22" s="4" t="s">
        <v>80</v>
      </c>
      <c r="F22" s="5">
        <v>43719</v>
      </c>
      <c r="G22" s="6">
        <v>0.4916666666666667</v>
      </c>
      <c r="H22" s="4">
        <v>9612498</v>
      </c>
      <c r="I22" s="4">
        <v>559918</v>
      </c>
      <c r="J22" s="4">
        <v>0</v>
      </c>
      <c r="K22" s="4" t="s">
        <v>81</v>
      </c>
      <c r="L22" s="4" t="s">
        <v>156</v>
      </c>
      <c r="M22" s="4" t="s">
        <v>79</v>
      </c>
      <c r="N22" s="4" t="s">
        <v>79</v>
      </c>
      <c r="O22" s="4" t="s">
        <v>43</v>
      </c>
      <c r="P22" s="4" t="s">
        <v>79</v>
      </c>
      <c r="Q22" s="4" t="s">
        <v>80</v>
      </c>
      <c r="R22" s="43"/>
      <c r="S22" s="4" t="s">
        <v>74</v>
      </c>
      <c r="T22" s="4" t="s">
        <v>61</v>
      </c>
      <c r="U22" s="45" t="s">
        <v>48</v>
      </c>
      <c r="V22" s="4" t="s">
        <v>46</v>
      </c>
      <c r="W22" s="4" t="s">
        <v>47</v>
      </c>
      <c r="X22" s="4"/>
      <c r="Y22" s="7" t="s">
        <v>46</v>
      </c>
      <c r="Z22" s="43"/>
      <c r="AA22" s="7"/>
      <c r="AB22" s="43"/>
      <c r="AC22" s="4" t="s">
        <v>106</v>
      </c>
      <c r="AD22" s="46" t="s">
        <v>175</v>
      </c>
      <c r="AE22" s="4" t="s">
        <v>62</v>
      </c>
      <c r="AF22" s="4" t="s">
        <v>60</v>
      </c>
      <c r="AG22" s="47"/>
      <c r="AH22" s="4" t="s">
        <v>108</v>
      </c>
      <c r="AI22" s="4" t="s">
        <v>51</v>
      </c>
      <c r="AJ22" s="8">
        <v>29.1</v>
      </c>
      <c r="AK22" s="7" t="s">
        <v>48</v>
      </c>
      <c r="AL22" s="9">
        <v>7.57</v>
      </c>
      <c r="AM22" s="8">
        <v>-48</v>
      </c>
      <c r="AN22" s="7" t="s">
        <v>48</v>
      </c>
      <c r="AO22" s="8">
        <v>162.9</v>
      </c>
      <c r="AP22">
        <v>6993.01</v>
      </c>
      <c r="AQ22" s="49">
        <v>3496</v>
      </c>
      <c r="AR22" s="7" t="s">
        <v>48</v>
      </c>
      <c r="AS22" s="10">
        <v>3.895</v>
      </c>
      <c r="AT22" s="50">
        <v>0.14299999999999999</v>
      </c>
      <c r="AU22" s="9">
        <v>6.34</v>
      </c>
      <c r="AV22" s="8">
        <v>82.1</v>
      </c>
      <c r="AW22" s="4" t="s">
        <v>53</v>
      </c>
      <c r="AX22" s="42" t="s">
        <v>53</v>
      </c>
      <c r="AY22" s="4" t="s">
        <v>53</v>
      </c>
      <c r="AZ22" s="4" t="s">
        <v>53</v>
      </c>
      <c r="BA22" s="4" t="s">
        <v>53</v>
      </c>
      <c r="BB22" s="4" t="s">
        <v>54</v>
      </c>
      <c r="BC22" s="4" t="s">
        <v>46</v>
      </c>
      <c r="BD22" s="4" t="s">
        <v>87</v>
      </c>
      <c r="BE22" s="4" t="s">
        <v>53</v>
      </c>
      <c r="BF22" s="4" t="s">
        <v>45</v>
      </c>
      <c r="BG22" s="45" t="s">
        <v>53</v>
      </c>
      <c r="BH22" s="45" t="s">
        <v>176</v>
      </c>
      <c r="BI22" s="43" t="s">
        <v>177</v>
      </c>
      <c r="BJ22" s="29" t="s">
        <v>88</v>
      </c>
      <c r="BK22" s="165" t="s">
        <v>662</v>
      </c>
      <c r="BL22" s="164" t="s">
        <v>667</v>
      </c>
      <c r="BM22" s="2">
        <v>17</v>
      </c>
      <c r="BN22" s="2" t="s">
        <v>506</v>
      </c>
      <c r="BO22" s="2">
        <v>0.4916666666666667</v>
      </c>
      <c r="BP22" s="2" t="s">
        <v>504</v>
      </c>
      <c r="BQ22" s="2" t="s">
        <v>194</v>
      </c>
      <c r="BR22" s="2" t="s">
        <v>505</v>
      </c>
      <c r="BS22" s="2">
        <v>83.8</v>
      </c>
      <c r="BT22" s="2">
        <v>102.2</v>
      </c>
      <c r="BU22" s="2" t="s">
        <v>304</v>
      </c>
      <c r="BV22" s="2">
        <v>2016</v>
      </c>
      <c r="BW22" s="2" t="s">
        <v>305</v>
      </c>
      <c r="BX22" s="2">
        <v>0.10100000000000001</v>
      </c>
      <c r="BY22" s="2">
        <v>334.3</v>
      </c>
      <c r="BZ22" s="2" t="s">
        <v>306</v>
      </c>
      <c r="CA22" s="2" t="s">
        <v>305</v>
      </c>
      <c r="CB22" s="2">
        <v>4.1189999999999998</v>
      </c>
      <c r="CC22" s="2">
        <v>0.93100000000000005</v>
      </c>
      <c r="CD22" s="2" t="s">
        <v>307</v>
      </c>
      <c r="CE22" s="2" t="s">
        <v>305</v>
      </c>
      <c r="CF22" s="2" t="s">
        <v>308</v>
      </c>
      <c r="CG22" s="2">
        <v>0.01</v>
      </c>
      <c r="CH22" s="2">
        <v>3.1600000000000003E-2</v>
      </c>
      <c r="CI22" s="2">
        <v>0.63300000000000001</v>
      </c>
      <c r="CJ22" s="2">
        <v>5.1400000000000001E-2</v>
      </c>
      <c r="CK22" s="2" t="s">
        <v>309</v>
      </c>
      <c r="CL22" s="2" t="s">
        <v>309</v>
      </c>
      <c r="CM22" s="2">
        <v>72.11</v>
      </c>
      <c r="CN22" s="2">
        <v>5.5999999999999995E-4</v>
      </c>
      <c r="CO22" s="2">
        <v>1.5E-3</v>
      </c>
      <c r="CP22" s="2" t="s">
        <v>311</v>
      </c>
      <c r="CQ22" s="2">
        <v>9.9000000000000008E-3</v>
      </c>
      <c r="CR22" s="2" t="s">
        <v>327</v>
      </c>
      <c r="CS22" s="2" t="s">
        <v>312</v>
      </c>
      <c r="CT22" s="2">
        <v>42</v>
      </c>
      <c r="CU22" s="2">
        <v>2.1899999999999999E-2</v>
      </c>
      <c r="CV22" s="2">
        <v>141.69999999999999</v>
      </c>
      <c r="CW22" s="2">
        <v>0.19919999999999999</v>
      </c>
      <c r="CX22" s="2" t="s">
        <v>309</v>
      </c>
      <c r="CY22" s="2">
        <v>1100</v>
      </c>
      <c r="CZ22" s="2">
        <v>2.9999999999999997E-4</v>
      </c>
      <c r="DA22" s="2" t="s">
        <v>321</v>
      </c>
      <c r="DB22" s="2">
        <v>4.0000000000000002E-4</v>
      </c>
      <c r="DC22" s="2">
        <v>1.3599999999999999E-2</v>
      </c>
      <c r="DD22" s="2" t="s">
        <v>313</v>
      </c>
      <c r="DE22" s="2">
        <v>9.1999999999999993</v>
      </c>
      <c r="DF22" s="2" t="s">
        <v>309</v>
      </c>
      <c r="DG22" s="2">
        <v>0.88990000000000002</v>
      </c>
      <c r="DH22" s="2" t="s">
        <v>314</v>
      </c>
      <c r="DI22" s="2" t="s">
        <v>309</v>
      </c>
      <c r="DJ22" s="2">
        <v>4.0000000000000002E-4</v>
      </c>
      <c r="DK22" s="2">
        <v>1.4E-3</v>
      </c>
      <c r="DL22" s="2" t="s">
        <v>322</v>
      </c>
      <c r="DM22" s="2">
        <v>4.4999999999999999E-4</v>
      </c>
      <c r="DN22" s="2">
        <v>0.76400000000000001</v>
      </c>
      <c r="DO22" s="2">
        <v>5.6000000000000001E-2</v>
      </c>
      <c r="DP22" s="2">
        <v>0.63300000000000001</v>
      </c>
      <c r="DQ22" s="2">
        <v>5.1400000000000001E-2</v>
      </c>
      <c r="DR22" s="2" t="s">
        <v>309</v>
      </c>
      <c r="DS22" s="2">
        <v>6.9999999999999999E-4</v>
      </c>
      <c r="DT22" s="2">
        <v>72.11</v>
      </c>
      <c r="DU22" s="2">
        <v>5.5999999999999995E-4</v>
      </c>
      <c r="DV22" s="2">
        <v>1.9E-3</v>
      </c>
      <c r="DW22" s="2">
        <v>1.2999999999999999E-3</v>
      </c>
      <c r="DX22" s="2">
        <v>3.9300000000000002E-2</v>
      </c>
      <c r="DY22" s="2">
        <v>1.3939999999999999</v>
      </c>
      <c r="DZ22" s="2" t="s">
        <v>312</v>
      </c>
      <c r="EA22" s="2">
        <v>42</v>
      </c>
      <c r="EB22" s="2">
        <v>2.1899999999999999E-2</v>
      </c>
      <c r="EC22" s="2">
        <v>141.69999999999999</v>
      </c>
      <c r="ED22" s="2">
        <v>0.26169999999999999</v>
      </c>
      <c r="EE22" s="2" t="s">
        <v>309</v>
      </c>
      <c r="EF22" s="2">
        <v>1100</v>
      </c>
      <c r="EG22" s="2">
        <v>5.9999999999999995E-4</v>
      </c>
      <c r="EH22" s="2">
        <v>0.12</v>
      </c>
      <c r="EI22" s="2">
        <v>4.7E-2</v>
      </c>
      <c r="EJ22" s="2">
        <v>1.5299999999999999E-2</v>
      </c>
      <c r="EK22" s="2" t="s">
        <v>313</v>
      </c>
      <c r="EL22" s="2">
        <v>11.4</v>
      </c>
      <c r="EM22" s="2" t="s">
        <v>309</v>
      </c>
      <c r="EN22" s="2">
        <v>0.88990000000000002</v>
      </c>
      <c r="EO22" s="2">
        <v>2.1999999999999999E-2</v>
      </c>
      <c r="EP22" s="2" t="s">
        <v>309</v>
      </c>
      <c r="EQ22" s="2">
        <v>5.0000000000000001E-4</v>
      </c>
      <c r="ER22" s="2">
        <v>4.7000000000000002E-3</v>
      </c>
      <c r="ES22" s="2">
        <v>5.0999999999999997E-2</v>
      </c>
      <c r="ET22" s="2" t="s">
        <v>308</v>
      </c>
      <c r="EU22" s="2" t="s">
        <v>315</v>
      </c>
      <c r="EV22" s="2" t="s">
        <v>316</v>
      </c>
      <c r="EW22" s="2" t="s">
        <v>309</v>
      </c>
      <c r="EX22" s="2" t="s">
        <v>312</v>
      </c>
      <c r="EY22" s="2" t="s">
        <v>314</v>
      </c>
      <c r="EZ22" s="2" t="s">
        <v>317</v>
      </c>
      <c r="FA22" s="2" t="s">
        <v>314</v>
      </c>
      <c r="FB22" s="2">
        <v>1.38E-2</v>
      </c>
      <c r="FC22" s="2" t="s">
        <v>311</v>
      </c>
      <c r="FD22" s="2" t="s">
        <v>318</v>
      </c>
      <c r="FE22" s="2" t="s">
        <v>319</v>
      </c>
      <c r="FF22" s="2" t="s">
        <v>309</v>
      </c>
      <c r="FG22" s="2" t="s">
        <v>317</v>
      </c>
      <c r="FH22" s="2" t="s">
        <v>320</v>
      </c>
      <c r="FI22" s="2">
        <v>7.1000000000000002E-4</v>
      </c>
      <c r="FJ22" s="2" t="s">
        <v>315</v>
      </c>
      <c r="FK22" s="2" t="s">
        <v>316</v>
      </c>
      <c r="FL22" s="2" t="s">
        <v>309</v>
      </c>
      <c r="FM22" s="2" t="s">
        <v>312</v>
      </c>
      <c r="FN22" s="2" t="s">
        <v>314</v>
      </c>
      <c r="FO22" s="2" t="s">
        <v>317</v>
      </c>
      <c r="FP22" s="2" t="s">
        <v>314</v>
      </c>
      <c r="FQ22" s="2">
        <v>1.38E-2</v>
      </c>
      <c r="FR22" s="2" t="s">
        <v>311</v>
      </c>
      <c r="FS22" s="2" t="s">
        <v>318</v>
      </c>
      <c r="FT22" s="2" t="s">
        <v>319</v>
      </c>
      <c r="FU22" s="2">
        <v>5.0000000000000001E-4</v>
      </c>
      <c r="FV22" s="2" t="s">
        <v>317</v>
      </c>
      <c r="FW22" s="2" t="s">
        <v>320</v>
      </c>
    </row>
    <row r="23" spans="1:179" s="52" customFormat="1" ht="17.25" customHeight="1" x14ac:dyDescent="0.55000000000000004">
      <c r="BK23" s="166"/>
      <c r="BL23" s="166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</row>
    <row r="27" spans="1:179" ht="14.4" x14ac:dyDescent="0.55000000000000004">
      <c r="C27" s="55"/>
      <c r="D27" s="55"/>
      <c r="E27" s="55"/>
    </row>
    <row r="28" spans="1:179" ht="14.4" x14ac:dyDescent="0.55000000000000004">
      <c r="C28" s="55"/>
      <c r="D28" s="55"/>
      <c r="E28" s="55"/>
    </row>
    <row r="29" spans="1:179" ht="14.4" x14ac:dyDescent="0.55000000000000004">
      <c r="C29" s="55"/>
      <c r="D29" s="55"/>
      <c r="E29" s="55"/>
    </row>
    <row r="30" spans="1:179" ht="14.4" x14ac:dyDescent="0.55000000000000004">
      <c r="C30" s="55"/>
      <c r="D30" s="55"/>
      <c r="E30" s="55"/>
    </row>
    <row r="31" spans="1:179" ht="14.4" x14ac:dyDescent="0.55000000000000004">
      <c r="C31" s="55"/>
      <c r="D31" s="55"/>
      <c r="E31" s="55"/>
    </row>
    <row r="32" spans="1:179" ht="14.4" x14ac:dyDescent="0.55000000000000004">
      <c r="C32" s="55"/>
      <c r="D32" s="55"/>
      <c r="E32" s="55"/>
    </row>
    <row r="33" spans="3:5" ht="14.4" x14ac:dyDescent="0.55000000000000004">
      <c r="C33" s="55"/>
      <c r="D33" s="55"/>
      <c r="E33" s="55"/>
    </row>
    <row r="34" spans="3:5" ht="14.4" x14ac:dyDescent="0.55000000000000004">
      <c r="C34" s="55"/>
      <c r="D34" s="55"/>
      <c r="E34" s="55"/>
    </row>
    <row r="35" spans="3:5" ht="14.4" x14ac:dyDescent="0.55000000000000004">
      <c r="C35" s="55"/>
      <c r="D35" s="55"/>
      <c r="E35" s="55"/>
    </row>
    <row r="36" spans="3:5" ht="14.4" x14ac:dyDescent="0.55000000000000004">
      <c r="C36" s="55"/>
      <c r="D36" s="55"/>
      <c r="E36" s="55"/>
    </row>
    <row r="37" spans="3:5" ht="14.4" x14ac:dyDescent="0.55000000000000004">
      <c r="C37" s="55"/>
      <c r="D37" s="55"/>
      <c r="E37" s="55"/>
    </row>
    <row r="38" spans="3:5" ht="14.4" x14ac:dyDescent="0.55000000000000004">
      <c r="C38" s="55"/>
      <c r="D38" s="55"/>
      <c r="E38" s="55"/>
    </row>
    <row r="39" spans="3:5" ht="14.4" x14ac:dyDescent="0.55000000000000004">
      <c r="C39" s="55"/>
      <c r="D39" s="55"/>
      <c r="E39" s="55"/>
    </row>
    <row r="40" spans="3:5" ht="14.4" x14ac:dyDescent="0.55000000000000004">
      <c r="C40" s="55"/>
      <c r="D40" s="55"/>
      <c r="E40" s="55"/>
    </row>
    <row r="41" spans="3:5" ht="14.4" x14ac:dyDescent="0.55000000000000004">
      <c r="C41" s="55"/>
      <c r="D41" s="55"/>
      <c r="E41" s="55"/>
    </row>
    <row r="42" spans="3:5" ht="14.4" x14ac:dyDescent="0.55000000000000004">
      <c r="C42" s="55"/>
      <c r="D42" s="55"/>
      <c r="E42" s="55"/>
    </row>
    <row r="43" spans="3:5" ht="14.4" x14ac:dyDescent="0.55000000000000004">
      <c r="C43" s="55"/>
      <c r="D43" s="55"/>
      <c r="E43" s="55"/>
    </row>
  </sheetData>
  <phoneticPr fontId="2" type="noConversion"/>
  <pageMargins left="0.23622047244094491" right="0.23622047244094491" top="0.35433070866141736" bottom="0.35433070866141736" header="0.31496062992125984" footer="0.31496062992125984"/>
  <pageSetup paperSize="9" scale="10" fitToHeight="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80" zoomScaleNormal="80" workbookViewId="0">
      <selection activeCell="E10" sqref="E10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95">
        <v>0.01</v>
      </c>
      <c r="C1" s="95">
        <v>0.1</v>
      </c>
      <c r="D1" s="93">
        <v>0.2</v>
      </c>
      <c r="E1" s="116"/>
      <c r="F1">
        <v>0.2</v>
      </c>
    </row>
    <row r="2" spans="1:7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14" t="s">
        <v>258</v>
      </c>
    </row>
    <row r="3" spans="1:7" x14ac:dyDescent="0.55000000000000004">
      <c r="A3" s="7" t="s">
        <v>585</v>
      </c>
      <c r="B3" s="113">
        <f>IF(F3&gt;$B$1,$B$1,F3)</f>
        <v>0.01</v>
      </c>
      <c r="C3" s="115">
        <f t="shared" ref="C3:C16" si="0">IF(F3&gt;$C$1,$C$1,0)</f>
        <v>0.1</v>
      </c>
      <c r="D3" s="113">
        <f>IF(D19&gt;0,$D$1,0)</f>
        <v>0</v>
      </c>
      <c r="E3" s="113">
        <f>SUM(B3:D3)</f>
        <v>0.11</v>
      </c>
      <c r="F3" s="113">
        <v>0.1681</v>
      </c>
      <c r="G3" t="str">
        <f>IF(F3=E3,"SI","NO")</f>
        <v>NO</v>
      </c>
    </row>
    <row r="4" spans="1:7" x14ac:dyDescent="0.55000000000000004">
      <c r="A4" s="7" t="s">
        <v>586</v>
      </c>
      <c r="B4" s="113">
        <f t="shared" ref="B4:B16" si="1">IF(F4&gt;$B$1,$B$1,F4)</f>
        <v>0.01</v>
      </c>
      <c r="C4" s="115">
        <f t="shared" si="0"/>
        <v>0.1</v>
      </c>
      <c r="D4" s="113">
        <f t="shared" ref="D4:D16" si="2">IF(D20&gt;0,$D$1,0)</f>
        <v>0</v>
      </c>
      <c r="E4" s="113">
        <f t="shared" ref="E4:E16" si="3">SUM(B4:D4)</f>
        <v>0.11</v>
      </c>
      <c r="F4" s="113">
        <v>0.19550000000000001</v>
      </c>
      <c r="G4" t="str">
        <f t="shared" ref="G4:G16" si="4">IF(F4=E4,"SI","NO")</f>
        <v>NO</v>
      </c>
    </row>
    <row r="5" spans="1:7" x14ac:dyDescent="0.55000000000000004">
      <c r="A5" s="7" t="s">
        <v>587</v>
      </c>
      <c r="B5" s="113">
        <f t="shared" si="1"/>
        <v>5.7999999999999996E-3</v>
      </c>
      <c r="C5" s="115">
        <f t="shared" si="0"/>
        <v>0</v>
      </c>
      <c r="D5" s="113">
        <f t="shared" si="2"/>
        <v>0</v>
      </c>
      <c r="E5" s="113">
        <f t="shared" si="3"/>
        <v>5.7999999999999996E-3</v>
      </c>
      <c r="F5" s="113">
        <v>5.7999999999999996E-3</v>
      </c>
      <c r="G5" t="str">
        <f t="shared" si="4"/>
        <v>SI</v>
      </c>
    </row>
    <row r="6" spans="1:7" x14ac:dyDescent="0.55000000000000004">
      <c r="A6" s="7" t="s">
        <v>588</v>
      </c>
      <c r="B6" s="113">
        <f t="shared" si="1"/>
        <v>2.3999999999999998E-3</v>
      </c>
      <c r="C6" s="115">
        <f t="shared" si="0"/>
        <v>0</v>
      </c>
      <c r="D6" s="113">
        <f t="shared" si="2"/>
        <v>0</v>
      </c>
      <c r="E6" s="113">
        <f t="shared" si="3"/>
        <v>2.3999999999999998E-3</v>
      </c>
      <c r="F6" s="113">
        <v>2.3999999999999998E-3</v>
      </c>
      <c r="G6" t="str">
        <f t="shared" si="4"/>
        <v>SI</v>
      </c>
    </row>
    <row r="7" spans="1:7" x14ac:dyDescent="0.55000000000000004">
      <c r="A7" s="7" t="s">
        <v>589</v>
      </c>
      <c r="B7" s="113">
        <f t="shared" si="1"/>
        <v>0.01</v>
      </c>
      <c r="C7" s="115">
        <f t="shared" si="0"/>
        <v>0.1</v>
      </c>
      <c r="D7" s="113">
        <f t="shared" si="2"/>
        <v>0.2</v>
      </c>
      <c r="E7" s="113">
        <f t="shared" si="3"/>
        <v>0.31</v>
      </c>
      <c r="F7" s="113">
        <v>0.37709999999999999</v>
      </c>
      <c r="G7" t="str">
        <f t="shared" si="4"/>
        <v>NO</v>
      </c>
    </row>
    <row r="8" spans="1:7" x14ac:dyDescent="0.55000000000000004">
      <c r="A8" s="7" t="s">
        <v>590</v>
      </c>
      <c r="B8" s="113">
        <f t="shared" si="1"/>
        <v>0.01</v>
      </c>
      <c r="C8" s="115">
        <f t="shared" si="0"/>
        <v>0</v>
      </c>
      <c r="D8" s="113">
        <f t="shared" si="2"/>
        <v>0</v>
      </c>
      <c r="E8" s="113">
        <f t="shared" si="3"/>
        <v>0.01</v>
      </c>
      <c r="F8" s="113">
        <v>9.5699999999999993E-2</v>
      </c>
      <c r="G8" t="str">
        <f t="shared" si="4"/>
        <v>NO</v>
      </c>
    </row>
    <row r="9" spans="1:7" x14ac:dyDescent="0.55000000000000004">
      <c r="A9" s="7" t="s">
        <v>591</v>
      </c>
      <c r="B9" s="113">
        <f t="shared" si="1"/>
        <v>0.01</v>
      </c>
      <c r="C9" s="115">
        <f t="shared" si="0"/>
        <v>0.1</v>
      </c>
      <c r="D9" s="113">
        <f t="shared" si="2"/>
        <v>0.2</v>
      </c>
      <c r="E9" s="113">
        <f t="shared" si="3"/>
        <v>0.31</v>
      </c>
      <c r="F9" s="113">
        <v>0.37519999999999998</v>
      </c>
      <c r="G9" t="str">
        <f t="shared" si="4"/>
        <v>NO</v>
      </c>
    </row>
    <row r="10" spans="1:7" x14ac:dyDescent="0.55000000000000004">
      <c r="A10" s="7" t="s">
        <v>592</v>
      </c>
      <c r="B10" s="113">
        <f t="shared" si="1"/>
        <v>5.0000000000000001E-4</v>
      </c>
      <c r="C10" s="115">
        <f t="shared" si="0"/>
        <v>0</v>
      </c>
      <c r="D10" s="113">
        <f t="shared" si="2"/>
        <v>0</v>
      </c>
      <c r="E10" s="113">
        <f t="shared" si="3"/>
        <v>5.0000000000000001E-4</v>
      </c>
      <c r="F10" s="113">
        <v>5.0000000000000001E-4</v>
      </c>
      <c r="G10" t="str">
        <f t="shared" si="4"/>
        <v>SI</v>
      </c>
    </row>
    <row r="11" spans="1:7" x14ac:dyDescent="0.55000000000000004">
      <c r="A11" s="7" t="s">
        <v>593</v>
      </c>
      <c r="B11" s="113">
        <f t="shared" si="1"/>
        <v>0.01</v>
      </c>
      <c r="C11" s="115">
        <f t="shared" si="0"/>
        <v>0.1</v>
      </c>
      <c r="D11" s="113">
        <f t="shared" si="2"/>
        <v>0.2</v>
      </c>
      <c r="E11" s="113">
        <f t="shared" si="3"/>
        <v>0.31</v>
      </c>
      <c r="F11" s="113">
        <v>0.4345</v>
      </c>
      <c r="G11" t="str">
        <f t="shared" si="4"/>
        <v>NO</v>
      </c>
    </row>
    <row r="12" spans="1:7" x14ac:dyDescent="0.55000000000000004">
      <c r="A12" s="7" t="s">
        <v>594</v>
      </c>
      <c r="B12" s="113">
        <f t="shared" si="1"/>
        <v>0.01</v>
      </c>
      <c r="C12" s="115">
        <f t="shared" si="0"/>
        <v>0.1</v>
      </c>
      <c r="D12" s="113">
        <f t="shared" si="2"/>
        <v>0.2</v>
      </c>
      <c r="E12" s="113">
        <f t="shared" si="3"/>
        <v>0.31</v>
      </c>
      <c r="F12" s="113">
        <v>0.25269999999999998</v>
      </c>
      <c r="G12" t="str">
        <f t="shared" si="4"/>
        <v>NO</v>
      </c>
    </row>
    <row r="13" spans="1:7" x14ac:dyDescent="0.55000000000000004">
      <c r="A13" s="7" t="s">
        <v>595</v>
      </c>
      <c r="B13" s="113">
        <f t="shared" si="1"/>
        <v>0.01</v>
      </c>
      <c r="C13" s="115">
        <f t="shared" si="0"/>
        <v>0.1</v>
      </c>
      <c r="D13" s="113">
        <f t="shared" si="2"/>
        <v>0</v>
      </c>
      <c r="E13" s="113">
        <f t="shared" si="3"/>
        <v>0.11</v>
      </c>
      <c r="F13" s="113">
        <v>0.16880000000000001</v>
      </c>
      <c r="G13" t="str">
        <f t="shared" si="4"/>
        <v>NO</v>
      </c>
    </row>
    <row r="14" spans="1:7" x14ac:dyDescent="0.55000000000000004">
      <c r="A14" s="7" t="s">
        <v>596</v>
      </c>
      <c r="B14" s="113">
        <f t="shared" si="1"/>
        <v>0.01</v>
      </c>
      <c r="C14" s="115">
        <f t="shared" si="0"/>
        <v>0.1</v>
      </c>
      <c r="D14" s="113">
        <f t="shared" si="2"/>
        <v>0.2</v>
      </c>
      <c r="E14" s="113">
        <f t="shared" si="3"/>
        <v>0.31</v>
      </c>
      <c r="F14" s="113">
        <v>0.81830000000000003</v>
      </c>
      <c r="G14" t="str">
        <f t="shared" si="4"/>
        <v>NO</v>
      </c>
    </row>
    <row r="15" spans="1:7" x14ac:dyDescent="0.55000000000000004">
      <c r="A15" s="7" t="s">
        <v>597</v>
      </c>
      <c r="B15" s="113">
        <f t="shared" si="1"/>
        <v>0.01</v>
      </c>
      <c r="C15" s="115">
        <f t="shared" si="0"/>
        <v>0</v>
      </c>
      <c r="D15" s="113">
        <f t="shared" si="2"/>
        <v>0</v>
      </c>
      <c r="E15" s="113">
        <f t="shared" si="3"/>
        <v>0.01</v>
      </c>
      <c r="F15" s="113">
        <v>7.9600000000000004E-2</v>
      </c>
      <c r="G15" t="str">
        <f t="shared" si="4"/>
        <v>NO</v>
      </c>
    </row>
    <row r="16" spans="1:7" x14ac:dyDescent="0.55000000000000004">
      <c r="A16" s="7" t="s">
        <v>598</v>
      </c>
      <c r="B16" s="113">
        <f t="shared" si="1"/>
        <v>0.01</v>
      </c>
      <c r="C16" s="115">
        <f t="shared" si="0"/>
        <v>0</v>
      </c>
      <c r="D16" s="113">
        <f t="shared" si="2"/>
        <v>0</v>
      </c>
      <c r="E16" s="113">
        <f t="shared" si="3"/>
        <v>0.01</v>
      </c>
      <c r="F16" s="113">
        <v>5.6000000000000001E-2</v>
      </c>
      <c r="G16" t="str">
        <f t="shared" si="4"/>
        <v>NO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0.15809999999999999</v>
      </c>
      <c r="C19">
        <f>F3-$C$1</f>
        <v>6.8099999999999994E-2</v>
      </c>
      <c r="D19">
        <f t="shared" ref="D19:D32" si="5">F3-$D$1</f>
        <v>-3.1900000000000012E-2</v>
      </c>
      <c r="E19">
        <f>SUM(B19:D19)</f>
        <v>0.19429999999999997</v>
      </c>
    </row>
    <row r="20" spans="1:5" x14ac:dyDescent="0.55000000000000004">
      <c r="A20" s="7" t="s">
        <v>586</v>
      </c>
      <c r="B20">
        <f t="shared" ref="B20:B32" si="6">F4-$B$1</f>
        <v>0.1855</v>
      </c>
      <c r="C20">
        <f t="shared" ref="C20:C32" si="7">F4-$C$1</f>
        <v>9.5500000000000002E-2</v>
      </c>
      <c r="D20">
        <f t="shared" si="5"/>
        <v>-4.500000000000004E-3</v>
      </c>
    </row>
    <row r="21" spans="1:5" x14ac:dyDescent="0.55000000000000004">
      <c r="A21" s="7" t="s">
        <v>587</v>
      </c>
      <c r="B21">
        <f t="shared" si="6"/>
        <v>-4.2000000000000006E-3</v>
      </c>
      <c r="C21">
        <f t="shared" si="7"/>
        <v>-9.4200000000000006E-2</v>
      </c>
      <c r="D21">
        <f t="shared" si="5"/>
        <v>-0.19420000000000001</v>
      </c>
    </row>
    <row r="22" spans="1:5" x14ac:dyDescent="0.55000000000000004">
      <c r="A22" s="7" t="s">
        <v>588</v>
      </c>
      <c r="B22">
        <f t="shared" si="6"/>
        <v>-7.6000000000000009E-3</v>
      </c>
      <c r="C22">
        <f t="shared" si="7"/>
        <v>-9.7600000000000006E-2</v>
      </c>
      <c r="D22">
        <f t="shared" si="5"/>
        <v>-0.1976</v>
      </c>
    </row>
    <row r="23" spans="1:5" x14ac:dyDescent="0.55000000000000004">
      <c r="A23" s="7" t="s">
        <v>589</v>
      </c>
      <c r="B23">
        <f t="shared" si="6"/>
        <v>0.36709999999999998</v>
      </c>
      <c r="C23">
        <f t="shared" si="7"/>
        <v>0.27710000000000001</v>
      </c>
      <c r="D23">
        <f t="shared" si="5"/>
        <v>0.17709999999999998</v>
      </c>
    </row>
    <row r="24" spans="1:5" x14ac:dyDescent="0.55000000000000004">
      <c r="A24" s="7" t="s">
        <v>590</v>
      </c>
      <c r="B24">
        <f t="shared" si="6"/>
        <v>8.5699999999999998E-2</v>
      </c>
      <c r="C24">
        <f t="shared" si="7"/>
        <v>-4.3000000000000121E-3</v>
      </c>
      <c r="D24">
        <f t="shared" si="5"/>
        <v>-0.10430000000000002</v>
      </c>
    </row>
    <row r="25" spans="1:5" x14ac:dyDescent="0.55000000000000004">
      <c r="A25" s="7" t="s">
        <v>591</v>
      </c>
      <c r="B25">
        <f t="shared" si="6"/>
        <v>0.36519999999999997</v>
      </c>
      <c r="C25">
        <f t="shared" si="7"/>
        <v>0.2752</v>
      </c>
      <c r="D25">
        <f t="shared" si="5"/>
        <v>0.17519999999999997</v>
      </c>
    </row>
    <row r="26" spans="1:5" x14ac:dyDescent="0.55000000000000004">
      <c r="A26" s="7" t="s">
        <v>592</v>
      </c>
      <c r="B26">
        <f t="shared" si="6"/>
        <v>-9.4999999999999998E-3</v>
      </c>
      <c r="C26">
        <f t="shared" si="7"/>
        <v>-9.9500000000000005E-2</v>
      </c>
      <c r="D26">
        <f t="shared" si="5"/>
        <v>-0.19950000000000001</v>
      </c>
    </row>
    <row r="27" spans="1:5" x14ac:dyDescent="0.55000000000000004">
      <c r="A27" s="7" t="s">
        <v>593</v>
      </c>
      <c r="B27">
        <f t="shared" si="6"/>
        <v>0.42449999999999999</v>
      </c>
      <c r="C27">
        <f t="shared" si="7"/>
        <v>0.33450000000000002</v>
      </c>
      <c r="D27">
        <f t="shared" si="5"/>
        <v>0.23449999999999999</v>
      </c>
    </row>
    <row r="28" spans="1:5" x14ac:dyDescent="0.55000000000000004">
      <c r="A28" s="7" t="s">
        <v>594</v>
      </c>
      <c r="B28">
        <f t="shared" si="6"/>
        <v>0.24269999999999997</v>
      </c>
      <c r="C28">
        <f t="shared" si="7"/>
        <v>0.15269999999999997</v>
      </c>
      <c r="D28">
        <f t="shared" si="5"/>
        <v>5.2699999999999969E-2</v>
      </c>
    </row>
    <row r="29" spans="1:5" x14ac:dyDescent="0.55000000000000004">
      <c r="A29" s="7" t="s">
        <v>595</v>
      </c>
      <c r="B29">
        <f t="shared" si="6"/>
        <v>0.1588</v>
      </c>
      <c r="C29">
        <f t="shared" si="7"/>
        <v>6.88E-2</v>
      </c>
      <c r="D29">
        <f t="shared" si="5"/>
        <v>-3.1200000000000006E-2</v>
      </c>
    </row>
    <row r="30" spans="1:5" x14ac:dyDescent="0.55000000000000004">
      <c r="A30" s="7" t="s">
        <v>596</v>
      </c>
      <c r="B30">
        <f t="shared" si="6"/>
        <v>0.80830000000000002</v>
      </c>
      <c r="C30">
        <f t="shared" si="7"/>
        <v>0.71830000000000005</v>
      </c>
      <c r="D30">
        <f t="shared" si="5"/>
        <v>0.61830000000000007</v>
      </c>
    </row>
    <row r="31" spans="1:5" x14ac:dyDescent="0.55000000000000004">
      <c r="A31" s="7" t="s">
        <v>597</v>
      </c>
      <c r="B31">
        <f t="shared" si="6"/>
        <v>6.9600000000000009E-2</v>
      </c>
      <c r="C31">
        <f t="shared" si="7"/>
        <v>-2.0400000000000001E-2</v>
      </c>
      <c r="D31">
        <f t="shared" si="5"/>
        <v>-0.12040000000000001</v>
      </c>
    </row>
    <row r="32" spans="1:5" x14ac:dyDescent="0.55000000000000004">
      <c r="A32" s="7" t="s">
        <v>598</v>
      </c>
      <c r="B32">
        <f t="shared" si="6"/>
        <v>4.5999999999999999E-2</v>
      </c>
      <c r="C32">
        <f t="shared" si="7"/>
        <v>-4.4000000000000004E-2</v>
      </c>
      <c r="D32">
        <f t="shared" si="5"/>
        <v>-0.14400000000000002</v>
      </c>
    </row>
  </sheetData>
  <conditionalFormatting sqref="A2:A16 B3:E16">
    <cfRule type="cellIs" dxfId="194" priority="7" stopIfTrue="1" operator="lessThan">
      <formula>0</formula>
    </cfRule>
  </conditionalFormatting>
  <conditionalFormatting sqref="A18:A32">
    <cfRule type="cellIs" dxfId="193" priority="6" stopIfTrue="1" operator="lessThan">
      <formula>0</formula>
    </cfRule>
  </conditionalFormatting>
  <conditionalFormatting sqref="B19:D32">
    <cfRule type="cellIs" dxfId="192" priority="5" stopIfTrue="1" operator="lessThan">
      <formula>0</formula>
    </cfRule>
  </conditionalFormatting>
  <conditionalFormatting sqref="B3:B16">
    <cfRule type="cellIs" dxfId="191" priority="4" stopIfTrue="1" operator="equal">
      <formula>$B$1</formula>
    </cfRule>
  </conditionalFormatting>
  <conditionalFormatting sqref="C3:C16">
    <cfRule type="cellIs" dxfId="190" priority="3" stopIfTrue="1" operator="equal">
      <formula>$C$1</formula>
    </cfRule>
  </conditionalFormatting>
  <conditionalFormatting sqref="D3:D16">
    <cfRule type="cellIs" dxfId="189" priority="2" stopIfTrue="1" operator="equal">
      <formula>$D$1</formula>
    </cfRule>
  </conditionalFormatting>
  <conditionalFormatting sqref="F3:F16">
    <cfRule type="cellIs" dxfId="188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8CAF-163D-40B5-AEEE-DA527401CA69}">
  <dimension ref="A1:H32"/>
  <sheetViews>
    <sheetView zoomScale="80" zoomScaleNormal="80" workbookViewId="0">
      <selection activeCell="F24" sqref="F24"/>
    </sheetView>
  </sheetViews>
  <sheetFormatPr baseColWidth="10" defaultRowHeight="14.4" x14ac:dyDescent="0.55000000000000004"/>
  <cols>
    <col min="8" max="8" width="12.3671875" customWidth="1"/>
  </cols>
  <sheetData>
    <row r="1" spans="1:8" ht="14.7" thickBot="1" x14ac:dyDescent="0.6">
      <c r="A1" t="s">
        <v>600</v>
      </c>
      <c r="B1" s="120">
        <v>0.01</v>
      </c>
      <c r="C1" s="120">
        <v>0.1</v>
      </c>
      <c r="D1" s="118">
        <v>0.2</v>
      </c>
      <c r="E1" s="116"/>
      <c r="F1" s="116"/>
      <c r="G1">
        <v>0.2</v>
      </c>
    </row>
    <row r="2" spans="1: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14"/>
      <c r="G2" s="114" t="s">
        <v>258</v>
      </c>
    </row>
    <row r="3" spans="1:8" x14ac:dyDescent="0.55000000000000004">
      <c r="A3" s="7" t="s">
        <v>585</v>
      </c>
      <c r="B3" s="113">
        <f>IF(G3&gt;$B$1,$B$1,G3)</f>
        <v>0.01</v>
      </c>
      <c r="C3" s="115">
        <f t="shared" ref="C3:C16" si="0">IF(G3&gt;$C$1,$C$1,0)</f>
        <v>0.1</v>
      </c>
      <c r="D3" s="113">
        <f>IF(D19&gt;0,$D$1,0)</f>
        <v>0</v>
      </c>
      <c r="E3" s="115">
        <f>G3-D3-C3-B3</f>
        <v>5.8099999999999992E-2</v>
      </c>
      <c r="F3" s="113">
        <f>SUM(B3:E3)</f>
        <v>0.1681</v>
      </c>
      <c r="G3" s="113">
        <v>0.1681</v>
      </c>
      <c r="H3" t="str">
        <f>IF(G3=F3,"SI","NO")</f>
        <v>SI</v>
      </c>
    </row>
    <row r="4" spans="1:8" x14ac:dyDescent="0.55000000000000004">
      <c r="A4" s="7" t="s">
        <v>586</v>
      </c>
      <c r="B4" s="113">
        <f t="shared" ref="B4:B16" si="1">IF(G4&gt;$B$1,$B$1,G4)</f>
        <v>0.01</v>
      </c>
      <c r="C4" s="115">
        <f t="shared" si="0"/>
        <v>0.1</v>
      </c>
      <c r="D4" s="113">
        <f t="shared" ref="D4:D16" si="2">IF(D20&gt;0,$D$1,0)</f>
        <v>0</v>
      </c>
      <c r="E4" s="115">
        <f t="shared" ref="E4:E16" si="3">G4-D4-C4-B4</f>
        <v>8.5500000000000007E-2</v>
      </c>
      <c r="F4" s="113">
        <f t="shared" ref="F4:F16" si="4">SUM(B4:E4)</f>
        <v>0.19550000000000001</v>
      </c>
      <c r="G4" s="113">
        <v>0.19550000000000001</v>
      </c>
      <c r="H4" t="str">
        <f t="shared" ref="H4:H16" si="5">IF(G4=F4,"SI","NO")</f>
        <v>SI</v>
      </c>
    </row>
    <row r="5" spans="1:8" x14ac:dyDescent="0.55000000000000004">
      <c r="A5" s="7" t="s">
        <v>587</v>
      </c>
      <c r="B5" s="113">
        <f t="shared" si="1"/>
        <v>5.7999999999999996E-3</v>
      </c>
      <c r="C5" s="115">
        <f t="shared" si="0"/>
        <v>0</v>
      </c>
      <c r="D5" s="113">
        <f t="shared" si="2"/>
        <v>0</v>
      </c>
      <c r="E5" s="115">
        <f t="shared" si="3"/>
        <v>0</v>
      </c>
      <c r="F5" s="113">
        <f t="shared" si="4"/>
        <v>5.7999999999999996E-3</v>
      </c>
      <c r="G5" s="113">
        <v>5.7999999999999996E-3</v>
      </c>
      <c r="H5" t="str">
        <f t="shared" si="5"/>
        <v>SI</v>
      </c>
    </row>
    <row r="6" spans="1:8" x14ac:dyDescent="0.55000000000000004">
      <c r="A6" s="7" t="s">
        <v>588</v>
      </c>
      <c r="B6" s="113">
        <f t="shared" si="1"/>
        <v>2.3999999999999998E-3</v>
      </c>
      <c r="C6" s="115">
        <f t="shared" si="0"/>
        <v>0</v>
      </c>
      <c r="D6" s="113">
        <f t="shared" si="2"/>
        <v>0</v>
      </c>
      <c r="E6" s="115">
        <f t="shared" si="3"/>
        <v>0</v>
      </c>
      <c r="F6" s="113">
        <f t="shared" si="4"/>
        <v>2.3999999999999998E-3</v>
      </c>
      <c r="G6" s="113">
        <v>2.3999999999999998E-3</v>
      </c>
      <c r="H6" t="str">
        <f t="shared" si="5"/>
        <v>SI</v>
      </c>
    </row>
    <row r="7" spans="1:8" x14ac:dyDescent="0.55000000000000004">
      <c r="A7" s="7" t="s">
        <v>589</v>
      </c>
      <c r="B7" s="113">
        <f t="shared" si="1"/>
        <v>0.01</v>
      </c>
      <c r="C7" s="115">
        <f t="shared" si="0"/>
        <v>0.1</v>
      </c>
      <c r="D7" s="113">
        <f t="shared" si="2"/>
        <v>0.2</v>
      </c>
      <c r="E7" s="115">
        <f t="shared" si="3"/>
        <v>6.7099999999999979E-2</v>
      </c>
      <c r="F7" s="113">
        <f t="shared" si="4"/>
        <v>0.37709999999999999</v>
      </c>
      <c r="G7" s="113">
        <v>0.37709999999999999</v>
      </c>
      <c r="H7" t="str">
        <f t="shared" si="5"/>
        <v>SI</v>
      </c>
    </row>
    <row r="8" spans="1:8" x14ac:dyDescent="0.55000000000000004">
      <c r="A8" s="7" t="s">
        <v>590</v>
      </c>
      <c r="B8" s="113">
        <f t="shared" si="1"/>
        <v>0.01</v>
      </c>
      <c r="C8" s="115">
        <f t="shared" si="0"/>
        <v>0</v>
      </c>
      <c r="D8" s="113">
        <f t="shared" si="2"/>
        <v>0</v>
      </c>
      <c r="E8" s="115">
        <f t="shared" si="3"/>
        <v>8.5699999999999998E-2</v>
      </c>
      <c r="F8" s="113">
        <f t="shared" si="4"/>
        <v>9.5699999999999993E-2</v>
      </c>
      <c r="G8" s="113">
        <v>9.5699999999999993E-2</v>
      </c>
      <c r="H8" t="str">
        <f t="shared" si="5"/>
        <v>SI</v>
      </c>
    </row>
    <row r="9" spans="1:8" x14ac:dyDescent="0.55000000000000004">
      <c r="A9" s="7" t="s">
        <v>591</v>
      </c>
      <c r="B9" s="113">
        <f t="shared" si="1"/>
        <v>0.01</v>
      </c>
      <c r="C9" s="115">
        <f t="shared" si="0"/>
        <v>0.1</v>
      </c>
      <c r="D9" s="113">
        <f t="shared" si="2"/>
        <v>0.2</v>
      </c>
      <c r="E9" s="115">
        <f t="shared" si="3"/>
        <v>6.5199999999999966E-2</v>
      </c>
      <c r="F9" s="113">
        <f t="shared" si="4"/>
        <v>0.37519999999999998</v>
      </c>
      <c r="G9" s="113">
        <v>0.37519999999999998</v>
      </c>
      <c r="H9" t="str">
        <f t="shared" si="5"/>
        <v>SI</v>
      </c>
    </row>
    <row r="10" spans="1:8" x14ac:dyDescent="0.55000000000000004">
      <c r="A10" s="7" t="s">
        <v>592</v>
      </c>
      <c r="B10" s="113">
        <f t="shared" si="1"/>
        <v>5.0000000000000001E-4</v>
      </c>
      <c r="C10" s="115">
        <f t="shared" si="0"/>
        <v>0</v>
      </c>
      <c r="D10" s="113">
        <f t="shared" si="2"/>
        <v>0</v>
      </c>
      <c r="E10" s="115">
        <f t="shared" si="3"/>
        <v>0</v>
      </c>
      <c r="F10" s="113">
        <f t="shared" si="4"/>
        <v>5.0000000000000001E-4</v>
      </c>
      <c r="G10" s="113">
        <v>5.0000000000000001E-4</v>
      </c>
      <c r="H10" t="str">
        <f t="shared" si="5"/>
        <v>SI</v>
      </c>
    </row>
    <row r="11" spans="1:8" x14ac:dyDescent="0.55000000000000004">
      <c r="A11" s="7" t="s">
        <v>593</v>
      </c>
      <c r="B11" s="113">
        <f t="shared" si="1"/>
        <v>0.01</v>
      </c>
      <c r="C11" s="115">
        <f t="shared" si="0"/>
        <v>0.1</v>
      </c>
      <c r="D11" s="113">
        <f t="shared" si="2"/>
        <v>0.2</v>
      </c>
      <c r="E11" s="115">
        <f t="shared" si="3"/>
        <v>0.12449999999999999</v>
      </c>
      <c r="F11" s="113">
        <f t="shared" si="4"/>
        <v>0.4345</v>
      </c>
      <c r="G11" s="113">
        <v>0.4345</v>
      </c>
      <c r="H11" t="str">
        <f t="shared" si="5"/>
        <v>SI</v>
      </c>
    </row>
    <row r="12" spans="1:8" x14ac:dyDescent="0.55000000000000004">
      <c r="A12" s="7" t="s">
        <v>594</v>
      </c>
      <c r="B12" s="113">
        <f t="shared" si="1"/>
        <v>0.01</v>
      </c>
      <c r="C12" s="115">
        <f t="shared" si="0"/>
        <v>0.1</v>
      </c>
      <c r="D12" s="113">
        <f t="shared" si="2"/>
        <v>0.2</v>
      </c>
      <c r="E12" s="115">
        <f t="shared" si="3"/>
        <v>-5.7300000000000038E-2</v>
      </c>
      <c r="F12" s="113">
        <f t="shared" si="4"/>
        <v>0.25269999999999998</v>
      </c>
      <c r="G12" s="113">
        <v>0.25269999999999998</v>
      </c>
      <c r="H12" t="str">
        <f t="shared" si="5"/>
        <v>SI</v>
      </c>
    </row>
    <row r="13" spans="1:8" x14ac:dyDescent="0.55000000000000004">
      <c r="A13" s="7" t="s">
        <v>595</v>
      </c>
      <c r="B13" s="113">
        <f t="shared" si="1"/>
        <v>0.01</v>
      </c>
      <c r="C13" s="115">
        <f t="shared" si="0"/>
        <v>0.1</v>
      </c>
      <c r="D13" s="113">
        <f t="shared" si="2"/>
        <v>0</v>
      </c>
      <c r="E13" s="115">
        <f t="shared" si="3"/>
        <v>5.8799999999999998E-2</v>
      </c>
      <c r="F13" s="113">
        <f t="shared" si="4"/>
        <v>0.16880000000000001</v>
      </c>
      <c r="G13" s="113">
        <v>0.16880000000000001</v>
      </c>
      <c r="H13" t="str">
        <f t="shared" si="5"/>
        <v>SI</v>
      </c>
    </row>
    <row r="14" spans="1:8" x14ac:dyDescent="0.55000000000000004">
      <c r="A14" s="7" t="s">
        <v>596</v>
      </c>
      <c r="B14" s="113">
        <f t="shared" si="1"/>
        <v>0.01</v>
      </c>
      <c r="C14" s="115">
        <f t="shared" si="0"/>
        <v>0.1</v>
      </c>
      <c r="D14" s="113">
        <f t="shared" si="2"/>
        <v>0.2</v>
      </c>
      <c r="E14" s="115">
        <f t="shared" si="3"/>
        <v>0.50830000000000009</v>
      </c>
      <c r="F14" s="113">
        <f t="shared" si="4"/>
        <v>0.81830000000000003</v>
      </c>
      <c r="G14" s="113">
        <v>0.81830000000000003</v>
      </c>
      <c r="H14" t="str">
        <f t="shared" si="5"/>
        <v>SI</v>
      </c>
    </row>
    <row r="15" spans="1:8" x14ac:dyDescent="0.55000000000000004">
      <c r="A15" s="7" t="s">
        <v>597</v>
      </c>
      <c r="B15" s="113">
        <f t="shared" si="1"/>
        <v>0.01</v>
      </c>
      <c r="C15" s="115">
        <f t="shared" si="0"/>
        <v>0</v>
      </c>
      <c r="D15" s="113">
        <f t="shared" si="2"/>
        <v>0</v>
      </c>
      <c r="E15" s="115">
        <f t="shared" si="3"/>
        <v>6.9600000000000009E-2</v>
      </c>
      <c r="F15" s="113">
        <f t="shared" si="4"/>
        <v>7.9600000000000004E-2</v>
      </c>
      <c r="G15" s="113">
        <v>7.9600000000000004E-2</v>
      </c>
      <c r="H15" t="str">
        <f t="shared" si="5"/>
        <v>SI</v>
      </c>
    </row>
    <row r="16" spans="1:8" x14ac:dyDescent="0.55000000000000004">
      <c r="A16" s="7" t="s">
        <v>598</v>
      </c>
      <c r="B16" s="113">
        <f t="shared" si="1"/>
        <v>0.01</v>
      </c>
      <c r="C16" s="115">
        <f t="shared" si="0"/>
        <v>0</v>
      </c>
      <c r="D16" s="113">
        <f t="shared" si="2"/>
        <v>0</v>
      </c>
      <c r="E16" s="115">
        <f t="shared" si="3"/>
        <v>4.5999999999999999E-2</v>
      </c>
      <c r="F16" s="113">
        <f t="shared" si="4"/>
        <v>5.6000000000000001E-2</v>
      </c>
      <c r="G16" s="113">
        <v>5.6000000000000001E-2</v>
      </c>
      <c r="H16" t="str">
        <f t="shared" si="5"/>
        <v>SI</v>
      </c>
    </row>
    <row r="18" spans="1:6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  <c r="F18" s="117"/>
    </row>
    <row r="19" spans="1:6" x14ac:dyDescent="0.55000000000000004">
      <c r="A19" s="7" t="s">
        <v>585</v>
      </c>
      <c r="B19">
        <f>G3-$B$1</f>
        <v>0.15809999999999999</v>
      </c>
      <c r="C19">
        <f>G3-$C$1</f>
        <v>6.8099999999999994E-2</v>
      </c>
      <c r="D19">
        <f t="shared" ref="D19:D32" si="6">G3-$D$1</f>
        <v>-3.1900000000000012E-2</v>
      </c>
      <c r="F19">
        <f>SUM(B19:D19)</f>
        <v>0.19429999999999997</v>
      </c>
    </row>
    <row r="20" spans="1:6" x14ac:dyDescent="0.55000000000000004">
      <c r="A20" s="7" t="s">
        <v>586</v>
      </c>
      <c r="B20">
        <f t="shared" ref="B20:B32" si="7">G4-$B$1</f>
        <v>0.1855</v>
      </c>
      <c r="C20">
        <f t="shared" ref="C20:C32" si="8">G4-$C$1</f>
        <v>9.5500000000000002E-2</v>
      </c>
      <c r="D20">
        <f t="shared" si="6"/>
        <v>-4.500000000000004E-3</v>
      </c>
    </row>
    <row r="21" spans="1:6" x14ac:dyDescent="0.55000000000000004">
      <c r="A21" s="7" t="s">
        <v>587</v>
      </c>
      <c r="B21">
        <f t="shared" si="7"/>
        <v>-4.2000000000000006E-3</v>
      </c>
      <c r="C21">
        <f t="shared" si="8"/>
        <v>-9.4200000000000006E-2</v>
      </c>
      <c r="D21">
        <f t="shared" si="6"/>
        <v>-0.19420000000000001</v>
      </c>
    </row>
    <row r="22" spans="1:6" x14ac:dyDescent="0.55000000000000004">
      <c r="A22" s="7" t="s">
        <v>588</v>
      </c>
      <c r="B22">
        <f t="shared" si="7"/>
        <v>-7.6000000000000009E-3</v>
      </c>
      <c r="C22">
        <f t="shared" si="8"/>
        <v>-9.7600000000000006E-2</v>
      </c>
      <c r="D22">
        <f t="shared" si="6"/>
        <v>-0.1976</v>
      </c>
    </row>
    <row r="23" spans="1:6" x14ac:dyDescent="0.55000000000000004">
      <c r="A23" s="7" t="s">
        <v>589</v>
      </c>
      <c r="B23">
        <f t="shared" si="7"/>
        <v>0.36709999999999998</v>
      </c>
      <c r="C23">
        <f t="shared" si="8"/>
        <v>0.27710000000000001</v>
      </c>
      <c r="D23">
        <f t="shared" si="6"/>
        <v>0.17709999999999998</v>
      </c>
    </row>
    <row r="24" spans="1:6" x14ac:dyDescent="0.55000000000000004">
      <c r="A24" s="7" t="s">
        <v>590</v>
      </c>
      <c r="B24">
        <f t="shared" si="7"/>
        <v>8.5699999999999998E-2</v>
      </c>
      <c r="C24">
        <f t="shared" si="8"/>
        <v>-4.3000000000000121E-3</v>
      </c>
      <c r="D24">
        <f t="shared" si="6"/>
        <v>-0.10430000000000002</v>
      </c>
    </row>
    <row r="25" spans="1:6" x14ac:dyDescent="0.55000000000000004">
      <c r="A25" s="7" t="s">
        <v>591</v>
      </c>
      <c r="B25">
        <f t="shared" si="7"/>
        <v>0.36519999999999997</v>
      </c>
      <c r="C25">
        <f t="shared" si="8"/>
        <v>0.2752</v>
      </c>
      <c r="D25">
        <f t="shared" si="6"/>
        <v>0.17519999999999997</v>
      </c>
    </row>
    <row r="26" spans="1:6" x14ac:dyDescent="0.55000000000000004">
      <c r="A26" s="7" t="s">
        <v>592</v>
      </c>
      <c r="B26">
        <f t="shared" si="7"/>
        <v>-9.4999999999999998E-3</v>
      </c>
      <c r="C26">
        <f t="shared" si="8"/>
        <v>-9.9500000000000005E-2</v>
      </c>
      <c r="D26">
        <f t="shared" si="6"/>
        <v>-0.19950000000000001</v>
      </c>
    </row>
    <row r="27" spans="1:6" x14ac:dyDescent="0.55000000000000004">
      <c r="A27" s="7" t="s">
        <v>593</v>
      </c>
      <c r="B27">
        <f t="shared" si="7"/>
        <v>0.42449999999999999</v>
      </c>
      <c r="C27">
        <f t="shared" si="8"/>
        <v>0.33450000000000002</v>
      </c>
      <c r="D27">
        <f t="shared" si="6"/>
        <v>0.23449999999999999</v>
      </c>
    </row>
    <row r="28" spans="1:6" x14ac:dyDescent="0.55000000000000004">
      <c r="A28" s="7" t="s">
        <v>594</v>
      </c>
      <c r="B28">
        <f t="shared" si="7"/>
        <v>0.24269999999999997</v>
      </c>
      <c r="C28">
        <f t="shared" si="8"/>
        <v>0.15269999999999997</v>
      </c>
      <c r="D28">
        <f t="shared" si="6"/>
        <v>5.2699999999999969E-2</v>
      </c>
    </row>
    <row r="29" spans="1:6" x14ac:dyDescent="0.55000000000000004">
      <c r="A29" s="7" t="s">
        <v>595</v>
      </c>
      <c r="B29">
        <f t="shared" si="7"/>
        <v>0.1588</v>
      </c>
      <c r="C29">
        <f t="shared" si="8"/>
        <v>6.88E-2</v>
      </c>
      <c r="D29">
        <f t="shared" si="6"/>
        <v>-3.1200000000000006E-2</v>
      </c>
    </row>
    <row r="30" spans="1:6" x14ac:dyDescent="0.55000000000000004">
      <c r="A30" s="7" t="s">
        <v>596</v>
      </c>
      <c r="B30">
        <f t="shared" si="7"/>
        <v>0.80830000000000002</v>
      </c>
      <c r="C30">
        <f t="shared" si="8"/>
        <v>0.71830000000000005</v>
      </c>
      <c r="D30">
        <f t="shared" si="6"/>
        <v>0.61830000000000007</v>
      </c>
    </row>
    <row r="31" spans="1:6" x14ac:dyDescent="0.55000000000000004">
      <c r="A31" s="7" t="s">
        <v>597</v>
      </c>
      <c r="B31">
        <f t="shared" si="7"/>
        <v>6.9600000000000009E-2</v>
      </c>
      <c r="C31">
        <f t="shared" si="8"/>
        <v>-2.0400000000000001E-2</v>
      </c>
      <c r="D31">
        <f t="shared" si="6"/>
        <v>-0.12040000000000001</v>
      </c>
    </row>
    <row r="32" spans="1:6" x14ac:dyDescent="0.55000000000000004">
      <c r="A32" s="7" t="s">
        <v>598</v>
      </c>
      <c r="B32">
        <f t="shared" si="7"/>
        <v>4.5999999999999999E-2</v>
      </c>
      <c r="C32">
        <f t="shared" si="8"/>
        <v>-4.4000000000000004E-2</v>
      </c>
      <c r="D32">
        <f t="shared" si="6"/>
        <v>-0.14400000000000002</v>
      </c>
    </row>
  </sheetData>
  <conditionalFormatting sqref="A2:A16 B3:F16">
    <cfRule type="cellIs" dxfId="187" priority="7" stopIfTrue="1" operator="lessThan">
      <formula>0</formula>
    </cfRule>
  </conditionalFormatting>
  <conditionalFormatting sqref="A18:A32">
    <cfRule type="cellIs" dxfId="186" priority="6" stopIfTrue="1" operator="lessThan">
      <formula>0</formula>
    </cfRule>
  </conditionalFormatting>
  <conditionalFormatting sqref="B19:E32">
    <cfRule type="cellIs" dxfId="185" priority="5" stopIfTrue="1" operator="lessThan">
      <formula>0</formula>
    </cfRule>
  </conditionalFormatting>
  <conditionalFormatting sqref="B3:B16">
    <cfRule type="cellIs" dxfId="184" priority="4" stopIfTrue="1" operator="equal">
      <formula>$B$1</formula>
    </cfRule>
  </conditionalFormatting>
  <conditionalFormatting sqref="C3:C16">
    <cfRule type="cellIs" dxfId="183" priority="3" stopIfTrue="1" operator="equal">
      <formula>$C$1</formula>
    </cfRule>
  </conditionalFormatting>
  <conditionalFormatting sqref="D3:E16">
    <cfRule type="cellIs" dxfId="182" priority="2" stopIfTrue="1" operator="equal">
      <formula>$D$1</formula>
    </cfRule>
  </conditionalFormatting>
  <conditionalFormatting sqref="G3:G16">
    <cfRule type="cellIs" dxfId="181" priority="1" stopIfTrue="1" operator="greaterThan">
      <formula>$G$1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9905F-D826-450C-8204-5F3648CD6F46}">
  <dimension ref="A1:G32"/>
  <sheetViews>
    <sheetView topLeftCell="A19" zoomScale="80" zoomScaleNormal="80" workbookViewId="0">
      <selection activeCell="V44" sqref="V44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96">
        <v>5</v>
      </c>
      <c r="C1" s="96">
        <v>5</v>
      </c>
      <c r="D1" s="93">
        <v>5</v>
      </c>
      <c r="E1" s="116"/>
      <c r="F1">
        <v>5</v>
      </c>
    </row>
    <row r="2" spans="1:7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14" t="s">
        <v>631</v>
      </c>
    </row>
    <row r="3" spans="1:7" x14ac:dyDescent="0.55000000000000004">
      <c r="A3" s="7" t="s">
        <v>585</v>
      </c>
      <c r="B3" s="113">
        <f>IF(F3&gt;$B$1,$B$1,F3)</f>
        <v>3.72</v>
      </c>
      <c r="C3" s="115"/>
      <c r="D3" s="113"/>
      <c r="E3" s="113">
        <f>SUM(B3:D3)</f>
        <v>3.72</v>
      </c>
      <c r="F3" s="113">
        <v>3.72</v>
      </c>
      <c r="G3" t="str">
        <f>IF(F3=E3,"SI","NO")</f>
        <v>SI</v>
      </c>
    </row>
    <row r="4" spans="1:7" x14ac:dyDescent="0.55000000000000004">
      <c r="A4" s="7" t="s">
        <v>586</v>
      </c>
      <c r="B4" s="113">
        <f t="shared" ref="B4:B16" si="0">IF(F4&gt;$B$1,$B$1,F4)</f>
        <v>4.4429999999999996</v>
      </c>
      <c r="C4" s="115"/>
      <c r="D4" s="113"/>
      <c r="E4" s="113">
        <f t="shared" ref="E4:E16" si="1">SUM(B4:D4)</f>
        <v>4.4429999999999996</v>
      </c>
      <c r="F4" s="113">
        <v>4.4429999999999996</v>
      </c>
      <c r="G4" t="str">
        <f t="shared" ref="G4:G16" si="2">IF(F4=E4,"SI","NO")</f>
        <v>SI</v>
      </c>
    </row>
    <row r="5" spans="1:7" x14ac:dyDescent="0.55000000000000004">
      <c r="A5" s="7" t="s">
        <v>587</v>
      </c>
      <c r="B5" s="113">
        <f t="shared" si="0"/>
        <v>0</v>
      </c>
      <c r="C5" s="115"/>
      <c r="D5" s="113"/>
      <c r="E5" s="113">
        <f t="shared" si="1"/>
        <v>0</v>
      </c>
      <c r="F5" s="113"/>
      <c r="G5" t="str">
        <f t="shared" si="2"/>
        <v>SI</v>
      </c>
    </row>
    <row r="6" spans="1:7" x14ac:dyDescent="0.55000000000000004">
      <c r="A6" s="7" t="s">
        <v>588</v>
      </c>
      <c r="B6" s="113">
        <f t="shared" si="0"/>
        <v>2.8000000000000001E-2</v>
      </c>
      <c r="C6" s="115"/>
      <c r="D6" s="113"/>
      <c r="E6" s="113">
        <f t="shared" si="1"/>
        <v>2.8000000000000001E-2</v>
      </c>
      <c r="F6" s="113">
        <v>2.8000000000000001E-2</v>
      </c>
      <c r="G6" t="str">
        <f t="shared" si="2"/>
        <v>SI</v>
      </c>
    </row>
    <row r="7" spans="1:7" x14ac:dyDescent="0.55000000000000004">
      <c r="A7" s="7" t="s">
        <v>589</v>
      </c>
      <c r="B7" s="113">
        <f t="shared" si="0"/>
        <v>5</v>
      </c>
      <c r="C7" s="115">
        <v>1.3330000000000002</v>
      </c>
      <c r="D7" s="113"/>
      <c r="E7" s="113">
        <f t="shared" si="1"/>
        <v>6.3330000000000002</v>
      </c>
      <c r="F7" s="113">
        <v>6.3330000000000002</v>
      </c>
      <c r="G7" t="str">
        <f t="shared" si="2"/>
        <v>SI</v>
      </c>
    </row>
    <row r="8" spans="1:7" x14ac:dyDescent="0.55000000000000004">
      <c r="A8" s="7" t="s">
        <v>590</v>
      </c>
      <c r="B8" s="113">
        <f t="shared" si="0"/>
        <v>2.0049999999999999</v>
      </c>
      <c r="C8" s="115"/>
      <c r="D8" s="113"/>
      <c r="E8" s="113">
        <f t="shared" si="1"/>
        <v>2.0049999999999999</v>
      </c>
      <c r="F8" s="113">
        <v>2.0049999999999999</v>
      </c>
      <c r="G8" t="str">
        <f t="shared" si="2"/>
        <v>SI</v>
      </c>
    </row>
    <row r="9" spans="1:7" x14ac:dyDescent="0.55000000000000004">
      <c r="A9" s="7" t="s">
        <v>591</v>
      </c>
      <c r="B9" s="113">
        <f t="shared" si="0"/>
        <v>5</v>
      </c>
      <c r="C9" s="115">
        <v>2.3739999999999997</v>
      </c>
      <c r="D9" s="113"/>
      <c r="E9" s="113">
        <f t="shared" si="1"/>
        <v>7.3739999999999997</v>
      </c>
      <c r="F9" s="113">
        <v>7.3739999999999997</v>
      </c>
      <c r="G9" t="str">
        <f t="shared" si="2"/>
        <v>SI</v>
      </c>
    </row>
    <row r="10" spans="1:7" x14ac:dyDescent="0.55000000000000004">
      <c r="A10" s="7" t="s">
        <v>592</v>
      </c>
      <c r="B10" s="113">
        <f t="shared" si="0"/>
        <v>1.2E-2</v>
      </c>
      <c r="C10" s="115"/>
      <c r="D10" s="113"/>
      <c r="E10" s="113">
        <f t="shared" si="1"/>
        <v>1.2E-2</v>
      </c>
      <c r="F10" s="113">
        <v>1.2E-2</v>
      </c>
      <c r="G10" t="str">
        <f t="shared" si="2"/>
        <v>SI</v>
      </c>
    </row>
    <row r="11" spans="1:7" x14ac:dyDescent="0.55000000000000004">
      <c r="A11" s="7" t="s">
        <v>593</v>
      </c>
      <c r="B11" s="113">
        <f t="shared" si="0"/>
        <v>5</v>
      </c>
      <c r="C11" s="115">
        <v>3.0920000000000005</v>
      </c>
      <c r="D11" s="113"/>
      <c r="E11" s="113">
        <f t="shared" si="1"/>
        <v>8.0920000000000005</v>
      </c>
      <c r="F11" s="113">
        <v>8.0920000000000005</v>
      </c>
      <c r="G11" t="str">
        <f t="shared" si="2"/>
        <v>SI</v>
      </c>
    </row>
    <row r="12" spans="1:7" x14ac:dyDescent="0.55000000000000004">
      <c r="A12" s="7" t="s">
        <v>594</v>
      </c>
      <c r="B12" s="113">
        <f t="shared" si="0"/>
        <v>4.8460000000000001</v>
      </c>
      <c r="C12" s="115"/>
      <c r="D12" s="113"/>
      <c r="E12" s="113">
        <f t="shared" si="1"/>
        <v>4.8460000000000001</v>
      </c>
      <c r="F12" s="113">
        <v>4.8460000000000001</v>
      </c>
      <c r="G12" t="str">
        <f t="shared" si="2"/>
        <v>SI</v>
      </c>
    </row>
    <row r="13" spans="1:7" x14ac:dyDescent="0.55000000000000004">
      <c r="A13" s="7" t="s">
        <v>595</v>
      </c>
      <c r="B13" s="113">
        <f t="shared" si="0"/>
        <v>3.9510000000000001</v>
      </c>
      <c r="C13" s="115"/>
      <c r="D13" s="113"/>
      <c r="E13" s="113">
        <f t="shared" si="1"/>
        <v>3.9510000000000001</v>
      </c>
      <c r="F13" s="113">
        <v>3.9510000000000001</v>
      </c>
      <c r="G13" t="str">
        <f t="shared" si="2"/>
        <v>SI</v>
      </c>
    </row>
    <row r="14" spans="1:7" x14ac:dyDescent="0.55000000000000004">
      <c r="A14" s="7" t="s">
        <v>596</v>
      </c>
      <c r="B14" s="113">
        <f t="shared" si="0"/>
        <v>5</v>
      </c>
      <c r="C14" s="115">
        <v>4.5129999999999999</v>
      </c>
      <c r="D14" s="113"/>
      <c r="E14" s="113">
        <f t="shared" si="1"/>
        <v>9.5129999999999999</v>
      </c>
      <c r="F14" s="113">
        <v>9.5129999999999999</v>
      </c>
      <c r="G14" t="str">
        <f t="shared" si="2"/>
        <v>SI</v>
      </c>
    </row>
    <row r="15" spans="1:7" x14ac:dyDescent="0.55000000000000004">
      <c r="A15" s="7" t="s">
        <v>597</v>
      </c>
      <c r="B15" s="113">
        <f t="shared" si="0"/>
        <v>0.54400000000000004</v>
      </c>
      <c r="C15" s="115"/>
      <c r="D15" s="113"/>
      <c r="E15" s="113">
        <f t="shared" si="1"/>
        <v>0.54400000000000004</v>
      </c>
      <c r="F15" s="113">
        <v>0.54400000000000004</v>
      </c>
      <c r="G15" t="str">
        <f t="shared" si="2"/>
        <v>SI</v>
      </c>
    </row>
    <row r="16" spans="1:7" x14ac:dyDescent="0.55000000000000004">
      <c r="A16" s="7" t="s">
        <v>598</v>
      </c>
      <c r="B16" s="113">
        <f t="shared" si="0"/>
        <v>0.76400000000000001</v>
      </c>
      <c r="C16" s="115"/>
      <c r="D16" s="113"/>
      <c r="E16" s="113">
        <f t="shared" si="1"/>
        <v>0.76400000000000001</v>
      </c>
      <c r="F16" s="113">
        <v>0.76400000000000001</v>
      </c>
      <c r="G16" t="str">
        <f t="shared" si="2"/>
        <v>SI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-1.2799999999999998</v>
      </c>
      <c r="C19">
        <f>F3-$C$1</f>
        <v>-1.2799999999999998</v>
      </c>
      <c r="D19">
        <f t="shared" ref="D19:D32" si="3">F3-$D$1</f>
        <v>-1.2799999999999998</v>
      </c>
      <c r="E19">
        <f>SUM(B19:D19)</f>
        <v>-3.8399999999999994</v>
      </c>
    </row>
    <row r="20" spans="1:5" x14ac:dyDescent="0.55000000000000004">
      <c r="A20" s="7" t="s">
        <v>586</v>
      </c>
      <c r="B20">
        <f t="shared" ref="B20:B32" si="4">F4-$B$1</f>
        <v>-0.55700000000000038</v>
      </c>
      <c r="C20">
        <f t="shared" ref="C20:C32" si="5">F4-$C$1</f>
        <v>-0.55700000000000038</v>
      </c>
      <c r="D20">
        <f t="shared" si="3"/>
        <v>-0.55700000000000038</v>
      </c>
    </row>
    <row r="21" spans="1:5" x14ac:dyDescent="0.55000000000000004">
      <c r="A21" s="7" t="s">
        <v>587</v>
      </c>
      <c r="B21">
        <f t="shared" si="4"/>
        <v>-5</v>
      </c>
      <c r="C21">
        <f t="shared" si="5"/>
        <v>-5</v>
      </c>
      <c r="D21">
        <f t="shared" si="3"/>
        <v>-5</v>
      </c>
    </row>
    <row r="22" spans="1:5" x14ac:dyDescent="0.55000000000000004">
      <c r="A22" s="7" t="s">
        <v>588</v>
      </c>
      <c r="B22">
        <f t="shared" si="4"/>
        <v>-4.9720000000000004</v>
      </c>
      <c r="C22">
        <f t="shared" si="5"/>
        <v>-4.9720000000000004</v>
      </c>
      <c r="D22">
        <f t="shared" si="3"/>
        <v>-4.9720000000000004</v>
      </c>
    </row>
    <row r="23" spans="1:5" x14ac:dyDescent="0.55000000000000004">
      <c r="A23" s="7" t="s">
        <v>589</v>
      </c>
      <c r="B23">
        <f t="shared" si="4"/>
        <v>1.3330000000000002</v>
      </c>
      <c r="C23">
        <f t="shared" si="5"/>
        <v>1.3330000000000002</v>
      </c>
      <c r="D23">
        <f t="shared" si="3"/>
        <v>1.3330000000000002</v>
      </c>
    </row>
    <row r="24" spans="1:5" x14ac:dyDescent="0.55000000000000004">
      <c r="A24" s="7" t="s">
        <v>590</v>
      </c>
      <c r="B24">
        <f t="shared" si="4"/>
        <v>-2.9950000000000001</v>
      </c>
      <c r="C24">
        <f t="shared" si="5"/>
        <v>-2.9950000000000001</v>
      </c>
      <c r="D24">
        <f t="shared" si="3"/>
        <v>-2.9950000000000001</v>
      </c>
    </row>
    <row r="25" spans="1:5" x14ac:dyDescent="0.55000000000000004">
      <c r="A25" s="7" t="s">
        <v>591</v>
      </c>
      <c r="B25">
        <f t="shared" si="4"/>
        <v>2.3739999999999997</v>
      </c>
      <c r="C25">
        <f t="shared" si="5"/>
        <v>2.3739999999999997</v>
      </c>
      <c r="D25">
        <f t="shared" si="3"/>
        <v>2.3739999999999997</v>
      </c>
    </row>
    <row r="26" spans="1:5" x14ac:dyDescent="0.55000000000000004">
      <c r="A26" s="7" t="s">
        <v>592</v>
      </c>
      <c r="B26">
        <f t="shared" si="4"/>
        <v>-4.9880000000000004</v>
      </c>
      <c r="C26">
        <f t="shared" si="5"/>
        <v>-4.9880000000000004</v>
      </c>
      <c r="D26">
        <f t="shared" si="3"/>
        <v>-4.9880000000000004</v>
      </c>
    </row>
    <row r="27" spans="1:5" x14ac:dyDescent="0.55000000000000004">
      <c r="A27" s="7" t="s">
        <v>593</v>
      </c>
      <c r="B27">
        <f t="shared" si="4"/>
        <v>3.0920000000000005</v>
      </c>
      <c r="C27">
        <f t="shared" si="5"/>
        <v>3.0920000000000005</v>
      </c>
      <c r="D27">
        <f t="shared" si="3"/>
        <v>3.0920000000000005</v>
      </c>
    </row>
    <row r="28" spans="1:5" x14ac:dyDescent="0.55000000000000004">
      <c r="A28" s="7" t="s">
        <v>594</v>
      </c>
      <c r="B28">
        <f t="shared" si="4"/>
        <v>-0.15399999999999991</v>
      </c>
      <c r="C28">
        <f t="shared" si="5"/>
        <v>-0.15399999999999991</v>
      </c>
      <c r="D28">
        <f t="shared" si="3"/>
        <v>-0.15399999999999991</v>
      </c>
    </row>
    <row r="29" spans="1:5" x14ac:dyDescent="0.55000000000000004">
      <c r="A29" s="7" t="s">
        <v>595</v>
      </c>
      <c r="B29">
        <f t="shared" si="4"/>
        <v>-1.0489999999999999</v>
      </c>
      <c r="C29">
        <f t="shared" si="5"/>
        <v>-1.0489999999999999</v>
      </c>
      <c r="D29">
        <f t="shared" si="3"/>
        <v>-1.0489999999999999</v>
      </c>
    </row>
    <row r="30" spans="1:5" x14ac:dyDescent="0.55000000000000004">
      <c r="A30" s="7" t="s">
        <v>596</v>
      </c>
      <c r="B30">
        <f t="shared" si="4"/>
        <v>4.5129999999999999</v>
      </c>
      <c r="C30">
        <f t="shared" si="5"/>
        <v>4.5129999999999999</v>
      </c>
      <c r="D30">
        <f t="shared" si="3"/>
        <v>4.5129999999999999</v>
      </c>
    </row>
    <row r="31" spans="1:5" x14ac:dyDescent="0.55000000000000004">
      <c r="A31" s="7" t="s">
        <v>597</v>
      </c>
      <c r="B31">
        <f t="shared" si="4"/>
        <v>-4.4559999999999995</v>
      </c>
      <c r="C31">
        <f t="shared" si="5"/>
        <v>-4.4559999999999995</v>
      </c>
      <c r="D31">
        <f t="shared" si="3"/>
        <v>-4.4559999999999995</v>
      </c>
    </row>
    <row r="32" spans="1:5" x14ac:dyDescent="0.55000000000000004">
      <c r="A32" s="7" t="s">
        <v>598</v>
      </c>
      <c r="B32">
        <f t="shared" si="4"/>
        <v>-4.2359999999999998</v>
      </c>
      <c r="C32">
        <f t="shared" si="5"/>
        <v>-4.2359999999999998</v>
      </c>
      <c r="D32">
        <f t="shared" si="3"/>
        <v>-4.2359999999999998</v>
      </c>
    </row>
  </sheetData>
  <conditionalFormatting sqref="A2:A16 B3:E16">
    <cfRule type="cellIs" dxfId="180" priority="7" stopIfTrue="1" operator="lessThan">
      <formula>0</formula>
    </cfRule>
  </conditionalFormatting>
  <conditionalFormatting sqref="A18:A32">
    <cfRule type="cellIs" dxfId="179" priority="6" stopIfTrue="1" operator="lessThan">
      <formula>0</formula>
    </cfRule>
  </conditionalFormatting>
  <conditionalFormatting sqref="B19:D32">
    <cfRule type="cellIs" dxfId="178" priority="5" stopIfTrue="1" operator="lessThan">
      <formula>0</formula>
    </cfRule>
  </conditionalFormatting>
  <conditionalFormatting sqref="B3:B16">
    <cfRule type="cellIs" dxfId="177" priority="4" stopIfTrue="1" operator="equal">
      <formula>$B$1</formula>
    </cfRule>
  </conditionalFormatting>
  <conditionalFormatting sqref="C3:C16">
    <cfRule type="cellIs" dxfId="176" priority="3" stopIfTrue="1" operator="equal">
      <formula>$C$1</formula>
    </cfRule>
  </conditionalFormatting>
  <conditionalFormatting sqref="D3:D16">
    <cfRule type="cellIs" dxfId="175" priority="2" stopIfTrue="1" operator="equal">
      <formula>$D$1</formula>
    </cfRule>
  </conditionalFormatting>
  <conditionalFormatting sqref="F3:F16">
    <cfRule type="cellIs" dxfId="174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7B21-8965-4E30-82C5-80A0C872BA06}">
  <dimension ref="A1:G32"/>
  <sheetViews>
    <sheetView zoomScale="70" zoomScaleNormal="70" workbookViewId="0">
      <selection activeCell="V12" sqref="V12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96">
        <v>0.02</v>
      </c>
      <c r="C1" s="122">
        <v>0.02</v>
      </c>
      <c r="D1" s="98"/>
      <c r="E1" s="116"/>
      <c r="F1">
        <v>0.02</v>
      </c>
    </row>
    <row r="2" spans="1:7" ht="28.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58" t="s">
        <v>632</v>
      </c>
    </row>
    <row r="3" spans="1:7" x14ac:dyDescent="0.55000000000000004">
      <c r="A3" s="7" t="s">
        <v>585</v>
      </c>
      <c r="B3" s="113">
        <f>IF(F3&gt;$B$1,$B$1,F3)</f>
        <v>0.02</v>
      </c>
      <c r="C3" s="115">
        <v>1.8499999999999999E-2</v>
      </c>
      <c r="D3" s="113">
        <f>IF(D19&gt;0,$D$1,0)</f>
        <v>0</v>
      </c>
      <c r="E3" s="113">
        <f>SUM(B3:D3)</f>
        <v>3.85E-2</v>
      </c>
      <c r="F3" s="113">
        <v>3.85E-2</v>
      </c>
      <c r="G3" t="str">
        <f>IF(F3=E3,"SI","NO")</f>
        <v>SI</v>
      </c>
    </row>
    <row r="4" spans="1:7" x14ac:dyDescent="0.55000000000000004">
      <c r="A4" s="7" t="s">
        <v>586</v>
      </c>
      <c r="B4" s="113">
        <f t="shared" ref="B4:B16" si="0">IF(F4&gt;$B$1,$B$1,F4)</f>
        <v>0.02</v>
      </c>
      <c r="C4" s="115">
        <v>2.4799999999999999E-2</v>
      </c>
      <c r="D4" s="113">
        <f t="shared" ref="D4:D16" si="1">IF(D20&gt;0,$D$1,0)</f>
        <v>0</v>
      </c>
      <c r="E4" s="113">
        <f t="shared" ref="E4:E16" si="2">SUM(B4:D4)</f>
        <v>4.48E-2</v>
      </c>
      <c r="F4" s="113">
        <v>4.48E-2</v>
      </c>
      <c r="G4" t="str">
        <f t="shared" ref="G4:G16" si="3">IF(F4=E4,"SI","NO")</f>
        <v>SI</v>
      </c>
    </row>
    <row r="5" spans="1:7" x14ac:dyDescent="0.55000000000000004">
      <c r="A5" s="7" t="s">
        <v>587</v>
      </c>
      <c r="B5" s="113">
        <f t="shared" si="0"/>
        <v>0</v>
      </c>
      <c r="C5" s="115"/>
      <c r="D5" s="113">
        <f t="shared" si="1"/>
        <v>0</v>
      </c>
      <c r="E5" s="113">
        <f t="shared" si="2"/>
        <v>0</v>
      </c>
      <c r="F5" s="113"/>
      <c r="G5" t="str">
        <f t="shared" si="3"/>
        <v>SI</v>
      </c>
    </row>
    <row r="6" spans="1:7" x14ac:dyDescent="0.55000000000000004">
      <c r="A6" s="7" t="s">
        <v>588</v>
      </c>
      <c r="B6" s="113">
        <f t="shared" si="0"/>
        <v>0</v>
      </c>
      <c r="C6" s="115"/>
      <c r="D6" s="113">
        <f t="shared" si="1"/>
        <v>0</v>
      </c>
      <c r="E6" s="113">
        <f t="shared" si="2"/>
        <v>0</v>
      </c>
      <c r="F6" s="113"/>
      <c r="G6" t="str">
        <f t="shared" si="3"/>
        <v>SI</v>
      </c>
    </row>
    <row r="7" spans="1:7" x14ac:dyDescent="0.55000000000000004">
      <c r="A7" s="7" t="s">
        <v>589</v>
      </c>
      <c r="B7" s="113">
        <f t="shared" si="0"/>
        <v>0.02</v>
      </c>
      <c r="C7" s="115">
        <v>9.7000000000000003E-3</v>
      </c>
      <c r="D7" s="113">
        <f t="shared" si="1"/>
        <v>0</v>
      </c>
      <c r="E7" s="113">
        <f t="shared" si="2"/>
        <v>2.9700000000000001E-2</v>
      </c>
      <c r="F7" s="113">
        <v>2.9700000000000001E-2</v>
      </c>
      <c r="G7" t="str">
        <f t="shared" si="3"/>
        <v>SI</v>
      </c>
    </row>
    <row r="8" spans="1:7" x14ac:dyDescent="0.55000000000000004">
      <c r="A8" s="7" t="s">
        <v>590</v>
      </c>
      <c r="B8" s="113">
        <f t="shared" si="0"/>
        <v>1.21E-2</v>
      </c>
      <c r="C8" s="115"/>
      <c r="D8" s="113">
        <f t="shared" si="1"/>
        <v>0</v>
      </c>
      <c r="E8" s="113">
        <f t="shared" si="2"/>
        <v>1.21E-2</v>
      </c>
      <c r="F8" s="113">
        <v>1.21E-2</v>
      </c>
      <c r="G8" t="str">
        <f t="shared" si="3"/>
        <v>SI</v>
      </c>
    </row>
    <row r="9" spans="1:7" x14ac:dyDescent="0.55000000000000004">
      <c r="A9" s="7" t="s">
        <v>591</v>
      </c>
      <c r="B9" s="113">
        <f t="shared" si="0"/>
        <v>0.02</v>
      </c>
      <c r="C9" s="115">
        <v>9.1999999999999998E-3</v>
      </c>
      <c r="D9" s="113">
        <f t="shared" si="1"/>
        <v>0</v>
      </c>
      <c r="E9" s="113">
        <f t="shared" si="2"/>
        <v>2.92E-2</v>
      </c>
      <c r="F9" s="113">
        <v>2.92E-2</v>
      </c>
      <c r="G9" t="str">
        <f t="shared" si="3"/>
        <v>SI</v>
      </c>
    </row>
    <row r="10" spans="1:7" x14ac:dyDescent="0.55000000000000004">
      <c r="A10" s="7" t="s">
        <v>592</v>
      </c>
      <c r="B10" s="113">
        <f t="shared" si="0"/>
        <v>0</v>
      </c>
      <c r="C10" s="115"/>
      <c r="D10" s="113">
        <f t="shared" si="1"/>
        <v>0</v>
      </c>
      <c r="E10" s="113">
        <f t="shared" si="2"/>
        <v>0</v>
      </c>
      <c r="F10" s="113"/>
      <c r="G10" t="str">
        <f t="shared" si="3"/>
        <v>SI</v>
      </c>
    </row>
    <row r="11" spans="1:7" x14ac:dyDescent="0.55000000000000004">
      <c r="A11" s="7" t="s">
        <v>593</v>
      </c>
      <c r="B11" s="113">
        <f t="shared" si="0"/>
        <v>0.02</v>
      </c>
      <c r="C11" s="115">
        <v>1.3599999999999998E-2</v>
      </c>
      <c r="D11" s="113">
        <f t="shared" si="1"/>
        <v>0</v>
      </c>
      <c r="E11" s="113">
        <f t="shared" si="2"/>
        <v>3.3599999999999998E-2</v>
      </c>
      <c r="F11" s="113">
        <v>3.3599999999999998E-2</v>
      </c>
      <c r="G11" t="str">
        <f t="shared" si="3"/>
        <v>SI</v>
      </c>
    </row>
    <row r="12" spans="1:7" x14ac:dyDescent="0.55000000000000004">
      <c r="A12" s="7" t="s">
        <v>594</v>
      </c>
      <c r="B12" s="113">
        <f t="shared" si="0"/>
        <v>0.02</v>
      </c>
      <c r="C12" s="115">
        <v>2.8000000000000004E-3</v>
      </c>
      <c r="D12" s="113">
        <f t="shared" si="1"/>
        <v>0</v>
      </c>
      <c r="E12" s="113">
        <f t="shared" si="2"/>
        <v>2.2800000000000001E-2</v>
      </c>
      <c r="F12" s="113">
        <v>2.2800000000000001E-2</v>
      </c>
      <c r="G12" t="str">
        <f t="shared" si="3"/>
        <v>SI</v>
      </c>
    </row>
    <row r="13" spans="1:7" x14ac:dyDescent="0.55000000000000004">
      <c r="A13" s="7" t="s">
        <v>595</v>
      </c>
      <c r="B13" s="113">
        <f t="shared" si="0"/>
        <v>0.02</v>
      </c>
      <c r="C13" s="115">
        <v>6.9999999999999923E-4</v>
      </c>
      <c r="D13" s="113">
        <f t="shared" si="1"/>
        <v>0</v>
      </c>
      <c r="E13" s="113">
        <f t="shared" si="2"/>
        <v>2.07E-2</v>
      </c>
      <c r="F13" s="113">
        <v>2.07E-2</v>
      </c>
      <c r="G13" t="str">
        <f t="shared" si="3"/>
        <v>SI</v>
      </c>
    </row>
    <row r="14" spans="1:7" x14ac:dyDescent="0.55000000000000004">
      <c r="A14" s="7" t="s">
        <v>596</v>
      </c>
      <c r="B14" s="113">
        <f t="shared" si="0"/>
        <v>0.02</v>
      </c>
      <c r="C14" s="115">
        <v>2.1899999999999999E-2</v>
      </c>
      <c r="D14" s="113">
        <f t="shared" si="1"/>
        <v>0</v>
      </c>
      <c r="E14" s="113">
        <f t="shared" si="2"/>
        <v>4.19E-2</v>
      </c>
      <c r="F14" s="113">
        <v>4.19E-2</v>
      </c>
      <c r="G14" t="str">
        <f t="shared" si="3"/>
        <v>SI</v>
      </c>
    </row>
    <row r="15" spans="1:7" x14ac:dyDescent="0.55000000000000004">
      <c r="A15" s="7" t="s">
        <v>597</v>
      </c>
      <c r="B15" s="113">
        <f t="shared" si="0"/>
        <v>2.2000000000000001E-3</v>
      </c>
      <c r="C15" s="115"/>
      <c r="D15" s="113">
        <f t="shared" si="1"/>
        <v>0</v>
      </c>
      <c r="E15" s="113">
        <f t="shared" si="2"/>
        <v>2.2000000000000001E-3</v>
      </c>
      <c r="F15" s="113">
        <v>2.2000000000000001E-3</v>
      </c>
      <c r="G15" t="str">
        <f t="shared" si="3"/>
        <v>SI</v>
      </c>
    </row>
    <row r="16" spans="1:7" x14ac:dyDescent="0.55000000000000004">
      <c r="A16" s="7" t="s">
        <v>598</v>
      </c>
      <c r="B16" s="113">
        <f t="shared" si="0"/>
        <v>1.5299999999999999E-2</v>
      </c>
      <c r="C16" s="115"/>
      <c r="D16" s="113">
        <f t="shared" si="1"/>
        <v>0</v>
      </c>
      <c r="E16" s="113">
        <f t="shared" si="2"/>
        <v>1.5299999999999999E-2</v>
      </c>
      <c r="F16" s="113">
        <v>1.5299999999999999E-2</v>
      </c>
      <c r="G16" t="str">
        <f t="shared" si="3"/>
        <v>SI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1.8499999999999999E-2</v>
      </c>
      <c r="C19">
        <f>F3-$C$1</f>
        <v>1.8499999999999999E-2</v>
      </c>
      <c r="D19">
        <f t="shared" ref="D19:D32" si="4">F3-$D$1</f>
        <v>3.85E-2</v>
      </c>
      <c r="E19">
        <f>SUM(B19:D19)</f>
        <v>7.5499999999999998E-2</v>
      </c>
    </row>
    <row r="20" spans="1:5" x14ac:dyDescent="0.55000000000000004">
      <c r="A20" s="7" t="s">
        <v>586</v>
      </c>
      <c r="B20">
        <f t="shared" ref="B20:B32" si="5">F4-$B$1</f>
        <v>2.4799999999999999E-2</v>
      </c>
      <c r="C20">
        <f t="shared" ref="C20:C32" si="6">F4-$C$1</f>
        <v>2.4799999999999999E-2</v>
      </c>
      <c r="D20">
        <f t="shared" si="4"/>
        <v>4.48E-2</v>
      </c>
    </row>
    <row r="21" spans="1:5" x14ac:dyDescent="0.55000000000000004">
      <c r="A21" s="7" t="s">
        <v>587</v>
      </c>
      <c r="B21">
        <f t="shared" si="5"/>
        <v>-0.02</v>
      </c>
      <c r="C21">
        <f t="shared" si="6"/>
        <v>-0.02</v>
      </c>
      <c r="D21">
        <f t="shared" si="4"/>
        <v>0</v>
      </c>
    </row>
    <row r="22" spans="1:5" x14ac:dyDescent="0.55000000000000004">
      <c r="A22" s="7" t="s">
        <v>588</v>
      </c>
      <c r="B22">
        <f t="shared" si="5"/>
        <v>-0.02</v>
      </c>
      <c r="C22">
        <f t="shared" si="6"/>
        <v>-0.02</v>
      </c>
      <c r="D22">
        <f t="shared" si="4"/>
        <v>0</v>
      </c>
    </row>
    <row r="23" spans="1:5" x14ac:dyDescent="0.55000000000000004">
      <c r="A23" s="7" t="s">
        <v>589</v>
      </c>
      <c r="B23">
        <f t="shared" si="5"/>
        <v>9.7000000000000003E-3</v>
      </c>
      <c r="C23">
        <f t="shared" si="6"/>
        <v>9.7000000000000003E-3</v>
      </c>
      <c r="D23">
        <f t="shared" si="4"/>
        <v>2.9700000000000001E-2</v>
      </c>
    </row>
    <row r="24" spans="1:5" x14ac:dyDescent="0.55000000000000004">
      <c r="A24" s="7" t="s">
        <v>590</v>
      </c>
      <c r="B24">
        <f t="shared" si="5"/>
        <v>-7.9000000000000008E-3</v>
      </c>
      <c r="C24">
        <f t="shared" si="6"/>
        <v>-7.9000000000000008E-3</v>
      </c>
      <c r="D24">
        <f t="shared" si="4"/>
        <v>1.21E-2</v>
      </c>
    </row>
    <row r="25" spans="1:5" x14ac:dyDescent="0.55000000000000004">
      <c r="A25" s="7" t="s">
        <v>591</v>
      </c>
      <c r="B25">
        <f t="shared" si="5"/>
        <v>9.1999999999999998E-3</v>
      </c>
      <c r="C25">
        <f t="shared" si="6"/>
        <v>9.1999999999999998E-3</v>
      </c>
      <c r="D25">
        <f t="shared" si="4"/>
        <v>2.92E-2</v>
      </c>
    </row>
    <row r="26" spans="1:5" x14ac:dyDescent="0.55000000000000004">
      <c r="A26" s="7" t="s">
        <v>592</v>
      </c>
      <c r="B26">
        <f t="shared" si="5"/>
        <v>-0.02</v>
      </c>
      <c r="C26">
        <f t="shared" si="6"/>
        <v>-0.02</v>
      </c>
      <c r="D26">
        <f t="shared" si="4"/>
        <v>0</v>
      </c>
    </row>
    <row r="27" spans="1:5" x14ac:dyDescent="0.55000000000000004">
      <c r="A27" s="7" t="s">
        <v>593</v>
      </c>
      <c r="B27">
        <f t="shared" si="5"/>
        <v>1.3599999999999998E-2</v>
      </c>
      <c r="C27">
        <f t="shared" si="6"/>
        <v>1.3599999999999998E-2</v>
      </c>
      <c r="D27">
        <f t="shared" si="4"/>
        <v>3.3599999999999998E-2</v>
      </c>
    </row>
    <row r="28" spans="1:5" x14ac:dyDescent="0.55000000000000004">
      <c r="A28" s="7" t="s">
        <v>594</v>
      </c>
      <c r="B28">
        <f t="shared" si="5"/>
        <v>2.8000000000000004E-3</v>
      </c>
      <c r="C28">
        <f t="shared" si="6"/>
        <v>2.8000000000000004E-3</v>
      </c>
      <c r="D28">
        <f t="shared" si="4"/>
        <v>2.2800000000000001E-2</v>
      </c>
    </row>
    <row r="29" spans="1:5" x14ac:dyDescent="0.55000000000000004">
      <c r="A29" s="7" t="s">
        <v>595</v>
      </c>
      <c r="B29">
        <f t="shared" si="5"/>
        <v>6.9999999999999923E-4</v>
      </c>
      <c r="C29">
        <f t="shared" si="6"/>
        <v>6.9999999999999923E-4</v>
      </c>
      <c r="D29">
        <f t="shared" si="4"/>
        <v>2.07E-2</v>
      </c>
    </row>
    <row r="30" spans="1:5" x14ac:dyDescent="0.55000000000000004">
      <c r="A30" s="7" t="s">
        <v>596</v>
      </c>
      <c r="B30">
        <f t="shared" si="5"/>
        <v>2.1899999999999999E-2</v>
      </c>
      <c r="C30">
        <f t="shared" si="6"/>
        <v>2.1899999999999999E-2</v>
      </c>
      <c r="D30">
        <f t="shared" si="4"/>
        <v>4.19E-2</v>
      </c>
    </row>
    <row r="31" spans="1:5" x14ac:dyDescent="0.55000000000000004">
      <c r="A31" s="7" t="s">
        <v>597</v>
      </c>
      <c r="B31">
        <f t="shared" si="5"/>
        <v>-1.78E-2</v>
      </c>
      <c r="C31">
        <f t="shared" si="6"/>
        <v>-1.78E-2</v>
      </c>
      <c r="D31">
        <f t="shared" si="4"/>
        <v>2.2000000000000001E-3</v>
      </c>
    </row>
    <row r="32" spans="1:5" x14ac:dyDescent="0.55000000000000004">
      <c r="A32" s="7" t="s">
        <v>598</v>
      </c>
      <c r="B32">
        <f t="shared" si="5"/>
        <v>-4.7000000000000011E-3</v>
      </c>
      <c r="C32">
        <f t="shared" si="6"/>
        <v>-4.7000000000000011E-3</v>
      </c>
      <c r="D32">
        <f t="shared" si="4"/>
        <v>1.5299999999999999E-2</v>
      </c>
    </row>
  </sheetData>
  <conditionalFormatting sqref="A2:A16 B3:E16">
    <cfRule type="cellIs" dxfId="173" priority="7" stopIfTrue="1" operator="lessThan">
      <formula>0</formula>
    </cfRule>
  </conditionalFormatting>
  <conditionalFormatting sqref="A18:A32">
    <cfRule type="cellIs" dxfId="172" priority="6" stopIfTrue="1" operator="lessThan">
      <formula>0</formula>
    </cfRule>
  </conditionalFormatting>
  <conditionalFormatting sqref="B19:D32">
    <cfRule type="cellIs" dxfId="171" priority="5" stopIfTrue="1" operator="lessThan">
      <formula>0</formula>
    </cfRule>
  </conditionalFormatting>
  <conditionalFormatting sqref="B3:B16">
    <cfRule type="cellIs" dxfId="170" priority="4" stopIfTrue="1" operator="equal">
      <formula>$B$1</formula>
    </cfRule>
  </conditionalFormatting>
  <conditionalFormatting sqref="C3:C16">
    <cfRule type="cellIs" dxfId="169" priority="3" stopIfTrue="1" operator="equal">
      <formula>$C$1</formula>
    </cfRule>
  </conditionalFormatting>
  <conditionalFormatting sqref="D3:D16">
    <cfRule type="cellIs" dxfId="168" priority="2" stopIfTrue="1" operator="equal">
      <formula>$D$1</formula>
    </cfRule>
  </conditionalFormatting>
  <conditionalFormatting sqref="F3:F16">
    <cfRule type="cellIs" dxfId="167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F7CC-1E53-4178-8182-62D8F1415BD1}">
  <dimension ref="A1:H32"/>
  <sheetViews>
    <sheetView zoomScale="80" zoomScaleNormal="80" workbookViewId="0">
      <selection activeCell="G21" sqref="G21"/>
    </sheetView>
  </sheetViews>
  <sheetFormatPr baseColWidth="10" defaultRowHeight="14.4" x14ac:dyDescent="0.55000000000000004"/>
  <cols>
    <col min="8" max="8" width="12.3671875" customWidth="1"/>
  </cols>
  <sheetData>
    <row r="1" spans="1:8" ht="14.7" thickBot="1" x14ac:dyDescent="0.6">
      <c r="A1" t="s">
        <v>600</v>
      </c>
      <c r="B1" s="120">
        <v>0.01</v>
      </c>
      <c r="C1" s="120">
        <v>0.1</v>
      </c>
      <c r="D1" s="118">
        <v>0.2</v>
      </c>
      <c r="E1" s="116">
        <f>SUM(B1:D1)</f>
        <v>0.31</v>
      </c>
      <c r="F1" s="116"/>
      <c r="G1">
        <v>0.2</v>
      </c>
    </row>
    <row r="2" spans="1:8" ht="28.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14"/>
      <c r="G2" s="158" t="s">
        <v>633</v>
      </c>
    </row>
    <row r="3" spans="1:8" x14ac:dyDescent="0.55000000000000004">
      <c r="A3" s="7" t="s">
        <v>585</v>
      </c>
      <c r="B3" s="113">
        <f>IF(G3&gt;$B$1,$B$1,G3)</f>
        <v>0.01</v>
      </c>
      <c r="C3" s="123">
        <f>C1-B1</f>
        <v>9.0000000000000011E-2</v>
      </c>
      <c r="D3" s="115">
        <f>G3-C3-B3</f>
        <v>6.8099999999999994E-2</v>
      </c>
      <c r="E3" s="115">
        <f>G3-D3-C3-B3</f>
        <v>0</v>
      </c>
      <c r="F3" s="113">
        <f>SUM(B3:E3)</f>
        <v>0.1681</v>
      </c>
      <c r="G3" s="113">
        <v>0.1681</v>
      </c>
      <c r="H3" t="str">
        <f>IF(G3=F3,"SI","NO")</f>
        <v>SI</v>
      </c>
    </row>
    <row r="4" spans="1:8" x14ac:dyDescent="0.55000000000000004">
      <c r="A4" s="7" t="s">
        <v>586</v>
      </c>
      <c r="B4" s="113">
        <f t="shared" ref="B4:B16" si="0">IF(G4&gt;$B$1,$B$1,G4)</f>
        <v>0.01</v>
      </c>
      <c r="C4" s="123">
        <v>9.0000000000000011E-2</v>
      </c>
      <c r="D4" s="115">
        <f>G4-C4-B4</f>
        <v>9.5500000000000002E-2</v>
      </c>
      <c r="E4" s="115">
        <f t="shared" ref="E4:E16" si="1">G4-D4-C4-B4</f>
        <v>0</v>
      </c>
      <c r="F4" s="113">
        <f t="shared" ref="F4:F16" si="2">SUM(B4:E4)</f>
        <v>0.19550000000000001</v>
      </c>
      <c r="G4" s="113">
        <v>0.19550000000000001</v>
      </c>
      <c r="H4" t="str">
        <f t="shared" ref="H4:H16" si="3">IF(G4=F4,"SI","NO")</f>
        <v>SI</v>
      </c>
    </row>
    <row r="5" spans="1:8" x14ac:dyDescent="0.55000000000000004">
      <c r="A5" s="7" t="s">
        <v>587</v>
      </c>
      <c r="B5" s="113">
        <f t="shared" si="0"/>
        <v>5.7999999999999996E-3</v>
      </c>
      <c r="C5" s="115">
        <f t="shared" ref="C5:C10" si="4">IF(G5&gt;$C$1,$C$1,0)</f>
        <v>0</v>
      </c>
      <c r="D5" s="113">
        <f t="shared" ref="D5:D16" si="5">IF(D21&gt;0,$D$1,0)</f>
        <v>0</v>
      </c>
      <c r="E5" s="115">
        <f t="shared" si="1"/>
        <v>0</v>
      </c>
      <c r="F5" s="113">
        <f t="shared" si="2"/>
        <v>5.7999999999999996E-3</v>
      </c>
      <c r="G5" s="113">
        <v>5.7999999999999996E-3</v>
      </c>
      <c r="H5" t="str">
        <f t="shared" si="3"/>
        <v>SI</v>
      </c>
    </row>
    <row r="6" spans="1:8" x14ac:dyDescent="0.55000000000000004">
      <c r="A6" s="7" t="s">
        <v>588</v>
      </c>
      <c r="B6" s="113">
        <f t="shared" si="0"/>
        <v>2.3999999999999998E-3</v>
      </c>
      <c r="C6" s="115">
        <f t="shared" si="4"/>
        <v>0</v>
      </c>
      <c r="D6" s="113">
        <f t="shared" si="5"/>
        <v>0</v>
      </c>
      <c r="E6" s="115">
        <f t="shared" si="1"/>
        <v>0</v>
      </c>
      <c r="F6" s="113">
        <f t="shared" si="2"/>
        <v>2.3999999999999998E-3</v>
      </c>
      <c r="G6" s="113">
        <v>2.3999999999999998E-3</v>
      </c>
      <c r="H6" t="str">
        <f t="shared" si="3"/>
        <v>SI</v>
      </c>
    </row>
    <row r="7" spans="1:8" x14ac:dyDescent="0.55000000000000004">
      <c r="A7" s="7" t="s">
        <v>589</v>
      </c>
      <c r="B7" s="113">
        <f t="shared" si="0"/>
        <v>0.01</v>
      </c>
      <c r="C7" s="124">
        <v>0.09</v>
      </c>
      <c r="D7" s="113">
        <v>0.1</v>
      </c>
      <c r="E7" s="115">
        <f t="shared" si="1"/>
        <v>0.17710000000000001</v>
      </c>
      <c r="F7" s="113">
        <f t="shared" si="2"/>
        <v>0.37709999999999999</v>
      </c>
      <c r="G7" s="113">
        <v>0.37709999999999999</v>
      </c>
      <c r="H7" t="str">
        <f t="shared" si="3"/>
        <v>SI</v>
      </c>
    </row>
    <row r="8" spans="1:8" x14ac:dyDescent="0.55000000000000004">
      <c r="A8" s="7" t="s">
        <v>590</v>
      </c>
      <c r="B8" s="113">
        <f t="shared" si="0"/>
        <v>0.01</v>
      </c>
      <c r="C8" s="115">
        <f>G8-B8</f>
        <v>8.5699999999999998E-2</v>
      </c>
      <c r="D8" s="113">
        <f t="shared" si="5"/>
        <v>0</v>
      </c>
      <c r="E8" s="115">
        <f t="shared" si="1"/>
        <v>0</v>
      </c>
      <c r="F8" s="113">
        <f t="shared" si="2"/>
        <v>9.5699999999999993E-2</v>
      </c>
      <c r="G8" s="113">
        <v>9.5699999999999993E-2</v>
      </c>
      <c r="H8" t="str">
        <f t="shared" si="3"/>
        <v>SI</v>
      </c>
    </row>
    <row r="9" spans="1:8" x14ac:dyDescent="0.55000000000000004">
      <c r="A9" s="7" t="s">
        <v>591</v>
      </c>
      <c r="B9" s="113">
        <f t="shared" si="0"/>
        <v>0.01</v>
      </c>
      <c r="C9" s="124">
        <v>0.09</v>
      </c>
      <c r="D9" s="113">
        <f>IF(D25&gt;0,C1,0)</f>
        <v>0.1</v>
      </c>
      <c r="E9" s="115">
        <f t="shared" si="1"/>
        <v>0.17519999999999999</v>
      </c>
      <c r="F9" s="113">
        <f t="shared" si="2"/>
        <v>0.37519999999999998</v>
      </c>
      <c r="G9" s="113">
        <v>0.37519999999999998</v>
      </c>
      <c r="H9" t="str">
        <f t="shared" si="3"/>
        <v>SI</v>
      </c>
    </row>
    <row r="10" spans="1:8" x14ac:dyDescent="0.55000000000000004">
      <c r="A10" s="7" t="s">
        <v>592</v>
      </c>
      <c r="B10" s="113">
        <f t="shared" si="0"/>
        <v>5.0000000000000001E-4</v>
      </c>
      <c r="C10" s="115">
        <f t="shared" si="4"/>
        <v>0</v>
      </c>
      <c r="D10" s="113">
        <f t="shared" si="5"/>
        <v>0</v>
      </c>
      <c r="E10" s="115">
        <f t="shared" si="1"/>
        <v>0</v>
      </c>
      <c r="F10" s="113">
        <f t="shared" si="2"/>
        <v>5.0000000000000001E-4</v>
      </c>
      <c r="G10" s="113">
        <v>5.0000000000000001E-4</v>
      </c>
      <c r="H10" t="str">
        <f t="shared" si="3"/>
        <v>SI</v>
      </c>
    </row>
    <row r="11" spans="1:8" x14ac:dyDescent="0.55000000000000004">
      <c r="A11" s="7" t="s">
        <v>593</v>
      </c>
      <c r="B11" s="113">
        <f t="shared" si="0"/>
        <v>0.01</v>
      </c>
      <c r="C11" s="124">
        <v>0.09</v>
      </c>
      <c r="D11" s="113">
        <v>0.1</v>
      </c>
      <c r="E11" s="115">
        <f t="shared" si="1"/>
        <v>0.23450000000000001</v>
      </c>
      <c r="F11" s="113">
        <f t="shared" si="2"/>
        <v>0.4345</v>
      </c>
      <c r="G11" s="113">
        <v>0.4345</v>
      </c>
      <c r="H11" t="str">
        <f t="shared" si="3"/>
        <v>SI</v>
      </c>
    </row>
    <row r="12" spans="1:8" x14ac:dyDescent="0.55000000000000004">
      <c r="A12" s="7" t="s">
        <v>594</v>
      </c>
      <c r="B12" s="113">
        <f t="shared" si="0"/>
        <v>0.01</v>
      </c>
      <c r="C12" s="124">
        <v>0.09</v>
      </c>
      <c r="D12" s="113">
        <v>0.1</v>
      </c>
      <c r="E12" s="115">
        <f>G12-D12-C12-B12</f>
        <v>5.2699999999999976E-2</v>
      </c>
      <c r="F12" s="113">
        <f t="shared" si="2"/>
        <v>0.25269999999999998</v>
      </c>
      <c r="G12" s="113">
        <v>0.25269999999999998</v>
      </c>
      <c r="H12" t="str">
        <f t="shared" si="3"/>
        <v>SI</v>
      </c>
    </row>
    <row r="13" spans="1:8" x14ac:dyDescent="0.55000000000000004">
      <c r="A13" s="7" t="s">
        <v>595</v>
      </c>
      <c r="B13" s="113">
        <f t="shared" si="0"/>
        <v>0.01</v>
      </c>
      <c r="C13" s="124">
        <v>0.09</v>
      </c>
      <c r="D13" s="113">
        <f>C29</f>
        <v>6.88E-2</v>
      </c>
      <c r="E13" s="115"/>
      <c r="F13" s="113">
        <f t="shared" si="2"/>
        <v>0.16880000000000001</v>
      </c>
      <c r="G13" s="113">
        <v>0.16880000000000001</v>
      </c>
      <c r="H13" t="str">
        <f t="shared" si="3"/>
        <v>SI</v>
      </c>
    </row>
    <row r="14" spans="1:8" x14ac:dyDescent="0.55000000000000004">
      <c r="A14" s="7" t="s">
        <v>596</v>
      </c>
      <c r="B14" s="113">
        <f t="shared" si="0"/>
        <v>0.01</v>
      </c>
      <c r="C14" s="124">
        <v>0.09</v>
      </c>
      <c r="D14" s="113">
        <v>0.1</v>
      </c>
      <c r="E14" s="115">
        <f t="shared" si="1"/>
        <v>0.61830000000000007</v>
      </c>
      <c r="F14" s="113">
        <f t="shared" si="2"/>
        <v>0.81830000000000003</v>
      </c>
      <c r="G14" s="113">
        <v>0.81830000000000003</v>
      </c>
      <c r="H14" t="str">
        <f t="shared" si="3"/>
        <v>SI</v>
      </c>
    </row>
    <row r="15" spans="1:8" x14ac:dyDescent="0.55000000000000004">
      <c r="A15" s="7" t="s">
        <v>597</v>
      </c>
      <c r="B15" s="113">
        <f t="shared" si="0"/>
        <v>0.01</v>
      </c>
      <c r="C15" s="115">
        <f>G15-B15</f>
        <v>6.9600000000000009E-2</v>
      </c>
      <c r="D15" s="113">
        <f t="shared" si="5"/>
        <v>0</v>
      </c>
      <c r="E15" s="115">
        <f t="shared" si="1"/>
        <v>0</v>
      </c>
      <c r="F15" s="113">
        <f t="shared" si="2"/>
        <v>7.9600000000000004E-2</v>
      </c>
      <c r="G15" s="113">
        <v>7.9600000000000004E-2</v>
      </c>
      <c r="H15" t="str">
        <f t="shared" si="3"/>
        <v>SI</v>
      </c>
    </row>
    <row r="16" spans="1:8" x14ac:dyDescent="0.55000000000000004">
      <c r="A16" s="7" t="s">
        <v>598</v>
      </c>
      <c r="B16" s="113">
        <f t="shared" si="0"/>
        <v>0.01</v>
      </c>
      <c r="C16" s="115">
        <f>G16-B16</f>
        <v>4.5999999999999999E-2</v>
      </c>
      <c r="D16" s="113">
        <f t="shared" si="5"/>
        <v>0</v>
      </c>
      <c r="E16" s="115">
        <f t="shared" si="1"/>
        <v>0</v>
      </c>
      <c r="F16" s="113">
        <f t="shared" si="2"/>
        <v>5.6000000000000001E-2</v>
      </c>
      <c r="G16" s="113">
        <v>5.6000000000000001E-2</v>
      </c>
      <c r="H16" t="str">
        <f t="shared" si="3"/>
        <v>SI</v>
      </c>
    </row>
    <row r="18" spans="1:6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  <c r="F18" s="117"/>
    </row>
    <row r="19" spans="1:6" x14ac:dyDescent="0.55000000000000004">
      <c r="A19" s="7" t="s">
        <v>585</v>
      </c>
      <c r="B19">
        <f>G3-$B$1</f>
        <v>0.15809999999999999</v>
      </c>
      <c r="C19">
        <f>G3-$C$1</f>
        <v>6.8099999999999994E-2</v>
      </c>
      <c r="D19">
        <f t="shared" ref="D19:D32" si="6">G3-$D$1</f>
        <v>-3.1900000000000012E-2</v>
      </c>
      <c r="F19">
        <f>SUM(B19:D19)</f>
        <v>0.19429999999999997</v>
      </c>
    </row>
    <row r="20" spans="1:6" x14ac:dyDescent="0.55000000000000004">
      <c r="A20" s="7" t="s">
        <v>586</v>
      </c>
      <c r="B20">
        <f t="shared" ref="B20:B32" si="7">G4-$B$1</f>
        <v>0.1855</v>
      </c>
      <c r="C20">
        <f t="shared" ref="C20:C32" si="8">G4-$C$1</f>
        <v>9.5500000000000002E-2</v>
      </c>
      <c r="D20">
        <f t="shared" si="6"/>
        <v>-4.500000000000004E-3</v>
      </c>
    </row>
    <row r="21" spans="1:6" x14ac:dyDescent="0.55000000000000004">
      <c r="A21" s="7" t="s">
        <v>587</v>
      </c>
      <c r="B21">
        <f t="shared" si="7"/>
        <v>-4.2000000000000006E-3</v>
      </c>
      <c r="C21">
        <f t="shared" si="8"/>
        <v>-9.4200000000000006E-2</v>
      </c>
      <c r="D21">
        <f t="shared" si="6"/>
        <v>-0.19420000000000001</v>
      </c>
    </row>
    <row r="22" spans="1:6" x14ac:dyDescent="0.55000000000000004">
      <c r="A22" s="7" t="s">
        <v>588</v>
      </c>
      <c r="B22">
        <f t="shared" si="7"/>
        <v>-7.6000000000000009E-3</v>
      </c>
      <c r="C22">
        <f t="shared" si="8"/>
        <v>-9.7600000000000006E-2</v>
      </c>
      <c r="D22">
        <f t="shared" si="6"/>
        <v>-0.1976</v>
      </c>
    </row>
    <row r="23" spans="1:6" x14ac:dyDescent="0.55000000000000004">
      <c r="A23" s="7" t="s">
        <v>589</v>
      </c>
      <c r="B23">
        <f t="shared" si="7"/>
        <v>0.36709999999999998</v>
      </c>
      <c r="C23">
        <f t="shared" si="8"/>
        <v>0.27710000000000001</v>
      </c>
      <c r="D23">
        <f t="shared" si="6"/>
        <v>0.17709999999999998</v>
      </c>
    </row>
    <row r="24" spans="1:6" x14ac:dyDescent="0.55000000000000004">
      <c r="A24" s="7" t="s">
        <v>590</v>
      </c>
      <c r="B24">
        <f t="shared" si="7"/>
        <v>8.5699999999999998E-2</v>
      </c>
      <c r="C24">
        <f t="shared" si="8"/>
        <v>-4.3000000000000121E-3</v>
      </c>
      <c r="D24">
        <f t="shared" si="6"/>
        <v>-0.10430000000000002</v>
      </c>
    </row>
    <row r="25" spans="1:6" x14ac:dyDescent="0.55000000000000004">
      <c r="A25" s="7" t="s">
        <v>591</v>
      </c>
      <c r="B25">
        <f t="shared" si="7"/>
        <v>0.36519999999999997</v>
      </c>
      <c r="C25">
        <f t="shared" si="8"/>
        <v>0.2752</v>
      </c>
      <c r="D25">
        <f t="shared" si="6"/>
        <v>0.17519999999999997</v>
      </c>
    </row>
    <row r="26" spans="1:6" x14ac:dyDescent="0.55000000000000004">
      <c r="A26" s="7" t="s">
        <v>592</v>
      </c>
      <c r="B26">
        <f t="shared" si="7"/>
        <v>-9.4999999999999998E-3</v>
      </c>
      <c r="C26">
        <f t="shared" si="8"/>
        <v>-9.9500000000000005E-2</v>
      </c>
      <c r="D26">
        <f t="shared" si="6"/>
        <v>-0.19950000000000001</v>
      </c>
    </row>
    <row r="27" spans="1:6" x14ac:dyDescent="0.55000000000000004">
      <c r="A27" s="7" t="s">
        <v>593</v>
      </c>
      <c r="B27">
        <f t="shared" si="7"/>
        <v>0.42449999999999999</v>
      </c>
      <c r="C27">
        <f t="shared" si="8"/>
        <v>0.33450000000000002</v>
      </c>
      <c r="D27">
        <f t="shared" si="6"/>
        <v>0.23449999999999999</v>
      </c>
    </row>
    <row r="28" spans="1:6" x14ac:dyDescent="0.55000000000000004">
      <c r="A28" s="7" t="s">
        <v>594</v>
      </c>
      <c r="B28">
        <f t="shared" si="7"/>
        <v>0.24269999999999997</v>
      </c>
      <c r="C28">
        <f t="shared" si="8"/>
        <v>0.15269999999999997</v>
      </c>
      <c r="D28">
        <f t="shared" si="6"/>
        <v>5.2699999999999969E-2</v>
      </c>
    </row>
    <row r="29" spans="1:6" x14ac:dyDescent="0.55000000000000004">
      <c r="A29" s="7" t="s">
        <v>595</v>
      </c>
      <c r="B29">
        <f t="shared" si="7"/>
        <v>0.1588</v>
      </c>
      <c r="C29">
        <f t="shared" si="8"/>
        <v>6.88E-2</v>
      </c>
      <c r="D29">
        <f t="shared" si="6"/>
        <v>-3.1200000000000006E-2</v>
      </c>
    </row>
    <row r="30" spans="1:6" x14ac:dyDescent="0.55000000000000004">
      <c r="A30" s="7" t="s">
        <v>596</v>
      </c>
      <c r="B30">
        <f t="shared" si="7"/>
        <v>0.80830000000000002</v>
      </c>
      <c r="C30">
        <f t="shared" si="8"/>
        <v>0.71830000000000005</v>
      </c>
      <c r="D30">
        <f t="shared" si="6"/>
        <v>0.61830000000000007</v>
      </c>
    </row>
    <row r="31" spans="1:6" x14ac:dyDescent="0.55000000000000004">
      <c r="A31" s="7" t="s">
        <v>597</v>
      </c>
      <c r="B31">
        <f t="shared" si="7"/>
        <v>6.9600000000000009E-2</v>
      </c>
      <c r="C31">
        <f t="shared" si="8"/>
        <v>-2.0400000000000001E-2</v>
      </c>
      <c r="D31">
        <f t="shared" si="6"/>
        <v>-0.12040000000000001</v>
      </c>
    </row>
    <row r="32" spans="1:6" x14ac:dyDescent="0.55000000000000004">
      <c r="A32" s="7" t="s">
        <v>598</v>
      </c>
      <c r="B32">
        <f t="shared" si="7"/>
        <v>4.5999999999999999E-2</v>
      </c>
      <c r="C32">
        <f t="shared" si="8"/>
        <v>-4.4000000000000004E-2</v>
      </c>
      <c r="D32">
        <f t="shared" si="6"/>
        <v>-0.14400000000000002</v>
      </c>
    </row>
  </sheetData>
  <conditionalFormatting sqref="A2:A16 B3:F16">
    <cfRule type="cellIs" dxfId="166" priority="7" stopIfTrue="1" operator="lessThan">
      <formula>0</formula>
    </cfRule>
  </conditionalFormatting>
  <conditionalFormatting sqref="A18:A32">
    <cfRule type="cellIs" dxfId="165" priority="6" stopIfTrue="1" operator="lessThan">
      <formula>0</formula>
    </cfRule>
  </conditionalFormatting>
  <conditionalFormatting sqref="B19:E32">
    <cfRule type="cellIs" dxfId="164" priority="5" stopIfTrue="1" operator="lessThan">
      <formula>0</formula>
    </cfRule>
  </conditionalFormatting>
  <conditionalFormatting sqref="B3:B16">
    <cfRule type="cellIs" dxfId="163" priority="4" stopIfTrue="1" operator="equal">
      <formula>$B$1</formula>
    </cfRule>
  </conditionalFormatting>
  <conditionalFormatting sqref="C3:C16">
    <cfRule type="cellIs" dxfId="162" priority="3" stopIfTrue="1" operator="equal">
      <formula>$C$1</formula>
    </cfRule>
  </conditionalFormatting>
  <conditionalFormatting sqref="D3:E16">
    <cfRule type="cellIs" dxfId="161" priority="2" stopIfTrue="1" operator="equal">
      <formula>$D$1</formula>
    </cfRule>
  </conditionalFormatting>
  <conditionalFormatting sqref="G3:G16">
    <cfRule type="cellIs" dxfId="160" priority="1" stopIfTrue="1" operator="greaterThan">
      <formula>$G$1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1A7C0-CD05-42F6-9DE5-E3C439634F03}">
  <dimension ref="A1:H32"/>
  <sheetViews>
    <sheetView zoomScale="80" zoomScaleNormal="80" workbookViewId="0">
      <selection activeCell="G28" sqref="G28"/>
    </sheetView>
  </sheetViews>
  <sheetFormatPr baseColWidth="10" defaultRowHeight="14.4" x14ac:dyDescent="0.55000000000000004"/>
  <cols>
    <col min="8" max="8" width="12.3671875" customWidth="1"/>
  </cols>
  <sheetData>
    <row r="1" spans="1:8" ht="14.7" thickBot="1" x14ac:dyDescent="0.6">
      <c r="A1" t="s">
        <v>600</v>
      </c>
      <c r="B1" s="120">
        <v>5.0000000000000001E-3</v>
      </c>
      <c r="C1" s="120">
        <v>0.01</v>
      </c>
      <c r="D1" s="118">
        <v>0.05</v>
      </c>
      <c r="E1" s="116"/>
      <c r="F1" s="116"/>
      <c r="G1">
        <v>0.01</v>
      </c>
    </row>
    <row r="2" spans="1:8" ht="28.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14"/>
      <c r="G2" s="158" t="s">
        <v>617</v>
      </c>
    </row>
    <row r="3" spans="1:8" x14ac:dyDescent="0.55000000000000004">
      <c r="A3" s="7" t="s">
        <v>585</v>
      </c>
      <c r="B3" s="113">
        <f>IF(G3&gt;$B$1,$B$1,G3)</f>
        <v>2.0999999999999999E-3</v>
      </c>
      <c r="C3" s="115">
        <f t="shared" ref="C3:C16" si="0">IF(G3&gt;$C$1,$C$1,0)</f>
        <v>0</v>
      </c>
      <c r="D3" s="125">
        <f>IF(D19&gt;0,$D$1,0)</f>
        <v>0</v>
      </c>
      <c r="E3" s="115">
        <f>G3-D3-C3-B3</f>
        <v>0</v>
      </c>
      <c r="F3" s="113">
        <f>SUM(B3:E3)</f>
        <v>2.0999999999999999E-3</v>
      </c>
      <c r="G3" s="113">
        <v>2.0999999999999999E-3</v>
      </c>
      <c r="H3" t="str">
        <f>IF(G3=F3,"SI","NO")</f>
        <v>SI</v>
      </c>
    </row>
    <row r="4" spans="1:8" x14ac:dyDescent="0.55000000000000004">
      <c r="A4" s="7" t="s">
        <v>586</v>
      </c>
      <c r="B4" s="113">
        <f t="shared" ref="B4:B16" si="1">IF(G4&gt;$B$1,$B$1,G4)</f>
        <v>2.1900000000000001E-3</v>
      </c>
      <c r="C4" s="115">
        <f t="shared" si="0"/>
        <v>0</v>
      </c>
      <c r="D4" s="125">
        <f t="shared" ref="D4:D16" si="2">IF(D20&gt;0,$D$1,0)</f>
        <v>0</v>
      </c>
      <c r="E4" s="115">
        <f t="shared" ref="E4:E16" si="3">G4-D4-C4-B4</f>
        <v>0</v>
      </c>
      <c r="F4" s="113">
        <f t="shared" ref="F4:F16" si="4">SUM(B4:E4)</f>
        <v>2.1900000000000001E-3</v>
      </c>
      <c r="G4" s="113">
        <v>2.1900000000000001E-3</v>
      </c>
      <c r="H4" t="str">
        <f t="shared" ref="H4:H16" si="5">IF(G4=F4,"SI","NO")</f>
        <v>SI</v>
      </c>
    </row>
    <row r="5" spans="1:8" x14ac:dyDescent="0.55000000000000004">
      <c r="A5" s="7" t="s">
        <v>587</v>
      </c>
      <c r="B5" s="113"/>
      <c r="C5" s="115"/>
      <c r="D5" s="125"/>
      <c r="E5" s="115"/>
      <c r="F5" s="113"/>
      <c r="G5" s="113"/>
      <c r="H5" t="str">
        <f t="shared" si="5"/>
        <v>SI</v>
      </c>
    </row>
    <row r="6" spans="1:8" x14ac:dyDescent="0.55000000000000004">
      <c r="A6" s="7" t="s">
        <v>588</v>
      </c>
      <c r="B6" s="113"/>
      <c r="C6" s="115"/>
      <c r="D6" s="125"/>
      <c r="E6" s="115"/>
      <c r="F6" s="113"/>
      <c r="G6" s="113"/>
      <c r="H6" t="str">
        <f t="shared" si="5"/>
        <v>SI</v>
      </c>
    </row>
    <row r="7" spans="1:8" x14ac:dyDescent="0.55000000000000004">
      <c r="A7" s="7" t="s">
        <v>589</v>
      </c>
      <c r="B7" s="113">
        <f t="shared" si="1"/>
        <v>4.4900000000000001E-3</v>
      </c>
      <c r="C7" s="115">
        <f t="shared" si="0"/>
        <v>0</v>
      </c>
      <c r="D7" s="125">
        <f t="shared" si="2"/>
        <v>0</v>
      </c>
      <c r="E7" s="115">
        <f t="shared" si="3"/>
        <v>0</v>
      </c>
      <c r="F7" s="113">
        <f t="shared" si="4"/>
        <v>4.4900000000000001E-3</v>
      </c>
      <c r="G7" s="113">
        <v>4.4900000000000001E-3</v>
      </c>
      <c r="H7" t="str">
        <f t="shared" si="5"/>
        <v>SI</v>
      </c>
    </row>
    <row r="8" spans="1:8" x14ac:dyDescent="0.55000000000000004">
      <c r="A8" s="7" t="s">
        <v>590</v>
      </c>
      <c r="B8" s="113">
        <f t="shared" si="1"/>
        <v>1.5399999999999999E-3</v>
      </c>
      <c r="C8" s="115">
        <f t="shared" si="0"/>
        <v>0</v>
      </c>
      <c r="D8" s="125">
        <f t="shared" si="2"/>
        <v>0</v>
      </c>
      <c r="E8" s="115">
        <f t="shared" si="3"/>
        <v>0</v>
      </c>
      <c r="F8" s="113">
        <f t="shared" si="4"/>
        <v>1.5399999999999999E-3</v>
      </c>
      <c r="G8" s="113">
        <v>1.5399999999999999E-3</v>
      </c>
      <c r="H8" t="str">
        <f t="shared" si="5"/>
        <v>SI</v>
      </c>
    </row>
    <row r="9" spans="1:8" x14ac:dyDescent="0.55000000000000004">
      <c r="A9" s="7" t="s">
        <v>591</v>
      </c>
      <c r="B9" s="113">
        <f t="shared" si="1"/>
        <v>5.0000000000000001E-3</v>
      </c>
      <c r="C9" s="115">
        <f>B25</f>
        <v>2.9900000000000005E-3</v>
      </c>
      <c r="D9" s="125">
        <f t="shared" si="2"/>
        <v>0</v>
      </c>
      <c r="E9" s="115">
        <f t="shared" si="3"/>
        <v>0</v>
      </c>
      <c r="F9" s="113">
        <f t="shared" si="4"/>
        <v>7.9900000000000006E-3</v>
      </c>
      <c r="G9" s="113">
        <v>7.9900000000000006E-3</v>
      </c>
      <c r="H9" t="str">
        <f t="shared" si="5"/>
        <v>SI</v>
      </c>
    </row>
    <row r="10" spans="1:8" x14ac:dyDescent="0.55000000000000004">
      <c r="A10" s="7" t="s">
        <v>592</v>
      </c>
      <c r="B10" s="113"/>
      <c r="C10" s="115"/>
      <c r="D10" s="125"/>
      <c r="E10" s="115"/>
      <c r="F10" s="113"/>
      <c r="G10" s="113"/>
      <c r="H10" t="str">
        <f t="shared" si="5"/>
        <v>SI</v>
      </c>
    </row>
    <row r="11" spans="1:8" x14ac:dyDescent="0.55000000000000004">
      <c r="A11" s="7" t="s">
        <v>593</v>
      </c>
      <c r="B11" s="113">
        <f t="shared" si="1"/>
        <v>5.0000000000000001E-3</v>
      </c>
      <c r="C11" s="115">
        <f>B27</f>
        <v>4.5099999999999993E-3</v>
      </c>
      <c r="D11" s="125">
        <f t="shared" si="2"/>
        <v>0</v>
      </c>
      <c r="E11" s="115">
        <f t="shared" si="3"/>
        <v>0</v>
      </c>
      <c r="F11" s="113">
        <f t="shared" si="4"/>
        <v>9.5099999999999994E-3</v>
      </c>
      <c r="G11" s="113">
        <v>9.5099999999999994E-3</v>
      </c>
      <c r="H11" t="str">
        <f t="shared" si="5"/>
        <v>SI</v>
      </c>
    </row>
    <row r="12" spans="1:8" x14ac:dyDescent="0.55000000000000004">
      <c r="A12" s="7" t="s">
        <v>594</v>
      </c>
      <c r="B12" s="113">
        <f t="shared" si="1"/>
        <v>3.16E-3</v>
      </c>
      <c r="C12" s="115">
        <f t="shared" si="0"/>
        <v>0</v>
      </c>
      <c r="D12" s="125">
        <f t="shared" si="2"/>
        <v>0</v>
      </c>
      <c r="E12" s="115">
        <f t="shared" si="3"/>
        <v>0</v>
      </c>
      <c r="F12" s="113">
        <f t="shared" si="4"/>
        <v>3.16E-3</v>
      </c>
      <c r="G12" s="113">
        <v>3.16E-3</v>
      </c>
      <c r="H12" t="str">
        <f t="shared" si="5"/>
        <v>SI</v>
      </c>
    </row>
    <row r="13" spans="1:8" x14ac:dyDescent="0.55000000000000004">
      <c r="A13" s="7" t="s">
        <v>595</v>
      </c>
      <c r="B13" s="113">
        <f t="shared" si="1"/>
        <v>2.1900000000000001E-3</v>
      </c>
      <c r="C13" s="115">
        <f t="shared" si="0"/>
        <v>0</v>
      </c>
      <c r="D13" s="125">
        <f t="shared" si="2"/>
        <v>0</v>
      </c>
      <c r="E13" s="115">
        <f t="shared" si="3"/>
        <v>0</v>
      </c>
      <c r="F13" s="113">
        <f t="shared" si="4"/>
        <v>2.1900000000000001E-3</v>
      </c>
      <c r="G13" s="113">
        <v>2.1900000000000001E-3</v>
      </c>
      <c r="H13" t="str">
        <f t="shared" si="5"/>
        <v>SI</v>
      </c>
    </row>
    <row r="14" spans="1:8" x14ac:dyDescent="0.55000000000000004">
      <c r="A14" s="7" t="s">
        <v>596</v>
      </c>
      <c r="B14" s="113">
        <f t="shared" si="1"/>
        <v>5.0000000000000001E-3</v>
      </c>
      <c r="C14" s="124">
        <f>C1-B1</f>
        <v>5.0000000000000001E-3</v>
      </c>
      <c r="D14" s="125">
        <f>C30</f>
        <v>2.5999999999999981E-4</v>
      </c>
      <c r="E14" s="115"/>
      <c r="F14" s="113">
        <f>SUM(B14:E14)</f>
        <v>1.026E-2</v>
      </c>
      <c r="G14" s="113">
        <v>1.026E-2</v>
      </c>
      <c r="H14" t="str">
        <f t="shared" si="5"/>
        <v>SI</v>
      </c>
    </row>
    <row r="15" spans="1:8" x14ac:dyDescent="0.55000000000000004">
      <c r="A15" s="7" t="s">
        <v>597</v>
      </c>
      <c r="B15" s="113">
        <f t="shared" si="1"/>
        <v>3.4000000000000002E-4</v>
      </c>
      <c r="C15" s="115">
        <f t="shared" si="0"/>
        <v>0</v>
      </c>
      <c r="D15" s="125">
        <f t="shared" si="2"/>
        <v>0</v>
      </c>
      <c r="E15" s="115">
        <f t="shared" si="3"/>
        <v>0</v>
      </c>
      <c r="F15" s="113">
        <f t="shared" si="4"/>
        <v>3.4000000000000002E-4</v>
      </c>
      <c r="G15" s="113">
        <v>3.4000000000000002E-4</v>
      </c>
      <c r="H15" t="str">
        <f t="shared" si="5"/>
        <v>SI</v>
      </c>
    </row>
    <row r="16" spans="1:8" x14ac:dyDescent="0.55000000000000004">
      <c r="A16" s="7" t="s">
        <v>598</v>
      </c>
      <c r="B16" s="113">
        <f t="shared" si="1"/>
        <v>5.5999999999999995E-4</v>
      </c>
      <c r="C16" s="115">
        <f t="shared" si="0"/>
        <v>0</v>
      </c>
      <c r="D16" s="125">
        <f t="shared" si="2"/>
        <v>0</v>
      </c>
      <c r="E16" s="115">
        <f t="shared" si="3"/>
        <v>0</v>
      </c>
      <c r="F16" s="113">
        <f t="shared" si="4"/>
        <v>5.5999999999999995E-4</v>
      </c>
      <c r="G16" s="113">
        <v>5.5999999999999995E-4</v>
      </c>
      <c r="H16" t="str">
        <f t="shared" si="5"/>
        <v>SI</v>
      </c>
    </row>
    <row r="18" spans="1:6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  <c r="F18" s="117"/>
    </row>
    <row r="19" spans="1:6" x14ac:dyDescent="0.55000000000000004">
      <c r="A19" s="7" t="s">
        <v>585</v>
      </c>
      <c r="B19">
        <f>G3-$B$1</f>
        <v>-2.9000000000000002E-3</v>
      </c>
      <c r="C19">
        <f>G3-$C$1</f>
        <v>-7.9000000000000008E-3</v>
      </c>
      <c r="D19">
        <f t="shared" ref="D19:D32" si="6">G3-$D$1</f>
        <v>-4.7900000000000005E-2</v>
      </c>
      <c r="F19">
        <f>SUM(B19:D19)</f>
        <v>-5.8700000000000002E-2</v>
      </c>
    </row>
    <row r="20" spans="1:6" x14ac:dyDescent="0.55000000000000004">
      <c r="A20" s="7" t="s">
        <v>586</v>
      </c>
      <c r="B20">
        <f t="shared" ref="B20:B32" si="7">G4-$B$1</f>
        <v>-2.81E-3</v>
      </c>
      <c r="C20">
        <f t="shared" ref="C20:C32" si="8">G4-$C$1</f>
        <v>-7.8100000000000001E-3</v>
      </c>
      <c r="D20">
        <f t="shared" si="6"/>
        <v>-4.7810000000000005E-2</v>
      </c>
    </row>
    <row r="21" spans="1:6" x14ac:dyDescent="0.55000000000000004">
      <c r="A21" s="7" t="s">
        <v>587</v>
      </c>
      <c r="B21">
        <f t="shared" si="7"/>
        <v>-5.0000000000000001E-3</v>
      </c>
      <c r="C21">
        <f t="shared" si="8"/>
        <v>-0.01</v>
      </c>
      <c r="D21">
        <f t="shared" si="6"/>
        <v>-0.05</v>
      </c>
    </row>
    <row r="22" spans="1:6" x14ac:dyDescent="0.55000000000000004">
      <c r="A22" s="7" t="s">
        <v>588</v>
      </c>
      <c r="B22">
        <f t="shared" si="7"/>
        <v>-5.0000000000000001E-3</v>
      </c>
      <c r="C22">
        <f t="shared" si="8"/>
        <v>-0.01</v>
      </c>
      <c r="D22">
        <f t="shared" si="6"/>
        <v>-0.05</v>
      </c>
    </row>
    <row r="23" spans="1:6" x14ac:dyDescent="0.55000000000000004">
      <c r="A23" s="7" t="s">
        <v>589</v>
      </c>
      <c r="B23">
        <f t="shared" si="7"/>
        <v>-5.1000000000000004E-4</v>
      </c>
      <c r="C23">
        <f t="shared" si="8"/>
        <v>-5.5100000000000001E-3</v>
      </c>
      <c r="D23">
        <f t="shared" si="6"/>
        <v>-4.5510000000000002E-2</v>
      </c>
    </row>
    <row r="24" spans="1:6" x14ac:dyDescent="0.55000000000000004">
      <c r="A24" s="7" t="s">
        <v>590</v>
      </c>
      <c r="B24">
        <f t="shared" si="7"/>
        <v>-3.4600000000000004E-3</v>
      </c>
      <c r="C24">
        <f t="shared" si="8"/>
        <v>-8.4600000000000005E-3</v>
      </c>
      <c r="D24">
        <f t="shared" si="6"/>
        <v>-4.8460000000000003E-2</v>
      </c>
    </row>
    <row r="25" spans="1:6" x14ac:dyDescent="0.55000000000000004">
      <c r="A25" s="7" t="s">
        <v>591</v>
      </c>
      <c r="B25">
        <f t="shared" si="7"/>
        <v>2.9900000000000005E-3</v>
      </c>
      <c r="C25">
        <f t="shared" si="8"/>
        <v>-2.0099999999999996E-3</v>
      </c>
      <c r="D25">
        <f t="shared" si="6"/>
        <v>-4.2010000000000006E-2</v>
      </c>
    </row>
    <row r="26" spans="1:6" x14ac:dyDescent="0.55000000000000004">
      <c r="A26" s="7" t="s">
        <v>592</v>
      </c>
      <c r="B26">
        <f t="shared" si="7"/>
        <v>-5.0000000000000001E-3</v>
      </c>
      <c r="C26">
        <f t="shared" si="8"/>
        <v>-0.01</v>
      </c>
      <c r="D26">
        <f t="shared" si="6"/>
        <v>-0.05</v>
      </c>
    </row>
    <row r="27" spans="1:6" x14ac:dyDescent="0.55000000000000004">
      <c r="A27" s="7" t="s">
        <v>593</v>
      </c>
      <c r="B27">
        <f t="shared" si="7"/>
        <v>4.5099999999999993E-3</v>
      </c>
      <c r="C27">
        <f t="shared" si="8"/>
        <v>-4.9000000000000085E-4</v>
      </c>
      <c r="D27">
        <f t="shared" si="6"/>
        <v>-4.0490000000000005E-2</v>
      </c>
    </row>
    <row r="28" spans="1:6" x14ac:dyDescent="0.55000000000000004">
      <c r="A28" s="7" t="s">
        <v>594</v>
      </c>
      <c r="B28">
        <f t="shared" si="7"/>
        <v>-1.8400000000000001E-3</v>
      </c>
      <c r="C28">
        <f t="shared" si="8"/>
        <v>-6.8400000000000006E-3</v>
      </c>
      <c r="D28">
        <f t="shared" si="6"/>
        <v>-4.684E-2</v>
      </c>
    </row>
    <row r="29" spans="1:6" x14ac:dyDescent="0.55000000000000004">
      <c r="A29" s="7" t="s">
        <v>595</v>
      </c>
      <c r="B29">
        <f t="shared" si="7"/>
        <v>-2.81E-3</v>
      </c>
      <c r="C29">
        <f t="shared" si="8"/>
        <v>-7.8100000000000001E-3</v>
      </c>
      <c r="D29">
        <f t="shared" si="6"/>
        <v>-4.7810000000000005E-2</v>
      </c>
    </row>
    <row r="30" spans="1:6" x14ac:dyDescent="0.55000000000000004">
      <c r="A30" s="7" t="s">
        <v>596</v>
      </c>
      <c r="B30">
        <f t="shared" si="7"/>
        <v>5.2599999999999999E-3</v>
      </c>
      <c r="C30">
        <f t="shared" si="8"/>
        <v>2.5999999999999981E-4</v>
      </c>
      <c r="D30">
        <f t="shared" si="6"/>
        <v>-3.9740000000000004E-2</v>
      </c>
    </row>
    <row r="31" spans="1:6" x14ac:dyDescent="0.55000000000000004">
      <c r="A31" s="7" t="s">
        <v>597</v>
      </c>
      <c r="B31">
        <f t="shared" si="7"/>
        <v>-4.6600000000000001E-3</v>
      </c>
      <c r="C31">
        <f t="shared" si="8"/>
        <v>-9.6600000000000002E-3</v>
      </c>
      <c r="D31">
        <f t="shared" si="6"/>
        <v>-4.9660000000000003E-2</v>
      </c>
    </row>
    <row r="32" spans="1:6" x14ac:dyDescent="0.55000000000000004">
      <c r="A32" s="7" t="s">
        <v>598</v>
      </c>
      <c r="B32">
        <f t="shared" si="7"/>
        <v>-4.4400000000000004E-3</v>
      </c>
      <c r="C32">
        <f t="shared" si="8"/>
        <v>-9.4400000000000005E-3</v>
      </c>
      <c r="D32">
        <f t="shared" si="6"/>
        <v>-4.9440000000000005E-2</v>
      </c>
    </row>
  </sheetData>
  <conditionalFormatting sqref="A2:A16 B3:F16">
    <cfRule type="cellIs" dxfId="159" priority="7" stopIfTrue="1" operator="lessThan">
      <formula>0</formula>
    </cfRule>
  </conditionalFormatting>
  <conditionalFormatting sqref="A18:A32">
    <cfRule type="cellIs" dxfId="158" priority="6" stopIfTrue="1" operator="lessThan">
      <formula>0</formula>
    </cfRule>
  </conditionalFormatting>
  <conditionalFormatting sqref="B19:E32">
    <cfRule type="cellIs" dxfId="157" priority="5" stopIfTrue="1" operator="lessThan">
      <formula>0</formula>
    </cfRule>
  </conditionalFormatting>
  <conditionalFormatting sqref="B3:B16">
    <cfRule type="cellIs" dxfId="156" priority="4" stopIfTrue="1" operator="equal">
      <formula>$B$1</formula>
    </cfRule>
  </conditionalFormatting>
  <conditionalFormatting sqref="C3:C16">
    <cfRule type="cellIs" dxfId="155" priority="3" stopIfTrue="1" operator="equal">
      <formula>$C$1</formula>
    </cfRule>
  </conditionalFormatting>
  <conditionalFormatting sqref="D3:E16">
    <cfRule type="cellIs" dxfId="154" priority="2" stopIfTrue="1" operator="equal">
      <formula>$D$1</formula>
    </cfRule>
  </conditionalFormatting>
  <conditionalFormatting sqref="G3:G16">
    <cfRule type="cellIs" dxfId="153" priority="1" stopIfTrue="1" operator="greaterThan">
      <formula>$G$1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374C-FE66-475E-9F9F-7E4767A25495}">
  <dimension ref="A1:H32"/>
  <sheetViews>
    <sheetView zoomScale="80" zoomScaleNormal="80" workbookViewId="0">
      <selection activeCell="G29" sqref="G29"/>
    </sheetView>
  </sheetViews>
  <sheetFormatPr baseColWidth="10" defaultRowHeight="14.4" x14ac:dyDescent="0.55000000000000004"/>
  <cols>
    <col min="8" max="8" width="12.3671875" customWidth="1"/>
  </cols>
  <sheetData>
    <row r="1" spans="1:8" ht="14.7" thickBot="1" x14ac:dyDescent="0.6">
      <c r="A1" t="s">
        <v>600</v>
      </c>
      <c r="B1" s="120">
        <v>0.2</v>
      </c>
      <c r="C1" s="118">
        <v>0.5</v>
      </c>
      <c r="D1" s="120">
        <v>2</v>
      </c>
      <c r="E1" s="120"/>
      <c r="F1" s="116"/>
      <c r="G1">
        <v>2</v>
      </c>
    </row>
    <row r="2" spans="1:8" ht="28.8" x14ac:dyDescent="0.55000000000000004">
      <c r="A2" s="112" t="s">
        <v>521</v>
      </c>
      <c r="B2" s="114" t="s">
        <v>583</v>
      </c>
      <c r="C2" s="114" t="s">
        <v>584</v>
      </c>
      <c r="D2" s="114" t="s">
        <v>582</v>
      </c>
      <c r="E2" s="114" t="s">
        <v>582</v>
      </c>
      <c r="F2" s="114"/>
      <c r="G2" s="158" t="s">
        <v>618</v>
      </c>
    </row>
    <row r="3" spans="1:8" x14ac:dyDescent="0.55000000000000004">
      <c r="A3" s="7" t="s">
        <v>585</v>
      </c>
      <c r="B3" s="113">
        <f>IF(G3&gt;$B$1,$B$1,G3)</f>
        <v>0.2</v>
      </c>
      <c r="C3" s="115">
        <v>2.7700000000000002E-2</v>
      </c>
      <c r="D3" s="113">
        <f>IF(D19&gt;0,$D$1,0)</f>
        <v>0</v>
      </c>
      <c r="E3" s="115">
        <f>G3-D3-C3-B3</f>
        <v>0</v>
      </c>
      <c r="F3" s="113">
        <f>SUM(B3:E3)</f>
        <v>0.22770000000000001</v>
      </c>
      <c r="G3" s="113">
        <v>0.22770000000000001</v>
      </c>
      <c r="H3" t="str">
        <f>IF(G3=F3,"SI","NO")</f>
        <v>SI</v>
      </c>
    </row>
    <row r="4" spans="1:8" x14ac:dyDescent="0.55000000000000004">
      <c r="A4" s="7" t="s">
        <v>586</v>
      </c>
      <c r="B4" s="113">
        <f t="shared" ref="B4:B16" si="0">IF(G4&gt;$B$1,$B$1,G4)</f>
        <v>0.2</v>
      </c>
      <c r="C4" s="115">
        <v>3.9099999999999996E-2</v>
      </c>
      <c r="D4" s="113">
        <f t="shared" ref="D4:D16" si="1">IF(D20&gt;0,$D$1,0)</f>
        <v>0</v>
      </c>
      <c r="E4" s="115">
        <f t="shared" ref="E4:E16" si="2">G4-D4-C4-B4</f>
        <v>0</v>
      </c>
      <c r="F4" s="113">
        <f t="shared" ref="F4:F16" si="3">SUM(B4:E4)</f>
        <v>0.23910000000000001</v>
      </c>
      <c r="G4" s="113">
        <v>0.23910000000000001</v>
      </c>
      <c r="H4" t="str">
        <f t="shared" ref="H4:H16" si="4">IF(G4=F4,"SI","NO")</f>
        <v>SI</v>
      </c>
    </row>
    <row r="5" spans="1:8" x14ac:dyDescent="0.55000000000000004">
      <c r="A5" s="7" t="s">
        <v>587</v>
      </c>
      <c r="B5" s="113"/>
      <c r="C5" s="115"/>
      <c r="D5" s="113"/>
      <c r="E5" s="115"/>
      <c r="F5" s="113"/>
      <c r="G5" s="113"/>
      <c r="H5" t="str">
        <f t="shared" si="4"/>
        <v>SI</v>
      </c>
    </row>
    <row r="6" spans="1:8" x14ac:dyDescent="0.55000000000000004">
      <c r="A6" s="7" t="s">
        <v>588</v>
      </c>
      <c r="B6" s="113">
        <f t="shared" si="0"/>
        <v>4.0000000000000002E-4</v>
      </c>
      <c r="C6" s="115">
        <f t="shared" ref="C6:C16" si="5">IF(G6&gt;$C$1,$C$1,0)</f>
        <v>0</v>
      </c>
      <c r="D6" s="113">
        <f t="shared" si="1"/>
        <v>0</v>
      </c>
      <c r="E6" s="115">
        <f t="shared" si="2"/>
        <v>0</v>
      </c>
      <c r="F6" s="113">
        <f t="shared" si="3"/>
        <v>4.0000000000000002E-4</v>
      </c>
      <c r="G6" s="113">
        <v>4.0000000000000002E-4</v>
      </c>
      <c r="H6" t="str">
        <f t="shared" si="4"/>
        <v>SI</v>
      </c>
    </row>
    <row r="7" spans="1:8" x14ac:dyDescent="0.55000000000000004">
      <c r="A7" s="7" t="s">
        <v>589</v>
      </c>
      <c r="B7" s="113">
        <f t="shared" si="0"/>
        <v>0.2</v>
      </c>
      <c r="C7" s="124">
        <f>C1-B1</f>
        <v>0.3</v>
      </c>
      <c r="D7" s="113">
        <f>C23</f>
        <v>8.1300000000000039E-2</v>
      </c>
      <c r="E7" s="115">
        <f t="shared" si="2"/>
        <v>0</v>
      </c>
      <c r="F7" s="113">
        <f t="shared" si="3"/>
        <v>0.58130000000000004</v>
      </c>
      <c r="G7" s="113">
        <v>0.58130000000000004</v>
      </c>
      <c r="H7" t="str">
        <f t="shared" si="4"/>
        <v>SI</v>
      </c>
    </row>
    <row r="8" spans="1:8" x14ac:dyDescent="0.55000000000000004">
      <c r="A8" s="7" t="s">
        <v>590</v>
      </c>
      <c r="B8" s="113">
        <f t="shared" si="0"/>
        <v>0.14729999999999999</v>
      </c>
      <c r="C8" s="115">
        <f t="shared" si="5"/>
        <v>0</v>
      </c>
      <c r="D8" s="113">
        <f t="shared" si="1"/>
        <v>0</v>
      </c>
      <c r="E8" s="115">
        <f t="shared" si="2"/>
        <v>0</v>
      </c>
      <c r="F8" s="113">
        <f t="shared" si="3"/>
        <v>0.14729999999999999</v>
      </c>
      <c r="G8" s="113">
        <v>0.14729999999999999</v>
      </c>
      <c r="H8" t="str">
        <f t="shared" si="4"/>
        <v>SI</v>
      </c>
    </row>
    <row r="9" spans="1:8" x14ac:dyDescent="0.55000000000000004">
      <c r="A9" s="7" t="s">
        <v>591</v>
      </c>
      <c r="B9" s="113">
        <f t="shared" si="0"/>
        <v>0.2</v>
      </c>
      <c r="C9" s="124">
        <v>0.3</v>
      </c>
      <c r="D9" s="113">
        <f>C25</f>
        <v>0.45469999999999999</v>
      </c>
      <c r="E9" s="115">
        <f t="shared" si="2"/>
        <v>0</v>
      </c>
      <c r="F9" s="113">
        <f t="shared" si="3"/>
        <v>0.95469999999999999</v>
      </c>
      <c r="G9" s="113">
        <v>0.95469999999999999</v>
      </c>
      <c r="H9" t="str">
        <f t="shared" si="4"/>
        <v>SI</v>
      </c>
    </row>
    <row r="10" spans="1:8" x14ac:dyDescent="0.55000000000000004">
      <c r="A10" s="7" t="s">
        <v>592</v>
      </c>
      <c r="B10" s="113">
        <f t="shared" si="0"/>
        <v>5.9999999999999995E-4</v>
      </c>
      <c r="C10" s="115">
        <f t="shared" si="5"/>
        <v>0</v>
      </c>
      <c r="D10" s="113">
        <f t="shared" si="1"/>
        <v>0</v>
      </c>
      <c r="E10" s="115">
        <f t="shared" si="2"/>
        <v>0</v>
      </c>
      <c r="F10" s="113">
        <f t="shared" si="3"/>
        <v>5.9999999999999995E-4</v>
      </c>
      <c r="G10" s="113">
        <v>5.9999999999999995E-4</v>
      </c>
      <c r="H10" t="str">
        <f t="shared" si="4"/>
        <v>SI</v>
      </c>
    </row>
    <row r="11" spans="1:8" x14ac:dyDescent="0.55000000000000004">
      <c r="A11" s="7" t="s">
        <v>593</v>
      </c>
      <c r="B11" s="113">
        <f t="shared" si="0"/>
        <v>0.2</v>
      </c>
      <c r="C11" s="124">
        <v>0.3</v>
      </c>
      <c r="D11" s="113">
        <f>C27</f>
        <v>0.5109999999999999</v>
      </c>
      <c r="E11" s="115">
        <f t="shared" si="2"/>
        <v>0</v>
      </c>
      <c r="F11" s="113">
        <f t="shared" si="3"/>
        <v>1.0109999999999999</v>
      </c>
      <c r="G11" s="113">
        <v>1.0109999999999999</v>
      </c>
      <c r="H11" t="str">
        <f t="shared" si="4"/>
        <v>SI</v>
      </c>
    </row>
    <row r="12" spans="1:8" x14ac:dyDescent="0.55000000000000004">
      <c r="A12" s="7" t="s">
        <v>594</v>
      </c>
      <c r="B12" s="113">
        <f t="shared" si="0"/>
        <v>0.2</v>
      </c>
      <c r="C12" s="115">
        <v>0.17569999999999997</v>
      </c>
      <c r="D12" s="113">
        <f t="shared" si="1"/>
        <v>0</v>
      </c>
      <c r="E12" s="115">
        <f t="shared" si="2"/>
        <v>0</v>
      </c>
      <c r="F12" s="113">
        <f t="shared" si="3"/>
        <v>0.37569999999999998</v>
      </c>
      <c r="G12" s="113">
        <v>0.37569999999999998</v>
      </c>
      <c r="H12" t="str">
        <f t="shared" si="4"/>
        <v>SI</v>
      </c>
    </row>
    <row r="13" spans="1:8" x14ac:dyDescent="0.55000000000000004">
      <c r="A13" s="7" t="s">
        <v>595</v>
      </c>
      <c r="B13" s="113">
        <f t="shared" si="0"/>
        <v>0.2</v>
      </c>
      <c r="C13" s="115">
        <v>0.11419999999999997</v>
      </c>
      <c r="D13" s="113">
        <f t="shared" si="1"/>
        <v>0</v>
      </c>
      <c r="E13" s="115">
        <f t="shared" si="2"/>
        <v>0</v>
      </c>
      <c r="F13" s="113">
        <f t="shared" si="3"/>
        <v>0.31419999999999998</v>
      </c>
      <c r="G13" s="113">
        <v>0.31419999999999998</v>
      </c>
      <c r="H13" t="str">
        <f t="shared" si="4"/>
        <v>SI</v>
      </c>
    </row>
    <row r="14" spans="1:8" x14ac:dyDescent="0.55000000000000004">
      <c r="A14" s="7" t="s">
        <v>596</v>
      </c>
      <c r="B14" s="113">
        <f t="shared" si="0"/>
        <v>0.2</v>
      </c>
      <c r="C14" s="124">
        <v>0.3</v>
      </c>
      <c r="D14" s="113">
        <f>C30</f>
        <v>0.58899999999999997</v>
      </c>
      <c r="E14" s="115">
        <f t="shared" si="2"/>
        <v>0</v>
      </c>
      <c r="F14" s="113">
        <f t="shared" si="3"/>
        <v>1.089</v>
      </c>
      <c r="G14" s="113">
        <v>1.089</v>
      </c>
      <c r="H14" t="str">
        <f t="shared" si="4"/>
        <v>SI</v>
      </c>
    </row>
    <row r="15" spans="1:8" x14ac:dyDescent="0.55000000000000004">
      <c r="A15" s="7" t="s">
        <v>597</v>
      </c>
      <c r="B15" s="113">
        <f t="shared" si="0"/>
        <v>1.2999999999999999E-2</v>
      </c>
      <c r="C15" s="115">
        <f t="shared" si="5"/>
        <v>0</v>
      </c>
      <c r="D15" s="113">
        <f t="shared" si="1"/>
        <v>0</v>
      </c>
      <c r="E15" s="115">
        <f t="shared" si="2"/>
        <v>0</v>
      </c>
      <c r="F15" s="113">
        <f t="shared" si="3"/>
        <v>1.2999999999999999E-2</v>
      </c>
      <c r="G15" s="113">
        <v>1.2999999999999999E-2</v>
      </c>
      <c r="H15" t="str">
        <f t="shared" si="4"/>
        <v>SI</v>
      </c>
    </row>
    <row r="16" spans="1:8" x14ac:dyDescent="0.55000000000000004">
      <c r="A16" s="7" t="s">
        <v>598</v>
      </c>
      <c r="B16" s="113">
        <f t="shared" si="0"/>
        <v>3.9300000000000002E-2</v>
      </c>
      <c r="C16" s="115">
        <f t="shared" si="5"/>
        <v>0</v>
      </c>
      <c r="D16" s="113">
        <f t="shared" si="1"/>
        <v>0</v>
      </c>
      <c r="E16" s="115">
        <f t="shared" si="2"/>
        <v>0</v>
      </c>
      <c r="F16" s="113">
        <f t="shared" si="3"/>
        <v>3.9300000000000002E-2</v>
      </c>
      <c r="G16" s="113">
        <v>3.9300000000000002E-2</v>
      </c>
      <c r="H16" t="str">
        <f t="shared" si="4"/>
        <v>SI</v>
      </c>
    </row>
    <row r="18" spans="1:6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  <c r="F18" s="117"/>
    </row>
    <row r="19" spans="1:6" x14ac:dyDescent="0.55000000000000004">
      <c r="A19" s="7" t="s">
        <v>585</v>
      </c>
      <c r="B19">
        <f>G3-$B$1</f>
        <v>2.7700000000000002E-2</v>
      </c>
      <c r="C19">
        <f>G3-$C$1</f>
        <v>-0.27229999999999999</v>
      </c>
      <c r="D19">
        <f t="shared" ref="D19:D32" si="6">G3-$D$1</f>
        <v>-1.7723</v>
      </c>
      <c r="F19">
        <f>SUM(B19:D19)</f>
        <v>-2.0169000000000001</v>
      </c>
    </row>
    <row r="20" spans="1:6" x14ac:dyDescent="0.55000000000000004">
      <c r="A20" s="7" t="s">
        <v>586</v>
      </c>
      <c r="B20">
        <f t="shared" ref="B20:B32" si="7">G4-$B$1</f>
        <v>3.9099999999999996E-2</v>
      </c>
      <c r="C20">
        <f t="shared" ref="C20:C32" si="8">G4-$C$1</f>
        <v>-0.26090000000000002</v>
      </c>
      <c r="D20">
        <f t="shared" si="6"/>
        <v>-1.7608999999999999</v>
      </c>
    </row>
    <row r="21" spans="1:6" x14ac:dyDescent="0.55000000000000004">
      <c r="A21" s="7" t="s">
        <v>587</v>
      </c>
      <c r="B21">
        <f t="shared" si="7"/>
        <v>-0.2</v>
      </c>
      <c r="C21">
        <f t="shared" si="8"/>
        <v>-0.5</v>
      </c>
      <c r="D21">
        <f t="shared" si="6"/>
        <v>-2</v>
      </c>
    </row>
    <row r="22" spans="1:6" x14ac:dyDescent="0.55000000000000004">
      <c r="A22" s="7" t="s">
        <v>588</v>
      </c>
      <c r="B22">
        <f t="shared" si="7"/>
        <v>-0.1996</v>
      </c>
      <c r="C22">
        <f t="shared" si="8"/>
        <v>-0.49959999999999999</v>
      </c>
      <c r="D22">
        <f t="shared" si="6"/>
        <v>-1.9996</v>
      </c>
    </row>
    <row r="23" spans="1:6" x14ac:dyDescent="0.55000000000000004">
      <c r="A23" s="7" t="s">
        <v>589</v>
      </c>
      <c r="B23">
        <f t="shared" si="7"/>
        <v>0.38130000000000003</v>
      </c>
      <c r="C23">
        <f t="shared" si="8"/>
        <v>8.1300000000000039E-2</v>
      </c>
      <c r="D23">
        <f t="shared" si="6"/>
        <v>-1.4186999999999999</v>
      </c>
    </row>
    <row r="24" spans="1:6" x14ac:dyDescent="0.55000000000000004">
      <c r="A24" s="7" t="s">
        <v>590</v>
      </c>
      <c r="B24">
        <f t="shared" si="7"/>
        <v>-5.2700000000000025E-2</v>
      </c>
      <c r="C24">
        <f t="shared" si="8"/>
        <v>-0.35270000000000001</v>
      </c>
      <c r="D24">
        <f t="shared" si="6"/>
        <v>-1.8527</v>
      </c>
    </row>
    <row r="25" spans="1:6" x14ac:dyDescent="0.55000000000000004">
      <c r="A25" s="7" t="s">
        <v>591</v>
      </c>
      <c r="B25">
        <f t="shared" si="7"/>
        <v>0.75469999999999993</v>
      </c>
      <c r="C25">
        <f t="shared" si="8"/>
        <v>0.45469999999999999</v>
      </c>
      <c r="D25">
        <f t="shared" si="6"/>
        <v>-1.0453000000000001</v>
      </c>
    </row>
    <row r="26" spans="1:6" x14ac:dyDescent="0.55000000000000004">
      <c r="A26" s="7" t="s">
        <v>592</v>
      </c>
      <c r="B26">
        <f t="shared" si="7"/>
        <v>-0.19940000000000002</v>
      </c>
      <c r="C26">
        <f t="shared" si="8"/>
        <v>-0.49940000000000001</v>
      </c>
      <c r="D26">
        <f t="shared" si="6"/>
        <v>-1.9994000000000001</v>
      </c>
    </row>
    <row r="27" spans="1:6" x14ac:dyDescent="0.55000000000000004">
      <c r="A27" s="7" t="s">
        <v>593</v>
      </c>
      <c r="B27">
        <f t="shared" si="7"/>
        <v>0.81099999999999994</v>
      </c>
      <c r="C27">
        <f t="shared" si="8"/>
        <v>0.5109999999999999</v>
      </c>
      <c r="D27">
        <f t="shared" si="6"/>
        <v>-0.9890000000000001</v>
      </c>
    </row>
    <row r="28" spans="1:6" x14ac:dyDescent="0.55000000000000004">
      <c r="A28" s="7" t="s">
        <v>594</v>
      </c>
      <c r="B28">
        <f t="shared" si="7"/>
        <v>0.17569999999999997</v>
      </c>
      <c r="C28">
        <f t="shared" si="8"/>
        <v>-0.12430000000000002</v>
      </c>
      <c r="D28">
        <f t="shared" si="6"/>
        <v>-1.6243000000000001</v>
      </c>
    </row>
    <row r="29" spans="1:6" x14ac:dyDescent="0.55000000000000004">
      <c r="A29" s="7" t="s">
        <v>595</v>
      </c>
      <c r="B29">
        <f t="shared" si="7"/>
        <v>0.11419999999999997</v>
      </c>
      <c r="C29">
        <f t="shared" si="8"/>
        <v>-0.18580000000000002</v>
      </c>
      <c r="D29">
        <f t="shared" si="6"/>
        <v>-1.6858</v>
      </c>
    </row>
    <row r="30" spans="1:6" x14ac:dyDescent="0.55000000000000004">
      <c r="A30" s="7" t="s">
        <v>596</v>
      </c>
      <c r="B30">
        <f t="shared" si="7"/>
        <v>0.88900000000000001</v>
      </c>
      <c r="C30">
        <f t="shared" si="8"/>
        <v>0.58899999999999997</v>
      </c>
      <c r="D30">
        <f t="shared" si="6"/>
        <v>-0.91100000000000003</v>
      </c>
    </row>
    <row r="31" spans="1:6" x14ac:dyDescent="0.55000000000000004">
      <c r="A31" s="7" t="s">
        <v>597</v>
      </c>
      <c r="B31">
        <f t="shared" si="7"/>
        <v>-0.187</v>
      </c>
      <c r="C31">
        <f t="shared" si="8"/>
        <v>-0.48699999999999999</v>
      </c>
      <c r="D31">
        <f t="shared" si="6"/>
        <v>-1.9870000000000001</v>
      </c>
    </row>
    <row r="32" spans="1:6" x14ac:dyDescent="0.55000000000000004">
      <c r="A32" s="7" t="s">
        <v>598</v>
      </c>
      <c r="B32">
        <f t="shared" si="7"/>
        <v>-0.16070000000000001</v>
      </c>
      <c r="C32">
        <f t="shared" si="8"/>
        <v>-0.4607</v>
      </c>
      <c r="D32">
        <f t="shared" si="6"/>
        <v>-1.9607000000000001</v>
      </c>
    </row>
  </sheetData>
  <conditionalFormatting sqref="A2:A16 B3:F16">
    <cfRule type="cellIs" dxfId="152" priority="7" stopIfTrue="1" operator="lessThan">
      <formula>0</formula>
    </cfRule>
  </conditionalFormatting>
  <conditionalFormatting sqref="A18:A32">
    <cfRule type="cellIs" dxfId="151" priority="6" stopIfTrue="1" operator="lessThan">
      <formula>0</formula>
    </cfRule>
  </conditionalFormatting>
  <conditionalFormatting sqref="B19:E32">
    <cfRule type="cellIs" dxfId="150" priority="5" stopIfTrue="1" operator="lessThan">
      <formula>0</formula>
    </cfRule>
  </conditionalFormatting>
  <conditionalFormatting sqref="B3:B16">
    <cfRule type="cellIs" dxfId="149" priority="4" stopIfTrue="1" operator="equal">
      <formula>$B$1</formula>
    </cfRule>
  </conditionalFormatting>
  <conditionalFormatting sqref="C3:C16">
    <cfRule type="cellIs" dxfId="148" priority="3" stopIfTrue="1" operator="equal">
      <formula>$C$1</formula>
    </cfRule>
  </conditionalFormatting>
  <conditionalFormatting sqref="D3:E16">
    <cfRule type="cellIs" dxfId="147" priority="2" stopIfTrue="1" operator="equal">
      <formula>$D$1</formula>
    </cfRule>
  </conditionalFormatting>
  <conditionalFormatting sqref="G3:G16">
    <cfRule type="cellIs" dxfId="146" priority="1" stopIfTrue="1" operator="greaterThan">
      <formula>$G$1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41BF6-6F0A-4CB7-9C26-9A8819B854E0}">
  <dimension ref="A1:G32"/>
  <sheetViews>
    <sheetView zoomScale="80" zoomScaleNormal="80" workbookViewId="0">
      <selection activeCell="V49" sqref="V49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120">
        <v>1</v>
      </c>
      <c r="C1" s="120">
        <v>5</v>
      </c>
      <c r="D1" s="118" t="s">
        <v>535</v>
      </c>
      <c r="E1" s="116"/>
      <c r="F1">
        <v>5</v>
      </c>
    </row>
    <row r="2" spans="1:7" ht="28.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58" t="s">
        <v>634</v>
      </c>
    </row>
    <row r="3" spans="1:7" x14ac:dyDescent="0.55000000000000004">
      <c r="A3" s="7" t="s">
        <v>585</v>
      </c>
      <c r="B3" s="113">
        <f>IF(F3&gt;$B$1,$B$1,F3)</f>
        <v>1</v>
      </c>
      <c r="C3" s="124">
        <f>C1-1</f>
        <v>4</v>
      </c>
      <c r="D3" s="113">
        <f>C19</f>
        <v>3.593</v>
      </c>
      <c r="E3" s="113">
        <f>SUM(B3:D3)</f>
        <v>8.593</v>
      </c>
      <c r="F3" s="113">
        <v>8.593</v>
      </c>
      <c r="G3" t="str">
        <f>IF(F3=E3,"SI","NO")</f>
        <v>SI</v>
      </c>
    </row>
    <row r="4" spans="1:7" x14ac:dyDescent="0.55000000000000004">
      <c r="A4" s="7" t="s">
        <v>586</v>
      </c>
      <c r="B4" s="113">
        <f t="shared" ref="B4:B16" si="0">IF(F4&gt;$B$1,$B$1,F4)</f>
        <v>1</v>
      </c>
      <c r="C4" s="124">
        <v>4</v>
      </c>
      <c r="D4" s="113">
        <f t="shared" ref="D4:D14" si="1">C20</f>
        <v>3.9949999999999992</v>
      </c>
      <c r="E4" s="113">
        <f t="shared" ref="E4:E16" si="2">SUM(B4:D4)</f>
        <v>8.9949999999999992</v>
      </c>
      <c r="F4" s="113">
        <v>8.9949999999999992</v>
      </c>
      <c r="G4" t="str">
        <f t="shared" ref="G4:G16" si="3">IF(F4=E4,"SI","NO")</f>
        <v>SI</v>
      </c>
    </row>
    <row r="5" spans="1:7" x14ac:dyDescent="0.55000000000000004">
      <c r="A5" s="7" t="s">
        <v>587</v>
      </c>
      <c r="B5" s="113">
        <f t="shared" si="0"/>
        <v>0.223</v>
      </c>
      <c r="C5" s="115">
        <f t="shared" ref="C5:C10" si="4">IF(F5&gt;$C$1,$C$1,0)</f>
        <v>0</v>
      </c>
      <c r="D5" s="113"/>
      <c r="E5" s="113">
        <f t="shared" si="2"/>
        <v>0.223</v>
      </c>
      <c r="F5" s="113">
        <v>0.223</v>
      </c>
      <c r="G5" t="str">
        <f t="shared" si="3"/>
        <v>SI</v>
      </c>
    </row>
    <row r="6" spans="1:7" x14ac:dyDescent="0.55000000000000004">
      <c r="A6" s="7" t="s">
        <v>588</v>
      </c>
      <c r="B6" s="113">
        <f t="shared" si="0"/>
        <v>3.6999999999999998E-2</v>
      </c>
      <c r="C6" s="115">
        <f t="shared" si="4"/>
        <v>0</v>
      </c>
      <c r="D6" s="113"/>
      <c r="E6" s="113">
        <f t="shared" si="2"/>
        <v>3.6999999999999998E-2</v>
      </c>
      <c r="F6" s="113">
        <v>3.6999999999999998E-2</v>
      </c>
      <c r="G6" t="str">
        <f t="shared" si="3"/>
        <v>SI</v>
      </c>
    </row>
    <row r="7" spans="1:7" x14ac:dyDescent="0.55000000000000004">
      <c r="A7" s="7" t="s">
        <v>589</v>
      </c>
      <c r="B7" s="113">
        <f t="shared" si="0"/>
        <v>1</v>
      </c>
      <c r="C7" s="124">
        <v>4</v>
      </c>
      <c r="D7" s="113">
        <f t="shared" si="1"/>
        <v>8.7899999999999991</v>
      </c>
      <c r="E7" s="113">
        <f t="shared" si="2"/>
        <v>13.79</v>
      </c>
      <c r="F7" s="113">
        <v>13.79</v>
      </c>
      <c r="G7" t="str">
        <f t="shared" si="3"/>
        <v>SI</v>
      </c>
    </row>
    <row r="8" spans="1:7" x14ac:dyDescent="0.55000000000000004">
      <c r="A8" s="7" t="s">
        <v>590</v>
      </c>
      <c r="B8" s="113">
        <f t="shared" si="0"/>
        <v>1</v>
      </c>
      <c r="C8" s="115">
        <f>B24</f>
        <v>2.91</v>
      </c>
      <c r="D8" s="113"/>
      <c r="E8" s="113">
        <f t="shared" si="2"/>
        <v>3.91</v>
      </c>
      <c r="F8" s="113">
        <v>3.91</v>
      </c>
      <c r="G8" t="str">
        <f t="shared" si="3"/>
        <v>SI</v>
      </c>
    </row>
    <row r="9" spans="1:7" x14ac:dyDescent="0.55000000000000004">
      <c r="A9" s="7" t="s">
        <v>591</v>
      </c>
      <c r="B9" s="113">
        <f t="shared" si="0"/>
        <v>1</v>
      </c>
      <c r="C9" s="124">
        <v>4</v>
      </c>
      <c r="D9" s="113">
        <f t="shared" si="1"/>
        <v>12.46</v>
      </c>
      <c r="E9" s="113">
        <f t="shared" si="2"/>
        <v>17.46</v>
      </c>
      <c r="F9" s="113">
        <v>17.46</v>
      </c>
      <c r="G9" t="str">
        <f t="shared" si="3"/>
        <v>SI</v>
      </c>
    </row>
    <row r="10" spans="1:7" x14ac:dyDescent="0.55000000000000004">
      <c r="A10" s="7" t="s">
        <v>592</v>
      </c>
      <c r="B10" s="113">
        <f t="shared" si="0"/>
        <v>4.4999999999999998E-2</v>
      </c>
      <c r="C10" s="115">
        <f t="shared" si="4"/>
        <v>0</v>
      </c>
      <c r="D10" s="113"/>
      <c r="E10" s="113">
        <f t="shared" si="2"/>
        <v>4.4999999999999998E-2</v>
      </c>
      <c r="F10" s="113">
        <v>4.4999999999999998E-2</v>
      </c>
      <c r="G10" t="str">
        <f t="shared" si="3"/>
        <v>SI</v>
      </c>
    </row>
    <row r="11" spans="1:7" x14ac:dyDescent="0.55000000000000004">
      <c r="A11" s="7" t="s">
        <v>593</v>
      </c>
      <c r="B11" s="113">
        <f t="shared" si="0"/>
        <v>1</v>
      </c>
      <c r="C11" s="124">
        <v>4</v>
      </c>
      <c r="D11" s="113">
        <f t="shared" si="1"/>
        <v>14.86</v>
      </c>
      <c r="E11" s="113">
        <f t="shared" si="2"/>
        <v>19.86</v>
      </c>
      <c r="F11" s="113">
        <v>19.86</v>
      </c>
      <c r="G11" t="str">
        <f t="shared" si="3"/>
        <v>SI</v>
      </c>
    </row>
    <row r="12" spans="1:7" x14ac:dyDescent="0.55000000000000004">
      <c r="A12" s="7" t="s">
        <v>594</v>
      </c>
      <c r="B12" s="113">
        <f t="shared" si="0"/>
        <v>1</v>
      </c>
      <c r="C12" s="124">
        <v>4</v>
      </c>
      <c r="D12" s="113">
        <f t="shared" si="1"/>
        <v>5.0399999999999991</v>
      </c>
      <c r="E12" s="113">
        <f t="shared" si="2"/>
        <v>10.039999999999999</v>
      </c>
      <c r="F12" s="113">
        <v>10.039999999999999</v>
      </c>
      <c r="G12" t="str">
        <f t="shared" si="3"/>
        <v>SI</v>
      </c>
    </row>
    <row r="13" spans="1:7" x14ac:dyDescent="0.55000000000000004">
      <c r="A13" s="7" t="s">
        <v>595</v>
      </c>
      <c r="B13" s="113">
        <f t="shared" si="0"/>
        <v>1</v>
      </c>
      <c r="C13" s="124">
        <v>4</v>
      </c>
      <c r="D13" s="113">
        <f t="shared" si="1"/>
        <v>2.4219999999999997</v>
      </c>
      <c r="E13" s="113">
        <f t="shared" si="2"/>
        <v>7.4219999999999997</v>
      </c>
      <c r="F13" s="113">
        <v>7.4219999999999997</v>
      </c>
      <c r="G13" t="str">
        <f t="shared" si="3"/>
        <v>SI</v>
      </c>
    </row>
    <row r="14" spans="1:7" x14ac:dyDescent="0.55000000000000004">
      <c r="A14" s="7" t="s">
        <v>596</v>
      </c>
      <c r="B14" s="113">
        <f t="shared" si="0"/>
        <v>1</v>
      </c>
      <c r="C14" s="124">
        <v>4</v>
      </c>
      <c r="D14" s="113">
        <f t="shared" si="1"/>
        <v>20.09</v>
      </c>
      <c r="E14" s="113">
        <f t="shared" si="2"/>
        <v>25.09</v>
      </c>
      <c r="F14" s="113">
        <v>25.09</v>
      </c>
      <c r="G14" t="str">
        <f t="shared" si="3"/>
        <v>SI</v>
      </c>
    </row>
    <row r="15" spans="1:7" x14ac:dyDescent="0.55000000000000004">
      <c r="A15" s="7" t="s">
        <v>597</v>
      </c>
      <c r="B15" s="113">
        <f t="shared" si="0"/>
        <v>1</v>
      </c>
      <c r="C15" s="115">
        <f>B31</f>
        <v>0.18900000000000006</v>
      </c>
      <c r="D15" s="113"/>
      <c r="E15" s="113">
        <f t="shared" si="2"/>
        <v>1.1890000000000001</v>
      </c>
      <c r="F15" s="113">
        <v>1.1890000000000001</v>
      </c>
      <c r="G15" t="str">
        <f t="shared" si="3"/>
        <v>SI</v>
      </c>
    </row>
    <row r="16" spans="1:7" x14ac:dyDescent="0.55000000000000004">
      <c r="A16" s="7" t="s">
        <v>598</v>
      </c>
      <c r="B16" s="113">
        <f t="shared" si="0"/>
        <v>1</v>
      </c>
      <c r="C16" s="115">
        <f>B32</f>
        <v>0.39399999999999991</v>
      </c>
      <c r="D16" s="113"/>
      <c r="E16" s="113">
        <f t="shared" si="2"/>
        <v>1.3939999999999999</v>
      </c>
      <c r="F16" s="113">
        <v>1.3939999999999999</v>
      </c>
      <c r="G16" t="str">
        <f t="shared" si="3"/>
        <v>SI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7.593</v>
      </c>
      <c r="C19">
        <f>F3-$C$1</f>
        <v>3.593</v>
      </c>
      <c r="D19" t="e">
        <f t="shared" ref="D19:D32" si="5">F3-$D$1</f>
        <v>#VALUE!</v>
      </c>
      <c r="E19" t="e">
        <f>SUM(B19:D19)</f>
        <v>#VALUE!</v>
      </c>
    </row>
    <row r="20" spans="1:5" x14ac:dyDescent="0.55000000000000004">
      <c r="A20" s="7" t="s">
        <v>586</v>
      </c>
      <c r="B20">
        <f t="shared" ref="B20:B32" si="6">F4-$B$1</f>
        <v>7.9949999999999992</v>
      </c>
      <c r="C20">
        <f t="shared" ref="C20:C32" si="7">F4-$C$1</f>
        <v>3.9949999999999992</v>
      </c>
      <c r="D20" t="e">
        <f t="shared" si="5"/>
        <v>#VALUE!</v>
      </c>
    </row>
    <row r="21" spans="1:5" x14ac:dyDescent="0.55000000000000004">
      <c r="A21" s="7" t="s">
        <v>587</v>
      </c>
      <c r="B21">
        <f t="shared" si="6"/>
        <v>-0.77700000000000002</v>
      </c>
      <c r="C21">
        <f t="shared" si="7"/>
        <v>-4.7770000000000001</v>
      </c>
      <c r="D21" t="e">
        <f t="shared" si="5"/>
        <v>#VALUE!</v>
      </c>
    </row>
    <row r="22" spans="1:5" x14ac:dyDescent="0.55000000000000004">
      <c r="A22" s="7" t="s">
        <v>588</v>
      </c>
      <c r="B22">
        <f t="shared" si="6"/>
        <v>-0.96299999999999997</v>
      </c>
      <c r="C22">
        <f t="shared" si="7"/>
        <v>-4.9630000000000001</v>
      </c>
      <c r="D22" t="e">
        <f t="shared" si="5"/>
        <v>#VALUE!</v>
      </c>
    </row>
    <row r="23" spans="1:5" x14ac:dyDescent="0.55000000000000004">
      <c r="A23" s="7" t="s">
        <v>589</v>
      </c>
      <c r="B23">
        <f t="shared" si="6"/>
        <v>12.79</v>
      </c>
      <c r="C23">
        <f t="shared" si="7"/>
        <v>8.7899999999999991</v>
      </c>
      <c r="D23" t="e">
        <f t="shared" si="5"/>
        <v>#VALUE!</v>
      </c>
    </row>
    <row r="24" spans="1:5" x14ac:dyDescent="0.55000000000000004">
      <c r="A24" s="7" t="s">
        <v>590</v>
      </c>
      <c r="B24">
        <f t="shared" si="6"/>
        <v>2.91</v>
      </c>
      <c r="C24">
        <f t="shared" si="7"/>
        <v>-1.0899999999999999</v>
      </c>
      <c r="D24" t="e">
        <f t="shared" si="5"/>
        <v>#VALUE!</v>
      </c>
    </row>
    <row r="25" spans="1:5" x14ac:dyDescent="0.55000000000000004">
      <c r="A25" s="7" t="s">
        <v>591</v>
      </c>
      <c r="B25">
        <f t="shared" si="6"/>
        <v>16.46</v>
      </c>
      <c r="C25">
        <f t="shared" si="7"/>
        <v>12.46</v>
      </c>
      <c r="D25" t="e">
        <f t="shared" si="5"/>
        <v>#VALUE!</v>
      </c>
    </row>
    <row r="26" spans="1:5" x14ac:dyDescent="0.55000000000000004">
      <c r="A26" s="7" t="s">
        <v>592</v>
      </c>
      <c r="B26">
        <f t="shared" si="6"/>
        <v>-0.95499999999999996</v>
      </c>
      <c r="C26">
        <f t="shared" si="7"/>
        <v>-4.9550000000000001</v>
      </c>
      <c r="D26" t="e">
        <f t="shared" si="5"/>
        <v>#VALUE!</v>
      </c>
    </row>
    <row r="27" spans="1:5" x14ac:dyDescent="0.55000000000000004">
      <c r="A27" s="7" t="s">
        <v>593</v>
      </c>
      <c r="B27">
        <f t="shared" si="6"/>
        <v>18.86</v>
      </c>
      <c r="C27">
        <f t="shared" si="7"/>
        <v>14.86</v>
      </c>
      <c r="D27" t="e">
        <f t="shared" si="5"/>
        <v>#VALUE!</v>
      </c>
    </row>
    <row r="28" spans="1:5" x14ac:dyDescent="0.55000000000000004">
      <c r="A28" s="7" t="s">
        <v>594</v>
      </c>
      <c r="B28">
        <f t="shared" si="6"/>
        <v>9.0399999999999991</v>
      </c>
      <c r="C28">
        <f t="shared" si="7"/>
        <v>5.0399999999999991</v>
      </c>
      <c r="D28" t="e">
        <f t="shared" si="5"/>
        <v>#VALUE!</v>
      </c>
    </row>
    <row r="29" spans="1:5" x14ac:dyDescent="0.55000000000000004">
      <c r="A29" s="7" t="s">
        <v>595</v>
      </c>
      <c r="B29">
        <f t="shared" si="6"/>
        <v>6.4219999999999997</v>
      </c>
      <c r="C29">
        <f t="shared" si="7"/>
        <v>2.4219999999999997</v>
      </c>
      <c r="D29" t="e">
        <f t="shared" si="5"/>
        <v>#VALUE!</v>
      </c>
    </row>
    <row r="30" spans="1:5" x14ac:dyDescent="0.55000000000000004">
      <c r="A30" s="7" t="s">
        <v>596</v>
      </c>
      <c r="B30">
        <f t="shared" si="6"/>
        <v>24.09</v>
      </c>
      <c r="C30">
        <f t="shared" si="7"/>
        <v>20.09</v>
      </c>
      <c r="D30" t="e">
        <f t="shared" si="5"/>
        <v>#VALUE!</v>
      </c>
    </row>
    <row r="31" spans="1:5" x14ac:dyDescent="0.55000000000000004">
      <c r="A31" s="7" t="s">
        <v>597</v>
      </c>
      <c r="B31">
        <f t="shared" si="6"/>
        <v>0.18900000000000006</v>
      </c>
      <c r="C31">
        <f t="shared" si="7"/>
        <v>-3.8109999999999999</v>
      </c>
      <c r="D31" t="e">
        <f t="shared" si="5"/>
        <v>#VALUE!</v>
      </c>
    </row>
    <row r="32" spans="1:5" x14ac:dyDescent="0.55000000000000004">
      <c r="A32" s="7" t="s">
        <v>598</v>
      </c>
      <c r="B32">
        <f t="shared" si="6"/>
        <v>0.39399999999999991</v>
      </c>
      <c r="C32">
        <f t="shared" si="7"/>
        <v>-3.6059999999999999</v>
      </c>
      <c r="D32" t="e">
        <f t="shared" si="5"/>
        <v>#VALUE!</v>
      </c>
    </row>
  </sheetData>
  <conditionalFormatting sqref="A2:A16 B3:E16">
    <cfRule type="cellIs" dxfId="145" priority="7" stopIfTrue="1" operator="lessThan">
      <formula>0</formula>
    </cfRule>
  </conditionalFormatting>
  <conditionalFormatting sqref="A18:A32">
    <cfRule type="cellIs" dxfId="144" priority="6" stopIfTrue="1" operator="lessThan">
      <formula>0</formula>
    </cfRule>
  </conditionalFormatting>
  <conditionalFormatting sqref="B19:D32">
    <cfRule type="cellIs" dxfId="143" priority="5" stopIfTrue="1" operator="lessThan">
      <formula>0</formula>
    </cfRule>
  </conditionalFormatting>
  <conditionalFormatting sqref="B3:B16">
    <cfRule type="cellIs" dxfId="142" priority="4" stopIfTrue="1" operator="equal">
      <formula>$B$1</formula>
    </cfRule>
  </conditionalFormatting>
  <conditionalFormatting sqref="C3:C16">
    <cfRule type="cellIs" dxfId="141" priority="3" stopIfTrue="1" operator="equal">
      <formula>$C$1</formula>
    </cfRule>
  </conditionalFormatting>
  <conditionalFormatting sqref="D3:D16">
    <cfRule type="cellIs" dxfId="140" priority="2" stopIfTrue="1" operator="equal">
      <formula>$D$1</formula>
    </cfRule>
  </conditionalFormatting>
  <conditionalFormatting sqref="F3:F16">
    <cfRule type="cellIs" dxfId="139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6E53-8E2A-46D6-AC75-E17D070E06C0}">
  <dimension ref="A1:G32"/>
  <sheetViews>
    <sheetView zoomScale="80" zoomScaleNormal="80" workbookViewId="0">
      <selection activeCell="U42" sqref="U42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118">
        <v>0.2</v>
      </c>
      <c r="C1" s="118">
        <v>0.4</v>
      </c>
      <c r="D1" s="118">
        <v>0.2</v>
      </c>
      <c r="E1" s="118">
        <v>0.4</v>
      </c>
      <c r="F1">
        <v>0.2</v>
      </c>
    </row>
    <row r="2" spans="1:7" ht="28.8" x14ac:dyDescent="0.55000000000000004">
      <c r="A2" s="112" t="s">
        <v>521</v>
      </c>
      <c r="B2" s="114" t="s">
        <v>583</v>
      </c>
      <c r="C2" s="114" t="s">
        <v>582</v>
      </c>
      <c r="D2" s="114" t="s">
        <v>584</v>
      </c>
      <c r="E2" s="114" t="s">
        <v>582</v>
      </c>
      <c r="F2" s="158" t="s">
        <v>635</v>
      </c>
    </row>
    <row r="3" spans="1:7" x14ac:dyDescent="0.55000000000000004">
      <c r="A3" s="7" t="s">
        <v>585</v>
      </c>
      <c r="B3" s="113">
        <f>IF(F3&gt;$B$1,$B$1,F3)</f>
        <v>0.2</v>
      </c>
      <c r="C3" s="124">
        <v>0.2</v>
      </c>
      <c r="D3" s="113">
        <f>C19</f>
        <v>4.0800000000000003E-2</v>
      </c>
      <c r="E3" s="113">
        <f>SUM(B3:D3)</f>
        <v>0.44080000000000003</v>
      </c>
      <c r="F3" s="113">
        <v>0.44080000000000003</v>
      </c>
      <c r="G3" t="str">
        <f>IF(F3=E3,"SI","NO")</f>
        <v>SI</v>
      </c>
    </row>
    <row r="4" spans="1:7" x14ac:dyDescent="0.55000000000000004">
      <c r="A4" s="7" t="s">
        <v>586</v>
      </c>
      <c r="B4" s="113">
        <f t="shared" ref="B4:B16" si="0">IF(F4&gt;$B$1,$B$1,F4)</f>
        <v>0.2</v>
      </c>
      <c r="C4" s="124">
        <v>0.2</v>
      </c>
      <c r="D4" s="113">
        <f t="shared" ref="D4:D15" si="1">C20</f>
        <v>3.3499999999999974E-2</v>
      </c>
      <c r="E4" s="113">
        <f t="shared" ref="E4:E16" si="2">SUM(B4:D4)</f>
        <v>0.4335</v>
      </c>
      <c r="F4" s="113">
        <v>0.4335</v>
      </c>
      <c r="G4" t="str">
        <f t="shared" ref="G4:G16" si="3">IF(F4=E4,"SI","NO")</f>
        <v>SI</v>
      </c>
    </row>
    <row r="5" spans="1:7" x14ac:dyDescent="0.55000000000000004">
      <c r="A5" s="7" t="s">
        <v>587</v>
      </c>
      <c r="B5" s="113">
        <f t="shared" si="0"/>
        <v>0.2</v>
      </c>
      <c r="C5" s="115">
        <f>B21</f>
        <v>4.2799999999999977E-2</v>
      </c>
      <c r="D5" s="113"/>
      <c r="E5" s="113">
        <f t="shared" si="2"/>
        <v>0.24279999999999999</v>
      </c>
      <c r="F5" s="113">
        <v>0.24279999999999999</v>
      </c>
      <c r="G5" t="str">
        <f t="shared" si="3"/>
        <v>SI</v>
      </c>
    </row>
    <row r="6" spans="1:7" x14ac:dyDescent="0.55000000000000004">
      <c r="A6" s="7" t="s">
        <v>588</v>
      </c>
      <c r="B6" s="113">
        <f t="shared" si="0"/>
        <v>0</v>
      </c>
      <c r="C6" s="115">
        <f>IF(F6&gt;$C$1,$C$1,0)</f>
        <v>0</v>
      </c>
      <c r="D6" s="113"/>
      <c r="E6" s="113">
        <f t="shared" si="2"/>
        <v>0</v>
      </c>
      <c r="F6" s="113"/>
      <c r="G6" t="str">
        <f t="shared" si="3"/>
        <v>SI</v>
      </c>
    </row>
    <row r="7" spans="1:7" x14ac:dyDescent="0.55000000000000004">
      <c r="A7" s="7" t="s">
        <v>589</v>
      </c>
      <c r="B7" s="113">
        <f t="shared" si="0"/>
        <v>0.2</v>
      </c>
      <c r="C7" s="124">
        <v>0.2</v>
      </c>
      <c r="D7" s="113">
        <f t="shared" si="1"/>
        <v>0.28749999999999998</v>
      </c>
      <c r="E7" s="113">
        <f t="shared" si="2"/>
        <v>0.6875</v>
      </c>
      <c r="F7" s="113">
        <v>0.6875</v>
      </c>
      <c r="G7" t="str">
        <f t="shared" si="3"/>
        <v>SI</v>
      </c>
    </row>
    <row r="8" spans="1:7" x14ac:dyDescent="0.55000000000000004">
      <c r="A8" s="7" t="s">
        <v>590</v>
      </c>
      <c r="B8" s="113">
        <f t="shared" si="0"/>
        <v>0.2</v>
      </c>
      <c r="C8" s="115">
        <f>B24</f>
        <v>1.3600000000000001E-2</v>
      </c>
      <c r="D8" s="113"/>
      <c r="E8" s="113">
        <f t="shared" si="2"/>
        <v>0.21360000000000001</v>
      </c>
      <c r="F8" s="113">
        <v>0.21360000000000001</v>
      </c>
      <c r="G8" t="str">
        <f t="shared" si="3"/>
        <v>SI</v>
      </c>
    </row>
    <row r="9" spans="1:7" x14ac:dyDescent="0.55000000000000004">
      <c r="A9" s="7" t="s">
        <v>591</v>
      </c>
      <c r="B9" s="113">
        <f t="shared" si="0"/>
        <v>0.2</v>
      </c>
      <c r="C9" s="124">
        <v>0.2</v>
      </c>
      <c r="D9" s="113">
        <f t="shared" si="1"/>
        <v>0.57650000000000001</v>
      </c>
      <c r="E9" s="113">
        <f t="shared" si="2"/>
        <v>0.97650000000000003</v>
      </c>
      <c r="F9" s="113">
        <v>0.97650000000000003</v>
      </c>
      <c r="G9" t="str">
        <f t="shared" si="3"/>
        <v>SI</v>
      </c>
    </row>
    <row r="10" spans="1:7" x14ac:dyDescent="0.55000000000000004">
      <c r="A10" s="7" t="s">
        <v>592</v>
      </c>
      <c r="B10" s="113">
        <f t="shared" si="0"/>
        <v>7.0000000000000001E-3</v>
      </c>
      <c r="C10" s="115">
        <f>IF(F10&gt;$C$1,$C$1,0)</f>
        <v>0</v>
      </c>
      <c r="D10" s="113"/>
      <c r="E10" s="113">
        <f t="shared" si="2"/>
        <v>7.0000000000000001E-3</v>
      </c>
      <c r="F10" s="113">
        <v>7.0000000000000001E-3</v>
      </c>
      <c r="G10" t="str">
        <f t="shared" si="3"/>
        <v>SI</v>
      </c>
    </row>
    <row r="11" spans="1:7" x14ac:dyDescent="0.55000000000000004">
      <c r="A11" s="7" t="s">
        <v>593</v>
      </c>
      <c r="B11" s="113">
        <f t="shared" si="0"/>
        <v>0.2</v>
      </c>
      <c r="C11" s="124">
        <v>0.2</v>
      </c>
      <c r="D11" s="113">
        <f t="shared" si="1"/>
        <v>0.67</v>
      </c>
      <c r="E11" s="113">
        <f t="shared" si="2"/>
        <v>1.07</v>
      </c>
      <c r="F11" s="113">
        <v>1.07</v>
      </c>
      <c r="G11" t="str">
        <f t="shared" si="3"/>
        <v>SI</v>
      </c>
    </row>
    <row r="12" spans="1:7" x14ac:dyDescent="0.55000000000000004">
      <c r="A12" s="7" t="s">
        <v>594</v>
      </c>
      <c r="B12" s="113">
        <f t="shared" si="0"/>
        <v>0.2</v>
      </c>
      <c r="C12" s="124">
        <v>0.2</v>
      </c>
      <c r="D12" s="113">
        <f t="shared" si="1"/>
        <v>0.11470000000000002</v>
      </c>
      <c r="E12" s="113">
        <f t="shared" si="2"/>
        <v>0.51470000000000005</v>
      </c>
      <c r="F12" s="113">
        <v>0.51470000000000005</v>
      </c>
      <c r="G12" t="str">
        <f t="shared" si="3"/>
        <v>SI</v>
      </c>
    </row>
    <row r="13" spans="1:7" x14ac:dyDescent="0.55000000000000004">
      <c r="A13" s="7" t="s">
        <v>595</v>
      </c>
      <c r="B13" s="113">
        <f t="shared" si="0"/>
        <v>0.2</v>
      </c>
      <c r="C13" s="124">
        <v>0.2</v>
      </c>
      <c r="D13" s="113">
        <f t="shared" si="1"/>
        <v>7.0499999999999952E-2</v>
      </c>
      <c r="E13" s="113">
        <f t="shared" si="2"/>
        <v>0.47049999999999997</v>
      </c>
      <c r="F13" s="113">
        <v>0.47049999999999997</v>
      </c>
      <c r="G13" t="str">
        <f t="shared" si="3"/>
        <v>SI</v>
      </c>
    </row>
    <row r="14" spans="1:7" x14ac:dyDescent="0.55000000000000004">
      <c r="A14" s="7" t="s">
        <v>596</v>
      </c>
      <c r="B14" s="113">
        <f t="shared" si="0"/>
        <v>0.2</v>
      </c>
      <c r="C14" s="124">
        <v>0.2</v>
      </c>
      <c r="D14" s="113">
        <f t="shared" si="1"/>
        <v>0.66</v>
      </c>
      <c r="E14" s="113">
        <f t="shared" si="2"/>
        <v>1.06</v>
      </c>
      <c r="F14" s="113">
        <v>1.06</v>
      </c>
      <c r="G14" t="str">
        <f t="shared" si="3"/>
        <v>SI</v>
      </c>
    </row>
    <row r="15" spans="1:7" x14ac:dyDescent="0.55000000000000004">
      <c r="A15" s="7" t="s">
        <v>597</v>
      </c>
      <c r="B15" s="113">
        <f t="shared" si="0"/>
        <v>0.2</v>
      </c>
      <c r="C15" s="124">
        <v>0.2</v>
      </c>
      <c r="D15" s="113">
        <f t="shared" si="1"/>
        <v>2.0940000000000003</v>
      </c>
      <c r="E15" s="113">
        <f t="shared" si="2"/>
        <v>2.4940000000000002</v>
      </c>
      <c r="F15" s="113">
        <v>2.4940000000000002</v>
      </c>
      <c r="G15" t="str">
        <f t="shared" si="3"/>
        <v>SI</v>
      </c>
    </row>
    <row r="16" spans="1:7" x14ac:dyDescent="0.55000000000000004">
      <c r="A16" s="7" t="s">
        <v>598</v>
      </c>
      <c r="B16" s="113">
        <f t="shared" si="0"/>
        <v>0.2</v>
      </c>
      <c r="C16" s="115">
        <f>B32</f>
        <v>6.1699999999999977E-2</v>
      </c>
      <c r="D16" s="113"/>
      <c r="E16" s="113">
        <f t="shared" si="2"/>
        <v>0.26169999999999999</v>
      </c>
      <c r="F16" s="113">
        <v>0.26169999999999999</v>
      </c>
      <c r="G16" t="str">
        <f t="shared" si="3"/>
        <v>SI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0.24080000000000001</v>
      </c>
      <c r="C19">
        <f>F3-$C$1</f>
        <v>4.0800000000000003E-2</v>
      </c>
      <c r="D19">
        <f t="shared" ref="D19:D32" si="4">F3-$D$1</f>
        <v>0.24080000000000001</v>
      </c>
      <c r="E19">
        <f>SUM(B19:D19)</f>
        <v>0.52239999999999998</v>
      </c>
    </row>
    <row r="20" spans="1:5" x14ac:dyDescent="0.55000000000000004">
      <c r="A20" s="7" t="s">
        <v>586</v>
      </c>
      <c r="B20">
        <f t="shared" ref="B20:B32" si="5">F4-$B$1</f>
        <v>0.23349999999999999</v>
      </c>
      <c r="C20">
        <f t="shared" ref="C20:C32" si="6">F4-$C$1</f>
        <v>3.3499999999999974E-2</v>
      </c>
      <c r="D20">
        <f t="shared" si="4"/>
        <v>0.23349999999999999</v>
      </c>
    </row>
    <row r="21" spans="1:5" x14ac:dyDescent="0.55000000000000004">
      <c r="A21" s="7" t="s">
        <v>587</v>
      </c>
      <c r="B21">
        <f t="shared" si="5"/>
        <v>4.2799999999999977E-2</v>
      </c>
      <c r="C21">
        <f t="shared" si="6"/>
        <v>-0.15720000000000003</v>
      </c>
      <c r="D21">
        <f t="shared" si="4"/>
        <v>4.2799999999999977E-2</v>
      </c>
    </row>
    <row r="22" spans="1:5" x14ac:dyDescent="0.55000000000000004">
      <c r="A22" s="7" t="s">
        <v>588</v>
      </c>
      <c r="B22">
        <f t="shared" si="5"/>
        <v>-0.2</v>
      </c>
      <c r="C22">
        <f t="shared" si="6"/>
        <v>-0.4</v>
      </c>
      <c r="D22">
        <f t="shared" si="4"/>
        <v>-0.2</v>
      </c>
    </row>
    <row r="23" spans="1:5" x14ac:dyDescent="0.55000000000000004">
      <c r="A23" s="7" t="s">
        <v>589</v>
      </c>
      <c r="B23">
        <f t="shared" si="5"/>
        <v>0.48749999999999999</v>
      </c>
      <c r="C23">
        <f t="shared" si="6"/>
        <v>0.28749999999999998</v>
      </c>
      <c r="D23">
        <f t="shared" si="4"/>
        <v>0.48749999999999999</v>
      </c>
    </row>
    <row r="24" spans="1:5" x14ac:dyDescent="0.55000000000000004">
      <c r="A24" s="7" t="s">
        <v>590</v>
      </c>
      <c r="B24">
        <f t="shared" si="5"/>
        <v>1.3600000000000001E-2</v>
      </c>
      <c r="C24">
        <f t="shared" si="6"/>
        <v>-0.18640000000000001</v>
      </c>
      <c r="D24">
        <f t="shared" si="4"/>
        <v>1.3600000000000001E-2</v>
      </c>
    </row>
    <row r="25" spans="1:5" x14ac:dyDescent="0.55000000000000004">
      <c r="A25" s="7" t="s">
        <v>591</v>
      </c>
      <c r="B25">
        <f t="shared" si="5"/>
        <v>0.77649999999999997</v>
      </c>
      <c r="C25">
        <f t="shared" si="6"/>
        <v>0.57650000000000001</v>
      </c>
      <c r="D25">
        <f t="shared" si="4"/>
        <v>0.77649999999999997</v>
      </c>
    </row>
    <row r="26" spans="1:5" x14ac:dyDescent="0.55000000000000004">
      <c r="A26" s="7" t="s">
        <v>592</v>
      </c>
      <c r="B26">
        <f t="shared" si="5"/>
        <v>-0.193</v>
      </c>
      <c r="C26">
        <f t="shared" si="6"/>
        <v>-0.39300000000000002</v>
      </c>
      <c r="D26">
        <f t="shared" si="4"/>
        <v>-0.193</v>
      </c>
    </row>
    <row r="27" spans="1:5" x14ac:dyDescent="0.55000000000000004">
      <c r="A27" s="7" t="s">
        <v>593</v>
      </c>
      <c r="B27">
        <f t="shared" si="5"/>
        <v>0.87000000000000011</v>
      </c>
      <c r="C27">
        <f t="shared" si="6"/>
        <v>0.67</v>
      </c>
      <c r="D27">
        <f t="shared" si="4"/>
        <v>0.87000000000000011</v>
      </c>
    </row>
    <row r="28" spans="1:5" x14ac:dyDescent="0.55000000000000004">
      <c r="A28" s="7" t="s">
        <v>594</v>
      </c>
      <c r="B28">
        <f t="shared" si="5"/>
        <v>0.31470000000000004</v>
      </c>
      <c r="C28">
        <f t="shared" si="6"/>
        <v>0.11470000000000002</v>
      </c>
      <c r="D28">
        <f t="shared" si="4"/>
        <v>0.31470000000000004</v>
      </c>
    </row>
    <row r="29" spans="1:5" x14ac:dyDescent="0.55000000000000004">
      <c r="A29" s="7" t="s">
        <v>595</v>
      </c>
      <c r="B29">
        <f t="shared" si="5"/>
        <v>0.27049999999999996</v>
      </c>
      <c r="C29">
        <f t="shared" si="6"/>
        <v>7.0499999999999952E-2</v>
      </c>
      <c r="D29">
        <f t="shared" si="4"/>
        <v>0.27049999999999996</v>
      </c>
    </row>
    <row r="30" spans="1:5" x14ac:dyDescent="0.55000000000000004">
      <c r="A30" s="7" t="s">
        <v>596</v>
      </c>
      <c r="B30">
        <f t="shared" si="5"/>
        <v>0.8600000000000001</v>
      </c>
      <c r="C30">
        <f t="shared" si="6"/>
        <v>0.66</v>
      </c>
      <c r="D30">
        <f t="shared" si="4"/>
        <v>0.8600000000000001</v>
      </c>
    </row>
    <row r="31" spans="1:5" x14ac:dyDescent="0.55000000000000004">
      <c r="A31" s="7" t="s">
        <v>597</v>
      </c>
      <c r="B31">
        <f t="shared" si="5"/>
        <v>2.294</v>
      </c>
      <c r="C31">
        <f t="shared" si="6"/>
        <v>2.0940000000000003</v>
      </c>
      <c r="D31">
        <f t="shared" si="4"/>
        <v>2.294</v>
      </c>
    </row>
    <row r="32" spans="1:5" x14ac:dyDescent="0.55000000000000004">
      <c r="A32" s="7" t="s">
        <v>598</v>
      </c>
      <c r="B32">
        <f t="shared" si="5"/>
        <v>6.1699999999999977E-2</v>
      </c>
      <c r="C32">
        <f t="shared" si="6"/>
        <v>-0.13830000000000003</v>
      </c>
      <c r="D32">
        <f t="shared" si="4"/>
        <v>6.1699999999999977E-2</v>
      </c>
    </row>
  </sheetData>
  <conditionalFormatting sqref="A2:A16 B3:E16">
    <cfRule type="cellIs" dxfId="138" priority="7" stopIfTrue="1" operator="lessThan">
      <formula>0</formula>
    </cfRule>
  </conditionalFormatting>
  <conditionalFormatting sqref="A18:A32">
    <cfRule type="cellIs" dxfId="137" priority="6" stopIfTrue="1" operator="lessThan">
      <formula>0</formula>
    </cfRule>
  </conditionalFormatting>
  <conditionalFormatting sqref="B19:D32">
    <cfRule type="cellIs" dxfId="136" priority="5" stopIfTrue="1" operator="lessThan">
      <formula>0</formula>
    </cfRule>
  </conditionalFormatting>
  <conditionalFormatting sqref="B3:B16">
    <cfRule type="cellIs" dxfId="135" priority="4" stopIfTrue="1" operator="equal">
      <formula>$B$1</formula>
    </cfRule>
  </conditionalFormatting>
  <conditionalFormatting sqref="C3:C16">
    <cfRule type="cellIs" dxfId="134" priority="3" stopIfTrue="1" operator="equal">
      <formula>$C$1</formula>
    </cfRule>
  </conditionalFormatting>
  <conditionalFormatting sqref="D3:D16">
    <cfRule type="cellIs" dxfId="133" priority="2" stopIfTrue="1" operator="equal">
      <formula>$D$1</formula>
    </cfRule>
  </conditionalFormatting>
  <conditionalFormatting sqref="F3:F16">
    <cfRule type="cellIs" dxfId="132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125F-D503-418E-82AD-AAF71FC20EAE}">
  <dimension ref="A1:H32"/>
  <sheetViews>
    <sheetView zoomScale="80" zoomScaleNormal="80" workbookViewId="0">
      <selection activeCell="H32" sqref="H32"/>
    </sheetView>
  </sheetViews>
  <sheetFormatPr baseColWidth="10" defaultRowHeight="14.4" x14ac:dyDescent="0.55000000000000004"/>
  <cols>
    <col min="8" max="8" width="12.3671875" customWidth="1"/>
  </cols>
  <sheetData>
    <row r="1" spans="1:8" ht="14.7" thickBot="1" x14ac:dyDescent="0.6">
      <c r="A1" t="s">
        <v>600</v>
      </c>
      <c r="B1" s="118">
        <v>1E-3</v>
      </c>
      <c r="C1" s="118">
        <v>2E-3</v>
      </c>
      <c r="D1" s="118">
        <v>0.01</v>
      </c>
      <c r="E1" s="118"/>
      <c r="F1" s="116"/>
      <c r="G1">
        <v>0.01</v>
      </c>
    </row>
    <row r="2" spans="1:8" ht="28.8" x14ac:dyDescent="0.55000000000000004">
      <c r="A2" s="112" t="s">
        <v>521</v>
      </c>
      <c r="B2" s="114" t="s">
        <v>583</v>
      </c>
      <c r="C2" s="114" t="s">
        <v>582</v>
      </c>
      <c r="D2" s="114" t="s">
        <v>584</v>
      </c>
      <c r="E2" s="114"/>
      <c r="F2" s="114"/>
      <c r="G2" s="158" t="s">
        <v>636</v>
      </c>
    </row>
    <row r="3" spans="1:8" x14ac:dyDescent="0.55000000000000004">
      <c r="A3" s="7" t="s">
        <v>585</v>
      </c>
      <c r="B3" s="113">
        <f>IF(G3&gt;$B$1,$B$1,G3)</f>
        <v>1E-3</v>
      </c>
      <c r="C3" s="125">
        <f>B19</f>
        <v>2.6000000000000003E-4</v>
      </c>
      <c r="D3" s="113">
        <f>IF(D19&gt;0,$D$1,0)</f>
        <v>0</v>
      </c>
      <c r="E3" s="115">
        <f>G3-D3-C3-B3</f>
        <v>0</v>
      </c>
      <c r="F3" s="113">
        <f>SUM(B3:E3)</f>
        <v>1.2600000000000001E-3</v>
      </c>
      <c r="G3" s="113">
        <v>1.2600000000000001E-3</v>
      </c>
      <c r="H3" t="str">
        <f>IF(G3=F3,"SI","NO")</f>
        <v>SI</v>
      </c>
    </row>
    <row r="4" spans="1:8" x14ac:dyDescent="0.55000000000000004">
      <c r="A4" s="7" t="s">
        <v>586</v>
      </c>
      <c r="B4" s="113">
        <f t="shared" ref="B4:B16" si="0">IF(G4&gt;$B$1,$B$1,G4)</f>
        <v>1E-3</v>
      </c>
      <c r="C4" s="125">
        <f>B20</f>
        <v>6.2999999999999992E-4</v>
      </c>
      <c r="D4" s="113">
        <f>IF(D20&gt;0,$D$1,0)</f>
        <v>0</v>
      </c>
      <c r="E4" s="115">
        <f t="shared" ref="E4:E16" si="1">G4-D4-C4-B4</f>
        <v>0</v>
      </c>
      <c r="F4" s="113">
        <f t="shared" ref="F4:F16" si="2">SUM(B4:E4)</f>
        <v>1.6299999999999999E-3</v>
      </c>
      <c r="G4" s="113">
        <v>1.6299999999999999E-3</v>
      </c>
      <c r="H4" t="str">
        <f t="shared" ref="H4:H16" si="3">IF(G4=F4,"SI","NO")</f>
        <v>SI</v>
      </c>
    </row>
    <row r="5" spans="1:8" x14ac:dyDescent="0.55000000000000004">
      <c r="A5" s="7" t="s">
        <v>587</v>
      </c>
      <c r="B5" s="113">
        <f t="shared" si="0"/>
        <v>0</v>
      </c>
      <c r="C5" s="126">
        <f t="shared" ref="C5:C16" si="4">IF(G5&gt;$C$1,$C$1,0)</f>
        <v>0</v>
      </c>
      <c r="D5" s="113">
        <f>IF(D21&gt;0,$D$1,0)</f>
        <v>0</v>
      </c>
      <c r="E5" s="115">
        <f t="shared" si="1"/>
        <v>0</v>
      </c>
      <c r="F5" s="113">
        <f t="shared" si="2"/>
        <v>0</v>
      </c>
      <c r="G5" s="113"/>
      <c r="H5" t="str">
        <f t="shared" si="3"/>
        <v>SI</v>
      </c>
    </row>
    <row r="6" spans="1:8" x14ac:dyDescent="0.55000000000000004">
      <c r="A6" s="7" t="s">
        <v>588</v>
      </c>
      <c r="B6" s="113">
        <f t="shared" si="0"/>
        <v>0</v>
      </c>
      <c r="C6" s="126">
        <f t="shared" si="4"/>
        <v>0</v>
      </c>
      <c r="D6" s="113">
        <f>IF(D22&gt;0,$D$1,0)</f>
        <v>0</v>
      </c>
      <c r="E6" s="115">
        <f t="shared" si="1"/>
        <v>0</v>
      </c>
      <c r="F6" s="113">
        <f t="shared" si="2"/>
        <v>0</v>
      </c>
      <c r="G6" s="113"/>
      <c r="H6" t="str">
        <f t="shared" si="3"/>
        <v>SI</v>
      </c>
    </row>
    <row r="7" spans="1:8" x14ac:dyDescent="0.55000000000000004">
      <c r="A7" s="7" t="s">
        <v>589</v>
      </c>
      <c r="B7" s="113">
        <f t="shared" si="0"/>
        <v>1E-3</v>
      </c>
      <c r="C7" s="127">
        <v>1E-3</v>
      </c>
      <c r="D7" s="113">
        <f>C23</f>
        <v>3.0000000000000001E-3</v>
      </c>
      <c r="E7" s="115">
        <f t="shared" si="1"/>
        <v>0</v>
      </c>
      <c r="F7" s="113">
        <f t="shared" si="2"/>
        <v>5.0000000000000001E-3</v>
      </c>
      <c r="G7" s="113">
        <v>5.0000000000000001E-3</v>
      </c>
      <c r="H7" t="str">
        <f t="shared" si="3"/>
        <v>SI</v>
      </c>
    </row>
    <row r="8" spans="1:8" x14ac:dyDescent="0.55000000000000004">
      <c r="A8" s="7" t="s">
        <v>590</v>
      </c>
      <c r="B8" s="113">
        <f t="shared" si="0"/>
        <v>9.7000000000000005E-4</v>
      </c>
      <c r="C8" s="126">
        <f t="shared" si="4"/>
        <v>0</v>
      </c>
      <c r="D8" s="113"/>
      <c r="E8" s="115">
        <f t="shared" si="1"/>
        <v>0</v>
      </c>
      <c r="F8" s="113">
        <f t="shared" si="2"/>
        <v>9.7000000000000005E-4</v>
      </c>
      <c r="G8" s="113">
        <v>9.7000000000000005E-4</v>
      </c>
      <c r="H8" t="str">
        <f t="shared" si="3"/>
        <v>SI</v>
      </c>
    </row>
    <row r="9" spans="1:8" x14ac:dyDescent="0.55000000000000004">
      <c r="A9" s="7" t="s">
        <v>591</v>
      </c>
      <c r="B9" s="113">
        <f t="shared" si="0"/>
        <v>1E-3</v>
      </c>
      <c r="C9" s="127">
        <v>1E-3</v>
      </c>
      <c r="D9" s="113">
        <f t="shared" ref="D9:D14" si="5">C25</f>
        <v>3.49E-3</v>
      </c>
      <c r="E9" s="115">
        <f t="shared" si="1"/>
        <v>0</v>
      </c>
      <c r="F9" s="113">
        <f t="shared" si="2"/>
        <v>5.4900000000000001E-3</v>
      </c>
      <c r="G9" s="113">
        <v>5.4900000000000001E-3</v>
      </c>
      <c r="H9" t="str">
        <f t="shared" si="3"/>
        <v>SI</v>
      </c>
    </row>
    <row r="10" spans="1:8" x14ac:dyDescent="0.55000000000000004">
      <c r="A10" s="7" t="s">
        <v>592</v>
      </c>
      <c r="B10" s="113">
        <f t="shared" si="0"/>
        <v>0</v>
      </c>
      <c r="C10" s="126">
        <f t="shared" si="4"/>
        <v>0</v>
      </c>
      <c r="D10" s="113"/>
      <c r="E10" s="115">
        <f t="shared" si="1"/>
        <v>0</v>
      </c>
      <c r="F10" s="113">
        <f t="shared" si="2"/>
        <v>0</v>
      </c>
      <c r="G10" s="113"/>
      <c r="H10" t="str">
        <f t="shared" si="3"/>
        <v>SI</v>
      </c>
    </row>
    <row r="11" spans="1:8" x14ac:dyDescent="0.55000000000000004">
      <c r="A11" s="7" t="s">
        <v>593</v>
      </c>
      <c r="B11" s="113">
        <f t="shared" si="0"/>
        <v>1E-3</v>
      </c>
      <c r="C11" s="127">
        <v>1E-3</v>
      </c>
      <c r="D11" s="113">
        <f t="shared" si="5"/>
        <v>3.0600000000000002E-3</v>
      </c>
      <c r="E11" s="115">
        <f t="shared" si="1"/>
        <v>0</v>
      </c>
      <c r="F11" s="113">
        <f t="shared" si="2"/>
        <v>5.0600000000000003E-3</v>
      </c>
      <c r="G11" s="113">
        <v>5.0600000000000003E-3</v>
      </c>
      <c r="H11" t="str">
        <f t="shared" si="3"/>
        <v>SI</v>
      </c>
    </row>
    <row r="12" spans="1:8" x14ac:dyDescent="0.55000000000000004">
      <c r="A12" s="7" t="s">
        <v>594</v>
      </c>
      <c r="B12" s="113">
        <f t="shared" si="0"/>
        <v>1E-3</v>
      </c>
      <c r="C12" s="127">
        <v>1E-3</v>
      </c>
      <c r="D12" s="113">
        <f t="shared" si="5"/>
        <v>1.6199999999999999E-3</v>
      </c>
      <c r="E12" s="115">
        <f t="shared" si="1"/>
        <v>0</v>
      </c>
      <c r="F12" s="113">
        <f t="shared" si="2"/>
        <v>3.62E-3</v>
      </c>
      <c r="G12" s="113">
        <v>3.62E-3</v>
      </c>
      <c r="H12" t="str">
        <f t="shared" si="3"/>
        <v>SI</v>
      </c>
    </row>
    <row r="13" spans="1:8" x14ac:dyDescent="0.55000000000000004">
      <c r="A13" s="7" t="s">
        <v>595</v>
      </c>
      <c r="B13" s="113">
        <f t="shared" si="0"/>
        <v>1E-3</v>
      </c>
      <c r="C13" s="127">
        <v>1E-3</v>
      </c>
      <c r="D13" s="113">
        <f t="shared" si="5"/>
        <v>6.6E-4</v>
      </c>
      <c r="E13" s="115">
        <f t="shared" si="1"/>
        <v>0</v>
      </c>
      <c r="F13" s="113">
        <f t="shared" si="2"/>
        <v>2.66E-3</v>
      </c>
      <c r="G13" s="113">
        <v>2.66E-3</v>
      </c>
      <c r="H13" t="str">
        <f t="shared" si="3"/>
        <v>SI</v>
      </c>
    </row>
    <row r="14" spans="1:8" x14ac:dyDescent="0.55000000000000004">
      <c r="A14" s="7" t="s">
        <v>596</v>
      </c>
      <c r="B14" s="113">
        <f t="shared" si="0"/>
        <v>1E-3</v>
      </c>
      <c r="C14" s="127">
        <v>1E-3</v>
      </c>
      <c r="D14" s="113">
        <f t="shared" si="5"/>
        <v>4.5300000000000002E-3</v>
      </c>
      <c r="E14" s="115">
        <f t="shared" si="1"/>
        <v>0</v>
      </c>
      <c r="F14" s="113">
        <f t="shared" si="2"/>
        <v>6.5300000000000002E-3</v>
      </c>
      <c r="G14" s="113">
        <v>6.5300000000000002E-3</v>
      </c>
      <c r="H14" t="str">
        <f t="shared" si="3"/>
        <v>SI</v>
      </c>
    </row>
    <row r="15" spans="1:8" x14ac:dyDescent="0.55000000000000004">
      <c r="A15" s="7" t="s">
        <v>597</v>
      </c>
      <c r="B15" s="113">
        <f t="shared" si="0"/>
        <v>0</v>
      </c>
      <c r="C15" s="126">
        <f t="shared" si="4"/>
        <v>0</v>
      </c>
      <c r="D15" s="113">
        <f>IF(D31&gt;0,$D$1,0)</f>
        <v>0</v>
      </c>
      <c r="E15" s="115">
        <f t="shared" si="1"/>
        <v>0</v>
      </c>
      <c r="F15" s="113">
        <f t="shared" si="2"/>
        <v>0</v>
      </c>
      <c r="G15" s="113"/>
      <c r="H15" t="str">
        <f t="shared" si="3"/>
        <v>SI</v>
      </c>
    </row>
    <row r="16" spans="1:8" x14ac:dyDescent="0.55000000000000004">
      <c r="A16" s="7" t="s">
        <v>598</v>
      </c>
      <c r="B16" s="113">
        <f t="shared" si="0"/>
        <v>0</v>
      </c>
      <c r="C16" s="126">
        <f t="shared" si="4"/>
        <v>0</v>
      </c>
      <c r="D16" s="113">
        <f>IF(D32&gt;0,$D$1,0)</f>
        <v>0</v>
      </c>
      <c r="E16" s="115">
        <f t="shared" si="1"/>
        <v>0</v>
      </c>
      <c r="F16" s="113">
        <f t="shared" si="2"/>
        <v>0</v>
      </c>
      <c r="G16" s="113"/>
      <c r="H16" t="str">
        <f t="shared" si="3"/>
        <v>SI</v>
      </c>
    </row>
    <row r="18" spans="1:6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  <c r="F18" s="117"/>
    </row>
    <row r="19" spans="1:6" x14ac:dyDescent="0.55000000000000004">
      <c r="A19" s="7" t="s">
        <v>585</v>
      </c>
      <c r="B19">
        <f>G3-$B$1</f>
        <v>2.6000000000000003E-4</v>
      </c>
      <c r="C19">
        <f>G3-$C$1</f>
        <v>-7.3999999999999999E-4</v>
      </c>
      <c r="D19">
        <f t="shared" ref="D19:D32" si="6">G3-$D$1</f>
        <v>-8.7399999999999995E-3</v>
      </c>
      <c r="F19">
        <f>SUM(B19:D19)</f>
        <v>-9.219999999999999E-3</v>
      </c>
    </row>
    <row r="20" spans="1:6" x14ac:dyDescent="0.55000000000000004">
      <c r="A20" s="7" t="s">
        <v>586</v>
      </c>
      <c r="B20">
        <f t="shared" ref="B20:B32" si="7">G4-$B$1</f>
        <v>6.2999999999999992E-4</v>
      </c>
      <c r="C20">
        <f t="shared" ref="C20:C32" si="8">G4-$C$1</f>
        <v>-3.700000000000001E-4</v>
      </c>
      <c r="D20">
        <f t="shared" si="6"/>
        <v>-8.3700000000000007E-3</v>
      </c>
    </row>
    <row r="21" spans="1:6" x14ac:dyDescent="0.55000000000000004">
      <c r="A21" s="7" t="s">
        <v>587</v>
      </c>
      <c r="B21">
        <f t="shared" si="7"/>
        <v>-1E-3</v>
      </c>
      <c r="C21">
        <f t="shared" si="8"/>
        <v>-2E-3</v>
      </c>
      <c r="D21">
        <f t="shared" si="6"/>
        <v>-0.01</v>
      </c>
    </row>
    <row r="22" spans="1:6" x14ac:dyDescent="0.55000000000000004">
      <c r="A22" s="7" t="s">
        <v>588</v>
      </c>
      <c r="B22">
        <f t="shared" si="7"/>
        <v>-1E-3</v>
      </c>
      <c r="C22">
        <f t="shared" si="8"/>
        <v>-2E-3</v>
      </c>
      <c r="D22">
        <f t="shared" si="6"/>
        <v>-0.01</v>
      </c>
    </row>
    <row r="23" spans="1:6" x14ac:dyDescent="0.55000000000000004">
      <c r="A23" s="7" t="s">
        <v>589</v>
      </c>
      <c r="B23">
        <f t="shared" si="7"/>
        <v>4.0000000000000001E-3</v>
      </c>
      <c r="C23">
        <f t="shared" si="8"/>
        <v>3.0000000000000001E-3</v>
      </c>
      <c r="D23">
        <f t="shared" si="6"/>
        <v>-5.0000000000000001E-3</v>
      </c>
    </row>
    <row r="24" spans="1:6" x14ac:dyDescent="0.55000000000000004">
      <c r="A24" s="7" t="s">
        <v>590</v>
      </c>
      <c r="B24">
        <f t="shared" si="7"/>
        <v>-2.999999999999997E-5</v>
      </c>
      <c r="C24">
        <f t="shared" si="8"/>
        <v>-1.0300000000000001E-3</v>
      </c>
      <c r="D24">
        <f t="shared" si="6"/>
        <v>-9.0299999999999998E-3</v>
      </c>
    </row>
    <row r="25" spans="1:6" x14ac:dyDescent="0.55000000000000004">
      <c r="A25" s="7" t="s">
        <v>591</v>
      </c>
      <c r="B25">
        <f t="shared" si="7"/>
        <v>4.4900000000000001E-3</v>
      </c>
      <c r="C25">
        <f t="shared" si="8"/>
        <v>3.49E-3</v>
      </c>
      <c r="D25">
        <f t="shared" si="6"/>
        <v>-4.5100000000000001E-3</v>
      </c>
    </row>
    <row r="26" spans="1:6" x14ac:dyDescent="0.55000000000000004">
      <c r="A26" s="7" t="s">
        <v>592</v>
      </c>
      <c r="B26">
        <f t="shared" si="7"/>
        <v>-1E-3</v>
      </c>
      <c r="C26">
        <f t="shared" si="8"/>
        <v>-2E-3</v>
      </c>
      <c r="D26">
        <f t="shared" si="6"/>
        <v>-0.01</v>
      </c>
    </row>
    <row r="27" spans="1:6" x14ac:dyDescent="0.55000000000000004">
      <c r="A27" s="7" t="s">
        <v>593</v>
      </c>
      <c r="B27">
        <f t="shared" si="7"/>
        <v>4.0600000000000002E-3</v>
      </c>
      <c r="C27">
        <f t="shared" si="8"/>
        <v>3.0600000000000002E-3</v>
      </c>
      <c r="D27">
        <f t="shared" si="6"/>
        <v>-4.9399999999999999E-3</v>
      </c>
    </row>
    <row r="28" spans="1:6" x14ac:dyDescent="0.55000000000000004">
      <c r="A28" s="7" t="s">
        <v>594</v>
      </c>
      <c r="B28">
        <f t="shared" si="7"/>
        <v>2.6199999999999999E-3</v>
      </c>
      <c r="C28">
        <f t="shared" si="8"/>
        <v>1.6199999999999999E-3</v>
      </c>
      <c r="D28">
        <f t="shared" si="6"/>
        <v>-6.3800000000000003E-3</v>
      </c>
    </row>
    <row r="29" spans="1:6" x14ac:dyDescent="0.55000000000000004">
      <c r="A29" s="7" t="s">
        <v>595</v>
      </c>
      <c r="B29">
        <f t="shared" si="7"/>
        <v>1.66E-3</v>
      </c>
      <c r="C29">
        <f t="shared" si="8"/>
        <v>6.6E-4</v>
      </c>
      <c r="D29">
        <f t="shared" si="6"/>
        <v>-7.3400000000000002E-3</v>
      </c>
    </row>
    <row r="30" spans="1:6" x14ac:dyDescent="0.55000000000000004">
      <c r="A30" s="7" t="s">
        <v>596</v>
      </c>
      <c r="B30">
        <f t="shared" si="7"/>
        <v>5.5300000000000002E-3</v>
      </c>
      <c r="C30">
        <f t="shared" si="8"/>
        <v>4.5300000000000002E-3</v>
      </c>
      <c r="D30">
        <f t="shared" si="6"/>
        <v>-3.47E-3</v>
      </c>
    </row>
    <row r="31" spans="1:6" x14ac:dyDescent="0.55000000000000004">
      <c r="A31" s="7" t="s">
        <v>597</v>
      </c>
      <c r="B31">
        <f t="shared" si="7"/>
        <v>-1E-3</v>
      </c>
      <c r="C31">
        <f t="shared" si="8"/>
        <v>-2E-3</v>
      </c>
      <c r="D31">
        <f t="shared" si="6"/>
        <v>-0.01</v>
      </c>
    </row>
    <row r="32" spans="1:6" x14ac:dyDescent="0.55000000000000004">
      <c r="A32" s="7" t="s">
        <v>598</v>
      </c>
      <c r="B32">
        <f t="shared" si="7"/>
        <v>-1E-3</v>
      </c>
      <c r="C32">
        <f t="shared" si="8"/>
        <v>-2E-3</v>
      </c>
      <c r="D32">
        <f t="shared" si="6"/>
        <v>-0.01</v>
      </c>
    </row>
  </sheetData>
  <conditionalFormatting sqref="A2:A16 B3:F16">
    <cfRule type="cellIs" dxfId="131" priority="7" stopIfTrue="1" operator="lessThan">
      <formula>0</formula>
    </cfRule>
  </conditionalFormatting>
  <conditionalFormatting sqref="A18:A32">
    <cfRule type="cellIs" dxfId="130" priority="6" stopIfTrue="1" operator="lessThan">
      <formula>0</formula>
    </cfRule>
  </conditionalFormatting>
  <conditionalFormatting sqref="B19:E32">
    <cfRule type="cellIs" dxfId="129" priority="5" stopIfTrue="1" operator="lessThan">
      <formula>0</formula>
    </cfRule>
  </conditionalFormatting>
  <conditionalFormatting sqref="B3:B16">
    <cfRule type="cellIs" dxfId="128" priority="4" stopIfTrue="1" operator="equal">
      <formula>$B$1</formula>
    </cfRule>
  </conditionalFormatting>
  <conditionalFormatting sqref="C3:C16">
    <cfRule type="cellIs" dxfId="127" priority="3" stopIfTrue="1" operator="equal">
      <formula>$C$1</formula>
    </cfRule>
  </conditionalFormatting>
  <conditionalFormatting sqref="D3:E16">
    <cfRule type="cellIs" dxfId="126" priority="2" stopIfTrue="1" operator="equal">
      <formula>$D$1</formula>
    </cfRule>
  </conditionalFormatting>
  <conditionalFormatting sqref="G3:G16">
    <cfRule type="cellIs" dxfId="125" priority="1" stopIfTrue="1" operator="greaterThan">
      <formula>$G$1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15"/>
  <sheetViews>
    <sheetView zoomScaleNormal="100" workbookViewId="0">
      <selection activeCell="CR12" sqref="CR12"/>
    </sheetView>
  </sheetViews>
  <sheetFormatPr baseColWidth="10" defaultRowHeight="14.4" x14ac:dyDescent="0.55000000000000004"/>
  <cols>
    <col min="1" max="1" width="14" bestFit="1" customWidth="1"/>
    <col min="2" max="2" width="27.15625" bestFit="1" customWidth="1"/>
    <col min="3" max="3" width="22.68359375" bestFit="1" customWidth="1"/>
    <col min="4" max="4" width="20.83984375" bestFit="1" customWidth="1"/>
    <col min="5" max="5" width="16.83984375" bestFit="1" customWidth="1"/>
    <col min="6" max="6" width="17.26171875" bestFit="1" customWidth="1"/>
    <col min="7" max="7" width="17.15625" bestFit="1" customWidth="1"/>
    <col min="8" max="8" width="19.26171875" bestFit="1" customWidth="1"/>
    <col min="9" max="9" width="26.68359375" bestFit="1" customWidth="1"/>
    <col min="10" max="10" width="30.578125" bestFit="1" customWidth="1"/>
    <col min="11" max="11" width="24.83984375" bestFit="1" customWidth="1"/>
    <col min="12" max="12" width="30" bestFit="1" customWidth="1"/>
    <col min="13" max="13" width="24.41796875" bestFit="1" customWidth="1"/>
    <col min="14" max="14" width="29.578125" bestFit="1" customWidth="1"/>
    <col min="15" max="15" width="22.41796875" bestFit="1" customWidth="1"/>
    <col min="16" max="16" width="25.83984375" bestFit="1" customWidth="1"/>
    <col min="17" max="17" width="25.68359375" bestFit="1" customWidth="1"/>
    <col min="18" max="18" width="21" bestFit="1" customWidth="1"/>
    <col min="19" max="19" width="22.578125" bestFit="1" customWidth="1"/>
    <col min="20" max="20" width="24" bestFit="1" customWidth="1"/>
    <col min="21" max="21" width="24.83984375" bestFit="1" customWidth="1"/>
    <col min="22" max="22" width="23.26171875" bestFit="1" customWidth="1"/>
    <col min="23" max="23" width="24.83984375" bestFit="1" customWidth="1"/>
    <col min="24" max="24" width="25" bestFit="1" customWidth="1"/>
    <col min="25" max="25" width="23.578125" bestFit="1" customWidth="1"/>
    <col min="26" max="26" width="23.41796875" bestFit="1" customWidth="1"/>
    <col min="27" max="27" width="23.578125" bestFit="1" customWidth="1"/>
    <col min="28" max="28" width="26.15625" bestFit="1" customWidth="1"/>
    <col min="29" max="29" width="23.578125" bestFit="1" customWidth="1"/>
    <col min="30" max="30" width="21" bestFit="1" customWidth="1"/>
    <col min="31" max="31" width="27.26171875" bestFit="1" customWidth="1"/>
    <col min="32" max="32" width="29" bestFit="1" customWidth="1"/>
    <col min="33" max="33" width="28.578125" bestFit="1" customWidth="1"/>
    <col min="34" max="34" width="23.26171875" bestFit="1" customWidth="1"/>
    <col min="35" max="36" width="23.68359375" bestFit="1" customWidth="1"/>
    <col min="37" max="37" width="23.83984375" bestFit="1" customWidth="1"/>
    <col min="38" max="38" width="27.578125" bestFit="1" customWidth="1"/>
    <col min="39" max="39" width="24.68359375" bestFit="1" customWidth="1"/>
    <col min="40" max="40" width="22.68359375" bestFit="1" customWidth="1"/>
    <col min="41" max="41" width="23.83984375" bestFit="1" customWidth="1"/>
    <col min="42" max="42" width="25.68359375" bestFit="1" customWidth="1"/>
    <col min="43" max="43" width="23.578125" bestFit="1" customWidth="1"/>
    <col min="44" max="44" width="21.68359375" bestFit="1" customWidth="1"/>
    <col min="45" max="45" width="23" bestFit="1" customWidth="1"/>
    <col min="46" max="46" width="24.41796875" bestFit="1" customWidth="1"/>
    <col min="47" max="47" width="21.578125" bestFit="1" customWidth="1"/>
    <col min="48" max="48" width="23.83984375" bestFit="1" customWidth="1"/>
    <col min="49" max="50" width="23.68359375" bestFit="1" customWidth="1"/>
    <col min="51" max="51" width="28.15625" bestFit="1" customWidth="1"/>
    <col min="52" max="52" width="24.68359375" bestFit="1" customWidth="1"/>
    <col min="53" max="53" width="25.68359375" bestFit="1" customWidth="1"/>
    <col min="54" max="54" width="25.26171875" bestFit="1" customWidth="1"/>
    <col min="55" max="55" width="25.41796875" bestFit="1" customWidth="1"/>
    <col min="56" max="57" width="26" bestFit="1" customWidth="1"/>
    <col min="58" max="58" width="24.68359375" bestFit="1" customWidth="1"/>
    <col min="59" max="59" width="23.578125" bestFit="1" customWidth="1"/>
    <col min="60" max="60" width="28.26171875" bestFit="1" customWidth="1"/>
    <col min="61" max="61" width="25" bestFit="1" customWidth="1"/>
    <col min="62" max="62" width="25.83984375" bestFit="1" customWidth="1"/>
    <col min="63" max="63" width="18.68359375" bestFit="1" customWidth="1"/>
    <col min="64" max="64" width="22.15625" bestFit="1" customWidth="1"/>
    <col min="65" max="65" width="22" bestFit="1" customWidth="1"/>
    <col min="66" max="66" width="17.26171875" bestFit="1" customWidth="1"/>
    <col min="67" max="67" width="18.68359375" bestFit="1" customWidth="1"/>
    <col min="68" max="68" width="20.15625" bestFit="1" customWidth="1"/>
    <col min="69" max="69" width="21" bestFit="1" customWidth="1"/>
    <col min="70" max="70" width="19.41796875" bestFit="1" customWidth="1"/>
    <col min="71" max="71" width="21" bestFit="1" customWidth="1"/>
    <col min="72" max="72" width="21.26171875" bestFit="1" customWidth="1"/>
    <col min="73" max="73" width="19.68359375" bestFit="1" customWidth="1"/>
    <col min="74" max="74" width="19.578125" bestFit="1" customWidth="1"/>
    <col min="75" max="75" width="19.68359375" bestFit="1" customWidth="1"/>
    <col min="76" max="76" width="22.41796875" bestFit="1" customWidth="1"/>
    <col min="77" max="77" width="19.68359375" bestFit="1" customWidth="1"/>
    <col min="78" max="78" width="17.26171875" bestFit="1" customWidth="1"/>
    <col min="79" max="79" width="23.41796875" bestFit="1" customWidth="1"/>
    <col min="80" max="80" width="25.15625" bestFit="1" customWidth="1"/>
    <col min="81" max="81" width="24.68359375" bestFit="1" customWidth="1"/>
    <col min="82" max="82" width="19.41796875" bestFit="1" customWidth="1"/>
    <col min="83" max="84" width="19.83984375" bestFit="1" customWidth="1"/>
    <col min="85" max="85" width="20" bestFit="1" customWidth="1"/>
    <col min="86" max="86" width="23.68359375" bestFit="1" customWidth="1"/>
    <col min="87" max="87" width="20.83984375" bestFit="1" customWidth="1"/>
    <col min="88" max="88" width="18.83984375" bestFit="1" customWidth="1"/>
    <col min="89" max="89" width="20" bestFit="1" customWidth="1"/>
    <col min="90" max="90" width="22" bestFit="1" customWidth="1"/>
    <col min="91" max="91" width="19.68359375" bestFit="1" customWidth="1"/>
    <col min="92" max="92" width="17.83984375" bestFit="1" customWidth="1"/>
    <col min="93" max="93" width="19.15625" bestFit="1" customWidth="1"/>
    <col min="94" max="94" width="20.578125" bestFit="1" customWidth="1"/>
    <col min="95" max="95" width="17.68359375" bestFit="1" customWidth="1"/>
    <col min="96" max="96" width="20" bestFit="1" customWidth="1"/>
    <col min="97" max="98" width="19.83984375" bestFit="1" customWidth="1"/>
    <col min="99" max="99" width="24.26171875" bestFit="1" customWidth="1"/>
    <col min="100" max="100" width="20.83984375" bestFit="1" customWidth="1"/>
    <col min="101" max="101" width="22" bestFit="1" customWidth="1"/>
    <col min="102" max="102" width="21.578125" bestFit="1" customWidth="1"/>
    <col min="103" max="103" width="21.68359375" bestFit="1" customWidth="1"/>
    <col min="104" max="105" width="22.26171875" bestFit="1" customWidth="1"/>
    <col min="106" max="106" width="20.83984375" bestFit="1" customWidth="1"/>
    <col min="107" max="107" width="19.68359375" bestFit="1" customWidth="1"/>
    <col min="108" max="108" width="24.41796875" bestFit="1" customWidth="1"/>
    <col min="109" max="109" width="21.26171875" bestFit="1" customWidth="1"/>
    <col min="110" max="110" width="22.15625" bestFit="1" customWidth="1"/>
  </cols>
  <sheetData>
    <row r="1" spans="1:110" x14ac:dyDescent="0.55000000000000004">
      <c r="A1" s="56"/>
      <c r="B1" s="57" t="s">
        <v>195</v>
      </c>
      <c r="C1" s="57" t="s">
        <v>196</v>
      </c>
      <c r="D1" s="57" t="s">
        <v>197</v>
      </c>
      <c r="E1" s="57" t="s">
        <v>198</v>
      </c>
      <c r="F1" s="57" t="s">
        <v>199</v>
      </c>
      <c r="G1" s="57" t="s">
        <v>200</v>
      </c>
      <c r="H1" s="57" t="s">
        <v>201</v>
      </c>
      <c r="I1" s="57" t="s">
        <v>202</v>
      </c>
      <c r="J1" s="57" t="s">
        <v>203</v>
      </c>
      <c r="K1" s="57" t="s">
        <v>204</v>
      </c>
      <c r="L1" s="57" t="s">
        <v>205</v>
      </c>
      <c r="M1" s="57" t="s">
        <v>206</v>
      </c>
      <c r="N1" s="57" t="s">
        <v>207</v>
      </c>
      <c r="O1" s="57" t="s">
        <v>208</v>
      </c>
      <c r="P1" s="57" t="s">
        <v>209</v>
      </c>
      <c r="Q1" s="57" t="s">
        <v>210</v>
      </c>
      <c r="R1" s="57" t="s">
        <v>211</v>
      </c>
      <c r="S1" s="57" t="s">
        <v>212</v>
      </c>
      <c r="T1" s="57" t="s">
        <v>213</v>
      </c>
      <c r="U1" s="57" t="s">
        <v>214</v>
      </c>
      <c r="V1" s="57" t="s">
        <v>215</v>
      </c>
      <c r="W1" s="57" t="s">
        <v>216</v>
      </c>
      <c r="X1" s="57" t="s">
        <v>217</v>
      </c>
      <c r="Y1" s="57" t="s">
        <v>218</v>
      </c>
      <c r="Z1" s="57" t="s">
        <v>219</v>
      </c>
      <c r="AA1" s="57" t="s">
        <v>220</v>
      </c>
      <c r="AB1" s="57" t="s">
        <v>221</v>
      </c>
      <c r="AC1" s="57" t="s">
        <v>222</v>
      </c>
      <c r="AD1" s="57" t="s">
        <v>223</v>
      </c>
      <c r="AE1" s="57" t="s">
        <v>224</v>
      </c>
      <c r="AF1" s="57" t="s">
        <v>225</v>
      </c>
      <c r="AG1" s="57" t="s">
        <v>226</v>
      </c>
      <c r="AH1" s="57" t="s">
        <v>227</v>
      </c>
      <c r="AI1" s="57" t="s">
        <v>228</v>
      </c>
      <c r="AJ1" s="57" t="s">
        <v>229</v>
      </c>
      <c r="AK1" s="57" t="s">
        <v>230</v>
      </c>
      <c r="AL1" s="57" t="s">
        <v>231</v>
      </c>
      <c r="AM1" s="57" t="s">
        <v>232</v>
      </c>
      <c r="AN1" s="57" t="s">
        <v>233</v>
      </c>
      <c r="AO1" s="57" t="s">
        <v>234</v>
      </c>
      <c r="AP1" s="57" t="s">
        <v>235</v>
      </c>
      <c r="AQ1" s="57" t="s">
        <v>236</v>
      </c>
      <c r="AR1" s="57" t="s">
        <v>237</v>
      </c>
      <c r="AS1" s="57" t="s">
        <v>238</v>
      </c>
      <c r="AT1" s="57" t="s">
        <v>239</v>
      </c>
      <c r="AU1" s="57" t="s">
        <v>240</v>
      </c>
      <c r="AV1" s="57" t="s">
        <v>241</v>
      </c>
      <c r="AW1" s="57" t="s">
        <v>242</v>
      </c>
      <c r="AX1" s="57" t="s">
        <v>243</v>
      </c>
      <c r="AY1" s="57" t="s">
        <v>244</v>
      </c>
      <c r="AZ1" s="57" t="s">
        <v>245</v>
      </c>
      <c r="BA1" s="57" t="s">
        <v>246</v>
      </c>
      <c r="BB1" s="57" t="s">
        <v>247</v>
      </c>
      <c r="BC1" s="57" t="s">
        <v>248</v>
      </c>
      <c r="BD1" s="57" t="s">
        <v>249</v>
      </c>
      <c r="BE1" s="57" t="s">
        <v>250</v>
      </c>
      <c r="BF1" s="57" t="s">
        <v>251</v>
      </c>
      <c r="BG1" s="57" t="s">
        <v>252</v>
      </c>
      <c r="BH1" s="57" t="s">
        <v>253</v>
      </c>
      <c r="BI1" s="57" t="s">
        <v>254</v>
      </c>
      <c r="BJ1" s="57" t="s">
        <v>255</v>
      </c>
      <c r="BK1" s="58" t="s">
        <v>256</v>
      </c>
      <c r="BL1" s="58" t="s">
        <v>257</v>
      </c>
      <c r="BM1" s="58" t="s">
        <v>258</v>
      </c>
      <c r="BN1" s="58" t="s">
        <v>259</v>
      </c>
      <c r="BO1" s="58" t="s">
        <v>260</v>
      </c>
      <c r="BP1" s="58" t="s">
        <v>261</v>
      </c>
      <c r="BQ1" s="58" t="s">
        <v>262</v>
      </c>
      <c r="BR1" s="58" t="s">
        <v>263</v>
      </c>
      <c r="BS1" s="58" t="s">
        <v>264</v>
      </c>
      <c r="BT1" s="58" t="s">
        <v>265</v>
      </c>
      <c r="BU1" s="58" t="s">
        <v>266</v>
      </c>
      <c r="BV1" s="58" t="s">
        <v>267</v>
      </c>
      <c r="BW1" s="58" t="s">
        <v>268</v>
      </c>
      <c r="BX1" s="58" t="s">
        <v>269</v>
      </c>
      <c r="BY1" s="58" t="s">
        <v>270</v>
      </c>
      <c r="BZ1" s="58" t="s">
        <v>271</v>
      </c>
      <c r="CA1" s="58" t="s">
        <v>272</v>
      </c>
      <c r="CB1" s="58" t="s">
        <v>273</v>
      </c>
      <c r="CC1" s="58" t="s">
        <v>274</v>
      </c>
      <c r="CD1" s="58" t="s">
        <v>275</v>
      </c>
      <c r="CE1" s="58" t="s">
        <v>276</v>
      </c>
      <c r="CF1" s="58" t="s">
        <v>277</v>
      </c>
      <c r="CG1" s="58" t="s">
        <v>278</v>
      </c>
      <c r="CH1" s="58" t="s">
        <v>279</v>
      </c>
      <c r="CI1" s="58" t="s">
        <v>280</v>
      </c>
      <c r="CJ1" s="58" t="s">
        <v>281</v>
      </c>
      <c r="CK1" s="58" t="s">
        <v>282</v>
      </c>
      <c r="CL1" s="58" t="s">
        <v>283</v>
      </c>
      <c r="CM1" s="58" t="s">
        <v>284</v>
      </c>
      <c r="CN1" s="58" t="s">
        <v>285</v>
      </c>
      <c r="CO1" s="58" t="s">
        <v>286</v>
      </c>
      <c r="CP1" s="58" t="s">
        <v>287</v>
      </c>
      <c r="CQ1" s="58" t="s">
        <v>288</v>
      </c>
      <c r="CR1" s="58" t="s">
        <v>289</v>
      </c>
      <c r="CS1" s="58" t="s">
        <v>290</v>
      </c>
      <c r="CT1" s="58" t="s">
        <v>291</v>
      </c>
      <c r="CU1" s="58" t="s">
        <v>292</v>
      </c>
      <c r="CV1" s="58" t="s">
        <v>293</v>
      </c>
      <c r="CW1" s="58" t="s">
        <v>294</v>
      </c>
      <c r="CX1" s="58" t="s">
        <v>295</v>
      </c>
      <c r="CY1" s="58" t="s">
        <v>296</v>
      </c>
      <c r="CZ1" s="58" t="s">
        <v>297</v>
      </c>
      <c r="DA1" s="58" t="s">
        <v>298</v>
      </c>
      <c r="DB1" s="58" t="s">
        <v>299</v>
      </c>
      <c r="DC1" s="58" t="s">
        <v>300</v>
      </c>
      <c r="DD1" s="58" t="s">
        <v>301</v>
      </c>
      <c r="DE1" s="58" t="s">
        <v>302</v>
      </c>
      <c r="DF1" s="58" t="s">
        <v>303</v>
      </c>
    </row>
    <row r="2" spans="1:110" x14ac:dyDescent="0.55000000000000004">
      <c r="A2" s="56" t="s">
        <v>178</v>
      </c>
      <c r="B2" s="57">
        <v>62.3</v>
      </c>
      <c r="C2" s="57">
        <v>76</v>
      </c>
      <c r="D2" s="59" t="s">
        <v>304</v>
      </c>
      <c r="E2" s="58">
        <v>13.2</v>
      </c>
      <c r="F2" s="58" t="s">
        <v>305</v>
      </c>
      <c r="G2" s="58">
        <v>9.7000000000000003E-2</v>
      </c>
      <c r="H2" s="58">
        <v>54.61</v>
      </c>
      <c r="I2" s="58" t="s">
        <v>306</v>
      </c>
      <c r="J2" s="58" t="s">
        <v>305</v>
      </c>
      <c r="K2" s="58">
        <v>10.07</v>
      </c>
      <c r="L2" s="58">
        <v>2.2749999999999999</v>
      </c>
      <c r="M2" s="58" t="s">
        <v>307</v>
      </c>
      <c r="N2" s="58" t="s">
        <v>305</v>
      </c>
      <c r="O2" s="58" t="s">
        <v>308</v>
      </c>
      <c r="P2" s="58">
        <v>3.7999999999999999E-2</v>
      </c>
      <c r="Q2" s="58">
        <v>3.8399999999999997E-2</v>
      </c>
      <c r="R2" s="58">
        <v>8.3000000000000004E-2</v>
      </c>
      <c r="S2" s="58">
        <v>7.1900000000000006E-2</v>
      </c>
      <c r="T2" s="58" t="s">
        <v>309</v>
      </c>
      <c r="U2" s="58" t="s">
        <v>309</v>
      </c>
      <c r="V2" s="58">
        <v>29.99</v>
      </c>
      <c r="W2" s="58" t="s">
        <v>310</v>
      </c>
      <c r="X2" s="58">
        <v>1.4E-3</v>
      </c>
      <c r="Y2" s="58" t="s">
        <v>311</v>
      </c>
      <c r="Z2" s="58">
        <v>5.4999999999999997E-3</v>
      </c>
      <c r="AA2" s="58">
        <v>3.4000000000000002E-2</v>
      </c>
      <c r="AB2" s="58" t="s">
        <v>312</v>
      </c>
      <c r="AC2" s="58">
        <v>2.02</v>
      </c>
      <c r="AD2" s="58">
        <v>5.4999999999999997E-3</v>
      </c>
      <c r="AE2" s="58">
        <v>5.3339999999999996</v>
      </c>
      <c r="AF2" s="58">
        <v>3.6600000000000001E-2</v>
      </c>
      <c r="AG2" s="58" t="s">
        <v>309</v>
      </c>
      <c r="AH2" s="58">
        <v>17.96</v>
      </c>
      <c r="AI2" s="58" t="s">
        <v>309</v>
      </c>
      <c r="AJ2" s="58">
        <v>0.13</v>
      </c>
      <c r="AK2" s="58">
        <v>3.5999999999999999E-3</v>
      </c>
      <c r="AL2" s="58">
        <v>3.0800000000000001E-2</v>
      </c>
      <c r="AM2" s="58" t="s">
        <v>313</v>
      </c>
      <c r="AN2" s="58">
        <v>8.4</v>
      </c>
      <c r="AO2" s="58" t="s">
        <v>309</v>
      </c>
      <c r="AP2" s="58">
        <v>0.1128</v>
      </c>
      <c r="AQ2" s="58" t="s">
        <v>314</v>
      </c>
      <c r="AR2" s="58" t="s">
        <v>309</v>
      </c>
      <c r="AS2" s="58" t="s">
        <v>309</v>
      </c>
      <c r="AT2" s="58">
        <v>1E-3</v>
      </c>
      <c r="AU2" s="58">
        <v>4.3999999999999997E-2</v>
      </c>
      <c r="AV2" s="58" t="s">
        <v>308</v>
      </c>
      <c r="AW2" s="58" t="s">
        <v>315</v>
      </c>
      <c r="AX2" s="58" t="s">
        <v>316</v>
      </c>
      <c r="AY2" s="58" t="s">
        <v>309</v>
      </c>
      <c r="AZ2" s="58" t="s">
        <v>312</v>
      </c>
      <c r="BA2" s="58" t="s">
        <v>314</v>
      </c>
      <c r="BB2" s="58" t="s">
        <v>317</v>
      </c>
      <c r="BC2" s="58" t="s">
        <v>314</v>
      </c>
      <c r="BD2" s="58">
        <v>2E-3</v>
      </c>
      <c r="BE2" s="58" t="s">
        <v>311</v>
      </c>
      <c r="BF2" s="58" t="s">
        <v>318</v>
      </c>
      <c r="BG2" s="58" t="s">
        <v>319</v>
      </c>
      <c r="BH2" s="58" t="s">
        <v>309</v>
      </c>
      <c r="BI2" s="58" t="s">
        <v>317</v>
      </c>
      <c r="BJ2" s="58" t="s">
        <v>320</v>
      </c>
      <c r="BK2" s="58">
        <v>3.5999999999999999E-3</v>
      </c>
      <c r="BL2" s="58">
        <v>3.72</v>
      </c>
      <c r="BM2" s="58">
        <v>0.1681</v>
      </c>
      <c r="BN2" s="58">
        <v>8.3000000000000004E-2</v>
      </c>
      <c r="BO2" s="58">
        <v>7.1900000000000006E-2</v>
      </c>
      <c r="BP2" s="58" t="s">
        <v>309</v>
      </c>
      <c r="BQ2" s="58">
        <v>5.4000000000000003E-3</v>
      </c>
      <c r="BR2" s="58">
        <v>31.53</v>
      </c>
      <c r="BS2" s="58">
        <v>2.0999999999999999E-3</v>
      </c>
      <c r="BT2" s="58">
        <v>4.1999999999999997E-3</v>
      </c>
      <c r="BU2" s="58">
        <v>6.6E-3</v>
      </c>
      <c r="BV2" s="58">
        <v>0.22770000000000001</v>
      </c>
      <c r="BW2" s="58">
        <v>8.593</v>
      </c>
      <c r="BX2" s="58">
        <v>1.2600000000000001E-3</v>
      </c>
      <c r="BY2" s="58">
        <v>2.86</v>
      </c>
      <c r="BZ2" s="58">
        <v>8.9999999999999993E-3</v>
      </c>
      <c r="CA2" s="58">
        <v>7.5730000000000004</v>
      </c>
      <c r="CB2" s="58">
        <v>0.44080000000000003</v>
      </c>
      <c r="CC2" s="58" t="s">
        <v>309</v>
      </c>
      <c r="CD2" s="58">
        <v>17.97</v>
      </c>
      <c r="CE2" s="58">
        <v>2.8E-3</v>
      </c>
      <c r="CF2" s="58">
        <v>0.27</v>
      </c>
      <c r="CG2" s="58">
        <v>0.39650000000000002</v>
      </c>
      <c r="CH2" s="58">
        <v>3.85E-2</v>
      </c>
      <c r="CI2" s="58" t="s">
        <v>313</v>
      </c>
      <c r="CJ2" s="58">
        <v>12.6</v>
      </c>
      <c r="CK2" s="58">
        <v>1E-3</v>
      </c>
      <c r="CL2" s="58">
        <v>0.1164</v>
      </c>
      <c r="CM2" s="58">
        <v>5.0200000000000002E-2</v>
      </c>
      <c r="CN2" s="58" t="s">
        <v>309</v>
      </c>
      <c r="CO2" s="58" t="s">
        <v>309</v>
      </c>
      <c r="CP2" s="58">
        <v>1.44E-2</v>
      </c>
      <c r="CQ2" s="58">
        <v>0.32100000000000001</v>
      </c>
      <c r="CR2" s="58">
        <v>3.49E-3</v>
      </c>
      <c r="CS2" s="58">
        <v>1.8E-3</v>
      </c>
      <c r="CT2" s="58">
        <v>1.1100000000000001E-3</v>
      </c>
      <c r="CU2" s="58">
        <v>5.9999999999999995E-4</v>
      </c>
      <c r="CV2" s="58" t="s">
        <v>312</v>
      </c>
      <c r="CW2" s="58">
        <v>1.8E-3</v>
      </c>
      <c r="CX2" s="58" t="s">
        <v>317</v>
      </c>
      <c r="CY2" s="58" t="s">
        <v>314</v>
      </c>
      <c r="CZ2" s="58">
        <v>7.3000000000000001E-3</v>
      </c>
      <c r="DA2" s="58" t="s">
        <v>311</v>
      </c>
      <c r="DB2" s="58">
        <v>2E-3</v>
      </c>
      <c r="DC2" s="58" t="s">
        <v>319</v>
      </c>
      <c r="DD2" s="58">
        <v>2.2000000000000001E-3</v>
      </c>
      <c r="DE2" s="58" t="s">
        <v>317</v>
      </c>
      <c r="DF2" s="58" t="s">
        <v>320</v>
      </c>
    </row>
    <row r="3" spans="1:110" x14ac:dyDescent="0.55000000000000004">
      <c r="A3" s="56" t="s">
        <v>179</v>
      </c>
      <c r="B3" s="57">
        <v>66.400000000000006</v>
      </c>
      <c r="C3" s="57">
        <v>81</v>
      </c>
      <c r="D3" s="59" t="s">
        <v>304</v>
      </c>
      <c r="E3" s="58">
        <v>11.71</v>
      </c>
      <c r="F3" s="58" t="s">
        <v>305</v>
      </c>
      <c r="G3" s="58">
        <v>9.8000000000000004E-2</v>
      </c>
      <c r="H3" s="58">
        <v>52.58</v>
      </c>
      <c r="I3" s="58" t="s">
        <v>306</v>
      </c>
      <c r="J3" s="58" t="s">
        <v>305</v>
      </c>
      <c r="K3" s="58">
        <v>5.2670000000000003</v>
      </c>
      <c r="L3" s="58">
        <v>1.19</v>
      </c>
      <c r="M3" s="58" t="s">
        <v>307</v>
      </c>
      <c r="N3" s="58" t="s">
        <v>305</v>
      </c>
      <c r="O3" s="58" t="s">
        <v>308</v>
      </c>
      <c r="P3" s="58">
        <v>0.01</v>
      </c>
      <c r="Q3" s="58">
        <v>3.8800000000000001E-2</v>
      </c>
      <c r="R3" s="58">
        <v>7.0999999999999994E-2</v>
      </c>
      <c r="S3" s="58">
        <v>3.9800000000000002E-2</v>
      </c>
      <c r="T3" s="58" t="s">
        <v>309</v>
      </c>
      <c r="U3" s="58" t="s">
        <v>309</v>
      </c>
      <c r="V3" s="58">
        <v>29.81</v>
      </c>
      <c r="W3" s="58" t="s">
        <v>310</v>
      </c>
      <c r="X3" s="58">
        <v>1.6000000000000001E-3</v>
      </c>
      <c r="Y3" s="58" t="s">
        <v>311</v>
      </c>
      <c r="Z3" s="58">
        <v>7.3000000000000001E-3</v>
      </c>
      <c r="AA3" s="58">
        <v>2.5999999999999999E-2</v>
      </c>
      <c r="AB3" s="58" t="s">
        <v>312</v>
      </c>
      <c r="AC3" s="58">
        <v>1.61</v>
      </c>
      <c r="AD3" s="58">
        <v>4.4999999999999997E-3</v>
      </c>
      <c r="AE3" s="58">
        <v>5.1150000000000002</v>
      </c>
      <c r="AF3" s="58">
        <v>3.32E-2</v>
      </c>
      <c r="AG3" s="58" t="s">
        <v>309</v>
      </c>
      <c r="AH3" s="58">
        <v>15.07</v>
      </c>
      <c r="AI3" s="58" t="s">
        <v>309</v>
      </c>
      <c r="AJ3" s="58" t="s">
        <v>321</v>
      </c>
      <c r="AK3" s="58">
        <v>6.9999999999999999E-4</v>
      </c>
      <c r="AL3" s="58">
        <v>3.4599999999999999E-2</v>
      </c>
      <c r="AM3" s="58" t="s">
        <v>313</v>
      </c>
      <c r="AN3" s="58">
        <v>6.9</v>
      </c>
      <c r="AO3" s="58" t="s">
        <v>309</v>
      </c>
      <c r="AP3" s="58">
        <v>0.11070000000000001</v>
      </c>
      <c r="AQ3" s="58" t="s">
        <v>314</v>
      </c>
      <c r="AR3" s="58" t="s">
        <v>309</v>
      </c>
      <c r="AS3" s="58" t="s">
        <v>309</v>
      </c>
      <c r="AT3" s="58">
        <v>8.9999999999999998E-4</v>
      </c>
      <c r="AU3" s="58" t="s">
        <v>322</v>
      </c>
      <c r="AV3" s="58" t="s">
        <v>308</v>
      </c>
      <c r="AW3" s="58" t="s">
        <v>315</v>
      </c>
      <c r="AX3" s="58" t="s">
        <v>316</v>
      </c>
      <c r="AY3" s="58" t="s">
        <v>309</v>
      </c>
      <c r="AZ3" s="58" t="s">
        <v>312</v>
      </c>
      <c r="BA3" s="58" t="s">
        <v>314</v>
      </c>
      <c r="BB3" s="58" t="s">
        <v>317</v>
      </c>
      <c r="BC3" s="58" t="s">
        <v>314</v>
      </c>
      <c r="BD3" s="58">
        <v>1.5E-3</v>
      </c>
      <c r="BE3" s="58" t="s">
        <v>311</v>
      </c>
      <c r="BF3" s="58" t="s">
        <v>318</v>
      </c>
      <c r="BG3" s="58" t="s">
        <v>319</v>
      </c>
      <c r="BH3" s="58">
        <v>2.9999999999999997E-4</v>
      </c>
      <c r="BI3" s="58" t="s">
        <v>317</v>
      </c>
      <c r="BJ3" s="58" t="s">
        <v>320</v>
      </c>
      <c r="BK3" s="58">
        <v>3.62E-3</v>
      </c>
      <c r="BL3" s="58">
        <v>4.4429999999999996</v>
      </c>
      <c r="BM3" s="58">
        <v>0.19550000000000001</v>
      </c>
      <c r="BN3" s="58">
        <v>8.1000000000000003E-2</v>
      </c>
      <c r="BO3" s="58">
        <v>7.4999999999999997E-2</v>
      </c>
      <c r="BP3" s="58" t="s">
        <v>309</v>
      </c>
      <c r="BQ3" s="58">
        <v>5.4000000000000003E-3</v>
      </c>
      <c r="BR3" s="58">
        <v>30.18</v>
      </c>
      <c r="BS3" s="58">
        <v>2.1900000000000001E-3</v>
      </c>
      <c r="BT3" s="58">
        <v>4.4999999999999997E-3</v>
      </c>
      <c r="BU3" s="58">
        <v>7.1000000000000004E-3</v>
      </c>
      <c r="BV3" s="58">
        <v>0.23910000000000001</v>
      </c>
      <c r="BW3" s="58">
        <v>8.9949999999999992</v>
      </c>
      <c r="BX3" s="58">
        <v>1.6299999999999999E-3</v>
      </c>
      <c r="BY3" s="58">
        <v>3.24</v>
      </c>
      <c r="BZ3" s="58">
        <v>8.9999999999999993E-3</v>
      </c>
      <c r="CA3" s="58">
        <v>7.2859999999999996</v>
      </c>
      <c r="CB3" s="58">
        <v>0.4335</v>
      </c>
      <c r="CC3" s="58" t="s">
        <v>309</v>
      </c>
      <c r="CD3" s="58">
        <v>15.07</v>
      </c>
      <c r="CE3" s="58">
        <v>3.0000000000000001E-3</v>
      </c>
      <c r="CF3" s="58">
        <v>0.13</v>
      </c>
      <c r="CG3" s="58">
        <v>0.40689999999999998</v>
      </c>
      <c r="CH3" s="58">
        <v>4.48E-2</v>
      </c>
      <c r="CI3" s="58" t="s">
        <v>313</v>
      </c>
      <c r="CJ3" s="58">
        <v>13.9</v>
      </c>
      <c r="CK3" s="58">
        <v>2.9999999999999997E-4</v>
      </c>
      <c r="CL3" s="58">
        <v>0.1163</v>
      </c>
      <c r="CM3" s="58">
        <v>6.3100000000000003E-2</v>
      </c>
      <c r="CN3" s="58" t="s">
        <v>309</v>
      </c>
      <c r="CO3" s="58">
        <v>2.9999999999999997E-4</v>
      </c>
      <c r="CP3" s="58">
        <v>1.5599999999999999E-2</v>
      </c>
      <c r="CQ3" s="58">
        <v>0.32500000000000001</v>
      </c>
      <c r="CR3" s="58">
        <v>3.81E-3</v>
      </c>
      <c r="CS3" s="58">
        <v>2.3E-3</v>
      </c>
      <c r="CT3" s="58">
        <v>1.3799999999999999E-3</v>
      </c>
      <c r="CU3" s="58">
        <v>5.0000000000000001E-4</v>
      </c>
      <c r="CV3" s="58" t="s">
        <v>312</v>
      </c>
      <c r="CW3" s="58">
        <v>1.9E-3</v>
      </c>
      <c r="CX3" s="58" t="s">
        <v>317</v>
      </c>
      <c r="CY3" s="58" t="s">
        <v>314</v>
      </c>
      <c r="CZ3" s="58">
        <v>1.04E-2</v>
      </c>
      <c r="DA3" s="58" t="s">
        <v>311</v>
      </c>
      <c r="DB3" s="58">
        <v>2E-3</v>
      </c>
      <c r="DC3" s="58">
        <v>3.6999999999999999E-4</v>
      </c>
      <c r="DD3" s="58">
        <v>2.5999999999999999E-3</v>
      </c>
      <c r="DE3" s="58" t="s">
        <v>317</v>
      </c>
      <c r="DF3" s="58" t="s">
        <v>320</v>
      </c>
    </row>
    <row r="4" spans="1:110" x14ac:dyDescent="0.55000000000000004">
      <c r="A4" s="56" t="s">
        <v>180</v>
      </c>
      <c r="B4" s="57">
        <v>241.2</v>
      </c>
      <c r="C4" s="57">
        <v>294.2</v>
      </c>
      <c r="D4" s="59" t="s">
        <v>304</v>
      </c>
      <c r="E4" s="58">
        <v>178.5</v>
      </c>
      <c r="F4" s="58" t="s">
        <v>305</v>
      </c>
      <c r="G4" s="58">
        <v>0.55100000000000005</v>
      </c>
      <c r="H4" s="58">
        <v>216.8</v>
      </c>
      <c r="I4" s="58" t="s">
        <v>306</v>
      </c>
      <c r="J4" s="58" t="s">
        <v>305</v>
      </c>
      <c r="K4" s="58" t="s">
        <v>323</v>
      </c>
      <c r="L4" s="58" t="s">
        <v>324</v>
      </c>
      <c r="M4" s="58" t="s">
        <v>307</v>
      </c>
      <c r="N4" s="58" t="s">
        <v>305</v>
      </c>
      <c r="O4" s="58" t="s">
        <v>308</v>
      </c>
      <c r="P4" s="58" t="s">
        <v>325</v>
      </c>
      <c r="Q4" s="58">
        <v>5.1999999999999998E-3</v>
      </c>
      <c r="R4" s="58">
        <v>0.373</v>
      </c>
      <c r="S4" s="58">
        <v>6.0199999999999997E-2</v>
      </c>
      <c r="T4" s="58" t="s">
        <v>309</v>
      </c>
      <c r="U4" s="58" t="s">
        <v>309</v>
      </c>
      <c r="V4" s="58">
        <v>76.680000000000007</v>
      </c>
      <c r="W4" s="58" t="s">
        <v>310</v>
      </c>
      <c r="X4" s="58" t="s">
        <v>309</v>
      </c>
      <c r="Y4" s="58" t="s">
        <v>311</v>
      </c>
      <c r="Z4" s="58" t="s">
        <v>326</v>
      </c>
      <c r="AA4" s="58">
        <v>3.4000000000000002E-2</v>
      </c>
      <c r="AB4" s="58" t="s">
        <v>312</v>
      </c>
      <c r="AC4" s="58">
        <v>1.91</v>
      </c>
      <c r="AD4" s="58">
        <v>0.02</v>
      </c>
      <c r="AE4" s="58">
        <v>33.08</v>
      </c>
      <c r="AF4" s="58">
        <v>0.22969999999999999</v>
      </c>
      <c r="AG4" s="58" t="s">
        <v>309</v>
      </c>
      <c r="AH4" s="58">
        <v>164.3</v>
      </c>
      <c r="AI4" s="58" t="s">
        <v>309</v>
      </c>
      <c r="AJ4" s="58">
        <v>7.0000000000000007E-2</v>
      </c>
      <c r="AK4" s="58" t="s">
        <v>309</v>
      </c>
      <c r="AL4" s="58" t="s">
        <v>309</v>
      </c>
      <c r="AM4" s="58" t="s">
        <v>313</v>
      </c>
      <c r="AN4" s="58">
        <v>13.5</v>
      </c>
      <c r="AO4" s="58" t="s">
        <v>309</v>
      </c>
      <c r="AP4" s="58">
        <v>0.51870000000000005</v>
      </c>
      <c r="AQ4" s="58" t="s">
        <v>314</v>
      </c>
      <c r="AR4" s="58" t="s">
        <v>309</v>
      </c>
      <c r="AS4" s="58">
        <v>6.9999999999999999E-4</v>
      </c>
      <c r="AT4" s="58">
        <v>6.9999999999999999E-4</v>
      </c>
      <c r="AU4" s="58" t="s">
        <v>322</v>
      </c>
      <c r="AV4" s="58" t="s">
        <v>308</v>
      </c>
      <c r="AW4" s="58" t="s">
        <v>315</v>
      </c>
      <c r="AX4" s="58" t="s">
        <v>316</v>
      </c>
      <c r="AY4" s="58" t="s">
        <v>309</v>
      </c>
      <c r="AZ4" s="58" t="s">
        <v>312</v>
      </c>
      <c r="BA4" s="58" t="s">
        <v>314</v>
      </c>
      <c r="BB4" s="58" t="s">
        <v>317</v>
      </c>
      <c r="BC4" s="58" t="s">
        <v>314</v>
      </c>
      <c r="BD4" s="58">
        <v>6.9999999999999999E-4</v>
      </c>
      <c r="BE4" s="58" t="s">
        <v>311</v>
      </c>
      <c r="BF4" s="58" t="s">
        <v>318</v>
      </c>
      <c r="BG4" s="58" t="s">
        <v>319</v>
      </c>
      <c r="BH4" s="58" t="s">
        <v>309</v>
      </c>
      <c r="BI4" s="58" t="s">
        <v>317</v>
      </c>
      <c r="BJ4" s="58" t="s">
        <v>320</v>
      </c>
      <c r="BK4" s="58" t="s">
        <v>308</v>
      </c>
      <c r="BL4" s="58" t="s">
        <v>325</v>
      </c>
      <c r="BM4" s="58">
        <v>5.7999999999999996E-3</v>
      </c>
      <c r="BN4" s="58">
        <v>0.373</v>
      </c>
      <c r="BO4" s="58">
        <v>6.0199999999999997E-2</v>
      </c>
      <c r="BP4" s="58" t="s">
        <v>309</v>
      </c>
      <c r="BQ4" s="58" t="s">
        <v>309</v>
      </c>
      <c r="BR4" s="58">
        <v>76.959999999999994</v>
      </c>
      <c r="BS4" s="58" t="s">
        <v>310</v>
      </c>
      <c r="BT4" s="58" t="s">
        <v>309</v>
      </c>
      <c r="BU4" s="58" t="s">
        <v>311</v>
      </c>
      <c r="BV4" s="58" t="s">
        <v>326</v>
      </c>
      <c r="BW4" s="58">
        <v>0.223</v>
      </c>
      <c r="BX4" s="58" t="s">
        <v>312</v>
      </c>
      <c r="BY4" s="58">
        <v>1.95</v>
      </c>
      <c r="BZ4" s="58">
        <v>2.06E-2</v>
      </c>
      <c r="CA4" s="58">
        <v>33.92</v>
      </c>
      <c r="CB4" s="58">
        <v>0.24279999999999999</v>
      </c>
      <c r="CC4" s="58" t="s">
        <v>309</v>
      </c>
      <c r="CD4" s="58">
        <v>168.2</v>
      </c>
      <c r="CE4" s="58" t="s">
        <v>309</v>
      </c>
      <c r="CF4" s="58">
        <v>0.1</v>
      </c>
      <c r="CG4" s="58" t="s">
        <v>309</v>
      </c>
      <c r="CH4" s="58" t="s">
        <v>309</v>
      </c>
      <c r="CI4" s="58" t="s">
        <v>313</v>
      </c>
      <c r="CJ4" s="58">
        <v>13.5</v>
      </c>
      <c r="CK4" s="58" t="s">
        <v>309</v>
      </c>
      <c r="CL4" s="58">
        <v>0.52410000000000001</v>
      </c>
      <c r="CM4" s="58" t="s">
        <v>314</v>
      </c>
      <c r="CN4" s="58" t="s">
        <v>309</v>
      </c>
      <c r="CO4" s="58">
        <v>6.9999999999999999E-4</v>
      </c>
      <c r="CP4" s="58">
        <v>6.9999999999999999E-4</v>
      </c>
      <c r="CQ4" s="58" t="s">
        <v>322</v>
      </c>
      <c r="CR4" s="58" t="s">
        <v>308</v>
      </c>
      <c r="CS4" s="58" t="s">
        <v>315</v>
      </c>
      <c r="CT4" s="58" t="s">
        <v>316</v>
      </c>
      <c r="CU4" s="58" t="s">
        <v>309</v>
      </c>
      <c r="CV4" s="58" t="s">
        <v>312</v>
      </c>
      <c r="CW4" s="58" t="s">
        <v>314</v>
      </c>
      <c r="CX4" s="58" t="s">
        <v>317</v>
      </c>
      <c r="CY4" s="58" t="s">
        <v>314</v>
      </c>
      <c r="CZ4" s="58">
        <v>6.9999999999999999E-4</v>
      </c>
      <c r="DA4" s="58" t="s">
        <v>311</v>
      </c>
      <c r="DB4" s="58" t="s">
        <v>318</v>
      </c>
      <c r="DC4" s="58" t="s">
        <v>319</v>
      </c>
      <c r="DD4" s="58" t="s">
        <v>309</v>
      </c>
      <c r="DE4" s="58" t="s">
        <v>317</v>
      </c>
      <c r="DF4" s="58" t="s">
        <v>320</v>
      </c>
    </row>
    <row r="5" spans="1:110" x14ac:dyDescent="0.55000000000000004">
      <c r="A5" s="56" t="s">
        <v>181</v>
      </c>
      <c r="B5" s="57">
        <v>116.1</v>
      </c>
      <c r="C5" s="57">
        <v>141.69999999999999</v>
      </c>
      <c r="D5" s="59" t="s">
        <v>304</v>
      </c>
      <c r="E5" s="58">
        <v>32.299999999999997</v>
      </c>
      <c r="F5" s="58" t="s">
        <v>305</v>
      </c>
      <c r="G5" s="58">
        <v>0.375</v>
      </c>
      <c r="H5" s="58">
        <v>26.6</v>
      </c>
      <c r="I5" s="58" t="s">
        <v>306</v>
      </c>
      <c r="J5" s="58" t="s">
        <v>305</v>
      </c>
      <c r="K5" s="58">
        <v>2.5230000000000001</v>
      </c>
      <c r="L5" s="58">
        <v>0.56999999999999995</v>
      </c>
      <c r="M5" s="58" t="s">
        <v>307</v>
      </c>
      <c r="N5" s="58" t="s">
        <v>305</v>
      </c>
      <c r="O5" s="58" t="s">
        <v>308</v>
      </c>
      <c r="P5" s="58">
        <v>8.9999999999999993E-3</v>
      </c>
      <c r="Q5" s="58">
        <v>2.3999999999999998E-3</v>
      </c>
      <c r="R5" s="58">
        <v>8.8999999999999996E-2</v>
      </c>
      <c r="S5" s="58">
        <v>1.6299999999999999E-2</v>
      </c>
      <c r="T5" s="58" t="s">
        <v>309</v>
      </c>
      <c r="U5" s="58" t="s">
        <v>309</v>
      </c>
      <c r="V5" s="58">
        <v>18.350000000000001</v>
      </c>
      <c r="W5" s="58" t="s">
        <v>310</v>
      </c>
      <c r="X5" s="58" t="s">
        <v>309</v>
      </c>
      <c r="Y5" s="58" t="s">
        <v>311</v>
      </c>
      <c r="Z5" s="58" t="s">
        <v>326</v>
      </c>
      <c r="AA5" s="58">
        <v>3.6999999999999998E-2</v>
      </c>
      <c r="AB5" s="58" t="s">
        <v>312</v>
      </c>
      <c r="AC5" s="58">
        <v>2.2000000000000002</v>
      </c>
      <c r="AD5" s="58">
        <v>1.18E-2</v>
      </c>
      <c r="AE5" s="58">
        <v>11.22</v>
      </c>
      <c r="AF5" s="58" t="s">
        <v>309</v>
      </c>
      <c r="AG5" s="58" t="s">
        <v>309</v>
      </c>
      <c r="AH5" s="58">
        <v>43.21</v>
      </c>
      <c r="AI5" s="58" t="s">
        <v>309</v>
      </c>
      <c r="AJ5" s="58">
        <v>0.11</v>
      </c>
      <c r="AK5" s="58" t="s">
        <v>309</v>
      </c>
      <c r="AL5" s="58" t="s">
        <v>309</v>
      </c>
      <c r="AM5" s="58" t="s">
        <v>313</v>
      </c>
      <c r="AN5" s="58">
        <v>11.8</v>
      </c>
      <c r="AO5" s="58" t="s">
        <v>309</v>
      </c>
      <c r="AP5" s="58">
        <v>0.12839999999999999</v>
      </c>
      <c r="AQ5" s="58" t="s">
        <v>314</v>
      </c>
      <c r="AR5" s="58" t="s">
        <v>309</v>
      </c>
      <c r="AS5" s="58" t="s">
        <v>309</v>
      </c>
      <c r="AT5" s="58">
        <v>2.2000000000000001E-3</v>
      </c>
      <c r="AU5" s="58" t="s">
        <v>322</v>
      </c>
      <c r="AV5" s="58" t="s">
        <v>308</v>
      </c>
      <c r="AW5" s="58" t="s">
        <v>315</v>
      </c>
      <c r="AX5" s="58" t="s">
        <v>316</v>
      </c>
      <c r="AY5" s="58" t="s">
        <v>309</v>
      </c>
      <c r="AZ5" s="58" t="s">
        <v>312</v>
      </c>
      <c r="BA5" s="58" t="s">
        <v>314</v>
      </c>
      <c r="BB5" s="58" t="s">
        <v>317</v>
      </c>
      <c r="BC5" s="58" t="s">
        <v>314</v>
      </c>
      <c r="BD5" s="58">
        <v>4.0000000000000002E-4</v>
      </c>
      <c r="BE5" s="58" t="s">
        <v>311</v>
      </c>
      <c r="BF5" s="58" t="s">
        <v>318</v>
      </c>
      <c r="BG5" s="58" t="s">
        <v>319</v>
      </c>
      <c r="BH5" s="58" t="s">
        <v>309</v>
      </c>
      <c r="BI5" s="58" t="s">
        <v>317</v>
      </c>
      <c r="BJ5" s="58" t="s">
        <v>320</v>
      </c>
      <c r="BK5" s="58" t="s">
        <v>308</v>
      </c>
      <c r="BL5" s="58">
        <v>2.8000000000000001E-2</v>
      </c>
      <c r="BM5" s="58">
        <v>2.3999999999999998E-3</v>
      </c>
      <c r="BN5" s="58">
        <v>8.8999999999999996E-2</v>
      </c>
      <c r="BO5" s="58">
        <v>1.6299999999999999E-2</v>
      </c>
      <c r="BP5" s="58" t="s">
        <v>309</v>
      </c>
      <c r="BQ5" s="58" t="s">
        <v>309</v>
      </c>
      <c r="BR5" s="58">
        <v>18.350000000000001</v>
      </c>
      <c r="BS5" s="58" t="s">
        <v>310</v>
      </c>
      <c r="BT5" s="58" t="s">
        <v>309</v>
      </c>
      <c r="BU5" s="58" t="s">
        <v>311</v>
      </c>
      <c r="BV5" s="58">
        <v>4.0000000000000002E-4</v>
      </c>
      <c r="BW5" s="58">
        <v>3.6999999999999998E-2</v>
      </c>
      <c r="BX5" s="58" t="s">
        <v>312</v>
      </c>
      <c r="BY5" s="58">
        <v>2.21</v>
      </c>
      <c r="BZ5" s="58">
        <v>1.23E-2</v>
      </c>
      <c r="CA5" s="58">
        <v>11.23</v>
      </c>
      <c r="CB5" s="58" t="s">
        <v>309</v>
      </c>
      <c r="CC5" s="58" t="s">
        <v>309</v>
      </c>
      <c r="CD5" s="58">
        <v>43.38</v>
      </c>
      <c r="CE5" s="58" t="s">
        <v>309</v>
      </c>
      <c r="CF5" s="58">
        <v>0.16</v>
      </c>
      <c r="CG5" s="58" t="s">
        <v>309</v>
      </c>
      <c r="CH5" s="58" t="s">
        <v>309</v>
      </c>
      <c r="CI5" s="58" t="s">
        <v>313</v>
      </c>
      <c r="CJ5" s="58">
        <v>12.2</v>
      </c>
      <c r="CK5" s="58" t="s">
        <v>309</v>
      </c>
      <c r="CL5" s="58">
        <v>0.12839999999999999</v>
      </c>
      <c r="CM5" s="58">
        <v>1.2999999999999999E-3</v>
      </c>
      <c r="CN5" s="58" t="s">
        <v>309</v>
      </c>
      <c r="CO5" s="58" t="s">
        <v>309</v>
      </c>
      <c r="CP5" s="58">
        <v>2.7000000000000001E-3</v>
      </c>
      <c r="CQ5" s="58">
        <v>1.2999999999999999E-2</v>
      </c>
      <c r="CR5" s="58" t="s">
        <v>308</v>
      </c>
      <c r="CS5" s="58" t="s">
        <v>315</v>
      </c>
      <c r="CT5" s="58" t="s">
        <v>316</v>
      </c>
      <c r="CU5" s="58" t="s">
        <v>309</v>
      </c>
      <c r="CV5" s="58" t="s">
        <v>312</v>
      </c>
      <c r="CW5" s="58" t="s">
        <v>314</v>
      </c>
      <c r="CX5" s="58" t="s">
        <v>317</v>
      </c>
      <c r="CY5" s="58" t="s">
        <v>314</v>
      </c>
      <c r="CZ5" s="58">
        <v>4.0000000000000002E-4</v>
      </c>
      <c r="DA5" s="58" t="s">
        <v>311</v>
      </c>
      <c r="DB5" s="58" t="s">
        <v>318</v>
      </c>
      <c r="DC5" s="58" t="s">
        <v>319</v>
      </c>
      <c r="DD5" s="58" t="s">
        <v>309</v>
      </c>
      <c r="DE5" s="58" t="s">
        <v>317</v>
      </c>
      <c r="DF5" s="58" t="s">
        <v>320</v>
      </c>
    </row>
    <row r="6" spans="1:110" x14ac:dyDescent="0.55000000000000004">
      <c r="A6" s="56" t="s">
        <v>182</v>
      </c>
      <c r="B6" s="57">
        <v>50.1</v>
      </c>
      <c r="C6" s="57">
        <v>61.1</v>
      </c>
      <c r="D6" s="59" t="s">
        <v>304</v>
      </c>
      <c r="E6" s="58">
        <v>3.3</v>
      </c>
      <c r="F6" s="58" t="s">
        <v>305</v>
      </c>
      <c r="G6" s="58">
        <v>8.3000000000000004E-2</v>
      </c>
      <c r="H6" s="58">
        <v>30.97</v>
      </c>
      <c r="I6" s="58" t="s">
        <v>306</v>
      </c>
      <c r="J6" s="58" t="s">
        <v>305</v>
      </c>
      <c r="K6" s="58">
        <v>7.2469999999999999</v>
      </c>
      <c r="L6" s="58">
        <v>1.637</v>
      </c>
      <c r="M6" s="58" t="s">
        <v>307</v>
      </c>
      <c r="N6" s="58" t="s">
        <v>305</v>
      </c>
      <c r="O6" s="58">
        <v>2.2000000000000001E-4</v>
      </c>
      <c r="P6" s="58">
        <v>2.7E-2</v>
      </c>
      <c r="Q6" s="58">
        <v>5.4899999999999997E-2</v>
      </c>
      <c r="R6" s="58">
        <v>6.5000000000000002E-2</v>
      </c>
      <c r="S6" s="58">
        <v>7.9600000000000004E-2</v>
      </c>
      <c r="T6" s="58" t="s">
        <v>309</v>
      </c>
      <c r="U6" s="58" t="s">
        <v>309</v>
      </c>
      <c r="V6" s="58">
        <v>19.600000000000001</v>
      </c>
      <c r="W6" s="58">
        <v>5.1000000000000004E-4</v>
      </c>
      <c r="X6" s="58">
        <v>2.2000000000000001E-3</v>
      </c>
      <c r="Y6" s="58" t="s">
        <v>311</v>
      </c>
      <c r="Z6" s="58">
        <v>1.9800000000000002E-2</v>
      </c>
      <c r="AA6" s="58">
        <v>0.14599999999999999</v>
      </c>
      <c r="AB6" s="58">
        <v>6.4000000000000005E-4</v>
      </c>
      <c r="AC6" s="58">
        <v>1.59</v>
      </c>
      <c r="AD6" s="58">
        <v>4.7999999999999996E-3</v>
      </c>
      <c r="AE6" s="58">
        <v>3.3639999999999999</v>
      </c>
      <c r="AF6" s="58">
        <v>9.0800000000000006E-2</v>
      </c>
      <c r="AG6" s="58" t="s">
        <v>309</v>
      </c>
      <c r="AH6" s="58">
        <v>11.47</v>
      </c>
      <c r="AI6" s="58">
        <v>8.0000000000000004E-4</v>
      </c>
      <c r="AJ6" s="58" t="s">
        <v>321</v>
      </c>
      <c r="AK6" s="58">
        <v>3.2000000000000002E-3</v>
      </c>
      <c r="AL6" s="58">
        <v>1.6400000000000001E-2</v>
      </c>
      <c r="AM6" s="58" t="s">
        <v>313</v>
      </c>
      <c r="AN6" s="58">
        <v>8.9</v>
      </c>
      <c r="AO6" s="58" t="s">
        <v>309</v>
      </c>
      <c r="AP6" s="58">
        <v>6.54E-2</v>
      </c>
      <c r="AQ6" s="58" t="s">
        <v>314</v>
      </c>
      <c r="AR6" s="58" t="s">
        <v>309</v>
      </c>
      <c r="AS6" s="58" t="s">
        <v>309</v>
      </c>
      <c r="AT6" s="58">
        <v>1E-3</v>
      </c>
      <c r="AU6" s="58">
        <v>3.3000000000000002E-2</v>
      </c>
      <c r="AV6" s="58" t="s">
        <v>308</v>
      </c>
      <c r="AW6" s="58" t="s">
        <v>315</v>
      </c>
      <c r="AX6" s="58" t="s">
        <v>316</v>
      </c>
      <c r="AY6" s="58" t="s">
        <v>309</v>
      </c>
      <c r="AZ6" s="58" t="s">
        <v>312</v>
      </c>
      <c r="BA6" s="58" t="s">
        <v>314</v>
      </c>
      <c r="BB6" s="58" t="s">
        <v>317</v>
      </c>
      <c r="BC6" s="58" t="s">
        <v>314</v>
      </c>
      <c r="BD6" s="58">
        <v>2.0999999999999999E-3</v>
      </c>
      <c r="BE6" s="58" t="s">
        <v>311</v>
      </c>
      <c r="BF6" s="58" t="s">
        <v>318</v>
      </c>
      <c r="BG6" s="58" t="s">
        <v>319</v>
      </c>
      <c r="BH6" s="58">
        <v>5.9999999999999995E-4</v>
      </c>
      <c r="BI6" s="58" t="s">
        <v>317</v>
      </c>
      <c r="BJ6" s="58" t="s">
        <v>320</v>
      </c>
      <c r="BK6" s="58">
        <v>6.4799999999999996E-3</v>
      </c>
      <c r="BL6" s="58">
        <v>6.3330000000000002</v>
      </c>
      <c r="BM6" s="58">
        <v>0.37709999999999999</v>
      </c>
      <c r="BN6" s="58">
        <v>6.5000000000000002E-2</v>
      </c>
      <c r="BO6" s="58">
        <v>8.3000000000000004E-2</v>
      </c>
      <c r="BP6" s="58" t="s">
        <v>309</v>
      </c>
      <c r="BQ6" s="58">
        <v>7.0000000000000001E-3</v>
      </c>
      <c r="BR6" s="58">
        <v>21.83</v>
      </c>
      <c r="BS6" s="58">
        <v>4.4900000000000001E-3</v>
      </c>
      <c r="BT6" s="58">
        <v>6.8999999999999999E-3</v>
      </c>
      <c r="BU6" s="58">
        <v>1.06E-2</v>
      </c>
      <c r="BV6" s="58">
        <v>0.58130000000000004</v>
      </c>
      <c r="BW6" s="58">
        <v>13.79</v>
      </c>
      <c r="BX6" s="58">
        <v>5.0000000000000001E-3</v>
      </c>
      <c r="BY6" s="58">
        <v>3.65</v>
      </c>
      <c r="BZ6" s="58">
        <v>1.1299999999999999E-2</v>
      </c>
      <c r="CA6" s="58">
        <v>7.2489999999999997</v>
      </c>
      <c r="CB6" s="58">
        <v>0.6875</v>
      </c>
      <c r="CC6" s="58" t="s">
        <v>309</v>
      </c>
      <c r="CD6" s="58">
        <v>11.63</v>
      </c>
      <c r="CE6" s="58">
        <v>6.0000000000000001E-3</v>
      </c>
      <c r="CF6" s="58">
        <v>0.17</v>
      </c>
      <c r="CG6" s="58">
        <v>0.4662</v>
      </c>
      <c r="CH6" s="58">
        <v>2.9700000000000001E-2</v>
      </c>
      <c r="CI6" s="58" t="s">
        <v>313</v>
      </c>
      <c r="CJ6" s="58">
        <v>17.399999999999999</v>
      </c>
      <c r="CK6" s="58" t="s">
        <v>309</v>
      </c>
      <c r="CL6" s="58">
        <v>7.46E-2</v>
      </c>
      <c r="CM6" s="58">
        <v>0.10970000000000001</v>
      </c>
      <c r="CN6" s="58" t="s">
        <v>309</v>
      </c>
      <c r="CO6" s="58">
        <v>2.9999999999999997E-4</v>
      </c>
      <c r="CP6" s="58">
        <v>2.2200000000000001E-2</v>
      </c>
      <c r="CQ6" s="58">
        <v>0.45200000000000001</v>
      </c>
      <c r="CR6" s="58">
        <v>5.7600000000000004E-3</v>
      </c>
      <c r="CS6" s="58">
        <v>3.5000000000000001E-3</v>
      </c>
      <c r="CT6" s="58">
        <v>2.0400000000000001E-3</v>
      </c>
      <c r="CU6" s="58">
        <v>6.9999999999999999E-4</v>
      </c>
      <c r="CV6" s="58" t="s">
        <v>312</v>
      </c>
      <c r="CW6" s="58">
        <v>2.8999999999999998E-3</v>
      </c>
      <c r="CX6" s="58" t="s">
        <v>317</v>
      </c>
      <c r="CY6" s="58" t="s">
        <v>314</v>
      </c>
      <c r="CZ6" s="58">
        <v>1.3599999999999999E-2</v>
      </c>
      <c r="DA6" s="58" t="s">
        <v>311</v>
      </c>
      <c r="DB6" s="58">
        <v>6.0000000000000001E-3</v>
      </c>
      <c r="DC6" s="58">
        <v>6.4000000000000005E-4</v>
      </c>
      <c r="DD6" s="58">
        <v>4.7999999999999996E-3</v>
      </c>
      <c r="DE6" s="58" t="s">
        <v>317</v>
      </c>
      <c r="DF6" s="58" t="s">
        <v>320</v>
      </c>
    </row>
    <row r="7" spans="1:110" x14ac:dyDescent="0.55000000000000004">
      <c r="A7" s="56" t="s">
        <v>183</v>
      </c>
      <c r="B7" s="57">
        <v>54.6</v>
      </c>
      <c r="C7" s="57">
        <v>66.599999999999994</v>
      </c>
      <c r="D7" s="59" t="s">
        <v>304</v>
      </c>
      <c r="E7" s="58">
        <v>3.3769999999999998</v>
      </c>
      <c r="F7" s="58" t="s">
        <v>305</v>
      </c>
      <c r="G7" s="58">
        <v>7.8E-2</v>
      </c>
      <c r="H7" s="58">
        <v>22.42</v>
      </c>
      <c r="I7" s="58" t="s">
        <v>306</v>
      </c>
      <c r="J7" s="58" t="s">
        <v>305</v>
      </c>
      <c r="K7" s="58">
        <v>2.2959999999999998</v>
      </c>
      <c r="L7" s="58">
        <v>0.51900000000000002</v>
      </c>
      <c r="M7" s="58" t="s">
        <v>307</v>
      </c>
      <c r="N7" s="58" t="s">
        <v>305</v>
      </c>
      <c r="O7" s="58" t="s">
        <v>308</v>
      </c>
      <c r="P7" s="58">
        <v>4.2000000000000003E-2</v>
      </c>
      <c r="Q7" s="58">
        <v>3.9E-2</v>
      </c>
      <c r="R7" s="58">
        <v>4.3999999999999997E-2</v>
      </c>
      <c r="S7" s="58">
        <v>2.8899999999999999E-2</v>
      </c>
      <c r="T7" s="58" t="s">
        <v>309</v>
      </c>
      <c r="U7" s="58" t="s">
        <v>309</v>
      </c>
      <c r="V7" s="58">
        <v>16.54</v>
      </c>
      <c r="W7" s="58">
        <v>1.9000000000000001E-4</v>
      </c>
      <c r="X7" s="58">
        <v>6.9999999999999999E-4</v>
      </c>
      <c r="Y7" s="58" t="s">
        <v>311</v>
      </c>
      <c r="Z7" s="58">
        <v>2.0400000000000001E-2</v>
      </c>
      <c r="AA7" s="58">
        <v>6.7000000000000004E-2</v>
      </c>
      <c r="AB7" s="58" t="s">
        <v>312</v>
      </c>
      <c r="AC7" s="58">
        <v>1.31</v>
      </c>
      <c r="AD7" s="58">
        <v>3.3999999999999998E-3</v>
      </c>
      <c r="AE7" s="58">
        <v>2.9039999999999999</v>
      </c>
      <c r="AF7" s="58">
        <v>3.5400000000000001E-2</v>
      </c>
      <c r="AG7" s="58" t="s">
        <v>309</v>
      </c>
      <c r="AH7" s="58">
        <v>7.96</v>
      </c>
      <c r="AI7" s="58" t="s">
        <v>309</v>
      </c>
      <c r="AJ7" s="58">
        <v>7.0000000000000007E-2</v>
      </c>
      <c r="AK7" s="58">
        <v>7.0000000000000001E-3</v>
      </c>
      <c r="AL7" s="58">
        <v>7.6E-3</v>
      </c>
      <c r="AM7" s="58" t="s">
        <v>313</v>
      </c>
      <c r="AN7" s="58">
        <v>8</v>
      </c>
      <c r="AO7" s="58" t="s">
        <v>309</v>
      </c>
      <c r="AP7" s="58">
        <v>5.7299999999999997E-2</v>
      </c>
      <c r="AQ7" s="58" t="s">
        <v>314</v>
      </c>
      <c r="AR7" s="58" t="s">
        <v>309</v>
      </c>
      <c r="AS7" s="58" t="s">
        <v>309</v>
      </c>
      <c r="AT7" s="58">
        <v>8.9999999999999998E-4</v>
      </c>
      <c r="AU7" s="58" t="s">
        <v>322</v>
      </c>
      <c r="AV7" s="58" t="s">
        <v>308</v>
      </c>
      <c r="AW7" s="58" t="s">
        <v>315</v>
      </c>
      <c r="AX7" s="58" t="s">
        <v>316</v>
      </c>
      <c r="AY7" s="58" t="s">
        <v>309</v>
      </c>
      <c r="AZ7" s="58" t="s">
        <v>312</v>
      </c>
      <c r="BA7" s="58" t="s">
        <v>314</v>
      </c>
      <c r="BB7" s="58" t="s">
        <v>317</v>
      </c>
      <c r="BC7" s="58" t="s">
        <v>314</v>
      </c>
      <c r="BD7" s="58">
        <v>1.2999999999999999E-3</v>
      </c>
      <c r="BE7" s="58" t="s">
        <v>311</v>
      </c>
      <c r="BF7" s="58" t="s">
        <v>318</v>
      </c>
      <c r="BG7" s="58" t="s">
        <v>319</v>
      </c>
      <c r="BH7" s="58">
        <v>4.0000000000000002E-4</v>
      </c>
      <c r="BI7" s="58" t="s">
        <v>317</v>
      </c>
      <c r="BJ7" s="58" t="s">
        <v>320</v>
      </c>
      <c r="BK7" s="58">
        <v>1.4400000000000001E-3</v>
      </c>
      <c r="BL7" s="58">
        <v>2.0049999999999999</v>
      </c>
      <c r="BM7" s="58">
        <v>9.5699999999999993E-2</v>
      </c>
      <c r="BN7" s="58">
        <v>4.7E-2</v>
      </c>
      <c r="BO7" s="58">
        <v>4.3700000000000003E-2</v>
      </c>
      <c r="BP7" s="58" t="s">
        <v>309</v>
      </c>
      <c r="BQ7" s="58">
        <v>2.3E-3</v>
      </c>
      <c r="BR7" s="58">
        <v>16.62</v>
      </c>
      <c r="BS7" s="58">
        <v>1.5399999999999999E-3</v>
      </c>
      <c r="BT7" s="58">
        <v>2.3E-3</v>
      </c>
      <c r="BU7" s="58">
        <v>3.3E-3</v>
      </c>
      <c r="BV7" s="58">
        <v>0.14729999999999999</v>
      </c>
      <c r="BW7" s="58">
        <v>3.91</v>
      </c>
      <c r="BX7" s="58">
        <v>9.7000000000000005E-4</v>
      </c>
      <c r="BY7" s="58">
        <v>1.93</v>
      </c>
      <c r="BZ7" s="58">
        <v>5.7999999999999996E-3</v>
      </c>
      <c r="CA7" s="58">
        <v>3.63</v>
      </c>
      <c r="CB7" s="58">
        <v>0.21360000000000001</v>
      </c>
      <c r="CC7" s="58" t="s">
        <v>309</v>
      </c>
      <c r="CD7" s="58">
        <v>7.96</v>
      </c>
      <c r="CE7" s="58">
        <v>1.8E-3</v>
      </c>
      <c r="CF7" s="58">
        <v>0.12</v>
      </c>
      <c r="CG7" s="58">
        <v>0.19769999999999999</v>
      </c>
      <c r="CH7" s="58">
        <v>1.21E-2</v>
      </c>
      <c r="CI7" s="58" t="s">
        <v>313</v>
      </c>
      <c r="CJ7" s="58">
        <v>10.9</v>
      </c>
      <c r="CK7" s="58" t="s">
        <v>309</v>
      </c>
      <c r="CL7" s="58">
        <v>5.8799999999999998E-2</v>
      </c>
      <c r="CM7" s="58">
        <v>3.0599999999999999E-2</v>
      </c>
      <c r="CN7" s="58" t="s">
        <v>309</v>
      </c>
      <c r="CO7" s="58" t="s">
        <v>309</v>
      </c>
      <c r="CP7" s="58">
        <v>7.0000000000000001E-3</v>
      </c>
      <c r="CQ7" s="58">
        <v>0.16400000000000001</v>
      </c>
      <c r="CR7" s="58">
        <v>3.0100000000000001E-3</v>
      </c>
      <c r="CS7" s="58">
        <v>1.1000000000000001E-3</v>
      </c>
      <c r="CT7" s="58">
        <v>6.8999999999999997E-4</v>
      </c>
      <c r="CU7" s="58">
        <v>4.0000000000000002E-4</v>
      </c>
      <c r="CV7" s="58" t="s">
        <v>312</v>
      </c>
      <c r="CW7" s="58">
        <v>1.4E-3</v>
      </c>
      <c r="CX7" s="58" t="s">
        <v>317</v>
      </c>
      <c r="CY7" s="58" t="s">
        <v>314</v>
      </c>
      <c r="CZ7" s="58">
        <v>5.5999999999999999E-3</v>
      </c>
      <c r="DA7" s="58" t="s">
        <v>311</v>
      </c>
      <c r="DB7" s="58" t="s">
        <v>318</v>
      </c>
      <c r="DC7" s="58" t="s">
        <v>319</v>
      </c>
      <c r="DD7" s="58">
        <v>2.2000000000000001E-3</v>
      </c>
      <c r="DE7" s="58" t="s">
        <v>317</v>
      </c>
      <c r="DF7" s="58" t="s">
        <v>320</v>
      </c>
    </row>
    <row r="8" spans="1:110" x14ac:dyDescent="0.55000000000000004">
      <c r="A8" s="56" t="s">
        <v>185</v>
      </c>
      <c r="B8" s="57">
        <v>54.4</v>
      </c>
      <c r="C8" s="57">
        <v>66.3</v>
      </c>
      <c r="D8" s="59" t="s">
        <v>304</v>
      </c>
      <c r="E8" s="58">
        <v>2.577</v>
      </c>
      <c r="F8" s="58" t="s">
        <v>305</v>
      </c>
      <c r="G8" s="58">
        <v>8.1000000000000003E-2</v>
      </c>
      <c r="H8" s="58">
        <v>29.09</v>
      </c>
      <c r="I8" s="58" t="s">
        <v>306</v>
      </c>
      <c r="J8" s="58" t="s">
        <v>305</v>
      </c>
      <c r="K8" s="58">
        <v>7.2569999999999997</v>
      </c>
      <c r="L8" s="58">
        <v>1.639</v>
      </c>
      <c r="M8" s="58" t="s">
        <v>307</v>
      </c>
      <c r="N8" s="58" t="s">
        <v>305</v>
      </c>
      <c r="O8" s="58">
        <v>6.0499999999999998E-3</v>
      </c>
      <c r="P8" s="58">
        <v>2.5999999999999999E-2</v>
      </c>
      <c r="Q8" s="58">
        <v>4.7100000000000003E-2</v>
      </c>
      <c r="R8" s="58">
        <v>0.05</v>
      </c>
      <c r="S8" s="58">
        <v>3.1E-2</v>
      </c>
      <c r="T8" s="58" t="s">
        <v>309</v>
      </c>
      <c r="U8" s="58" t="s">
        <v>309</v>
      </c>
      <c r="V8" s="58">
        <v>17.64</v>
      </c>
      <c r="W8" s="58">
        <v>2.1000000000000001E-4</v>
      </c>
      <c r="X8" s="58">
        <v>3.0000000000000001E-3</v>
      </c>
      <c r="Y8" s="58" t="s">
        <v>311</v>
      </c>
      <c r="Z8" s="58">
        <v>0.35289999999999999</v>
      </c>
      <c r="AA8" s="58">
        <v>0.06</v>
      </c>
      <c r="AB8" s="58">
        <v>5.0000000000000001E-4</v>
      </c>
      <c r="AC8" s="58">
        <v>1.27</v>
      </c>
      <c r="AD8" s="58">
        <v>3.8999999999999998E-3</v>
      </c>
      <c r="AE8" s="58">
        <v>2.9260000000000002</v>
      </c>
      <c r="AF8" s="58">
        <v>9.8799999999999999E-2</v>
      </c>
      <c r="AG8" s="58" t="s">
        <v>309</v>
      </c>
      <c r="AH8" s="58">
        <v>10.92</v>
      </c>
      <c r="AI8" s="58">
        <v>2E-3</v>
      </c>
      <c r="AJ8" s="58" t="s">
        <v>321</v>
      </c>
      <c r="AK8" s="58">
        <v>3.5000000000000001E-3</v>
      </c>
      <c r="AL8" s="58">
        <v>1.2200000000000001E-2</v>
      </c>
      <c r="AM8" s="58" t="s">
        <v>313</v>
      </c>
      <c r="AN8" s="58">
        <v>8</v>
      </c>
      <c r="AO8" s="58" t="s">
        <v>309</v>
      </c>
      <c r="AP8" s="58">
        <v>5.9900000000000002E-2</v>
      </c>
      <c r="AQ8" s="58" t="s">
        <v>314</v>
      </c>
      <c r="AR8" s="58" t="s">
        <v>309</v>
      </c>
      <c r="AS8" s="58" t="s">
        <v>309</v>
      </c>
      <c r="AT8" s="58">
        <v>8.0000000000000004E-4</v>
      </c>
      <c r="AU8" s="58" t="s">
        <v>322</v>
      </c>
      <c r="AV8" s="58" t="s">
        <v>308</v>
      </c>
      <c r="AW8" s="58" t="s">
        <v>315</v>
      </c>
      <c r="AX8" s="58" t="s">
        <v>316</v>
      </c>
      <c r="AY8" s="58" t="s">
        <v>309</v>
      </c>
      <c r="AZ8" s="58" t="s">
        <v>312</v>
      </c>
      <c r="BA8" s="58" t="s">
        <v>314</v>
      </c>
      <c r="BB8" s="58" t="s">
        <v>317</v>
      </c>
      <c r="BC8" s="58" t="s">
        <v>314</v>
      </c>
      <c r="BD8" s="58">
        <v>1.8E-3</v>
      </c>
      <c r="BE8" s="58" t="s">
        <v>311</v>
      </c>
      <c r="BF8" s="58" t="s">
        <v>318</v>
      </c>
      <c r="BG8" s="58" t="s">
        <v>319</v>
      </c>
      <c r="BH8" s="58">
        <v>5.9999999999999995E-4</v>
      </c>
      <c r="BI8" s="58" t="s">
        <v>317</v>
      </c>
      <c r="BJ8" s="58" t="s">
        <v>320</v>
      </c>
      <c r="BK8" s="58">
        <v>1.358E-2</v>
      </c>
      <c r="BL8" s="58">
        <v>7.3739999999999997</v>
      </c>
      <c r="BM8" s="58">
        <v>0.37519999999999998</v>
      </c>
      <c r="BN8" s="58">
        <v>5.2999999999999999E-2</v>
      </c>
      <c r="BO8" s="58">
        <v>9.5500000000000002E-2</v>
      </c>
      <c r="BP8" s="58" t="s">
        <v>309</v>
      </c>
      <c r="BQ8" s="58">
        <v>7.4999999999999997E-3</v>
      </c>
      <c r="BR8" s="58">
        <v>22.41</v>
      </c>
      <c r="BS8" s="58">
        <v>7.9900000000000006E-3</v>
      </c>
      <c r="BT8" s="58">
        <v>9.1000000000000004E-3</v>
      </c>
      <c r="BU8" s="58">
        <v>1.2E-2</v>
      </c>
      <c r="BV8" s="58">
        <v>0.95469999999999999</v>
      </c>
      <c r="BW8" s="58">
        <v>17.46</v>
      </c>
      <c r="BX8" s="58">
        <v>5.4900000000000001E-3</v>
      </c>
      <c r="BY8" s="58">
        <v>3.81</v>
      </c>
      <c r="BZ8" s="58">
        <v>1.0699999999999999E-2</v>
      </c>
      <c r="CA8" s="58">
        <v>7.1349999999999998</v>
      </c>
      <c r="CB8" s="58">
        <v>0.97650000000000003</v>
      </c>
      <c r="CC8" s="58" t="s">
        <v>309</v>
      </c>
      <c r="CD8" s="58">
        <v>10.92</v>
      </c>
      <c r="CE8" s="58">
        <v>7.6E-3</v>
      </c>
      <c r="CF8" s="58">
        <v>0.18</v>
      </c>
      <c r="CG8" s="58">
        <v>0.66</v>
      </c>
      <c r="CH8" s="58">
        <v>2.92E-2</v>
      </c>
      <c r="CI8" s="58">
        <v>9.1999999999999998E-3</v>
      </c>
      <c r="CJ8" s="58">
        <v>16.5</v>
      </c>
      <c r="CK8" s="58" t="s">
        <v>309</v>
      </c>
      <c r="CL8" s="58">
        <v>7.2900000000000006E-2</v>
      </c>
      <c r="CM8" s="58">
        <v>9.6799999999999997E-2</v>
      </c>
      <c r="CN8" s="58">
        <v>2.9999999999999997E-4</v>
      </c>
      <c r="CO8" s="58" t="s">
        <v>309</v>
      </c>
      <c r="CP8" s="58">
        <v>2.52E-2</v>
      </c>
      <c r="CQ8" s="58">
        <v>0.79200000000000004</v>
      </c>
      <c r="CR8" s="58">
        <v>5.9699999999999996E-3</v>
      </c>
      <c r="CS8" s="58">
        <v>4.3E-3</v>
      </c>
      <c r="CT8" s="58">
        <v>2.2200000000000002E-3</v>
      </c>
      <c r="CU8" s="58">
        <v>8.0000000000000004E-4</v>
      </c>
      <c r="CV8" s="58" t="s">
        <v>312</v>
      </c>
      <c r="CW8" s="58">
        <v>3.0000000000000001E-3</v>
      </c>
      <c r="CX8" s="58" t="s">
        <v>317</v>
      </c>
      <c r="CY8" s="58" t="s">
        <v>314</v>
      </c>
      <c r="CZ8" s="58">
        <v>1.6299999999999999E-2</v>
      </c>
      <c r="DA8" s="58" t="s">
        <v>311</v>
      </c>
      <c r="DB8" s="58" t="s">
        <v>318</v>
      </c>
      <c r="DC8" s="58">
        <v>4.4999999999999999E-4</v>
      </c>
      <c r="DD8" s="58">
        <v>6.1999999999999998E-3</v>
      </c>
      <c r="DE8" s="58" t="s">
        <v>317</v>
      </c>
      <c r="DF8" s="58" t="s">
        <v>320</v>
      </c>
    </row>
    <row r="9" spans="1:110" x14ac:dyDescent="0.55000000000000004">
      <c r="A9" s="56" t="s">
        <v>186</v>
      </c>
      <c r="B9" s="57">
        <v>79.400000000000006</v>
      </c>
      <c r="C9" s="57">
        <v>96.9</v>
      </c>
      <c r="D9" s="59" t="s">
        <v>304</v>
      </c>
      <c r="E9" s="58">
        <v>57.78</v>
      </c>
      <c r="F9" s="58" t="s">
        <v>305</v>
      </c>
      <c r="G9" s="58">
        <v>0.29699999999999999</v>
      </c>
      <c r="H9" s="58">
        <v>288.2</v>
      </c>
      <c r="I9" s="58" t="s">
        <v>306</v>
      </c>
      <c r="J9" s="58" t="s">
        <v>305</v>
      </c>
      <c r="K9" s="58" t="s">
        <v>323</v>
      </c>
      <c r="L9" s="58" t="s">
        <v>324</v>
      </c>
      <c r="M9" s="58" t="s">
        <v>307</v>
      </c>
      <c r="N9" s="58" t="s">
        <v>305</v>
      </c>
      <c r="O9" s="58" t="s">
        <v>308</v>
      </c>
      <c r="P9" s="58" t="s">
        <v>325</v>
      </c>
      <c r="Q9" s="58">
        <v>5.0000000000000001E-4</v>
      </c>
      <c r="R9" s="58">
        <v>0.152</v>
      </c>
      <c r="S9" s="58">
        <v>7.5700000000000003E-2</v>
      </c>
      <c r="T9" s="58" t="s">
        <v>309</v>
      </c>
      <c r="U9" s="58" t="s">
        <v>309</v>
      </c>
      <c r="V9" s="58">
        <v>72.239999999999995</v>
      </c>
      <c r="W9" s="58" t="s">
        <v>310</v>
      </c>
      <c r="X9" s="58" t="s">
        <v>309</v>
      </c>
      <c r="Y9" s="58" t="s">
        <v>311</v>
      </c>
      <c r="Z9" s="58">
        <v>5.0000000000000001E-4</v>
      </c>
      <c r="AA9" s="58" t="s">
        <v>327</v>
      </c>
      <c r="AB9" s="58" t="s">
        <v>312</v>
      </c>
      <c r="AC9" s="58">
        <v>2.0299999999999998</v>
      </c>
      <c r="AD9" s="58">
        <v>3.1800000000000002E-2</v>
      </c>
      <c r="AE9" s="58">
        <v>23.6</v>
      </c>
      <c r="AF9" s="58">
        <v>3.0000000000000001E-3</v>
      </c>
      <c r="AG9" s="58" t="s">
        <v>309</v>
      </c>
      <c r="AH9" s="58">
        <v>75.819999999999993</v>
      </c>
      <c r="AI9" s="58" t="s">
        <v>309</v>
      </c>
      <c r="AJ9" s="58" t="s">
        <v>321</v>
      </c>
      <c r="AK9" s="58" t="s">
        <v>309</v>
      </c>
      <c r="AL9" s="58" t="s">
        <v>309</v>
      </c>
      <c r="AM9" s="58" t="s">
        <v>313</v>
      </c>
      <c r="AN9" s="58">
        <v>9.6999999999999993</v>
      </c>
      <c r="AO9" s="58" t="s">
        <v>309</v>
      </c>
      <c r="AP9" s="58">
        <v>0.61829999999999996</v>
      </c>
      <c r="AQ9" s="58" t="s">
        <v>314</v>
      </c>
      <c r="AR9" s="58" t="s">
        <v>309</v>
      </c>
      <c r="AS9" s="58">
        <v>5.0000000000000001E-4</v>
      </c>
      <c r="AT9" s="58">
        <v>1.6000000000000001E-3</v>
      </c>
      <c r="AU9" s="58" t="s">
        <v>322</v>
      </c>
      <c r="AV9" s="58" t="s">
        <v>308</v>
      </c>
      <c r="AW9" s="58" t="s">
        <v>315</v>
      </c>
      <c r="AX9" s="58" t="s">
        <v>316</v>
      </c>
      <c r="AY9" s="58" t="s">
        <v>309</v>
      </c>
      <c r="AZ9" s="58" t="s">
        <v>312</v>
      </c>
      <c r="BA9" s="58" t="s">
        <v>314</v>
      </c>
      <c r="BB9" s="58" t="s">
        <v>317</v>
      </c>
      <c r="BC9" s="58" t="s">
        <v>314</v>
      </c>
      <c r="BD9" s="58">
        <v>4.0000000000000002E-4</v>
      </c>
      <c r="BE9" s="58" t="s">
        <v>311</v>
      </c>
      <c r="BF9" s="58" t="s">
        <v>318</v>
      </c>
      <c r="BG9" s="58" t="s">
        <v>319</v>
      </c>
      <c r="BH9" s="58" t="s">
        <v>309</v>
      </c>
      <c r="BI9" s="58" t="s">
        <v>317</v>
      </c>
      <c r="BJ9" s="58" t="s">
        <v>320</v>
      </c>
      <c r="BK9" s="58" t="s">
        <v>308</v>
      </c>
      <c r="BL9" s="58">
        <v>1.2E-2</v>
      </c>
      <c r="BM9" s="58">
        <v>5.0000000000000001E-4</v>
      </c>
      <c r="BN9" s="58">
        <v>0.154</v>
      </c>
      <c r="BO9" s="58">
        <v>7.5700000000000003E-2</v>
      </c>
      <c r="BP9" s="58" t="s">
        <v>309</v>
      </c>
      <c r="BQ9" s="58" t="s">
        <v>309</v>
      </c>
      <c r="BR9" s="58">
        <v>74.349999999999994</v>
      </c>
      <c r="BS9" s="58" t="s">
        <v>310</v>
      </c>
      <c r="BT9" s="58" t="s">
        <v>309</v>
      </c>
      <c r="BU9" s="58" t="s">
        <v>311</v>
      </c>
      <c r="BV9" s="58">
        <v>5.9999999999999995E-4</v>
      </c>
      <c r="BW9" s="58">
        <v>4.4999999999999998E-2</v>
      </c>
      <c r="BX9" s="58" t="s">
        <v>312</v>
      </c>
      <c r="BY9" s="58">
        <v>2.09</v>
      </c>
      <c r="BZ9" s="58">
        <v>3.1800000000000002E-2</v>
      </c>
      <c r="CA9" s="58">
        <v>23.67</v>
      </c>
      <c r="CB9" s="58">
        <v>7.0000000000000001E-3</v>
      </c>
      <c r="CC9" s="58" t="s">
        <v>309</v>
      </c>
      <c r="CD9" s="58">
        <v>75.819999999999993</v>
      </c>
      <c r="CE9" s="58" t="s">
        <v>309</v>
      </c>
      <c r="CF9" s="58" t="s">
        <v>321</v>
      </c>
      <c r="CG9" s="58" t="s">
        <v>309</v>
      </c>
      <c r="CH9" s="58" t="s">
        <v>309</v>
      </c>
      <c r="CI9" s="58" t="s">
        <v>313</v>
      </c>
      <c r="CJ9" s="58">
        <v>9.9</v>
      </c>
      <c r="CK9" s="58" t="s">
        <v>309</v>
      </c>
      <c r="CL9" s="58">
        <v>0.61829999999999996</v>
      </c>
      <c r="CM9" s="58" t="s">
        <v>314</v>
      </c>
      <c r="CN9" s="58" t="s">
        <v>309</v>
      </c>
      <c r="CO9" s="58">
        <v>5.0000000000000001E-4</v>
      </c>
      <c r="CP9" s="58">
        <v>1.6000000000000001E-3</v>
      </c>
      <c r="CQ9" s="58">
        <v>1.4E-2</v>
      </c>
      <c r="CR9" s="58" t="s">
        <v>308</v>
      </c>
      <c r="CS9" s="58" t="s">
        <v>315</v>
      </c>
      <c r="CT9" s="58" t="s">
        <v>316</v>
      </c>
      <c r="CU9" s="58" t="s">
        <v>309</v>
      </c>
      <c r="CV9" s="58" t="s">
        <v>312</v>
      </c>
      <c r="CW9" s="58" t="s">
        <v>314</v>
      </c>
      <c r="CX9" s="58" t="s">
        <v>317</v>
      </c>
      <c r="CY9" s="58" t="s">
        <v>314</v>
      </c>
      <c r="CZ9" s="58">
        <v>5.0000000000000001E-4</v>
      </c>
      <c r="DA9" s="58" t="s">
        <v>311</v>
      </c>
      <c r="DB9" s="58" t="s">
        <v>318</v>
      </c>
      <c r="DC9" s="58" t="s">
        <v>319</v>
      </c>
      <c r="DD9" s="58" t="s">
        <v>309</v>
      </c>
      <c r="DE9" s="58" t="s">
        <v>317</v>
      </c>
      <c r="DF9" s="58" t="s">
        <v>320</v>
      </c>
    </row>
    <row r="10" spans="1:110" x14ac:dyDescent="0.55000000000000004">
      <c r="A10" s="56" t="s">
        <v>187</v>
      </c>
      <c r="B10" s="57">
        <v>57.4</v>
      </c>
      <c r="C10" s="57">
        <v>70.099999999999994</v>
      </c>
      <c r="D10" s="59" t="s">
        <v>304</v>
      </c>
      <c r="E10" s="58">
        <v>2.8290000000000002</v>
      </c>
      <c r="F10" s="58" t="s">
        <v>305</v>
      </c>
      <c r="G10" s="58">
        <v>0.115</v>
      </c>
      <c r="H10" s="58">
        <v>32.159999999999997</v>
      </c>
      <c r="I10" s="58" t="s">
        <v>306</v>
      </c>
      <c r="J10" s="58" t="s">
        <v>305</v>
      </c>
      <c r="K10" s="58">
        <v>8.1189999999999998</v>
      </c>
      <c r="L10" s="58">
        <v>1.8340000000000001</v>
      </c>
      <c r="M10" s="58">
        <v>8.2000000000000003E-2</v>
      </c>
      <c r="N10" s="58">
        <v>2.5000000000000001E-2</v>
      </c>
      <c r="O10" s="58">
        <v>6.0499999999999998E-3</v>
      </c>
      <c r="P10" s="58">
        <v>2.5999999999999999E-2</v>
      </c>
      <c r="Q10" s="58">
        <v>5.7799999999999997E-2</v>
      </c>
      <c r="R10" s="58">
        <v>6.2E-2</v>
      </c>
      <c r="S10" s="58">
        <v>8.6400000000000005E-2</v>
      </c>
      <c r="T10" s="58" t="s">
        <v>309</v>
      </c>
      <c r="U10" s="58" t="s">
        <v>309</v>
      </c>
      <c r="V10" s="58">
        <v>19.36</v>
      </c>
      <c r="W10" s="58">
        <v>5.6999999999999998E-4</v>
      </c>
      <c r="X10" s="58">
        <v>3.3999999999999998E-3</v>
      </c>
      <c r="Y10" s="58" t="s">
        <v>311</v>
      </c>
      <c r="Z10" s="58">
        <v>0.36</v>
      </c>
      <c r="AA10" s="58">
        <v>0.05</v>
      </c>
      <c r="AB10" s="58">
        <v>2.4000000000000001E-4</v>
      </c>
      <c r="AC10" s="58">
        <v>1.44</v>
      </c>
      <c r="AD10" s="58">
        <v>4.0000000000000001E-3</v>
      </c>
      <c r="AE10" s="58">
        <v>3.0880000000000001</v>
      </c>
      <c r="AF10" s="58">
        <v>0.12239999999999999</v>
      </c>
      <c r="AG10" s="58" t="s">
        <v>309</v>
      </c>
      <c r="AH10" s="58">
        <v>11.51</v>
      </c>
      <c r="AI10" s="58">
        <v>2.0999999999999999E-3</v>
      </c>
      <c r="AJ10" s="58" t="s">
        <v>321</v>
      </c>
      <c r="AK10" s="58">
        <v>2.3999999999999998E-3</v>
      </c>
      <c r="AL10" s="58">
        <v>1.4800000000000001E-2</v>
      </c>
      <c r="AM10" s="58" t="s">
        <v>313</v>
      </c>
      <c r="AN10" s="58">
        <v>7.8</v>
      </c>
      <c r="AO10" s="58" t="s">
        <v>309</v>
      </c>
      <c r="AP10" s="58">
        <v>6.4399999999999999E-2</v>
      </c>
      <c r="AQ10" s="58" t="s">
        <v>314</v>
      </c>
      <c r="AR10" s="58" t="s">
        <v>309</v>
      </c>
      <c r="AS10" s="58" t="s">
        <v>309</v>
      </c>
      <c r="AT10" s="58">
        <v>8.0000000000000004E-4</v>
      </c>
      <c r="AU10" s="58">
        <v>2.5999999999999999E-2</v>
      </c>
      <c r="AV10" s="58" t="s">
        <v>308</v>
      </c>
      <c r="AW10" s="58" t="s">
        <v>315</v>
      </c>
      <c r="AX10" s="58" t="s">
        <v>316</v>
      </c>
      <c r="AY10" s="58" t="s">
        <v>309</v>
      </c>
      <c r="AZ10" s="58" t="s">
        <v>312</v>
      </c>
      <c r="BA10" s="58" t="s">
        <v>314</v>
      </c>
      <c r="BB10" s="58" t="s">
        <v>317</v>
      </c>
      <c r="BC10" s="58" t="s">
        <v>314</v>
      </c>
      <c r="BD10" s="58">
        <v>2.0999999999999999E-3</v>
      </c>
      <c r="BE10" s="58" t="s">
        <v>311</v>
      </c>
      <c r="BF10" s="58" t="s">
        <v>318</v>
      </c>
      <c r="BG10" s="58" t="s">
        <v>319</v>
      </c>
      <c r="BH10" s="58">
        <v>5.9999999999999995E-4</v>
      </c>
      <c r="BI10" s="58" t="s">
        <v>317</v>
      </c>
      <c r="BJ10" s="58" t="s">
        <v>320</v>
      </c>
      <c r="BK10" s="58">
        <v>1.4500000000000001E-2</v>
      </c>
      <c r="BL10" s="58">
        <v>8.0920000000000005</v>
      </c>
      <c r="BM10" s="58">
        <v>0.4345</v>
      </c>
      <c r="BN10" s="58">
        <v>6.2E-2</v>
      </c>
      <c r="BO10" s="58">
        <v>0.1045</v>
      </c>
      <c r="BP10" s="58" t="s">
        <v>309</v>
      </c>
      <c r="BQ10" s="58">
        <v>8.0000000000000002E-3</v>
      </c>
      <c r="BR10" s="58">
        <v>24.34</v>
      </c>
      <c r="BS10" s="58">
        <v>9.5099999999999994E-3</v>
      </c>
      <c r="BT10" s="58">
        <v>1.0200000000000001E-2</v>
      </c>
      <c r="BU10" s="58">
        <v>1.3599999999999999E-2</v>
      </c>
      <c r="BV10" s="58">
        <v>1.0109999999999999</v>
      </c>
      <c r="BW10" s="58">
        <v>19.86</v>
      </c>
      <c r="BX10" s="58">
        <v>5.0600000000000003E-3</v>
      </c>
      <c r="BY10" s="58">
        <v>4.04</v>
      </c>
      <c r="BZ10" s="58">
        <v>1.21E-2</v>
      </c>
      <c r="CA10" s="58">
        <v>7.8090000000000002</v>
      </c>
      <c r="CB10" s="58">
        <v>1.07</v>
      </c>
      <c r="CC10" s="58" t="s">
        <v>309</v>
      </c>
      <c r="CD10" s="58">
        <v>11.51</v>
      </c>
      <c r="CE10" s="58">
        <v>7.9000000000000008E-3</v>
      </c>
      <c r="CF10" s="58">
        <v>0.21</v>
      </c>
      <c r="CG10" s="58">
        <v>0.73360000000000003</v>
      </c>
      <c r="CH10" s="58">
        <v>3.3599999999999998E-2</v>
      </c>
      <c r="CI10" s="58">
        <v>1.0200000000000001E-2</v>
      </c>
      <c r="CJ10" s="58">
        <v>18</v>
      </c>
      <c r="CK10" s="58">
        <v>2.9999999999999997E-4</v>
      </c>
      <c r="CL10" s="58">
        <v>7.51E-2</v>
      </c>
      <c r="CM10" s="58">
        <v>0.1114</v>
      </c>
      <c r="CN10" s="58">
        <v>2.9999999999999997E-4</v>
      </c>
      <c r="CO10" s="58" t="s">
        <v>309</v>
      </c>
      <c r="CP10" s="58">
        <v>2.93E-2</v>
      </c>
      <c r="CQ10" s="58">
        <v>0.91300000000000003</v>
      </c>
      <c r="CR10" s="58">
        <v>6.9899999999999997E-3</v>
      </c>
      <c r="CS10" s="58">
        <v>4.8999999999999998E-3</v>
      </c>
      <c r="CT10" s="58">
        <v>2.5799999999999998E-3</v>
      </c>
      <c r="CU10" s="58">
        <v>8.0000000000000004E-4</v>
      </c>
      <c r="CV10" s="58" t="s">
        <v>312</v>
      </c>
      <c r="CW10" s="58">
        <v>3.5000000000000001E-3</v>
      </c>
      <c r="CX10" s="58" t="s">
        <v>317</v>
      </c>
      <c r="CY10" s="58" t="s">
        <v>314</v>
      </c>
      <c r="CZ10" s="58">
        <v>1.7999999999999999E-2</v>
      </c>
      <c r="DA10" s="58" t="s">
        <v>311</v>
      </c>
      <c r="DB10" s="58" t="s">
        <v>318</v>
      </c>
      <c r="DC10" s="58">
        <v>5.6999999999999998E-4</v>
      </c>
      <c r="DD10" s="58">
        <v>6.6E-3</v>
      </c>
      <c r="DE10" s="58" t="s">
        <v>317</v>
      </c>
      <c r="DF10" s="58" t="s">
        <v>320</v>
      </c>
    </row>
    <row r="11" spans="1:110" x14ac:dyDescent="0.55000000000000004">
      <c r="A11" s="56" t="s">
        <v>189</v>
      </c>
      <c r="B11" s="57">
        <v>53.3</v>
      </c>
      <c r="C11" s="57">
        <v>65</v>
      </c>
      <c r="D11" s="59" t="s">
        <v>304</v>
      </c>
      <c r="E11" s="58">
        <v>5.5469999999999997</v>
      </c>
      <c r="F11" s="58" t="s">
        <v>305</v>
      </c>
      <c r="G11" s="58">
        <v>0.10299999999999999</v>
      </c>
      <c r="H11" s="58">
        <v>34.590000000000003</v>
      </c>
      <c r="I11" s="58" t="s">
        <v>306</v>
      </c>
      <c r="J11" s="58" t="s">
        <v>305</v>
      </c>
      <c r="K11" s="58">
        <v>6.7030000000000003</v>
      </c>
      <c r="L11" s="58">
        <v>1.514</v>
      </c>
      <c r="M11" s="58" t="s">
        <v>307</v>
      </c>
      <c r="N11" s="58" t="s">
        <v>305</v>
      </c>
      <c r="O11" s="58" t="s">
        <v>308</v>
      </c>
      <c r="P11" s="58">
        <v>2.5999999999999999E-2</v>
      </c>
      <c r="Q11" s="58">
        <v>4.9399999999999999E-2</v>
      </c>
      <c r="R11" s="58">
        <v>5.8000000000000003E-2</v>
      </c>
      <c r="S11" s="58">
        <v>3.6200000000000003E-2</v>
      </c>
      <c r="T11" s="58" t="s">
        <v>309</v>
      </c>
      <c r="U11" s="58" t="s">
        <v>309</v>
      </c>
      <c r="V11" s="58">
        <v>20.88</v>
      </c>
      <c r="W11" s="58">
        <v>2.5999999999999998E-4</v>
      </c>
      <c r="X11" s="58">
        <v>1.6999999999999999E-3</v>
      </c>
      <c r="Y11" s="58" t="s">
        <v>311</v>
      </c>
      <c r="Z11" s="58">
        <v>1.5299999999999999E-2</v>
      </c>
      <c r="AA11" s="58">
        <v>5.6000000000000001E-2</v>
      </c>
      <c r="AB11" s="58">
        <v>3.8000000000000002E-4</v>
      </c>
      <c r="AC11" s="58">
        <v>1.53</v>
      </c>
      <c r="AD11" s="58">
        <v>4.4999999999999997E-3</v>
      </c>
      <c r="AE11" s="58">
        <v>3.6179999999999999</v>
      </c>
      <c r="AF11" s="58">
        <v>5.8900000000000001E-2</v>
      </c>
      <c r="AG11" s="58" t="s">
        <v>309</v>
      </c>
      <c r="AH11" s="58">
        <v>12.78</v>
      </c>
      <c r="AI11" s="58">
        <v>5.0000000000000001E-4</v>
      </c>
      <c r="AJ11" s="58" t="s">
        <v>321</v>
      </c>
      <c r="AK11" s="58">
        <v>2.3999999999999998E-3</v>
      </c>
      <c r="AL11" s="58">
        <v>1.43E-2</v>
      </c>
      <c r="AM11" s="58" t="s">
        <v>313</v>
      </c>
      <c r="AN11" s="58">
        <v>8.8000000000000007</v>
      </c>
      <c r="AO11" s="58" t="s">
        <v>309</v>
      </c>
      <c r="AP11" s="58">
        <v>7.22E-2</v>
      </c>
      <c r="AQ11" s="58" t="s">
        <v>314</v>
      </c>
      <c r="AR11" s="58" t="s">
        <v>309</v>
      </c>
      <c r="AS11" s="58" t="s">
        <v>309</v>
      </c>
      <c r="AT11" s="58">
        <v>8.9999999999999998E-4</v>
      </c>
      <c r="AU11" s="58" t="s">
        <v>322</v>
      </c>
      <c r="AV11" s="58" t="s">
        <v>308</v>
      </c>
      <c r="AW11" s="58" t="s">
        <v>315</v>
      </c>
      <c r="AX11" s="58" t="s">
        <v>316</v>
      </c>
      <c r="AY11" s="58" t="s">
        <v>309</v>
      </c>
      <c r="AZ11" s="58" t="s">
        <v>312</v>
      </c>
      <c r="BA11" s="58" t="s">
        <v>314</v>
      </c>
      <c r="BB11" s="58" t="s">
        <v>317</v>
      </c>
      <c r="BC11" s="58" t="s">
        <v>314</v>
      </c>
      <c r="BD11" s="58">
        <v>1.6999999999999999E-3</v>
      </c>
      <c r="BE11" s="58" t="s">
        <v>311</v>
      </c>
      <c r="BF11" s="58" t="s">
        <v>318</v>
      </c>
      <c r="BG11" s="58" t="s">
        <v>319</v>
      </c>
      <c r="BH11" s="58">
        <v>5.9999999999999995E-4</v>
      </c>
      <c r="BI11" s="58" t="s">
        <v>317</v>
      </c>
      <c r="BJ11" s="58" t="s">
        <v>320</v>
      </c>
      <c r="BK11" s="58">
        <v>4.0099999999999997E-3</v>
      </c>
      <c r="BL11" s="58">
        <v>4.8460000000000001</v>
      </c>
      <c r="BM11" s="58">
        <v>0.25269999999999998</v>
      </c>
      <c r="BN11" s="58">
        <v>5.8000000000000003E-2</v>
      </c>
      <c r="BO11" s="58">
        <v>7.1499999999999994E-2</v>
      </c>
      <c r="BP11" s="58" t="s">
        <v>309</v>
      </c>
      <c r="BQ11" s="58">
        <v>4.7999999999999996E-3</v>
      </c>
      <c r="BR11" s="58">
        <v>20.88</v>
      </c>
      <c r="BS11" s="58">
        <v>3.16E-3</v>
      </c>
      <c r="BT11" s="58">
        <v>4.8999999999999998E-3</v>
      </c>
      <c r="BU11" s="58">
        <v>7.4999999999999997E-3</v>
      </c>
      <c r="BV11" s="58">
        <v>0.37569999999999998</v>
      </c>
      <c r="BW11" s="58">
        <v>10.039999999999999</v>
      </c>
      <c r="BX11" s="58">
        <v>3.62E-3</v>
      </c>
      <c r="BY11" s="58">
        <v>3.05</v>
      </c>
      <c r="BZ11" s="58">
        <v>9.1000000000000004E-3</v>
      </c>
      <c r="CA11" s="58">
        <v>6.23</v>
      </c>
      <c r="CB11" s="58">
        <v>0.51470000000000005</v>
      </c>
      <c r="CC11" s="58" t="s">
        <v>309</v>
      </c>
      <c r="CD11" s="58">
        <v>12.78</v>
      </c>
      <c r="CE11" s="58">
        <v>4.0000000000000001E-3</v>
      </c>
      <c r="CF11" s="58">
        <v>0.15</v>
      </c>
      <c r="CG11" s="58">
        <v>0.34860000000000002</v>
      </c>
      <c r="CH11" s="58">
        <v>2.2800000000000001E-2</v>
      </c>
      <c r="CI11" s="58" t="s">
        <v>313</v>
      </c>
      <c r="CJ11" s="58">
        <v>15.2</v>
      </c>
      <c r="CK11" s="58" t="s">
        <v>309</v>
      </c>
      <c r="CL11" s="58">
        <v>7.4200000000000002E-2</v>
      </c>
      <c r="CM11" s="58">
        <v>7.3899999999999993E-2</v>
      </c>
      <c r="CN11" s="58" t="s">
        <v>309</v>
      </c>
      <c r="CO11" s="58" t="s">
        <v>309</v>
      </c>
      <c r="CP11" s="58">
        <v>1.67E-2</v>
      </c>
      <c r="CQ11" s="58">
        <v>0.33</v>
      </c>
      <c r="CR11" s="58">
        <v>4.5999999999999999E-3</v>
      </c>
      <c r="CS11" s="58">
        <v>2.8999999999999998E-3</v>
      </c>
      <c r="CT11" s="58">
        <v>1.5399999999999999E-3</v>
      </c>
      <c r="CU11" s="58">
        <v>5.0000000000000001E-4</v>
      </c>
      <c r="CV11" s="58" t="s">
        <v>312</v>
      </c>
      <c r="CW11" s="58">
        <v>2.3999999999999998E-3</v>
      </c>
      <c r="CX11" s="58" t="s">
        <v>317</v>
      </c>
      <c r="CY11" s="58" t="s">
        <v>314</v>
      </c>
      <c r="CZ11" s="58">
        <v>1.15E-2</v>
      </c>
      <c r="DA11" s="58" t="s">
        <v>311</v>
      </c>
      <c r="DB11" s="58">
        <v>3.0000000000000001E-3</v>
      </c>
      <c r="DC11" s="58">
        <v>3.6999999999999999E-4</v>
      </c>
      <c r="DD11" s="58">
        <v>4.1999999999999997E-3</v>
      </c>
      <c r="DE11" s="58" t="s">
        <v>317</v>
      </c>
      <c r="DF11" s="58" t="s">
        <v>320</v>
      </c>
    </row>
    <row r="12" spans="1:110" x14ac:dyDescent="0.55000000000000004">
      <c r="A12" s="56" t="s">
        <v>190</v>
      </c>
      <c r="B12" s="57">
        <v>66.8</v>
      </c>
      <c r="C12" s="57">
        <v>81.5</v>
      </c>
      <c r="D12" s="59" t="s">
        <v>304</v>
      </c>
      <c r="E12" s="58">
        <v>94.13</v>
      </c>
      <c r="F12" s="58" t="s">
        <v>305</v>
      </c>
      <c r="G12" s="58">
        <v>0.1</v>
      </c>
      <c r="H12" s="58">
        <v>60.41</v>
      </c>
      <c r="I12" s="58" t="s">
        <v>306</v>
      </c>
      <c r="J12" s="58" t="s">
        <v>305</v>
      </c>
      <c r="K12" s="58">
        <v>4.5990000000000002</v>
      </c>
      <c r="L12" s="58">
        <v>1.0389999999999999</v>
      </c>
      <c r="M12" s="58" t="s">
        <v>307</v>
      </c>
      <c r="N12" s="58" t="s">
        <v>305</v>
      </c>
      <c r="O12" s="58">
        <v>1.2999999999999999E-4</v>
      </c>
      <c r="P12" s="58">
        <v>2.1999999999999999E-2</v>
      </c>
      <c r="Q12" s="58">
        <v>3.9300000000000002E-2</v>
      </c>
      <c r="R12" s="58">
        <v>0.106</v>
      </c>
      <c r="S12" s="58">
        <v>4.6899999999999997E-2</v>
      </c>
      <c r="T12" s="58" t="s">
        <v>309</v>
      </c>
      <c r="U12" s="58" t="s">
        <v>309</v>
      </c>
      <c r="V12" s="58">
        <v>44.28</v>
      </c>
      <c r="W12" s="58">
        <v>3.5E-4</v>
      </c>
      <c r="X12" s="58">
        <v>2E-3</v>
      </c>
      <c r="Y12" s="58" t="s">
        <v>311</v>
      </c>
      <c r="Z12" s="58">
        <v>1.9300000000000001E-2</v>
      </c>
      <c r="AA12" s="58">
        <v>9.5000000000000001E-2</v>
      </c>
      <c r="AB12" s="58" t="s">
        <v>312</v>
      </c>
      <c r="AC12" s="58">
        <v>1.95</v>
      </c>
      <c r="AD12" s="58">
        <v>6.4000000000000003E-3</v>
      </c>
      <c r="AE12" s="58">
        <v>11.87</v>
      </c>
      <c r="AF12" s="58">
        <v>0.14829999999999999</v>
      </c>
      <c r="AG12" s="58" t="s">
        <v>309</v>
      </c>
      <c r="AH12" s="58">
        <v>57.76</v>
      </c>
      <c r="AI12" s="58">
        <v>5.0000000000000001E-4</v>
      </c>
      <c r="AJ12" s="58" t="s">
        <v>321</v>
      </c>
      <c r="AK12" s="58">
        <v>1.5E-3</v>
      </c>
      <c r="AL12" s="58">
        <v>1.29E-2</v>
      </c>
      <c r="AM12" s="58" t="s">
        <v>313</v>
      </c>
      <c r="AN12" s="58">
        <v>8.6999999999999993</v>
      </c>
      <c r="AO12" s="58" t="s">
        <v>309</v>
      </c>
      <c r="AP12" s="58">
        <v>0.22450000000000001</v>
      </c>
      <c r="AQ12" s="58" t="s">
        <v>314</v>
      </c>
      <c r="AR12" s="58" t="s">
        <v>309</v>
      </c>
      <c r="AS12" s="58" t="s">
        <v>309</v>
      </c>
      <c r="AT12" s="58">
        <v>1E-3</v>
      </c>
      <c r="AU12" s="58" t="s">
        <v>322</v>
      </c>
      <c r="AV12" s="58" t="s">
        <v>308</v>
      </c>
      <c r="AW12" s="58" t="s">
        <v>315</v>
      </c>
      <c r="AX12" s="58" t="s">
        <v>316</v>
      </c>
      <c r="AY12" s="58" t="s">
        <v>309</v>
      </c>
      <c r="AZ12" s="58" t="s">
        <v>312</v>
      </c>
      <c r="BA12" s="58" t="s">
        <v>314</v>
      </c>
      <c r="BB12" s="58" t="s">
        <v>317</v>
      </c>
      <c r="BC12" s="58" t="s">
        <v>314</v>
      </c>
      <c r="BD12" s="58">
        <v>2.3999999999999998E-3</v>
      </c>
      <c r="BE12" s="58" t="s">
        <v>311</v>
      </c>
      <c r="BF12" s="58" t="s">
        <v>318</v>
      </c>
      <c r="BG12" s="58" t="s">
        <v>319</v>
      </c>
      <c r="BH12" s="58">
        <v>5.0000000000000001E-4</v>
      </c>
      <c r="BI12" s="58" t="s">
        <v>317</v>
      </c>
      <c r="BJ12" s="58" t="s">
        <v>320</v>
      </c>
      <c r="BK12" s="58">
        <v>4.1200000000000004E-3</v>
      </c>
      <c r="BL12" s="58">
        <v>3.9510000000000001</v>
      </c>
      <c r="BM12" s="58">
        <v>0.16880000000000001</v>
      </c>
      <c r="BN12" s="58">
        <v>0.108</v>
      </c>
      <c r="BO12" s="58">
        <v>6.8699999999999997E-2</v>
      </c>
      <c r="BP12" s="58" t="s">
        <v>309</v>
      </c>
      <c r="BQ12" s="58">
        <v>4.0000000000000001E-3</v>
      </c>
      <c r="BR12" s="58">
        <v>44.28</v>
      </c>
      <c r="BS12" s="58">
        <v>2.1900000000000001E-3</v>
      </c>
      <c r="BT12" s="58">
        <v>4.3E-3</v>
      </c>
      <c r="BU12" s="58">
        <v>6.0000000000000001E-3</v>
      </c>
      <c r="BV12" s="58">
        <v>0.31419999999999998</v>
      </c>
      <c r="BW12" s="58">
        <v>7.4219999999999997</v>
      </c>
      <c r="BX12" s="58">
        <v>2.66E-3</v>
      </c>
      <c r="BY12" s="58">
        <v>3.07</v>
      </c>
      <c r="BZ12" s="58">
        <v>9.2999999999999992E-3</v>
      </c>
      <c r="CA12" s="58">
        <v>13.05</v>
      </c>
      <c r="CB12" s="58">
        <v>0.47049999999999997</v>
      </c>
      <c r="CC12" s="58" t="s">
        <v>309</v>
      </c>
      <c r="CD12" s="58">
        <v>57.76</v>
      </c>
      <c r="CE12" s="58">
        <v>2.8999999999999998E-3</v>
      </c>
      <c r="CF12" s="58">
        <v>0.12</v>
      </c>
      <c r="CG12" s="58">
        <v>0.27389999999999998</v>
      </c>
      <c r="CH12" s="58">
        <v>2.07E-2</v>
      </c>
      <c r="CI12" s="58" t="s">
        <v>313</v>
      </c>
      <c r="CJ12" s="58">
        <v>13.5</v>
      </c>
      <c r="CK12" s="58" t="s">
        <v>309</v>
      </c>
      <c r="CL12" s="58">
        <v>0.2291</v>
      </c>
      <c r="CM12" s="58">
        <v>6.6199999999999995E-2</v>
      </c>
      <c r="CN12" s="58" t="s">
        <v>309</v>
      </c>
      <c r="CO12" s="58">
        <v>2.9999999999999997E-4</v>
      </c>
      <c r="CP12" s="58">
        <v>1.37E-2</v>
      </c>
      <c r="CQ12" s="58">
        <v>0.25800000000000001</v>
      </c>
      <c r="CR12" s="58">
        <v>3.3600000000000001E-3</v>
      </c>
      <c r="CS12" s="58">
        <v>2.0999999999999999E-3</v>
      </c>
      <c r="CT12" s="58">
        <v>1.17E-3</v>
      </c>
      <c r="CU12" s="58" t="s">
        <v>309</v>
      </c>
      <c r="CV12" s="58" t="s">
        <v>312</v>
      </c>
      <c r="CW12" s="58">
        <v>1.6999999999999999E-3</v>
      </c>
      <c r="CX12" s="58" t="s">
        <v>317</v>
      </c>
      <c r="CY12" s="58" t="s">
        <v>314</v>
      </c>
      <c r="CZ12" s="58">
        <v>9.1999999999999998E-3</v>
      </c>
      <c r="DA12" s="58" t="s">
        <v>311</v>
      </c>
      <c r="DB12" s="58">
        <v>2E-3</v>
      </c>
      <c r="DC12" s="58" t="s">
        <v>319</v>
      </c>
      <c r="DD12" s="58">
        <v>3.0999999999999999E-3</v>
      </c>
      <c r="DE12" s="58" t="s">
        <v>317</v>
      </c>
      <c r="DF12" s="58" t="s">
        <v>320</v>
      </c>
    </row>
    <row r="13" spans="1:110" x14ac:dyDescent="0.55000000000000004">
      <c r="A13" s="56" t="s">
        <v>191</v>
      </c>
      <c r="B13" s="57">
        <v>49.2</v>
      </c>
      <c r="C13" s="57">
        <v>60</v>
      </c>
      <c r="D13" s="59" t="s">
        <v>304</v>
      </c>
      <c r="E13" s="58">
        <v>2.6269999999999998</v>
      </c>
      <c r="F13" s="58" t="s">
        <v>305</v>
      </c>
      <c r="G13" s="58">
        <v>7.1999999999999995E-2</v>
      </c>
      <c r="H13" s="58">
        <v>33.770000000000003</v>
      </c>
      <c r="I13" s="58" t="s">
        <v>306</v>
      </c>
      <c r="J13" s="58" t="s">
        <v>305</v>
      </c>
      <c r="K13" s="58">
        <v>5.4509999999999996</v>
      </c>
      <c r="L13" s="58">
        <v>1.2310000000000001</v>
      </c>
      <c r="M13" s="58" t="s">
        <v>307</v>
      </c>
      <c r="N13" s="58" t="s">
        <v>305</v>
      </c>
      <c r="O13" s="58">
        <v>4.6499999999999996E-3</v>
      </c>
      <c r="P13" s="58">
        <v>4.2000000000000003E-2</v>
      </c>
      <c r="Q13" s="58">
        <v>0.11070000000000001</v>
      </c>
      <c r="R13" s="58">
        <v>6.4000000000000001E-2</v>
      </c>
      <c r="S13" s="58">
        <v>9.2399999999999996E-2</v>
      </c>
      <c r="T13" s="58" t="s">
        <v>309</v>
      </c>
      <c r="U13" s="58" t="s">
        <v>309</v>
      </c>
      <c r="V13" s="58">
        <v>19.32</v>
      </c>
      <c r="W13" s="58">
        <v>5.1000000000000004E-4</v>
      </c>
      <c r="X13" s="58">
        <v>3.3E-3</v>
      </c>
      <c r="Y13" s="58" t="s">
        <v>311</v>
      </c>
      <c r="Z13" s="58">
        <v>0.55920000000000003</v>
      </c>
      <c r="AA13" s="58">
        <v>0.11700000000000001</v>
      </c>
      <c r="AB13" s="58">
        <v>3.3E-4</v>
      </c>
      <c r="AC13" s="58">
        <v>1.65</v>
      </c>
      <c r="AD13" s="58">
        <v>4.7000000000000002E-3</v>
      </c>
      <c r="AE13" s="58">
        <v>3.157</v>
      </c>
      <c r="AF13" s="58">
        <v>0.1565</v>
      </c>
      <c r="AG13" s="58" t="s">
        <v>309</v>
      </c>
      <c r="AH13" s="58">
        <v>12.65</v>
      </c>
      <c r="AI13" s="58">
        <v>3.0000000000000001E-3</v>
      </c>
      <c r="AJ13" s="58" t="s">
        <v>321</v>
      </c>
      <c r="AK13" s="58">
        <v>3.8E-3</v>
      </c>
      <c r="AL13" s="58">
        <v>1.7299999999999999E-2</v>
      </c>
      <c r="AM13" s="58" t="s">
        <v>313</v>
      </c>
      <c r="AN13" s="58">
        <v>9.1999999999999993</v>
      </c>
      <c r="AO13" s="58" t="s">
        <v>309</v>
      </c>
      <c r="AP13" s="58">
        <v>6.08E-2</v>
      </c>
      <c r="AQ13" s="58" t="s">
        <v>314</v>
      </c>
      <c r="AR13" s="58" t="s">
        <v>309</v>
      </c>
      <c r="AS13" s="58" t="s">
        <v>309</v>
      </c>
      <c r="AT13" s="58">
        <v>8.9999999999999998E-4</v>
      </c>
      <c r="AU13" s="58">
        <v>3.7999999999999999E-2</v>
      </c>
      <c r="AV13" s="58" t="s">
        <v>308</v>
      </c>
      <c r="AW13" s="58" t="s">
        <v>315</v>
      </c>
      <c r="AX13" s="58" t="s">
        <v>316</v>
      </c>
      <c r="AY13" s="58" t="s">
        <v>309</v>
      </c>
      <c r="AZ13" s="58" t="s">
        <v>312</v>
      </c>
      <c r="BA13" s="58" t="s">
        <v>314</v>
      </c>
      <c r="BB13" s="58" t="s">
        <v>317</v>
      </c>
      <c r="BC13" s="58" t="s">
        <v>314</v>
      </c>
      <c r="BD13" s="58">
        <v>2.2000000000000001E-3</v>
      </c>
      <c r="BE13" s="58" t="s">
        <v>311</v>
      </c>
      <c r="BF13" s="58" t="s">
        <v>318</v>
      </c>
      <c r="BG13" s="58" t="s">
        <v>319</v>
      </c>
      <c r="BH13" s="58">
        <v>6.9999999999999999E-4</v>
      </c>
      <c r="BI13" s="58" t="s">
        <v>317</v>
      </c>
      <c r="BJ13" s="58" t="s">
        <v>320</v>
      </c>
      <c r="BK13" s="58">
        <v>1.222E-2</v>
      </c>
      <c r="BL13" s="58">
        <v>9.5129999999999999</v>
      </c>
      <c r="BM13" s="58">
        <v>0.81830000000000003</v>
      </c>
      <c r="BN13" s="58">
        <v>6.4000000000000001E-2</v>
      </c>
      <c r="BO13" s="58">
        <v>9.2399999999999996E-2</v>
      </c>
      <c r="BP13" s="58" t="s">
        <v>309</v>
      </c>
      <c r="BQ13" s="58">
        <v>1.24E-2</v>
      </c>
      <c r="BR13" s="58">
        <v>22.05</v>
      </c>
      <c r="BS13" s="58">
        <v>1.026E-2</v>
      </c>
      <c r="BT13" s="58">
        <v>1.11E-2</v>
      </c>
      <c r="BU13" s="58">
        <v>1.6E-2</v>
      </c>
      <c r="BV13" s="58">
        <v>1.089</v>
      </c>
      <c r="BW13" s="58">
        <v>25.09</v>
      </c>
      <c r="BX13" s="58">
        <v>6.5300000000000002E-3</v>
      </c>
      <c r="BY13" s="58">
        <v>3.95</v>
      </c>
      <c r="BZ13" s="58">
        <v>1.23E-2</v>
      </c>
      <c r="CA13" s="58">
        <v>8.4019999999999992</v>
      </c>
      <c r="CB13" s="58">
        <v>1.06</v>
      </c>
      <c r="CC13" s="58">
        <v>2.1000000000000001E-2</v>
      </c>
      <c r="CD13" s="58">
        <v>12.65</v>
      </c>
      <c r="CE13" s="58">
        <v>9.5999999999999992E-3</v>
      </c>
      <c r="CF13" s="58">
        <v>0.23</v>
      </c>
      <c r="CG13" s="58">
        <v>0.79930000000000001</v>
      </c>
      <c r="CH13" s="58">
        <v>4.19E-2</v>
      </c>
      <c r="CI13" s="58" t="s">
        <v>313</v>
      </c>
      <c r="CJ13" s="58">
        <v>22.6</v>
      </c>
      <c r="CK13" s="58">
        <v>4.0000000000000002E-4</v>
      </c>
      <c r="CL13" s="58">
        <v>7.0800000000000002E-2</v>
      </c>
      <c r="CM13" s="58">
        <v>0.23230000000000001</v>
      </c>
      <c r="CN13" s="58">
        <v>2.9999999999999997E-4</v>
      </c>
      <c r="CO13" s="58">
        <v>2.9999999999999997E-4</v>
      </c>
      <c r="CP13" s="58">
        <v>3.6200000000000003E-2</v>
      </c>
      <c r="CQ13" s="58">
        <v>0.98699999999999999</v>
      </c>
      <c r="CR13" s="58">
        <v>7.3499999999999998E-3</v>
      </c>
      <c r="CS13" s="58">
        <v>4.1999999999999997E-3</v>
      </c>
      <c r="CT13" s="58">
        <v>3.0100000000000001E-3</v>
      </c>
      <c r="CU13" s="58">
        <v>8.9999999999999998E-4</v>
      </c>
      <c r="CV13" s="58" t="s">
        <v>312</v>
      </c>
      <c r="CW13" s="58">
        <v>3.8E-3</v>
      </c>
      <c r="CX13" s="58" t="s">
        <v>317</v>
      </c>
      <c r="CY13" s="58" t="s">
        <v>314</v>
      </c>
      <c r="CZ13" s="58">
        <v>1.6400000000000001E-2</v>
      </c>
      <c r="DA13" s="58" t="s">
        <v>311</v>
      </c>
      <c r="DB13" s="58">
        <v>7.0000000000000001E-3</v>
      </c>
      <c r="DC13" s="58">
        <v>5.9000000000000003E-4</v>
      </c>
      <c r="DD13" s="58">
        <v>1.37E-2</v>
      </c>
      <c r="DE13" s="58" t="s">
        <v>317</v>
      </c>
      <c r="DF13" s="58">
        <v>4.0000000000000002E-4</v>
      </c>
    </row>
    <row r="14" spans="1:110" x14ac:dyDescent="0.55000000000000004">
      <c r="A14" s="56" t="s">
        <v>193</v>
      </c>
      <c r="B14" s="57">
        <v>327</v>
      </c>
      <c r="C14" s="57">
        <v>398.9</v>
      </c>
      <c r="D14" s="59" t="s">
        <v>304</v>
      </c>
      <c r="E14" s="58">
        <v>2719</v>
      </c>
      <c r="F14" s="58">
        <v>4.2539999999999996</v>
      </c>
      <c r="G14" s="58">
        <v>1.9419999999999999</v>
      </c>
      <c r="H14" s="58">
        <v>351.6</v>
      </c>
      <c r="I14" s="58" t="s">
        <v>306</v>
      </c>
      <c r="J14" s="58" t="s">
        <v>305</v>
      </c>
      <c r="K14" s="58">
        <v>2.3340000000000001</v>
      </c>
      <c r="L14" s="58">
        <v>0.52700000000000002</v>
      </c>
      <c r="M14" s="58" t="s">
        <v>307</v>
      </c>
      <c r="N14" s="58" t="s">
        <v>305</v>
      </c>
      <c r="O14" s="58" t="s">
        <v>308</v>
      </c>
      <c r="P14" s="58" t="s">
        <v>325</v>
      </c>
      <c r="Q14" s="58">
        <v>6.2600000000000003E-2</v>
      </c>
      <c r="R14" s="58">
        <v>0.66500000000000004</v>
      </c>
      <c r="S14" s="58">
        <v>0.15429999999999999</v>
      </c>
      <c r="T14" s="58" t="s">
        <v>309</v>
      </c>
      <c r="U14" s="58" t="s">
        <v>309</v>
      </c>
      <c r="V14" s="58">
        <v>124.9</v>
      </c>
      <c r="W14" s="58">
        <v>2.0000000000000001E-4</v>
      </c>
      <c r="X14" s="58">
        <v>5.9999999999999995E-4</v>
      </c>
      <c r="Y14" s="58" t="s">
        <v>311</v>
      </c>
      <c r="Z14" s="58">
        <v>4.1999999999999997E-3</v>
      </c>
      <c r="AA14" s="58" t="s">
        <v>327</v>
      </c>
      <c r="AB14" s="58" t="s">
        <v>312</v>
      </c>
      <c r="AC14" s="58">
        <v>45.04</v>
      </c>
      <c r="AD14" s="58">
        <v>9.4999999999999998E-3</v>
      </c>
      <c r="AE14" s="58">
        <v>161.19999999999999</v>
      </c>
      <c r="AF14" s="58">
        <v>2.0409999999999999</v>
      </c>
      <c r="AG14" s="58" t="s">
        <v>309</v>
      </c>
      <c r="AH14" s="58">
        <v>1315</v>
      </c>
      <c r="AI14" s="58">
        <v>5.9999999999999995E-4</v>
      </c>
      <c r="AJ14" s="58" t="s">
        <v>321</v>
      </c>
      <c r="AK14" s="58" t="s">
        <v>309</v>
      </c>
      <c r="AL14" s="58">
        <v>1.6000000000000001E-3</v>
      </c>
      <c r="AM14" s="58" t="s">
        <v>313</v>
      </c>
      <c r="AN14" s="58">
        <v>9.1999999999999993</v>
      </c>
      <c r="AO14" s="58" t="s">
        <v>309</v>
      </c>
      <c r="AP14" s="58">
        <v>1.272</v>
      </c>
      <c r="AQ14" s="58" t="s">
        <v>314</v>
      </c>
      <c r="AR14" s="58" t="s">
        <v>309</v>
      </c>
      <c r="AS14" s="58">
        <v>6.9999999999999999E-4</v>
      </c>
      <c r="AT14" s="58">
        <v>2.3E-3</v>
      </c>
      <c r="AU14" s="58" t="s">
        <v>322</v>
      </c>
      <c r="AV14" s="58" t="s">
        <v>308</v>
      </c>
      <c r="AW14" s="58" t="s">
        <v>315</v>
      </c>
      <c r="AX14" s="58" t="s">
        <v>316</v>
      </c>
      <c r="AY14" s="58" t="s">
        <v>309</v>
      </c>
      <c r="AZ14" s="58" t="s">
        <v>312</v>
      </c>
      <c r="BA14" s="58" t="s">
        <v>314</v>
      </c>
      <c r="BB14" s="58" t="s">
        <v>317</v>
      </c>
      <c r="BC14" s="58" t="s">
        <v>314</v>
      </c>
      <c r="BD14" s="58">
        <v>7.7000000000000002E-3</v>
      </c>
      <c r="BE14" s="58" t="s">
        <v>311</v>
      </c>
      <c r="BF14" s="58" t="s">
        <v>318</v>
      </c>
      <c r="BG14" s="58" t="s">
        <v>319</v>
      </c>
      <c r="BH14" s="58" t="s">
        <v>309</v>
      </c>
      <c r="BI14" s="58" t="s">
        <v>317</v>
      </c>
      <c r="BJ14" s="58" t="s">
        <v>320</v>
      </c>
      <c r="BK14" s="58" t="s">
        <v>308</v>
      </c>
      <c r="BL14" s="58">
        <v>0.54400000000000004</v>
      </c>
      <c r="BM14" s="58">
        <v>7.9600000000000004E-2</v>
      </c>
      <c r="BN14" s="58">
        <v>0.77300000000000002</v>
      </c>
      <c r="BO14" s="58">
        <v>0.17499999999999999</v>
      </c>
      <c r="BP14" s="58" t="s">
        <v>309</v>
      </c>
      <c r="BQ14" s="58" t="s">
        <v>309</v>
      </c>
      <c r="BR14" s="58">
        <v>139.4</v>
      </c>
      <c r="BS14" s="58">
        <v>3.4000000000000002E-4</v>
      </c>
      <c r="BT14" s="58">
        <v>1.1000000000000001E-3</v>
      </c>
      <c r="BU14" s="58">
        <v>1.2999999999999999E-3</v>
      </c>
      <c r="BV14" s="58">
        <v>1.2999999999999999E-2</v>
      </c>
      <c r="BW14" s="58">
        <v>1.1890000000000001</v>
      </c>
      <c r="BX14" s="58" t="s">
        <v>312</v>
      </c>
      <c r="BY14" s="58">
        <v>50.35</v>
      </c>
      <c r="BZ14" s="58">
        <v>1.06E-2</v>
      </c>
      <c r="CA14" s="58">
        <v>178.3</v>
      </c>
      <c r="CB14" s="58">
        <v>2.4940000000000002</v>
      </c>
      <c r="CC14" s="58" t="s">
        <v>309</v>
      </c>
      <c r="CD14" s="58">
        <v>1459</v>
      </c>
      <c r="CE14" s="58">
        <v>1.1999999999999999E-3</v>
      </c>
      <c r="CF14" s="58">
        <v>0.24</v>
      </c>
      <c r="CG14" s="58">
        <v>1.12E-2</v>
      </c>
      <c r="CH14" s="58">
        <v>2.2000000000000001E-3</v>
      </c>
      <c r="CI14" s="58" t="s">
        <v>313</v>
      </c>
      <c r="CJ14" s="58">
        <v>11.6</v>
      </c>
      <c r="CK14" s="58" t="s">
        <v>309</v>
      </c>
      <c r="CL14" s="58">
        <v>1.3740000000000001</v>
      </c>
      <c r="CM14" s="58">
        <v>1.3100000000000001E-2</v>
      </c>
      <c r="CN14" s="58" t="s">
        <v>309</v>
      </c>
      <c r="CO14" s="58">
        <v>6.9999999999999999E-4</v>
      </c>
      <c r="CP14" s="58">
        <v>5.0000000000000001E-3</v>
      </c>
      <c r="CQ14" s="58">
        <v>2.5999999999999999E-2</v>
      </c>
      <c r="CR14" s="58">
        <v>9.8999999999999999E-4</v>
      </c>
      <c r="CS14" s="58" t="s">
        <v>315</v>
      </c>
      <c r="CT14" s="58" t="s">
        <v>316</v>
      </c>
      <c r="CU14" s="58" t="s">
        <v>309</v>
      </c>
      <c r="CV14" s="58" t="s">
        <v>312</v>
      </c>
      <c r="CW14" s="58" t="s">
        <v>314</v>
      </c>
      <c r="CX14" s="58" t="s">
        <v>317</v>
      </c>
      <c r="CY14" s="58" t="s">
        <v>314</v>
      </c>
      <c r="CZ14" s="58">
        <v>8.8999999999999999E-3</v>
      </c>
      <c r="DA14" s="58" t="s">
        <v>311</v>
      </c>
      <c r="DB14" s="58" t="s">
        <v>318</v>
      </c>
      <c r="DC14" s="58" t="s">
        <v>319</v>
      </c>
      <c r="DD14" s="58" t="s">
        <v>309</v>
      </c>
      <c r="DE14" s="58" t="s">
        <v>317</v>
      </c>
      <c r="DF14" s="58" t="s">
        <v>320</v>
      </c>
    </row>
    <row r="15" spans="1:110" x14ac:dyDescent="0.55000000000000004">
      <c r="A15" s="56" t="s">
        <v>194</v>
      </c>
      <c r="B15" s="57">
        <v>83.8</v>
      </c>
      <c r="C15" s="57">
        <v>102.2</v>
      </c>
      <c r="D15" s="59" t="s">
        <v>304</v>
      </c>
      <c r="E15" s="58">
        <v>2016</v>
      </c>
      <c r="F15" s="58" t="s">
        <v>305</v>
      </c>
      <c r="G15" s="58">
        <v>0.10100000000000001</v>
      </c>
      <c r="H15" s="58">
        <v>334.3</v>
      </c>
      <c r="I15" s="58" t="s">
        <v>306</v>
      </c>
      <c r="J15" s="58" t="s">
        <v>305</v>
      </c>
      <c r="K15" s="58">
        <v>4.1189999999999998</v>
      </c>
      <c r="L15" s="58">
        <v>0.93100000000000005</v>
      </c>
      <c r="M15" s="58" t="s">
        <v>307</v>
      </c>
      <c r="N15" s="58" t="s">
        <v>305</v>
      </c>
      <c r="O15" s="58" t="s">
        <v>308</v>
      </c>
      <c r="P15" s="58">
        <v>0.01</v>
      </c>
      <c r="Q15" s="58">
        <v>3.1600000000000003E-2</v>
      </c>
      <c r="R15" s="58">
        <v>0.63300000000000001</v>
      </c>
      <c r="S15" s="58">
        <v>5.1400000000000001E-2</v>
      </c>
      <c r="T15" s="58" t="s">
        <v>309</v>
      </c>
      <c r="U15" s="58" t="s">
        <v>309</v>
      </c>
      <c r="V15" s="58">
        <v>72.11</v>
      </c>
      <c r="W15" s="58">
        <v>5.5999999999999995E-4</v>
      </c>
      <c r="X15" s="58">
        <v>1.5E-3</v>
      </c>
      <c r="Y15" s="58" t="s">
        <v>311</v>
      </c>
      <c r="Z15" s="58">
        <v>9.9000000000000008E-3</v>
      </c>
      <c r="AA15" s="58" t="s">
        <v>327</v>
      </c>
      <c r="AB15" s="58" t="s">
        <v>312</v>
      </c>
      <c r="AC15" s="58">
        <v>42</v>
      </c>
      <c r="AD15" s="58">
        <v>2.1899999999999999E-2</v>
      </c>
      <c r="AE15" s="58">
        <v>141.69999999999999</v>
      </c>
      <c r="AF15" s="58">
        <v>0.19919999999999999</v>
      </c>
      <c r="AG15" s="58" t="s">
        <v>309</v>
      </c>
      <c r="AH15" s="58">
        <v>1100</v>
      </c>
      <c r="AI15" s="58">
        <v>2.9999999999999997E-4</v>
      </c>
      <c r="AJ15" s="58" t="s">
        <v>321</v>
      </c>
      <c r="AK15" s="58">
        <v>4.0000000000000002E-4</v>
      </c>
      <c r="AL15" s="58">
        <v>1.3599999999999999E-2</v>
      </c>
      <c r="AM15" s="58" t="s">
        <v>313</v>
      </c>
      <c r="AN15" s="58">
        <v>9.1999999999999993</v>
      </c>
      <c r="AO15" s="58" t="s">
        <v>309</v>
      </c>
      <c r="AP15" s="58">
        <v>0.88990000000000002</v>
      </c>
      <c r="AQ15" s="58" t="s">
        <v>314</v>
      </c>
      <c r="AR15" s="58" t="s">
        <v>309</v>
      </c>
      <c r="AS15" s="58">
        <v>4.0000000000000002E-4</v>
      </c>
      <c r="AT15" s="58">
        <v>1.4E-3</v>
      </c>
      <c r="AU15" s="58" t="s">
        <v>322</v>
      </c>
      <c r="AV15" s="58" t="s">
        <v>308</v>
      </c>
      <c r="AW15" s="58" t="s">
        <v>315</v>
      </c>
      <c r="AX15" s="58" t="s">
        <v>316</v>
      </c>
      <c r="AY15" s="58" t="s">
        <v>309</v>
      </c>
      <c r="AZ15" s="58" t="s">
        <v>312</v>
      </c>
      <c r="BA15" s="58" t="s">
        <v>314</v>
      </c>
      <c r="BB15" s="58" t="s">
        <v>317</v>
      </c>
      <c r="BC15" s="58" t="s">
        <v>314</v>
      </c>
      <c r="BD15" s="58">
        <v>1.38E-2</v>
      </c>
      <c r="BE15" s="58" t="s">
        <v>311</v>
      </c>
      <c r="BF15" s="58" t="s">
        <v>318</v>
      </c>
      <c r="BG15" s="58" t="s">
        <v>319</v>
      </c>
      <c r="BH15" s="58" t="s">
        <v>309</v>
      </c>
      <c r="BI15" s="58" t="s">
        <v>317</v>
      </c>
      <c r="BJ15" s="58" t="s">
        <v>320</v>
      </c>
      <c r="BK15" s="58">
        <v>4.4999999999999999E-4</v>
      </c>
      <c r="BL15" s="58">
        <v>0.76400000000000001</v>
      </c>
      <c r="BM15" s="58">
        <v>5.6000000000000001E-2</v>
      </c>
      <c r="BN15" s="58">
        <v>0.63300000000000001</v>
      </c>
      <c r="BO15" s="58">
        <v>5.1400000000000001E-2</v>
      </c>
      <c r="BP15" s="58" t="s">
        <v>309</v>
      </c>
      <c r="BQ15" s="58">
        <v>6.9999999999999999E-4</v>
      </c>
      <c r="BR15" s="58">
        <v>72.11</v>
      </c>
      <c r="BS15" s="58">
        <v>5.5999999999999995E-4</v>
      </c>
      <c r="BT15" s="58">
        <v>1.9E-3</v>
      </c>
      <c r="BU15" s="58">
        <v>1.2999999999999999E-3</v>
      </c>
      <c r="BV15" s="58">
        <v>3.9300000000000002E-2</v>
      </c>
      <c r="BW15" s="58">
        <v>1.3939999999999999</v>
      </c>
      <c r="BX15" s="58" t="s">
        <v>312</v>
      </c>
      <c r="BY15" s="58">
        <v>42</v>
      </c>
      <c r="BZ15" s="58">
        <v>2.1899999999999999E-2</v>
      </c>
      <c r="CA15" s="58">
        <v>141.69999999999999</v>
      </c>
      <c r="CB15" s="58">
        <v>0.26169999999999999</v>
      </c>
      <c r="CC15" s="58" t="s">
        <v>309</v>
      </c>
      <c r="CD15" s="58">
        <v>1100</v>
      </c>
      <c r="CE15" s="58">
        <v>5.9999999999999995E-4</v>
      </c>
      <c r="CF15" s="58">
        <v>0.12</v>
      </c>
      <c r="CG15" s="58">
        <v>4.7E-2</v>
      </c>
      <c r="CH15" s="58">
        <v>1.5299999999999999E-2</v>
      </c>
      <c r="CI15" s="58" t="s">
        <v>313</v>
      </c>
      <c r="CJ15" s="58">
        <v>11.4</v>
      </c>
      <c r="CK15" s="58" t="s">
        <v>309</v>
      </c>
      <c r="CL15" s="58">
        <v>0.88990000000000002</v>
      </c>
      <c r="CM15" s="58">
        <v>2.1999999999999999E-2</v>
      </c>
      <c r="CN15" s="58" t="s">
        <v>309</v>
      </c>
      <c r="CO15" s="58">
        <v>5.0000000000000001E-4</v>
      </c>
      <c r="CP15" s="58">
        <v>4.7000000000000002E-3</v>
      </c>
      <c r="CQ15" s="58">
        <v>5.0999999999999997E-2</v>
      </c>
      <c r="CR15" s="58">
        <v>7.1000000000000002E-4</v>
      </c>
      <c r="CS15" s="58" t="s">
        <v>315</v>
      </c>
      <c r="CT15" s="58" t="s">
        <v>316</v>
      </c>
      <c r="CU15" s="58" t="s">
        <v>309</v>
      </c>
      <c r="CV15" s="58" t="s">
        <v>312</v>
      </c>
      <c r="CW15" s="58" t="s">
        <v>314</v>
      </c>
      <c r="CX15" s="58" t="s">
        <v>317</v>
      </c>
      <c r="CY15" s="58" t="s">
        <v>314</v>
      </c>
      <c r="CZ15" s="58">
        <v>1.38E-2</v>
      </c>
      <c r="DA15" s="58" t="s">
        <v>311</v>
      </c>
      <c r="DB15" s="58" t="s">
        <v>318</v>
      </c>
      <c r="DC15" s="58" t="s">
        <v>319</v>
      </c>
      <c r="DD15" s="58">
        <v>5.0000000000000001E-4</v>
      </c>
      <c r="DE15" s="58" t="s">
        <v>317</v>
      </c>
      <c r="DF15" s="58" t="s">
        <v>320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63A1-E600-4379-85EF-304757ED999B}">
  <dimension ref="A1:G32"/>
  <sheetViews>
    <sheetView zoomScale="80" zoomScaleNormal="80" workbookViewId="0">
      <selection activeCell="F23" sqref="F23"/>
    </sheetView>
  </sheetViews>
  <sheetFormatPr baseColWidth="10" defaultRowHeight="14.4" x14ac:dyDescent="0.55000000000000004"/>
  <cols>
    <col min="7" max="7" width="12.3671875" customWidth="1"/>
  </cols>
  <sheetData>
    <row r="1" spans="1:7" ht="14.7" thickBot="1" x14ac:dyDescent="0.6">
      <c r="A1" t="s">
        <v>600</v>
      </c>
      <c r="B1" s="118">
        <v>0.05</v>
      </c>
      <c r="C1" s="118">
        <v>0.05</v>
      </c>
      <c r="D1" s="118">
        <v>0.05</v>
      </c>
      <c r="E1" s="116"/>
      <c r="F1">
        <v>0.05</v>
      </c>
    </row>
    <row r="2" spans="1:7" ht="28.8" x14ac:dyDescent="0.55000000000000004">
      <c r="A2" s="112" t="s">
        <v>521</v>
      </c>
      <c r="B2" s="114" t="s">
        <v>582</v>
      </c>
      <c r="C2" s="114" t="s">
        <v>583</v>
      </c>
      <c r="D2" s="114" t="s">
        <v>584</v>
      </c>
      <c r="E2" s="114"/>
      <c r="F2" s="158" t="s">
        <v>637</v>
      </c>
    </row>
    <row r="3" spans="1:7" x14ac:dyDescent="0.55000000000000004">
      <c r="A3" s="7" t="s">
        <v>585</v>
      </c>
      <c r="B3" s="113">
        <f>IF(F3&gt;$B$1,$B$1,F3)</f>
        <v>0.05</v>
      </c>
      <c r="C3" s="115">
        <f>B19</f>
        <v>0.34650000000000003</v>
      </c>
      <c r="D3" s="113"/>
      <c r="E3" s="113">
        <f>SUM(B3:D3)</f>
        <v>0.39650000000000002</v>
      </c>
      <c r="F3" s="113">
        <v>0.39650000000000002</v>
      </c>
      <c r="G3" t="str">
        <f>IF(F3=E3,"SI","NO")</f>
        <v>SI</v>
      </c>
    </row>
    <row r="4" spans="1:7" x14ac:dyDescent="0.55000000000000004">
      <c r="A4" s="7" t="s">
        <v>586</v>
      </c>
      <c r="B4" s="113">
        <f t="shared" ref="B4:B16" si="0">IF(F4&gt;$B$1,$B$1,F4)</f>
        <v>0.05</v>
      </c>
      <c r="C4" s="115">
        <f t="shared" ref="C4:C14" si="1">B20</f>
        <v>0.3569</v>
      </c>
      <c r="D4" s="113"/>
      <c r="E4" s="113">
        <f t="shared" ref="E4:E16" si="2">SUM(B4:D4)</f>
        <v>0.40689999999999998</v>
      </c>
      <c r="F4" s="113">
        <v>0.40689999999999998</v>
      </c>
      <c r="G4" t="str">
        <f t="shared" ref="G4:G16" si="3">IF(F4=E4,"SI","NO")</f>
        <v>SI</v>
      </c>
    </row>
    <row r="5" spans="1:7" x14ac:dyDescent="0.55000000000000004">
      <c r="A5" s="7" t="s">
        <v>587</v>
      </c>
      <c r="B5" s="113">
        <f t="shared" si="0"/>
        <v>0</v>
      </c>
      <c r="C5" s="115"/>
      <c r="D5" s="113"/>
      <c r="E5" s="113">
        <f t="shared" si="2"/>
        <v>0</v>
      </c>
      <c r="F5" s="113"/>
      <c r="G5" t="str">
        <f t="shared" si="3"/>
        <v>SI</v>
      </c>
    </row>
    <row r="6" spans="1:7" x14ac:dyDescent="0.55000000000000004">
      <c r="A6" s="7" t="s">
        <v>588</v>
      </c>
      <c r="B6" s="113">
        <f t="shared" si="0"/>
        <v>0</v>
      </c>
      <c r="C6" s="115"/>
      <c r="D6" s="113"/>
      <c r="E6" s="113">
        <f t="shared" si="2"/>
        <v>0</v>
      </c>
      <c r="F6" s="113"/>
      <c r="G6" t="str">
        <f t="shared" si="3"/>
        <v>SI</v>
      </c>
    </row>
    <row r="7" spans="1:7" x14ac:dyDescent="0.55000000000000004">
      <c r="A7" s="7" t="s">
        <v>589</v>
      </c>
      <c r="B7" s="113">
        <f t="shared" si="0"/>
        <v>0.05</v>
      </c>
      <c r="C7" s="115">
        <f t="shared" si="1"/>
        <v>0.41620000000000001</v>
      </c>
      <c r="D7" s="113"/>
      <c r="E7" s="113">
        <f t="shared" si="2"/>
        <v>0.4662</v>
      </c>
      <c r="F7" s="113">
        <v>0.4662</v>
      </c>
      <c r="G7" t="str">
        <f t="shared" si="3"/>
        <v>SI</v>
      </c>
    </row>
    <row r="8" spans="1:7" x14ac:dyDescent="0.55000000000000004">
      <c r="A8" s="7" t="s">
        <v>590</v>
      </c>
      <c r="B8" s="113">
        <f t="shared" si="0"/>
        <v>0.05</v>
      </c>
      <c r="C8" s="115">
        <f t="shared" si="1"/>
        <v>0.1477</v>
      </c>
      <c r="D8" s="113"/>
      <c r="E8" s="113">
        <f t="shared" si="2"/>
        <v>0.19769999999999999</v>
      </c>
      <c r="F8" s="113">
        <v>0.19769999999999999</v>
      </c>
      <c r="G8" t="str">
        <f t="shared" si="3"/>
        <v>SI</v>
      </c>
    </row>
    <row r="9" spans="1:7" x14ac:dyDescent="0.55000000000000004">
      <c r="A9" s="7" t="s">
        <v>591</v>
      </c>
      <c r="B9" s="113">
        <f t="shared" si="0"/>
        <v>0.05</v>
      </c>
      <c r="C9" s="115">
        <f t="shared" si="1"/>
        <v>0.61</v>
      </c>
      <c r="D9" s="113"/>
      <c r="E9" s="113">
        <f t="shared" si="2"/>
        <v>0.66</v>
      </c>
      <c r="F9" s="113">
        <v>0.66</v>
      </c>
      <c r="G9" t="str">
        <f t="shared" si="3"/>
        <v>SI</v>
      </c>
    </row>
    <row r="10" spans="1:7" x14ac:dyDescent="0.55000000000000004">
      <c r="A10" s="7" t="s">
        <v>592</v>
      </c>
      <c r="B10" s="113">
        <f t="shared" si="0"/>
        <v>0</v>
      </c>
      <c r="C10" s="115"/>
      <c r="D10" s="113"/>
      <c r="E10" s="113">
        <f t="shared" si="2"/>
        <v>0</v>
      </c>
      <c r="F10" s="113"/>
      <c r="G10" t="str">
        <f t="shared" si="3"/>
        <v>SI</v>
      </c>
    </row>
    <row r="11" spans="1:7" x14ac:dyDescent="0.55000000000000004">
      <c r="A11" s="7" t="s">
        <v>593</v>
      </c>
      <c r="B11" s="113">
        <f t="shared" si="0"/>
        <v>0.05</v>
      </c>
      <c r="C11" s="115">
        <f t="shared" si="1"/>
        <v>0.68359999999999999</v>
      </c>
      <c r="D11" s="113"/>
      <c r="E11" s="113">
        <f t="shared" si="2"/>
        <v>0.73360000000000003</v>
      </c>
      <c r="F11" s="113">
        <v>0.73360000000000003</v>
      </c>
      <c r="G11" t="str">
        <f t="shared" si="3"/>
        <v>SI</v>
      </c>
    </row>
    <row r="12" spans="1:7" x14ac:dyDescent="0.55000000000000004">
      <c r="A12" s="7" t="s">
        <v>594</v>
      </c>
      <c r="B12" s="113">
        <f t="shared" si="0"/>
        <v>0.05</v>
      </c>
      <c r="C12" s="115">
        <f t="shared" si="1"/>
        <v>0.29860000000000003</v>
      </c>
      <c r="D12" s="113"/>
      <c r="E12" s="113">
        <f t="shared" si="2"/>
        <v>0.34860000000000002</v>
      </c>
      <c r="F12" s="113">
        <v>0.34860000000000002</v>
      </c>
      <c r="G12" t="str">
        <f t="shared" si="3"/>
        <v>SI</v>
      </c>
    </row>
    <row r="13" spans="1:7" x14ac:dyDescent="0.55000000000000004">
      <c r="A13" s="7" t="s">
        <v>595</v>
      </c>
      <c r="B13" s="113">
        <f t="shared" si="0"/>
        <v>0.05</v>
      </c>
      <c r="C13" s="115">
        <f t="shared" si="1"/>
        <v>0.22389999999999999</v>
      </c>
      <c r="D13" s="113"/>
      <c r="E13" s="113">
        <f t="shared" si="2"/>
        <v>0.27389999999999998</v>
      </c>
      <c r="F13" s="113">
        <v>0.27389999999999998</v>
      </c>
      <c r="G13" t="str">
        <f t="shared" si="3"/>
        <v>SI</v>
      </c>
    </row>
    <row r="14" spans="1:7" x14ac:dyDescent="0.55000000000000004">
      <c r="A14" s="7" t="s">
        <v>596</v>
      </c>
      <c r="B14" s="113">
        <f t="shared" si="0"/>
        <v>0.05</v>
      </c>
      <c r="C14" s="115">
        <f t="shared" si="1"/>
        <v>0.74929999999999997</v>
      </c>
      <c r="D14" s="113"/>
      <c r="E14" s="113">
        <f t="shared" si="2"/>
        <v>0.79930000000000001</v>
      </c>
      <c r="F14" s="113">
        <v>0.79930000000000001</v>
      </c>
      <c r="G14" t="str">
        <f t="shared" si="3"/>
        <v>SI</v>
      </c>
    </row>
    <row r="15" spans="1:7" x14ac:dyDescent="0.55000000000000004">
      <c r="A15" s="7" t="s">
        <v>597</v>
      </c>
      <c r="B15" s="113">
        <f t="shared" si="0"/>
        <v>1.12E-2</v>
      </c>
      <c r="C15" s="115"/>
      <c r="D15" s="113"/>
      <c r="E15" s="113">
        <f t="shared" si="2"/>
        <v>1.12E-2</v>
      </c>
      <c r="F15" s="113">
        <v>1.12E-2</v>
      </c>
      <c r="G15" t="str">
        <f t="shared" si="3"/>
        <v>SI</v>
      </c>
    </row>
    <row r="16" spans="1:7" x14ac:dyDescent="0.55000000000000004">
      <c r="A16" s="7" t="s">
        <v>598</v>
      </c>
      <c r="B16" s="113">
        <f t="shared" si="0"/>
        <v>4.7E-2</v>
      </c>
      <c r="C16" s="115"/>
      <c r="D16" s="113"/>
      <c r="E16" s="113">
        <f t="shared" si="2"/>
        <v>4.7E-2</v>
      </c>
      <c r="F16" s="113">
        <v>4.7E-2</v>
      </c>
      <c r="G16" t="str">
        <f t="shared" si="3"/>
        <v>SI</v>
      </c>
    </row>
    <row r="18" spans="1:5" x14ac:dyDescent="0.55000000000000004">
      <c r="A18" s="112" t="s">
        <v>521</v>
      </c>
      <c r="B18" s="114" t="s">
        <v>582</v>
      </c>
      <c r="C18" s="114" t="s">
        <v>583</v>
      </c>
      <c r="D18" s="114" t="s">
        <v>584</v>
      </c>
      <c r="E18" s="117"/>
    </row>
    <row r="19" spans="1:5" x14ac:dyDescent="0.55000000000000004">
      <c r="A19" s="7" t="s">
        <v>585</v>
      </c>
      <c r="B19">
        <f>F3-$B$1</f>
        <v>0.34650000000000003</v>
      </c>
      <c r="C19">
        <f>F3-$C$1</f>
        <v>0.34650000000000003</v>
      </c>
      <c r="D19">
        <f t="shared" ref="D19:D32" si="4">F3-$D$1</f>
        <v>0.34650000000000003</v>
      </c>
      <c r="E19">
        <f>SUM(B19:D19)</f>
        <v>1.0395000000000001</v>
      </c>
    </row>
    <row r="20" spans="1:5" x14ac:dyDescent="0.55000000000000004">
      <c r="A20" s="7" t="s">
        <v>586</v>
      </c>
      <c r="B20">
        <f t="shared" ref="B20:B32" si="5">F4-$B$1</f>
        <v>0.3569</v>
      </c>
      <c r="C20">
        <f t="shared" ref="C20:C32" si="6">F4-$C$1</f>
        <v>0.3569</v>
      </c>
      <c r="D20">
        <f t="shared" si="4"/>
        <v>0.3569</v>
      </c>
    </row>
    <row r="21" spans="1:5" x14ac:dyDescent="0.55000000000000004">
      <c r="A21" s="7" t="s">
        <v>587</v>
      </c>
      <c r="B21">
        <f t="shared" si="5"/>
        <v>-0.05</v>
      </c>
      <c r="C21">
        <f t="shared" si="6"/>
        <v>-0.05</v>
      </c>
      <c r="D21">
        <f t="shared" si="4"/>
        <v>-0.05</v>
      </c>
    </row>
    <row r="22" spans="1:5" x14ac:dyDescent="0.55000000000000004">
      <c r="A22" s="7" t="s">
        <v>588</v>
      </c>
      <c r="B22">
        <f t="shared" si="5"/>
        <v>-0.05</v>
      </c>
      <c r="C22">
        <f t="shared" si="6"/>
        <v>-0.05</v>
      </c>
      <c r="D22">
        <f t="shared" si="4"/>
        <v>-0.05</v>
      </c>
    </row>
    <row r="23" spans="1:5" x14ac:dyDescent="0.55000000000000004">
      <c r="A23" s="7" t="s">
        <v>589</v>
      </c>
      <c r="B23">
        <f t="shared" si="5"/>
        <v>0.41620000000000001</v>
      </c>
      <c r="C23">
        <f t="shared" si="6"/>
        <v>0.41620000000000001</v>
      </c>
      <c r="D23">
        <f t="shared" si="4"/>
        <v>0.41620000000000001</v>
      </c>
    </row>
    <row r="24" spans="1:5" x14ac:dyDescent="0.55000000000000004">
      <c r="A24" s="7" t="s">
        <v>590</v>
      </c>
      <c r="B24">
        <f t="shared" si="5"/>
        <v>0.1477</v>
      </c>
      <c r="C24">
        <f t="shared" si="6"/>
        <v>0.1477</v>
      </c>
      <c r="D24">
        <f t="shared" si="4"/>
        <v>0.1477</v>
      </c>
    </row>
    <row r="25" spans="1:5" x14ac:dyDescent="0.55000000000000004">
      <c r="A25" s="7" t="s">
        <v>591</v>
      </c>
      <c r="B25">
        <f t="shared" si="5"/>
        <v>0.61</v>
      </c>
      <c r="C25">
        <f t="shared" si="6"/>
        <v>0.61</v>
      </c>
      <c r="D25">
        <f t="shared" si="4"/>
        <v>0.61</v>
      </c>
    </row>
    <row r="26" spans="1:5" x14ac:dyDescent="0.55000000000000004">
      <c r="A26" s="7" t="s">
        <v>592</v>
      </c>
      <c r="B26">
        <f t="shared" si="5"/>
        <v>-0.05</v>
      </c>
      <c r="C26">
        <f t="shared" si="6"/>
        <v>-0.05</v>
      </c>
      <c r="D26">
        <f t="shared" si="4"/>
        <v>-0.05</v>
      </c>
    </row>
    <row r="27" spans="1:5" x14ac:dyDescent="0.55000000000000004">
      <c r="A27" s="7" t="s">
        <v>593</v>
      </c>
      <c r="B27">
        <f t="shared" si="5"/>
        <v>0.68359999999999999</v>
      </c>
      <c r="C27">
        <f t="shared" si="6"/>
        <v>0.68359999999999999</v>
      </c>
      <c r="D27">
        <f t="shared" si="4"/>
        <v>0.68359999999999999</v>
      </c>
    </row>
    <row r="28" spans="1:5" x14ac:dyDescent="0.55000000000000004">
      <c r="A28" s="7" t="s">
        <v>594</v>
      </c>
      <c r="B28">
        <f t="shared" si="5"/>
        <v>0.29860000000000003</v>
      </c>
      <c r="C28">
        <f t="shared" si="6"/>
        <v>0.29860000000000003</v>
      </c>
      <c r="D28">
        <f t="shared" si="4"/>
        <v>0.29860000000000003</v>
      </c>
    </row>
    <row r="29" spans="1:5" x14ac:dyDescent="0.55000000000000004">
      <c r="A29" s="7" t="s">
        <v>595</v>
      </c>
      <c r="B29">
        <f t="shared" si="5"/>
        <v>0.22389999999999999</v>
      </c>
      <c r="C29">
        <f t="shared" si="6"/>
        <v>0.22389999999999999</v>
      </c>
      <c r="D29">
        <f t="shared" si="4"/>
        <v>0.22389999999999999</v>
      </c>
    </row>
    <row r="30" spans="1:5" x14ac:dyDescent="0.55000000000000004">
      <c r="A30" s="7" t="s">
        <v>596</v>
      </c>
      <c r="B30">
        <f t="shared" si="5"/>
        <v>0.74929999999999997</v>
      </c>
      <c r="C30">
        <f t="shared" si="6"/>
        <v>0.74929999999999997</v>
      </c>
      <c r="D30">
        <f t="shared" si="4"/>
        <v>0.74929999999999997</v>
      </c>
    </row>
    <row r="31" spans="1:5" x14ac:dyDescent="0.55000000000000004">
      <c r="A31" s="7" t="s">
        <v>597</v>
      </c>
      <c r="B31">
        <f t="shared" si="5"/>
        <v>-3.8800000000000001E-2</v>
      </c>
      <c r="C31">
        <f t="shared" si="6"/>
        <v>-3.8800000000000001E-2</v>
      </c>
      <c r="D31">
        <f t="shared" si="4"/>
        <v>-3.8800000000000001E-2</v>
      </c>
    </row>
    <row r="32" spans="1:5" x14ac:dyDescent="0.55000000000000004">
      <c r="A32" s="7" t="s">
        <v>598</v>
      </c>
      <c r="B32">
        <f t="shared" si="5"/>
        <v>-3.0000000000000027E-3</v>
      </c>
      <c r="C32">
        <f t="shared" si="6"/>
        <v>-3.0000000000000027E-3</v>
      </c>
      <c r="D32">
        <f t="shared" si="4"/>
        <v>-3.0000000000000027E-3</v>
      </c>
    </row>
  </sheetData>
  <conditionalFormatting sqref="A2:A16 B3:E16">
    <cfRule type="cellIs" dxfId="124" priority="7" stopIfTrue="1" operator="lessThan">
      <formula>0</formula>
    </cfRule>
  </conditionalFormatting>
  <conditionalFormatting sqref="A18:A32">
    <cfRule type="cellIs" dxfId="123" priority="6" stopIfTrue="1" operator="lessThan">
      <formula>0</formula>
    </cfRule>
  </conditionalFormatting>
  <conditionalFormatting sqref="B19:D32">
    <cfRule type="cellIs" dxfId="122" priority="5" stopIfTrue="1" operator="lessThan">
      <formula>0</formula>
    </cfRule>
  </conditionalFormatting>
  <conditionalFormatting sqref="B3:B16">
    <cfRule type="cellIs" dxfId="121" priority="4" stopIfTrue="1" operator="equal">
      <formula>$B$1</formula>
    </cfRule>
  </conditionalFormatting>
  <conditionalFormatting sqref="C3:C16">
    <cfRule type="cellIs" dxfId="120" priority="3" stopIfTrue="1" operator="equal">
      <formula>$C$1</formula>
    </cfRule>
  </conditionalFormatting>
  <conditionalFormatting sqref="D3:D16">
    <cfRule type="cellIs" dxfId="119" priority="2" stopIfTrue="1" operator="equal">
      <formula>$D$1</formula>
    </cfRule>
  </conditionalFormatting>
  <conditionalFormatting sqref="F3:F16">
    <cfRule type="cellIs" dxfId="118" priority="1" stopIfTrue="1" operator="greaterThan">
      <formula>$F$1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F5B8-0491-4BE2-B21B-52FD407728AB}">
  <sheetPr>
    <pageSetUpPr fitToPage="1"/>
  </sheetPr>
  <dimension ref="A1:AZ91"/>
  <sheetViews>
    <sheetView topLeftCell="B52" zoomScale="60" zoomScaleNormal="60" zoomScaleSheetLayoutView="40" workbookViewId="0">
      <selection activeCell="E43" sqref="E43:O43"/>
    </sheetView>
  </sheetViews>
  <sheetFormatPr baseColWidth="10" defaultColWidth="11.41796875" defaultRowHeight="14.4" x14ac:dyDescent="0.55000000000000004"/>
  <cols>
    <col min="1" max="1" width="11.41796875" style="72"/>
    <col min="2" max="2" width="15.26171875" style="72" customWidth="1"/>
    <col min="3" max="4" width="19.47265625" style="72" customWidth="1"/>
    <col min="5" max="5" width="11.41796875" style="72"/>
    <col min="6" max="6" width="13.26171875" style="72" customWidth="1"/>
    <col min="8" max="8" width="10.578125" style="72" customWidth="1"/>
    <col min="9" max="9" width="26.15625" style="72" bestFit="1" customWidth="1"/>
    <col min="10" max="10" width="24.3671875" style="72" customWidth="1"/>
    <col min="11" max="11" width="11.41796875" style="72"/>
    <col min="13" max="15" width="11.41796875" style="72"/>
    <col min="16" max="16" width="10" style="72" bestFit="1" customWidth="1"/>
    <col min="17" max="17" width="9.15625" style="72" customWidth="1"/>
    <col min="18" max="18" width="13.05078125" style="72" customWidth="1"/>
    <col min="19" max="19" width="13.26171875" style="72" bestFit="1" customWidth="1"/>
    <col min="20" max="20" width="16.83984375" style="72" customWidth="1"/>
    <col min="21" max="21" width="11.41796875" style="72"/>
    <col min="23" max="23" width="11.41796875" style="72"/>
    <col min="25" max="25" width="11.41796875" style="72"/>
    <col min="30" max="31" width="11.41796875" style="72"/>
    <col min="34" max="34" width="11.41796875" style="72"/>
    <col min="36" max="39" width="11.41796875" style="72"/>
    <col min="42" max="45" width="11.41796875" style="72"/>
    <col min="47" max="51" width="11.41796875" style="72"/>
    <col min="53" max="16384" width="11.41796875" style="72"/>
  </cols>
  <sheetData>
    <row r="1" spans="1:52" ht="57.9" thickBot="1" x14ac:dyDescent="0.6">
      <c r="E1" s="102" t="s">
        <v>534</v>
      </c>
      <c r="F1" s="102" t="s">
        <v>536</v>
      </c>
      <c r="G1" s="102" t="s">
        <v>537</v>
      </c>
      <c r="H1" s="102" t="s">
        <v>540</v>
      </c>
      <c r="I1" s="104" t="s">
        <v>541</v>
      </c>
      <c r="J1" s="104" t="s">
        <v>579</v>
      </c>
      <c r="K1" s="102" t="s">
        <v>542</v>
      </c>
      <c r="L1" s="102" t="s">
        <v>543</v>
      </c>
      <c r="M1" s="104" t="s">
        <v>544</v>
      </c>
      <c r="N1" s="104" t="s">
        <v>551</v>
      </c>
      <c r="O1" s="102" t="s">
        <v>553</v>
      </c>
      <c r="P1" s="99" t="s">
        <v>558</v>
      </c>
      <c r="Q1" s="99" t="s">
        <v>559</v>
      </c>
      <c r="R1" s="99" t="s">
        <v>560</v>
      </c>
      <c r="S1" s="99" t="s">
        <v>561</v>
      </c>
      <c r="T1" s="99" t="s">
        <v>563</v>
      </c>
      <c r="U1" s="99" t="s">
        <v>564</v>
      </c>
      <c r="V1" s="99" t="s">
        <v>565</v>
      </c>
      <c r="W1" s="99" t="s">
        <v>566</v>
      </c>
      <c r="X1" s="99" t="s">
        <v>567</v>
      </c>
      <c r="Y1" s="99" t="s">
        <v>568</v>
      </c>
      <c r="Z1" s="99" t="s">
        <v>569</v>
      </c>
      <c r="AA1" s="99" t="s">
        <v>570</v>
      </c>
      <c r="AB1" s="99" t="s">
        <v>571</v>
      </c>
      <c r="AC1" s="99" t="s">
        <v>572</v>
      </c>
      <c r="AD1" s="99" t="s">
        <v>573</v>
      </c>
      <c r="AE1" s="99" t="s">
        <v>574</v>
      </c>
      <c r="AF1" s="99" t="s">
        <v>575</v>
      </c>
      <c r="AG1" s="99" t="s">
        <v>576</v>
      </c>
      <c r="AH1" s="99" t="s">
        <v>577</v>
      </c>
    </row>
    <row r="2" spans="1:52" ht="14.7" thickBot="1" x14ac:dyDescent="0.6">
      <c r="E2" s="103" t="s">
        <v>494</v>
      </c>
      <c r="F2" s="103" t="s">
        <v>494</v>
      </c>
      <c r="G2" s="103" t="s">
        <v>578</v>
      </c>
      <c r="H2" s="103" t="s">
        <v>494</v>
      </c>
      <c r="I2" s="103" t="s">
        <v>494</v>
      </c>
      <c r="J2" s="103" t="s">
        <v>494</v>
      </c>
      <c r="K2" s="103" t="s">
        <v>494</v>
      </c>
      <c r="L2" s="103" t="s">
        <v>494</v>
      </c>
      <c r="M2" s="105" t="s">
        <v>494</v>
      </c>
      <c r="N2" s="103" t="s">
        <v>494</v>
      </c>
      <c r="O2" s="103" t="s">
        <v>494</v>
      </c>
      <c r="P2" s="100" t="s">
        <v>494</v>
      </c>
      <c r="Q2" s="100" t="s">
        <v>494</v>
      </c>
      <c r="R2" s="100" t="s">
        <v>494</v>
      </c>
      <c r="S2" s="101" t="s">
        <v>494</v>
      </c>
      <c r="T2" s="101" t="s">
        <v>494</v>
      </c>
      <c r="U2" s="101" t="s">
        <v>494</v>
      </c>
      <c r="V2" s="101" t="s">
        <v>494</v>
      </c>
      <c r="W2" s="101" t="s">
        <v>494</v>
      </c>
      <c r="X2" s="100" t="s">
        <v>494</v>
      </c>
      <c r="Y2" s="100" t="s">
        <v>494</v>
      </c>
      <c r="Z2" s="100" t="s">
        <v>494</v>
      </c>
      <c r="AA2" s="100" t="s">
        <v>494</v>
      </c>
      <c r="AB2" s="101" t="s">
        <v>494</v>
      </c>
      <c r="AC2" s="101" t="s">
        <v>494</v>
      </c>
      <c r="AD2" s="101" t="s">
        <v>494</v>
      </c>
      <c r="AE2" s="100" t="s">
        <v>494</v>
      </c>
      <c r="AF2" s="100" t="s">
        <v>494</v>
      </c>
      <c r="AG2" s="100" t="s">
        <v>494</v>
      </c>
      <c r="AH2" s="100" t="s">
        <v>494</v>
      </c>
    </row>
    <row r="3" spans="1:52" ht="14.7" thickBot="1" x14ac:dyDescent="0.6">
      <c r="D3" s="72" t="s">
        <v>582</v>
      </c>
      <c r="E3" s="92"/>
      <c r="F3" s="118">
        <v>250</v>
      </c>
      <c r="G3" s="118">
        <v>1600</v>
      </c>
      <c r="H3" s="118" t="s">
        <v>535</v>
      </c>
      <c r="I3" s="118">
        <v>0.15</v>
      </c>
      <c r="J3" s="94"/>
      <c r="K3" s="118">
        <v>50</v>
      </c>
      <c r="L3" s="118">
        <v>3</v>
      </c>
      <c r="M3" s="118" t="s">
        <v>545</v>
      </c>
      <c r="N3" s="118" t="s">
        <v>552</v>
      </c>
      <c r="O3" s="118">
        <v>500</v>
      </c>
      <c r="P3" s="120">
        <v>5</v>
      </c>
      <c r="Q3" s="120">
        <v>0.02</v>
      </c>
      <c r="R3" s="120">
        <v>0.01</v>
      </c>
      <c r="S3" s="120">
        <v>1</v>
      </c>
      <c r="T3" s="120">
        <v>2.4</v>
      </c>
      <c r="U3" s="120">
        <v>5.0000000000000001E-3</v>
      </c>
      <c r="V3" s="120">
        <v>2</v>
      </c>
      <c r="W3" s="97"/>
      <c r="X3" s="120">
        <v>0.05</v>
      </c>
      <c r="Y3" s="120">
        <v>1</v>
      </c>
      <c r="Z3" s="97"/>
      <c r="AA3" s="97"/>
      <c r="AB3" s="118">
        <v>0.4</v>
      </c>
      <c r="AC3" s="118">
        <v>2E-3</v>
      </c>
      <c r="AD3" s="118" t="s">
        <v>535</v>
      </c>
      <c r="AE3" s="118">
        <v>0.05</v>
      </c>
      <c r="AF3" s="118">
        <v>0.04</v>
      </c>
      <c r="AG3" s="118">
        <v>0.02</v>
      </c>
      <c r="AH3" s="118">
        <v>5</v>
      </c>
    </row>
    <row r="4" spans="1:52" ht="14.7" thickBot="1" x14ac:dyDescent="0.6">
      <c r="D4" s="72" t="s">
        <v>583</v>
      </c>
      <c r="E4" s="118">
        <v>518</v>
      </c>
      <c r="F4" s="118">
        <v>500</v>
      </c>
      <c r="G4" s="118" t="s">
        <v>538</v>
      </c>
      <c r="H4" s="118">
        <v>1</v>
      </c>
      <c r="I4" s="119"/>
      <c r="J4" s="118">
        <v>100</v>
      </c>
      <c r="K4" s="119"/>
      <c r="L4" s="118">
        <v>10</v>
      </c>
      <c r="M4" s="118">
        <v>4</v>
      </c>
      <c r="N4" s="119"/>
      <c r="O4" s="118">
        <v>1000</v>
      </c>
      <c r="P4" s="120">
        <v>5</v>
      </c>
      <c r="Q4" s="121"/>
      <c r="R4" s="120">
        <v>0.1</v>
      </c>
      <c r="S4" s="120">
        <v>0.7</v>
      </c>
      <c r="T4" s="120">
        <v>1</v>
      </c>
      <c r="U4" s="120">
        <v>0.01</v>
      </c>
      <c r="V4" s="120">
        <v>0.2</v>
      </c>
      <c r="W4" s="120">
        <v>0.05</v>
      </c>
      <c r="X4" s="120">
        <v>0.1</v>
      </c>
      <c r="Y4" s="120">
        <v>5</v>
      </c>
      <c r="Z4" s="120">
        <v>2.5</v>
      </c>
      <c r="AA4" s="118" t="s">
        <v>535</v>
      </c>
      <c r="AB4" s="118">
        <v>0.2</v>
      </c>
      <c r="AC4" s="118">
        <v>1E-3</v>
      </c>
      <c r="AD4" s="118">
        <v>0.2</v>
      </c>
      <c r="AE4" s="118">
        <v>0.05</v>
      </c>
      <c r="AF4" s="118">
        <v>0.02</v>
      </c>
      <c r="AG4" s="128"/>
      <c r="AH4" s="118">
        <v>2</v>
      </c>
    </row>
    <row r="5" spans="1:52" ht="14.7" thickBot="1" x14ac:dyDescent="0.6">
      <c r="D5" s="72" t="s">
        <v>584</v>
      </c>
      <c r="E5" s="118" t="s">
        <v>535</v>
      </c>
      <c r="F5" s="118" t="s">
        <v>535</v>
      </c>
      <c r="G5" s="118" t="s">
        <v>539</v>
      </c>
      <c r="H5" s="118" t="s">
        <v>535</v>
      </c>
      <c r="I5" s="119"/>
      <c r="J5" s="118">
        <v>100</v>
      </c>
      <c r="K5" s="119"/>
      <c r="L5" s="118">
        <v>10</v>
      </c>
      <c r="M5" s="118">
        <v>5</v>
      </c>
      <c r="N5" s="119"/>
      <c r="O5" s="118">
        <v>1000</v>
      </c>
      <c r="P5" s="118">
        <v>5</v>
      </c>
      <c r="Q5" s="119"/>
      <c r="R5" s="118">
        <v>0.2</v>
      </c>
      <c r="S5" s="118" t="s">
        <v>535</v>
      </c>
      <c r="T5" s="118">
        <v>5</v>
      </c>
      <c r="U5" s="118">
        <v>0.05</v>
      </c>
      <c r="V5" s="118">
        <v>0.5</v>
      </c>
      <c r="W5" s="118">
        <v>1</v>
      </c>
      <c r="X5" s="118">
        <v>1</v>
      </c>
      <c r="Y5" s="118" t="s">
        <v>535</v>
      </c>
      <c r="Z5" s="118">
        <v>2.5</v>
      </c>
      <c r="AA5" s="118">
        <v>250</v>
      </c>
      <c r="AB5" s="118">
        <v>0.2</v>
      </c>
      <c r="AC5" s="118">
        <v>0.01</v>
      </c>
      <c r="AD5" s="118">
        <v>1</v>
      </c>
      <c r="AE5" s="118">
        <v>0.05</v>
      </c>
      <c r="AF5" s="118">
        <v>0.05</v>
      </c>
      <c r="AG5" s="128"/>
      <c r="AH5" s="118">
        <v>24</v>
      </c>
    </row>
    <row r="7" spans="1:52" x14ac:dyDescent="0.55000000000000004">
      <c r="F7" s="72">
        <v>1</v>
      </c>
      <c r="G7" s="72">
        <v>2</v>
      </c>
      <c r="H7" s="72">
        <v>3</v>
      </c>
      <c r="I7" s="72">
        <v>4</v>
      </c>
      <c r="K7" s="72">
        <v>5</v>
      </c>
      <c r="L7" s="72">
        <v>6</v>
      </c>
      <c r="M7" s="72">
        <v>7</v>
      </c>
      <c r="N7" s="72">
        <v>9</v>
      </c>
      <c r="O7" s="72">
        <v>10</v>
      </c>
      <c r="P7" s="72">
        <v>12</v>
      </c>
      <c r="Q7" s="72">
        <v>13</v>
      </c>
      <c r="R7" s="72">
        <v>14</v>
      </c>
      <c r="S7" s="72">
        <v>15</v>
      </c>
      <c r="T7" s="72">
        <v>17</v>
      </c>
      <c r="U7" s="72">
        <v>18</v>
      </c>
      <c r="V7" s="72">
        <v>19</v>
      </c>
      <c r="W7"/>
      <c r="X7" s="72">
        <v>20</v>
      </c>
      <c r="Y7" s="72">
        <v>21</v>
      </c>
      <c r="AB7" s="72">
        <v>22</v>
      </c>
      <c r="AC7" s="72">
        <v>23</v>
      </c>
      <c r="AD7" s="72">
        <v>25</v>
      </c>
      <c r="AE7" s="72">
        <v>26</v>
      </c>
      <c r="AF7" s="72">
        <v>27</v>
      </c>
      <c r="AG7" s="72">
        <v>28</v>
      </c>
      <c r="AH7" s="72">
        <v>29</v>
      </c>
      <c r="AI7" s="72"/>
      <c r="AJ7"/>
      <c r="AK7"/>
      <c r="AN7" s="72"/>
      <c r="AO7" s="72"/>
      <c r="AP7"/>
      <c r="AT7" s="72"/>
      <c r="AV7"/>
      <c r="AZ7" s="72"/>
    </row>
    <row r="8" spans="1:52" x14ac:dyDescent="0.55000000000000004">
      <c r="E8" s="72">
        <v>1</v>
      </c>
      <c r="F8" s="72">
        <v>2</v>
      </c>
      <c r="G8" s="72">
        <v>3</v>
      </c>
      <c r="H8" s="72">
        <v>4</v>
      </c>
      <c r="J8" s="72">
        <v>5</v>
      </c>
      <c r="L8" s="72">
        <v>6</v>
      </c>
      <c r="M8" s="72">
        <v>7</v>
      </c>
      <c r="O8" s="72">
        <v>9</v>
      </c>
      <c r="P8" s="72">
        <v>11</v>
      </c>
      <c r="R8" s="72">
        <v>12</v>
      </c>
      <c r="S8" s="72">
        <v>13</v>
      </c>
      <c r="T8" s="72">
        <v>15</v>
      </c>
      <c r="U8" s="72">
        <v>16</v>
      </c>
      <c r="V8" s="72">
        <v>17</v>
      </c>
      <c r="W8" s="72">
        <v>18</v>
      </c>
      <c r="X8" s="72">
        <v>19</v>
      </c>
      <c r="Y8" s="72">
        <v>20</v>
      </c>
      <c r="Z8" s="72">
        <v>21</v>
      </c>
      <c r="AA8" s="72">
        <v>22</v>
      </c>
      <c r="AB8" s="72">
        <v>23</v>
      </c>
      <c r="AC8" s="72">
        <v>24</v>
      </c>
      <c r="AD8" s="72">
        <v>25</v>
      </c>
      <c r="AE8" s="72">
        <v>26</v>
      </c>
      <c r="AF8" s="72">
        <v>27</v>
      </c>
      <c r="AG8" s="72"/>
      <c r="AH8" s="72">
        <v>28</v>
      </c>
      <c r="AI8" s="72"/>
      <c r="AJ8"/>
      <c r="AK8"/>
      <c r="AN8" s="72"/>
      <c r="AO8" s="72"/>
      <c r="AP8"/>
      <c r="AT8" s="72"/>
      <c r="AV8"/>
      <c r="AZ8" s="72"/>
    </row>
    <row r="9" spans="1:52" s="1" customFormat="1" ht="43.5" customHeight="1" x14ac:dyDescent="0.55000000000000004">
      <c r="A9" s="109"/>
      <c r="B9" s="31" t="s">
        <v>521</v>
      </c>
      <c r="C9" s="31" t="s">
        <v>0</v>
      </c>
      <c r="D9" s="31" t="s">
        <v>522</v>
      </c>
      <c r="E9" s="86" t="s">
        <v>196</v>
      </c>
      <c r="F9" s="87" t="s">
        <v>198</v>
      </c>
      <c r="G9" s="88" t="s">
        <v>28</v>
      </c>
      <c r="H9" s="86" t="s">
        <v>200</v>
      </c>
      <c r="I9" s="84" t="s">
        <v>599</v>
      </c>
      <c r="J9" s="86" t="s">
        <v>523</v>
      </c>
      <c r="K9" s="84" t="s">
        <v>204</v>
      </c>
      <c r="L9" s="87" t="s">
        <v>206</v>
      </c>
      <c r="M9" s="89" t="s">
        <v>32</v>
      </c>
      <c r="N9" s="85" t="s">
        <v>29</v>
      </c>
      <c r="O9" s="87" t="s">
        <v>201</v>
      </c>
      <c r="P9" s="87" t="s">
        <v>257</v>
      </c>
      <c r="Q9" s="84" t="s">
        <v>279</v>
      </c>
      <c r="R9" s="87" t="s">
        <v>258</v>
      </c>
      <c r="S9" s="87" t="s">
        <v>260</v>
      </c>
      <c r="T9" s="87" t="s">
        <v>259</v>
      </c>
      <c r="U9" s="87" t="s">
        <v>264</v>
      </c>
      <c r="V9" s="87" t="s">
        <v>267</v>
      </c>
      <c r="W9" s="86" t="s">
        <v>265</v>
      </c>
      <c r="X9" s="87" t="s">
        <v>266</v>
      </c>
      <c r="Y9" s="87" t="s">
        <v>268</v>
      </c>
      <c r="Z9" s="86" t="s">
        <v>271</v>
      </c>
      <c r="AA9" s="86" t="s">
        <v>272</v>
      </c>
      <c r="AB9" s="87" t="s">
        <v>273</v>
      </c>
      <c r="AC9" s="87" t="s">
        <v>269</v>
      </c>
      <c r="AD9" s="86" t="s">
        <v>276</v>
      </c>
      <c r="AE9" s="87" t="s">
        <v>278</v>
      </c>
      <c r="AF9" s="87" t="s">
        <v>280</v>
      </c>
      <c r="AG9" s="84" t="s">
        <v>286</v>
      </c>
      <c r="AH9" s="87" t="s">
        <v>288</v>
      </c>
    </row>
    <row r="10" spans="1:52" s="1" customFormat="1" ht="18" customHeight="1" x14ac:dyDescent="0.55000000000000004">
      <c r="A10" s="110" t="s">
        <v>178</v>
      </c>
      <c r="B10" s="7" t="s">
        <v>585</v>
      </c>
      <c r="C10" s="7" t="s">
        <v>80</v>
      </c>
      <c r="D10" s="7"/>
      <c r="E10" s="76">
        <v>76</v>
      </c>
      <c r="F10" s="74">
        <v>13.2</v>
      </c>
      <c r="G10" s="9">
        <v>447.5</v>
      </c>
      <c r="H10" s="74">
        <v>9.7000000000000003E-2</v>
      </c>
      <c r="I10" s="74">
        <v>0.27</v>
      </c>
      <c r="J10" s="74">
        <f t="shared" ref="J10:J23" si="0">K10+0.015</f>
        <v>10.085000000000001</v>
      </c>
      <c r="K10" s="74">
        <v>10.07</v>
      </c>
      <c r="L10" s="74" t="s">
        <v>307</v>
      </c>
      <c r="M10" s="9">
        <v>7.4</v>
      </c>
      <c r="N10" s="9">
        <v>219.8</v>
      </c>
      <c r="O10" s="74">
        <v>54.61</v>
      </c>
      <c r="P10" s="74">
        <v>3.72</v>
      </c>
      <c r="Q10" s="74">
        <v>3.85E-2</v>
      </c>
      <c r="R10" s="74">
        <v>0.1681</v>
      </c>
      <c r="S10" s="74">
        <v>7.1900000000000006E-2</v>
      </c>
      <c r="T10" s="74">
        <v>8.3000000000000004E-2</v>
      </c>
      <c r="U10" s="74">
        <v>2.0999999999999999E-3</v>
      </c>
      <c r="V10" s="74">
        <v>0.22770000000000001</v>
      </c>
      <c r="W10" s="74">
        <v>4.1999999999999997E-3</v>
      </c>
      <c r="X10" s="74">
        <v>6.6E-3</v>
      </c>
      <c r="Y10" s="74">
        <v>8.593</v>
      </c>
      <c r="Z10" s="74">
        <v>8.9999999999999993E-3</v>
      </c>
      <c r="AA10" s="74">
        <v>7.5730000000000004</v>
      </c>
      <c r="AB10" s="74">
        <v>0.44080000000000003</v>
      </c>
      <c r="AC10" s="74">
        <v>1.2600000000000001E-3</v>
      </c>
      <c r="AD10" s="74">
        <v>2.8E-3</v>
      </c>
      <c r="AE10" s="74">
        <v>0.39650000000000002</v>
      </c>
      <c r="AF10" s="74" t="s">
        <v>313</v>
      </c>
      <c r="AG10" s="74" t="s">
        <v>309</v>
      </c>
      <c r="AH10" s="74">
        <v>0.32100000000000001</v>
      </c>
    </row>
    <row r="11" spans="1:52" s="1" customFormat="1" x14ac:dyDescent="0.55000000000000004">
      <c r="A11" s="110" t="s">
        <v>179</v>
      </c>
      <c r="B11" s="7" t="s">
        <v>586</v>
      </c>
      <c r="C11" s="7" t="s">
        <v>80</v>
      </c>
      <c r="D11" s="7"/>
      <c r="E11" s="76">
        <v>81</v>
      </c>
      <c r="F11" s="74">
        <v>11.71</v>
      </c>
      <c r="G11" s="9">
        <v>302.10000000000002</v>
      </c>
      <c r="H11" s="74">
        <v>9.8000000000000004E-2</v>
      </c>
      <c r="I11" s="74">
        <v>0.13</v>
      </c>
      <c r="J11" s="74">
        <f t="shared" si="0"/>
        <v>5.282</v>
      </c>
      <c r="K11" s="74">
        <v>5.2670000000000003</v>
      </c>
      <c r="L11" s="74" t="s">
        <v>307</v>
      </c>
      <c r="M11" s="9">
        <v>7.72</v>
      </c>
      <c r="N11" s="9">
        <v>148.6</v>
      </c>
      <c r="O11" s="74">
        <v>52.58</v>
      </c>
      <c r="P11" s="74">
        <v>4.4429999999999996</v>
      </c>
      <c r="Q11" s="74">
        <v>4.48E-2</v>
      </c>
      <c r="R11" s="74">
        <v>0.19550000000000001</v>
      </c>
      <c r="S11" s="74">
        <v>7.4999999999999997E-2</v>
      </c>
      <c r="T11" s="74">
        <v>8.1000000000000003E-2</v>
      </c>
      <c r="U11" s="74">
        <v>2.1900000000000001E-3</v>
      </c>
      <c r="V11" s="74">
        <v>0.23910000000000001</v>
      </c>
      <c r="W11" s="74">
        <v>4.4999999999999997E-3</v>
      </c>
      <c r="X11" s="74">
        <v>7.1000000000000004E-3</v>
      </c>
      <c r="Y11" s="74">
        <v>8.9949999999999992</v>
      </c>
      <c r="Z11" s="74">
        <v>8.9999999999999993E-3</v>
      </c>
      <c r="AA11" s="74">
        <v>7.2859999999999996</v>
      </c>
      <c r="AB11" s="74">
        <v>0.4335</v>
      </c>
      <c r="AC11" s="74">
        <v>1.6299999999999999E-3</v>
      </c>
      <c r="AD11" s="74">
        <v>3.0000000000000001E-3</v>
      </c>
      <c r="AE11" s="74">
        <v>0.40689999999999998</v>
      </c>
      <c r="AF11" s="74" t="s">
        <v>313</v>
      </c>
      <c r="AG11" s="74">
        <v>2.9999999999999997E-4</v>
      </c>
      <c r="AH11" s="74">
        <v>0.32500000000000001</v>
      </c>
    </row>
    <row r="12" spans="1:52" s="1" customFormat="1" x14ac:dyDescent="0.55000000000000004">
      <c r="A12" s="110" t="s">
        <v>180</v>
      </c>
      <c r="B12" s="7" t="s">
        <v>587</v>
      </c>
      <c r="C12" s="7" t="s">
        <v>110</v>
      </c>
      <c r="D12" s="7"/>
      <c r="E12" s="76">
        <v>294.2</v>
      </c>
      <c r="F12" s="74">
        <v>178.5</v>
      </c>
      <c r="G12" s="9">
        <v>1466</v>
      </c>
      <c r="H12" s="74">
        <v>0.55100000000000005</v>
      </c>
      <c r="I12" s="74">
        <v>0.1</v>
      </c>
      <c r="J12" s="74">
        <f>0.009+0.015</f>
        <v>2.4E-2</v>
      </c>
      <c r="K12" s="74" t="s">
        <v>323</v>
      </c>
      <c r="L12" s="74" t="s">
        <v>307</v>
      </c>
      <c r="M12" s="9">
        <v>5.99</v>
      </c>
      <c r="N12" s="9">
        <v>718.8</v>
      </c>
      <c r="O12" s="74">
        <v>216.8</v>
      </c>
      <c r="P12" s="74" t="s">
        <v>325</v>
      </c>
      <c r="Q12" s="74" t="s">
        <v>309</v>
      </c>
      <c r="R12" s="74">
        <v>5.7999999999999996E-3</v>
      </c>
      <c r="S12" s="74">
        <v>6.0199999999999997E-2</v>
      </c>
      <c r="T12" s="74">
        <v>0.373</v>
      </c>
      <c r="U12" s="74" t="s">
        <v>310</v>
      </c>
      <c r="V12" s="74" t="s">
        <v>326</v>
      </c>
      <c r="W12" s="74" t="s">
        <v>309</v>
      </c>
      <c r="X12" s="74" t="s">
        <v>311</v>
      </c>
      <c r="Y12" s="74">
        <v>0.223</v>
      </c>
      <c r="Z12" s="74">
        <v>2.06E-2</v>
      </c>
      <c r="AA12" s="74">
        <v>33.92</v>
      </c>
      <c r="AB12" s="74">
        <v>0.24279999999999999</v>
      </c>
      <c r="AC12" s="74" t="s">
        <v>312</v>
      </c>
      <c r="AD12" s="74" t="s">
        <v>309</v>
      </c>
      <c r="AE12" s="74" t="s">
        <v>309</v>
      </c>
      <c r="AF12" s="74" t="s">
        <v>313</v>
      </c>
      <c r="AG12" s="74">
        <v>6.9999999999999999E-4</v>
      </c>
      <c r="AH12" s="74" t="s">
        <v>322</v>
      </c>
    </row>
    <row r="13" spans="1:52" s="1" customFormat="1" x14ac:dyDescent="0.55000000000000004">
      <c r="A13" s="110" t="s">
        <v>181</v>
      </c>
      <c r="B13" s="7" t="s">
        <v>588</v>
      </c>
      <c r="C13" s="7" t="s">
        <v>110</v>
      </c>
      <c r="D13" s="7"/>
      <c r="E13" s="76">
        <v>141.69999999999999</v>
      </c>
      <c r="F13" s="74">
        <v>32.299999999999997</v>
      </c>
      <c r="G13" s="9">
        <v>414.5</v>
      </c>
      <c r="H13" s="74">
        <v>0.375</v>
      </c>
      <c r="I13" s="74">
        <v>0.16</v>
      </c>
      <c r="J13" s="74">
        <f t="shared" si="0"/>
        <v>2.5380000000000003</v>
      </c>
      <c r="K13" s="74">
        <v>2.5230000000000001</v>
      </c>
      <c r="L13" s="74" t="s">
        <v>307</v>
      </c>
      <c r="M13" s="9">
        <v>7.34</v>
      </c>
      <c r="N13" s="9">
        <v>203.6</v>
      </c>
      <c r="O13" s="74">
        <v>26.6</v>
      </c>
      <c r="P13" s="74">
        <v>2.8000000000000001E-2</v>
      </c>
      <c r="Q13" s="74" t="s">
        <v>309</v>
      </c>
      <c r="R13" s="74">
        <v>2.3999999999999998E-3</v>
      </c>
      <c r="S13" s="74">
        <v>1.6299999999999999E-2</v>
      </c>
      <c r="T13" s="74">
        <v>8.8999999999999996E-2</v>
      </c>
      <c r="U13" s="74" t="s">
        <v>310</v>
      </c>
      <c r="V13" s="74">
        <v>4.0000000000000002E-4</v>
      </c>
      <c r="W13" s="74" t="s">
        <v>309</v>
      </c>
      <c r="X13" s="74" t="s">
        <v>311</v>
      </c>
      <c r="Y13" s="74">
        <v>3.6999999999999998E-2</v>
      </c>
      <c r="Z13" s="74">
        <v>1.23E-2</v>
      </c>
      <c r="AA13" s="74">
        <v>11.23</v>
      </c>
      <c r="AB13" s="74" t="s">
        <v>309</v>
      </c>
      <c r="AC13" s="74" t="s">
        <v>312</v>
      </c>
      <c r="AD13" s="74" t="s">
        <v>309</v>
      </c>
      <c r="AE13" s="74" t="s">
        <v>309</v>
      </c>
      <c r="AF13" s="74" t="s">
        <v>313</v>
      </c>
      <c r="AG13" s="74" t="s">
        <v>309</v>
      </c>
      <c r="AH13" s="74">
        <v>1.2999999999999999E-2</v>
      </c>
    </row>
    <row r="14" spans="1:52" s="1" customFormat="1" x14ac:dyDescent="0.55000000000000004">
      <c r="A14" s="110" t="s">
        <v>182</v>
      </c>
      <c r="B14" s="7" t="s">
        <v>589</v>
      </c>
      <c r="C14" s="7" t="s">
        <v>80</v>
      </c>
      <c r="D14" s="7"/>
      <c r="E14" s="76">
        <v>61.1</v>
      </c>
      <c r="F14" s="74">
        <v>3.3</v>
      </c>
      <c r="G14" s="9">
        <v>197.8</v>
      </c>
      <c r="H14" s="74">
        <v>8.3000000000000004E-2</v>
      </c>
      <c r="I14" s="74">
        <v>0.17</v>
      </c>
      <c r="J14" s="74">
        <f t="shared" si="0"/>
        <v>7.2619999999999996</v>
      </c>
      <c r="K14" s="74">
        <v>7.2469999999999999</v>
      </c>
      <c r="L14" s="74" t="s">
        <v>307</v>
      </c>
      <c r="M14" s="9">
        <v>7.87</v>
      </c>
      <c r="N14" s="9">
        <v>97.42</v>
      </c>
      <c r="O14" s="74">
        <v>30.97</v>
      </c>
      <c r="P14" s="74">
        <v>6.3330000000000002</v>
      </c>
      <c r="Q14" s="74">
        <v>2.9700000000000001E-2</v>
      </c>
      <c r="R14" s="74">
        <v>0.37709999999999999</v>
      </c>
      <c r="S14" s="74">
        <v>8.3000000000000004E-2</v>
      </c>
      <c r="T14" s="74">
        <v>6.5000000000000002E-2</v>
      </c>
      <c r="U14" s="74">
        <v>4.4900000000000001E-3</v>
      </c>
      <c r="V14" s="74">
        <v>0.58130000000000004</v>
      </c>
      <c r="W14" s="74">
        <v>6.8999999999999999E-3</v>
      </c>
      <c r="X14" s="74">
        <v>1.06E-2</v>
      </c>
      <c r="Y14" s="74">
        <v>13.79</v>
      </c>
      <c r="Z14" s="74">
        <v>1.1299999999999999E-2</v>
      </c>
      <c r="AA14" s="74">
        <v>7.2489999999999997</v>
      </c>
      <c r="AB14" s="74">
        <v>0.6875</v>
      </c>
      <c r="AC14" s="74">
        <v>5.0000000000000001E-3</v>
      </c>
      <c r="AD14" s="74">
        <v>6.0000000000000001E-3</v>
      </c>
      <c r="AE14" s="74">
        <v>0.4662</v>
      </c>
      <c r="AF14" s="74" t="s">
        <v>313</v>
      </c>
      <c r="AG14" s="74">
        <v>2.9999999999999997E-4</v>
      </c>
      <c r="AH14" s="74">
        <v>0.45200000000000001</v>
      </c>
    </row>
    <row r="15" spans="1:52" s="1" customFormat="1" x14ac:dyDescent="0.55000000000000004">
      <c r="A15" s="110" t="s">
        <v>183</v>
      </c>
      <c r="B15" s="7" t="s">
        <v>590</v>
      </c>
      <c r="C15" s="7" t="s">
        <v>80</v>
      </c>
      <c r="D15" s="7"/>
      <c r="E15" s="76">
        <v>66.599999999999994</v>
      </c>
      <c r="F15" s="74">
        <v>3.3769999999999998</v>
      </c>
      <c r="G15" s="9">
        <v>170.1</v>
      </c>
      <c r="H15" s="74">
        <v>7.8E-2</v>
      </c>
      <c r="I15" s="74">
        <v>0.12</v>
      </c>
      <c r="J15" s="74">
        <f t="shared" si="0"/>
        <v>2.3109999999999999</v>
      </c>
      <c r="K15" s="74">
        <v>2.2959999999999998</v>
      </c>
      <c r="L15" s="74" t="s">
        <v>307</v>
      </c>
      <c r="M15" s="9">
        <v>7.88</v>
      </c>
      <c r="N15" s="9">
        <v>83.83</v>
      </c>
      <c r="O15" s="74">
        <v>22.42</v>
      </c>
      <c r="P15" s="74">
        <v>2.0049999999999999</v>
      </c>
      <c r="Q15" s="74">
        <v>1.21E-2</v>
      </c>
      <c r="R15" s="74">
        <v>9.5699999999999993E-2</v>
      </c>
      <c r="S15" s="74">
        <v>4.3700000000000003E-2</v>
      </c>
      <c r="T15" s="74">
        <v>4.7E-2</v>
      </c>
      <c r="U15" s="74">
        <v>1.5399999999999999E-3</v>
      </c>
      <c r="V15" s="74">
        <v>0.14729999999999999</v>
      </c>
      <c r="W15" s="74">
        <v>2.3E-3</v>
      </c>
      <c r="X15" s="74">
        <v>3.3E-3</v>
      </c>
      <c r="Y15" s="74">
        <v>3.91</v>
      </c>
      <c r="Z15" s="74">
        <v>5.7999999999999996E-3</v>
      </c>
      <c r="AA15" s="74">
        <v>3.63</v>
      </c>
      <c r="AB15" s="74">
        <v>0.21360000000000001</v>
      </c>
      <c r="AC15" s="74">
        <v>9.7000000000000005E-4</v>
      </c>
      <c r="AD15" s="74">
        <v>1.8E-3</v>
      </c>
      <c r="AE15" s="74">
        <v>0.19769999999999999</v>
      </c>
      <c r="AF15" s="74" t="s">
        <v>313</v>
      </c>
      <c r="AG15" s="74" t="s">
        <v>309</v>
      </c>
      <c r="AH15" s="74">
        <v>0.16400000000000001</v>
      </c>
    </row>
    <row r="16" spans="1:52" s="1" customFormat="1" x14ac:dyDescent="0.55000000000000004">
      <c r="A16" s="110" t="s">
        <v>185</v>
      </c>
      <c r="B16" s="7" t="s">
        <v>591</v>
      </c>
      <c r="C16" s="4" t="s">
        <v>127</v>
      </c>
      <c r="D16" s="4"/>
      <c r="E16" s="76">
        <v>66.3</v>
      </c>
      <c r="F16" s="74">
        <v>2.577</v>
      </c>
      <c r="G16" s="9">
        <v>188.1</v>
      </c>
      <c r="H16" s="74">
        <v>8.1000000000000003E-2</v>
      </c>
      <c r="I16" s="74">
        <v>0.18</v>
      </c>
      <c r="J16" s="74">
        <f t="shared" si="0"/>
        <v>7.2719999999999994</v>
      </c>
      <c r="K16" s="74">
        <v>7.2569999999999997</v>
      </c>
      <c r="L16" s="74" t="s">
        <v>307</v>
      </c>
      <c r="M16" s="9">
        <v>8.1199999999999992</v>
      </c>
      <c r="N16" s="9">
        <v>92.66</v>
      </c>
      <c r="O16" s="74">
        <v>29.09</v>
      </c>
      <c r="P16" s="74">
        <v>7.3739999999999997</v>
      </c>
      <c r="Q16" s="74">
        <v>2.92E-2</v>
      </c>
      <c r="R16" s="74">
        <v>0.37519999999999998</v>
      </c>
      <c r="S16" s="74">
        <v>9.5500000000000002E-2</v>
      </c>
      <c r="T16" s="74">
        <v>5.2999999999999999E-2</v>
      </c>
      <c r="U16" s="74">
        <v>7.9900000000000006E-3</v>
      </c>
      <c r="V16" s="74">
        <v>0.95469999999999999</v>
      </c>
      <c r="W16" s="74">
        <v>9.1000000000000004E-3</v>
      </c>
      <c r="X16" s="74">
        <v>1.2E-2</v>
      </c>
      <c r="Y16" s="74">
        <v>17.46</v>
      </c>
      <c r="Z16" s="74">
        <v>1.0699999999999999E-2</v>
      </c>
      <c r="AA16" s="74">
        <v>7.1349999999999998</v>
      </c>
      <c r="AB16" s="74">
        <v>0.97650000000000003</v>
      </c>
      <c r="AC16" s="74">
        <v>5.4900000000000001E-3</v>
      </c>
      <c r="AD16" s="74">
        <v>7.6E-3</v>
      </c>
      <c r="AE16" s="74">
        <v>0.66</v>
      </c>
      <c r="AF16" s="74">
        <v>9.1999999999999998E-3</v>
      </c>
      <c r="AG16" s="74" t="s">
        <v>309</v>
      </c>
      <c r="AH16" s="74">
        <v>0.79200000000000004</v>
      </c>
    </row>
    <row r="17" spans="1:34" s="1" customFormat="1" x14ac:dyDescent="0.55000000000000004">
      <c r="A17" s="110" t="s">
        <v>186</v>
      </c>
      <c r="B17" s="7" t="s">
        <v>592</v>
      </c>
      <c r="C17" s="4" t="s">
        <v>134</v>
      </c>
      <c r="D17" s="4"/>
      <c r="E17" s="76">
        <v>96.9</v>
      </c>
      <c r="F17" s="74">
        <v>57.78</v>
      </c>
      <c r="G17" s="9">
        <v>945.1</v>
      </c>
      <c r="H17" s="74">
        <v>0.29699999999999999</v>
      </c>
      <c r="I17" s="74" t="s">
        <v>321</v>
      </c>
      <c r="J17" s="74">
        <f>0.009+0.015</f>
        <v>2.4E-2</v>
      </c>
      <c r="K17" s="74" t="s">
        <v>323</v>
      </c>
      <c r="L17" s="74" t="s">
        <v>307</v>
      </c>
      <c r="M17" s="9">
        <v>8.92</v>
      </c>
      <c r="N17" s="9">
        <v>463.6</v>
      </c>
      <c r="O17" s="74">
        <v>288.2</v>
      </c>
      <c r="P17" s="74">
        <v>1.2E-2</v>
      </c>
      <c r="Q17" s="74" t="s">
        <v>309</v>
      </c>
      <c r="R17" s="74">
        <v>5.0000000000000001E-4</v>
      </c>
      <c r="S17" s="74">
        <v>7.5700000000000003E-2</v>
      </c>
      <c r="T17" s="74">
        <v>0.154</v>
      </c>
      <c r="U17" s="74" t="s">
        <v>310</v>
      </c>
      <c r="V17" s="74">
        <v>5.9999999999999995E-4</v>
      </c>
      <c r="W17" s="74" t="s">
        <v>309</v>
      </c>
      <c r="X17" s="74" t="s">
        <v>311</v>
      </c>
      <c r="Y17" s="74">
        <v>4.4999999999999998E-2</v>
      </c>
      <c r="Z17" s="74">
        <v>3.1800000000000002E-2</v>
      </c>
      <c r="AA17" s="74">
        <v>23.67</v>
      </c>
      <c r="AB17" s="74">
        <v>7.0000000000000001E-3</v>
      </c>
      <c r="AC17" s="74" t="s">
        <v>312</v>
      </c>
      <c r="AD17" s="74" t="s">
        <v>309</v>
      </c>
      <c r="AE17" s="74" t="s">
        <v>309</v>
      </c>
      <c r="AF17" s="74" t="s">
        <v>313</v>
      </c>
      <c r="AG17" s="74">
        <v>5.0000000000000001E-4</v>
      </c>
      <c r="AH17" s="74">
        <v>1.4E-2</v>
      </c>
    </row>
    <row r="18" spans="1:34" s="1" customFormat="1" ht="18.75" customHeight="1" x14ac:dyDescent="0.55000000000000004">
      <c r="A18" s="110" t="s">
        <v>187</v>
      </c>
      <c r="B18" s="7" t="s">
        <v>593</v>
      </c>
      <c r="C18" s="4" t="s">
        <v>112</v>
      </c>
      <c r="D18" s="4"/>
      <c r="E18" s="76">
        <v>70.099999999999994</v>
      </c>
      <c r="F18" s="74">
        <v>2.8290000000000002</v>
      </c>
      <c r="G18" s="9">
        <v>197.9</v>
      </c>
      <c r="H18" s="74">
        <v>0.115</v>
      </c>
      <c r="I18" s="74">
        <v>0.21</v>
      </c>
      <c r="J18" s="74">
        <f t="shared" si="0"/>
        <v>8.1340000000000003</v>
      </c>
      <c r="K18" s="74">
        <v>8.1189999999999998</v>
      </c>
      <c r="L18" s="74">
        <v>8.2000000000000003E-2</v>
      </c>
      <c r="M18" s="9">
        <v>7.85</v>
      </c>
      <c r="N18" s="9">
        <v>97.45</v>
      </c>
      <c r="O18" s="74">
        <v>32.159999999999997</v>
      </c>
      <c r="P18" s="74">
        <v>8.0920000000000005</v>
      </c>
      <c r="Q18" s="74">
        <v>3.3599999999999998E-2</v>
      </c>
      <c r="R18" s="74">
        <v>0.4345</v>
      </c>
      <c r="S18" s="74">
        <v>0.1045</v>
      </c>
      <c r="T18" s="74">
        <v>6.2E-2</v>
      </c>
      <c r="U18" s="74">
        <v>9.5099999999999994E-3</v>
      </c>
      <c r="V18" s="74">
        <v>1.0109999999999999</v>
      </c>
      <c r="W18" s="74">
        <v>1.0200000000000001E-2</v>
      </c>
      <c r="X18" s="74">
        <v>1.3599999999999999E-2</v>
      </c>
      <c r="Y18" s="74">
        <v>19.86</v>
      </c>
      <c r="Z18" s="74">
        <v>1.21E-2</v>
      </c>
      <c r="AA18" s="74">
        <v>7.8090000000000002</v>
      </c>
      <c r="AB18" s="74">
        <v>1.07</v>
      </c>
      <c r="AC18" s="74">
        <v>5.0600000000000003E-3</v>
      </c>
      <c r="AD18" s="74">
        <v>7.9000000000000008E-3</v>
      </c>
      <c r="AE18" s="74">
        <v>0.73360000000000003</v>
      </c>
      <c r="AF18" s="74">
        <v>1.0200000000000001E-2</v>
      </c>
      <c r="AG18" s="74" t="s">
        <v>309</v>
      </c>
      <c r="AH18" s="74">
        <v>0.91300000000000003</v>
      </c>
    </row>
    <row r="19" spans="1:34" s="1" customFormat="1" x14ac:dyDescent="0.55000000000000004">
      <c r="A19" s="110" t="s">
        <v>189</v>
      </c>
      <c r="B19" s="7" t="s">
        <v>594</v>
      </c>
      <c r="C19" s="4" t="s">
        <v>80</v>
      </c>
      <c r="D19" s="4"/>
      <c r="E19" s="76">
        <v>65</v>
      </c>
      <c r="F19" s="74">
        <v>5.5469999999999997</v>
      </c>
      <c r="G19" s="9">
        <v>212.9</v>
      </c>
      <c r="H19" s="74">
        <v>0.10299999999999999</v>
      </c>
      <c r="I19" s="74">
        <v>0.15</v>
      </c>
      <c r="J19" s="74">
        <f t="shared" si="0"/>
        <v>6.718</v>
      </c>
      <c r="K19" s="74">
        <v>6.7030000000000003</v>
      </c>
      <c r="L19" s="74" t="s">
        <v>307</v>
      </c>
      <c r="M19" s="9">
        <v>8.08</v>
      </c>
      <c r="N19" s="9">
        <v>104.8</v>
      </c>
      <c r="O19" s="74">
        <v>34.590000000000003</v>
      </c>
      <c r="P19" s="74">
        <v>4.8460000000000001</v>
      </c>
      <c r="Q19" s="74">
        <v>2.2800000000000001E-2</v>
      </c>
      <c r="R19" s="74">
        <v>0.25269999999999998</v>
      </c>
      <c r="S19" s="74">
        <v>7.1499999999999994E-2</v>
      </c>
      <c r="T19" s="74">
        <v>5.8000000000000003E-2</v>
      </c>
      <c r="U19" s="74">
        <v>3.16E-3</v>
      </c>
      <c r="V19" s="74">
        <v>0.37569999999999998</v>
      </c>
      <c r="W19" s="74">
        <v>4.8999999999999998E-3</v>
      </c>
      <c r="X19" s="74">
        <v>7.4999999999999997E-3</v>
      </c>
      <c r="Y19" s="74">
        <v>10.039999999999999</v>
      </c>
      <c r="Z19" s="74">
        <v>9.1000000000000004E-3</v>
      </c>
      <c r="AA19" s="74">
        <v>6.23</v>
      </c>
      <c r="AB19" s="74">
        <v>0.51470000000000005</v>
      </c>
      <c r="AC19" s="74">
        <v>3.62E-3</v>
      </c>
      <c r="AD19" s="74">
        <v>4.0000000000000001E-3</v>
      </c>
      <c r="AE19" s="74">
        <v>0.34860000000000002</v>
      </c>
      <c r="AF19" s="74" t="s">
        <v>313</v>
      </c>
      <c r="AG19" s="74" t="s">
        <v>309</v>
      </c>
      <c r="AH19" s="74">
        <v>0.33</v>
      </c>
    </row>
    <row r="20" spans="1:34" s="1" customFormat="1" x14ac:dyDescent="0.55000000000000004">
      <c r="A20" s="110" t="s">
        <v>190</v>
      </c>
      <c r="B20" s="7" t="s">
        <v>595</v>
      </c>
      <c r="C20" s="4" t="s">
        <v>80</v>
      </c>
      <c r="D20" s="4"/>
      <c r="E20" s="76">
        <v>81.5</v>
      </c>
      <c r="F20" s="74">
        <v>94.13</v>
      </c>
      <c r="G20" s="9">
        <v>652.6</v>
      </c>
      <c r="H20" s="74">
        <v>0.1</v>
      </c>
      <c r="I20" s="74">
        <v>0.12</v>
      </c>
      <c r="J20" s="74">
        <f t="shared" si="0"/>
        <v>4.6139999999999999</v>
      </c>
      <c r="K20" s="74">
        <v>4.5990000000000002</v>
      </c>
      <c r="L20" s="74" t="s">
        <v>307</v>
      </c>
      <c r="M20" s="9">
        <v>7.6</v>
      </c>
      <c r="N20" s="9">
        <v>320.3</v>
      </c>
      <c r="O20" s="74">
        <v>60.41</v>
      </c>
      <c r="P20" s="74">
        <v>3.9510000000000001</v>
      </c>
      <c r="Q20" s="74">
        <v>2.07E-2</v>
      </c>
      <c r="R20" s="74">
        <v>0.16880000000000001</v>
      </c>
      <c r="S20" s="74">
        <v>6.8699999999999997E-2</v>
      </c>
      <c r="T20" s="74">
        <v>0.108</v>
      </c>
      <c r="U20" s="74">
        <v>2.1900000000000001E-3</v>
      </c>
      <c r="V20" s="74">
        <v>0.31419999999999998</v>
      </c>
      <c r="W20" s="74">
        <v>4.3E-3</v>
      </c>
      <c r="X20" s="74">
        <v>6.0000000000000001E-3</v>
      </c>
      <c r="Y20" s="74">
        <v>7.4219999999999997</v>
      </c>
      <c r="Z20" s="74">
        <v>9.2999999999999992E-3</v>
      </c>
      <c r="AA20" s="74">
        <v>13.05</v>
      </c>
      <c r="AB20" s="74">
        <v>0.47049999999999997</v>
      </c>
      <c r="AC20" s="74">
        <v>2.66E-3</v>
      </c>
      <c r="AD20" s="74">
        <v>2.8999999999999998E-3</v>
      </c>
      <c r="AE20" s="74">
        <v>0.27389999999999998</v>
      </c>
      <c r="AF20" s="74" t="s">
        <v>313</v>
      </c>
      <c r="AG20" s="74">
        <v>2.9999999999999997E-4</v>
      </c>
      <c r="AH20" s="74">
        <v>0.25800000000000001</v>
      </c>
    </row>
    <row r="21" spans="1:34" s="1" customFormat="1" ht="21.75" customHeight="1" x14ac:dyDescent="0.55000000000000004">
      <c r="A21" s="110" t="s">
        <v>191</v>
      </c>
      <c r="B21" s="7" t="s">
        <v>596</v>
      </c>
      <c r="C21" s="4" t="s">
        <v>127</v>
      </c>
      <c r="D21" s="4"/>
      <c r="E21" s="76">
        <v>60</v>
      </c>
      <c r="F21" s="74">
        <v>2.6269999999999998</v>
      </c>
      <c r="G21" s="9">
        <v>199.3</v>
      </c>
      <c r="H21" s="74">
        <v>7.1999999999999995E-2</v>
      </c>
      <c r="I21" s="74">
        <v>0.23</v>
      </c>
      <c r="J21" s="74">
        <f t="shared" si="0"/>
        <v>5.4659999999999993</v>
      </c>
      <c r="K21" s="74">
        <v>5.4509999999999996</v>
      </c>
      <c r="L21" s="74" t="s">
        <v>307</v>
      </c>
      <c r="M21" s="9">
        <v>8.01</v>
      </c>
      <c r="N21" s="9">
        <v>98.18</v>
      </c>
      <c r="O21" s="74">
        <v>33.770000000000003</v>
      </c>
      <c r="P21" s="74">
        <v>9.5129999999999999</v>
      </c>
      <c r="Q21" s="74">
        <v>4.19E-2</v>
      </c>
      <c r="R21" s="74">
        <v>0.81830000000000003</v>
      </c>
      <c r="S21" s="74">
        <v>9.2399999999999996E-2</v>
      </c>
      <c r="T21" s="74">
        <v>6.4000000000000001E-2</v>
      </c>
      <c r="U21" s="74">
        <v>1.026E-2</v>
      </c>
      <c r="V21" s="74">
        <v>1.089</v>
      </c>
      <c r="W21" s="74">
        <v>1.11E-2</v>
      </c>
      <c r="X21" s="74">
        <v>1.6E-2</v>
      </c>
      <c r="Y21" s="74">
        <v>25.09</v>
      </c>
      <c r="Z21" s="74">
        <v>1.23E-2</v>
      </c>
      <c r="AA21" s="74">
        <v>8.4019999999999992</v>
      </c>
      <c r="AB21" s="74">
        <v>1.06</v>
      </c>
      <c r="AC21" s="74">
        <v>6.5300000000000002E-3</v>
      </c>
      <c r="AD21" s="74">
        <v>9.5999999999999992E-3</v>
      </c>
      <c r="AE21" s="74">
        <v>0.79930000000000001</v>
      </c>
      <c r="AF21" s="74" t="s">
        <v>313</v>
      </c>
      <c r="AG21" s="74">
        <v>2.9999999999999997E-4</v>
      </c>
      <c r="AH21" s="74">
        <v>0.98699999999999999</v>
      </c>
    </row>
    <row r="22" spans="1:34" s="4" customFormat="1" x14ac:dyDescent="0.55000000000000004">
      <c r="A22" s="110" t="s">
        <v>193</v>
      </c>
      <c r="B22" s="7" t="s">
        <v>597</v>
      </c>
      <c r="C22" s="4" t="s">
        <v>80</v>
      </c>
      <c r="E22" s="76">
        <v>398.9</v>
      </c>
      <c r="F22" s="74">
        <v>2719</v>
      </c>
      <c r="G22" s="9">
        <v>9496.6</v>
      </c>
      <c r="H22" s="74">
        <v>1.9419999999999999</v>
      </c>
      <c r="I22" s="74">
        <v>0.24</v>
      </c>
      <c r="J22" s="74">
        <f t="shared" si="0"/>
        <v>2.3490000000000002</v>
      </c>
      <c r="K22" s="74">
        <v>2.3340000000000001</v>
      </c>
      <c r="L22" s="74" t="s">
        <v>307</v>
      </c>
      <c r="M22" s="9">
        <v>7.3</v>
      </c>
      <c r="N22" s="9">
        <v>4636</v>
      </c>
      <c r="O22" s="74">
        <v>351.6</v>
      </c>
      <c r="P22" s="74">
        <v>0.54400000000000004</v>
      </c>
      <c r="Q22" s="74">
        <v>2.2000000000000001E-3</v>
      </c>
      <c r="R22" s="74">
        <v>7.9600000000000004E-2</v>
      </c>
      <c r="S22" s="74">
        <v>0.17499999999999999</v>
      </c>
      <c r="T22" s="74">
        <v>0.77300000000000002</v>
      </c>
      <c r="U22" s="74">
        <v>3.4000000000000002E-4</v>
      </c>
      <c r="V22" s="74">
        <v>1.2999999999999999E-2</v>
      </c>
      <c r="W22" s="74">
        <v>1.1000000000000001E-3</v>
      </c>
      <c r="X22" s="74">
        <v>1.2999999999999999E-3</v>
      </c>
      <c r="Y22" s="74">
        <v>1.1890000000000001</v>
      </c>
      <c r="Z22" s="74">
        <v>1.06E-2</v>
      </c>
      <c r="AA22" s="74">
        <v>178.3</v>
      </c>
      <c r="AB22" s="74">
        <v>2.4940000000000002</v>
      </c>
      <c r="AC22" s="74" t="s">
        <v>312</v>
      </c>
      <c r="AD22" s="74">
        <v>1.1999999999999999E-3</v>
      </c>
      <c r="AE22" s="74">
        <v>1.12E-2</v>
      </c>
      <c r="AF22" s="74" t="s">
        <v>313</v>
      </c>
      <c r="AG22" s="74">
        <v>6.9999999999999999E-4</v>
      </c>
      <c r="AH22" s="74">
        <v>2.5999999999999999E-2</v>
      </c>
    </row>
    <row r="23" spans="1:34" s="73" customFormat="1" ht="17.25" customHeight="1" x14ac:dyDescent="0.55000000000000004">
      <c r="A23" s="111" t="s">
        <v>194</v>
      </c>
      <c r="B23" s="42" t="s">
        <v>598</v>
      </c>
      <c r="C23" s="4" t="s">
        <v>80</v>
      </c>
      <c r="D23" s="43"/>
      <c r="E23" s="76">
        <v>102.2</v>
      </c>
      <c r="F23" s="74">
        <v>2016</v>
      </c>
      <c r="G23">
        <v>6993.01</v>
      </c>
      <c r="H23" s="74">
        <v>0.10100000000000001</v>
      </c>
      <c r="I23" s="74">
        <v>0.12</v>
      </c>
      <c r="J23" s="74">
        <f t="shared" si="0"/>
        <v>4.1339999999999995</v>
      </c>
      <c r="K23" s="74">
        <v>4.1189999999999998</v>
      </c>
      <c r="L23" s="74" t="s">
        <v>307</v>
      </c>
      <c r="M23" s="49">
        <v>6.34</v>
      </c>
      <c r="N23" s="49">
        <v>3496</v>
      </c>
      <c r="O23" s="74">
        <v>334.3</v>
      </c>
      <c r="P23" s="74">
        <v>0.76400000000000001</v>
      </c>
      <c r="Q23" s="74">
        <v>1.5299999999999999E-2</v>
      </c>
      <c r="R23" s="74">
        <v>5.6000000000000001E-2</v>
      </c>
      <c r="S23" s="74">
        <v>5.1400000000000001E-2</v>
      </c>
      <c r="T23" s="74">
        <v>0.63300000000000001</v>
      </c>
      <c r="U23" s="74">
        <v>5.5999999999999995E-4</v>
      </c>
      <c r="V23" s="74">
        <v>3.9300000000000002E-2</v>
      </c>
      <c r="W23" s="74">
        <v>1.9E-3</v>
      </c>
      <c r="X23" s="74">
        <v>1.2999999999999999E-3</v>
      </c>
      <c r="Y23" s="74">
        <v>1.3939999999999999</v>
      </c>
      <c r="Z23" s="74">
        <v>2.1899999999999999E-2</v>
      </c>
      <c r="AA23" s="74">
        <v>141.69999999999999</v>
      </c>
      <c r="AB23" s="74">
        <v>0.26169999999999999</v>
      </c>
      <c r="AC23" s="74" t="s">
        <v>312</v>
      </c>
      <c r="AD23" s="74">
        <v>5.9999999999999995E-4</v>
      </c>
      <c r="AE23" s="74">
        <v>4.7E-2</v>
      </c>
      <c r="AF23" s="74" t="s">
        <v>313</v>
      </c>
      <c r="AG23" s="74">
        <v>5.0000000000000001E-4</v>
      </c>
      <c r="AH23" s="74">
        <v>5.0999999999999997E-2</v>
      </c>
    </row>
    <row r="24" spans="1:34" s="53" customFormat="1" ht="17.25" customHeight="1" x14ac:dyDescent="0.55000000000000004">
      <c r="A24" s="129"/>
      <c r="B24" s="129"/>
      <c r="C24" s="130"/>
      <c r="D24" s="130"/>
      <c r="E24" s="131"/>
      <c r="F24" s="132"/>
      <c r="G24"/>
      <c r="H24" s="132"/>
      <c r="I24" s="132"/>
      <c r="J24" s="132"/>
      <c r="K24" s="132"/>
      <c r="L24" s="132"/>
      <c r="M24" s="133"/>
      <c r="N24" s="133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6" spans="1:34" ht="38.700000000000003" x14ac:dyDescent="0.55000000000000004">
      <c r="A26" s="141" t="e">
        <v>#DIV/0!</v>
      </c>
      <c r="B26" s="141" t="e">
        <v>#VALUE!</v>
      </c>
      <c r="C26" s="1"/>
      <c r="D26" s="134" t="s">
        <v>521</v>
      </c>
      <c r="E26" s="135" t="s">
        <v>196</v>
      </c>
      <c r="F26" s="136" t="s">
        <v>198</v>
      </c>
      <c r="G26" s="137" t="s">
        <v>28</v>
      </c>
      <c r="H26" s="135" t="s">
        <v>200</v>
      </c>
      <c r="I26" s="138" t="s">
        <v>599</v>
      </c>
      <c r="J26" s="135" t="s">
        <v>523</v>
      </c>
      <c r="K26" s="138" t="s">
        <v>204</v>
      </c>
      <c r="L26" s="136" t="s">
        <v>206</v>
      </c>
      <c r="M26" s="139" t="s">
        <v>32</v>
      </c>
      <c r="N26" s="140" t="s">
        <v>29</v>
      </c>
      <c r="O26" s="136" t="s">
        <v>201</v>
      </c>
      <c r="P26" s="136" t="s">
        <v>257</v>
      </c>
      <c r="Q26" s="138" t="s">
        <v>279</v>
      </c>
      <c r="R26" s="136" t="s">
        <v>258</v>
      </c>
      <c r="S26" s="136" t="s">
        <v>260</v>
      </c>
      <c r="T26" s="136" t="s">
        <v>259</v>
      </c>
      <c r="U26" s="136" t="s">
        <v>264</v>
      </c>
      <c r="V26" s="136" t="s">
        <v>267</v>
      </c>
      <c r="W26" s="135" t="s">
        <v>265</v>
      </c>
      <c r="X26" s="136" t="s">
        <v>266</v>
      </c>
      <c r="Y26" s="136" t="s">
        <v>268</v>
      </c>
      <c r="Z26" s="135" t="s">
        <v>271</v>
      </c>
      <c r="AA26" s="135" t="s">
        <v>272</v>
      </c>
      <c r="AB26" s="136" t="s">
        <v>273</v>
      </c>
      <c r="AC26" s="136" t="s">
        <v>269</v>
      </c>
      <c r="AD26" s="135" t="s">
        <v>276</v>
      </c>
      <c r="AE26" s="136" t="s">
        <v>278</v>
      </c>
      <c r="AF26" s="136" t="s">
        <v>280</v>
      </c>
      <c r="AG26" s="138" t="s">
        <v>286</v>
      </c>
      <c r="AH26" s="136" t="s">
        <v>288</v>
      </c>
    </row>
    <row r="27" spans="1:34" x14ac:dyDescent="0.55000000000000004">
      <c r="C27" s="7" t="s">
        <v>178</v>
      </c>
      <c r="D27" s="7" t="s">
        <v>585</v>
      </c>
      <c r="E27" s="1" t="e">
        <f>E10/$E$3</f>
        <v>#DIV/0!</v>
      </c>
      <c r="F27" s="1">
        <f>F10/$F$3</f>
        <v>5.28E-2</v>
      </c>
      <c r="G27" s="1">
        <f>G10/$G$3</f>
        <v>0.27968749999999998</v>
      </c>
      <c r="H27" s="1" t="e">
        <f>H10/$H$3</f>
        <v>#VALUE!</v>
      </c>
      <c r="I27" s="1">
        <f>I10/$I$3</f>
        <v>1.8000000000000003</v>
      </c>
      <c r="J27" s="1" t="e">
        <f>J10/$J$3</f>
        <v>#DIV/0!</v>
      </c>
      <c r="K27" s="1">
        <f>K10/$K$3</f>
        <v>0.2014</v>
      </c>
      <c r="L27" s="1" t="e">
        <f>L10/$L$3</f>
        <v>#VALUE!</v>
      </c>
      <c r="M27" s="1" t="e">
        <f>M10/$M$3</f>
        <v>#VALUE!</v>
      </c>
      <c r="N27" s="1" t="e">
        <f>N10/$N$3</f>
        <v>#VALUE!</v>
      </c>
      <c r="O27" s="1">
        <f>O10/$O$3</f>
        <v>0.10922</v>
      </c>
      <c r="P27" s="1">
        <f>P10/$P$3</f>
        <v>0.74399999999999999</v>
      </c>
      <c r="Q27" s="1">
        <f>Q10/$Q$3</f>
        <v>1.925</v>
      </c>
      <c r="R27" s="1">
        <f>R10/$R$3</f>
        <v>16.809999999999999</v>
      </c>
      <c r="S27" s="1">
        <f>S10/$S$3</f>
        <v>7.1900000000000006E-2</v>
      </c>
      <c r="T27" s="1">
        <f>T10/$T$3</f>
        <v>3.4583333333333334E-2</v>
      </c>
      <c r="U27" s="1">
        <f>U10/$U$3</f>
        <v>0.42</v>
      </c>
      <c r="V27" s="1">
        <f>V10/$V$3</f>
        <v>0.11385000000000001</v>
      </c>
      <c r="W27" s="1" t="e">
        <f>W10/$W$3</f>
        <v>#DIV/0!</v>
      </c>
      <c r="X27" s="1">
        <f>X10/$X$3</f>
        <v>0.13199999999999998</v>
      </c>
      <c r="Y27" s="1">
        <f>Y10/$Y$3</f>
        <v>8.593</v>
      </c>
      <c r="Z27" s="1" t="e">
        <f>Z10/$Z$3</f>
        <v>#DIV/0!</v>
      </c>
      <c r="AA27" s="1" t="e">
        <f>AA10/$AA$3</f>
        <v>#DIV/0!</v>
      </c>
      <c r="AB27" s="1">
        <f>AB10/$AB$3</f>
        <v>1.1020000000000001</v>
      </c>
      <c r="AC27" s="1">
        <f>AC10/$AC$3</f>
        <v>0.63</v>
      </c>
      <c r="AD27" s="1" t="e">
        <f>AD10/$AD$3</f>
        <v>#VALUE!</v>
      </c>
      <c r="AE27" s="1">
        <f>AE10/$AE$3</f>
        <v>7.93</v>
      </c>
      <c r="AF27" s="1" t="e">
        <f>AF10/$AF$3</f>
        <v>#VALUE!</v>
      </c>
      <c r="AG27" s="1" t="e">
        <f>AG10/$AG$3</f>
        <v>#VALUE!</v>
      </c>
      <c r="AH27" s="1">
        <f>AH10/$AH$3</f>
        <v>6.4200000000000007E-2</v>
      </c>
    </row>
    <row r="28" spans="1:34" x14ac:dyDescent="0.55000000000000004">
      <c r="C28" s="7" t="s">
        <v>179</v>
      </c>
      <c r="D28" s="7" t="s">
        <v>586</v>
      </c>
      <c r="E28" s="1" t="e">
        <f t="shared" ref="E28:E40" si="1">E11/$E$3</f>
        <v>#DIV/0!</v>
      </c>
      <c r="F28" s="1">
        <f t="shared" ref="F28:F40" si="2">F11/$F$3</f>
        <v>4.6840000000000007E-2</v>
      </c>
      <c r="G28" s="1">
        <f t="shared" ref="G28:G40" si="3">G11/$G$3</f>
        <v>0.18881250000000002</v>
      </c>
      <c r="H28" s="1" t="e">
        <f t="shared" ref="H28:H40" si="4">H11/$H$3</f>
        <v>#VALUE!</v>
      </c>
      <c r="I28" s="1">
        <f t="shared" ref="I28:I40" si="5">I11/$I$3</f>
        <v>0.8666666666666667</v>
      </c>
      <c r="J28" s="1" t="e">
        <f t="shared" ref="J28:J40" si="6">J11/$J$3</f>
        <v>#DIV/0!</v>
      </c>
      <c r="K28" s="1">
        <f t="shared" ref="K28:K40" si="7">K11/$K$3</f>
        <v>0.10534</v>
      </c>
      <c r="L28" s="1" t="e">
        <f t="shared" ref="L28:L40" si="8">L11/$L$3</f>
        <v>#VALUE!</v>
      </c>
      <c r="M28" s="1" t="e">
        <f t="shared" ref="M28:M40" si="9">M11/$M$3</f>
        <v>#VALUE!</v>
      </c>
      <c r="N28" s="1" t="e">
        <f t="shared" ref="N28:N40" si="10">N11/$N$3</f>
        <v>#VALUE!</v>
      </c>
      <c r="O28" s="1">
        <f t="shared" ref="O28:O40" si="11">O11/$O$3</f>
        <v>0.10516</v>
      </c>
      <c r="P28" s="1">
        <f t="shared" ref="P28:P40" si="12">P11/$P$3</f>
        <v>0.88859999999999995</v>
      </c>
      <c r="Q28" s="1">
        <f t="shared" ref="Q28:Q40" si="13">Q11/$Q$3</f>
        <v>2.2399999999999998</v>
      </c>
      <c r="R28" s="1">
        <f t="shared" ref="R28:R40" si="14">R11/$R$3</f>
        <v>19.55</v>
      </c>
      <c r="S28" s="1">
        <f t="shared" ref="S28:S40" si="15">S11/$S$3</f>
        <v>7.4999999999999997E-2</v>
      </c>
      <c r="T28" s="1">
        <f t="shared" ref="T28:T40" si="16">T11/$T$3</f>
        <v>3.3750000000000002E-2</v>
      </c>
      <c r="U28" s="1">
        <f t="shared" ref="U28:U40" si="17">U11/$U$3</f>
        <v>0.438</v>
      </c>
      <c r="V28" s="1">
        <f t="shared" ref="V28:V40" si="18">V11/$V$3</f>
        <v>0.11955</v>
      </c>
      <c r="W28" s="1" t="e">
        <f t="shared" ref="W28:W40" si="19">W11/$W$3</f>
        <v>#DIV/0!</v>
      </c>
      <c r="X28" s="1">
        <f t="shared" ref="X28:X40" si="20">X11/$X$3</f>
        <v>0.14199999999999999</v>
      </c>
      <c r="Y28" s="1">
        <f t="shared" ref="Y28:Y40" si="21">Y11/$Y$3</f>
        <v>8.9949999999999992</v>
      </c>
      <c r="Z28" s="1" t="e">
        <f t="shared" ref="Z28:Z40" si="22">Z11/$Z$3</f>
        <v>#DIV/0!</v>
      </c>
      <c r="AA28" s="1" t="e">
        <f t="shared" ref="AA28:AA40" si="23">AA11/$AA$3</f>
        <v>#DIV/0!</v>
      </c>
      <c r="AB28" s="1">
        <f t="shared" ref="AB28:AB40" si="24">AB11/$AB$3</f>
        <v>1.08375</v>
      </c>
      <c r="AC28" s="1">
        <f t="shared" ref="AC28:AC40" si="25">AC11/$AC$3</f>
        <v>0.81499999999999995</v>
      </c>
      <c r="AD28" s="1" t="e">
        <f t="shared" ref="AD28:AD40" si="26">AD11/$AD$3</f>
        <v>#VALUE!</v>
      </c>
      <c r="AE28" s="1">
        <f t="shared" ref="AE28:AE40" si="27">AE11/$AE$3</f>
        <v>8.1379999999999999</v>
      </c>
      <c r="AF28" s="1" t="e">
        <f t="shared" ref="AF28:AF40" si="28">AF11/$AF$3</f>
        <v>#VALUE!</v>
      </c>
      <c r="AG28" s="1">
        <f t="shared" ref="AG28:AG40" si="29">AG11/$AG$3</f>
        <v>1.4999999999999998E-2</v>
      </c>
      <c r="AH28" s="1">
        <f t="shared" ref="AH28:AH40" si="30">AH11/$AH$3</f>
        <v>6.5000000000000002E-2</v>
      </c>
    </row>
    <row r="29" spans="1:34" x14ac:dyDescent="0.55000000000000004">
      <c r="C29" s="7" t="s">
        <v>180</v>
      </c>
      <c r="D29" s="7" t="s">
        <v>587</v>
      </c>
      <c r="E29" s="1" t="e">
        <f t="shared" si="1"/>
        <v>#DIV/0!</v>
      </c>
      <c r="F29" s="1">
        <f t="shared" si="2"/>
        <v>0.71399999999999997</v>
      </c>
      <c r="G29" s="1">
        <f t="shared" si="3"/>
        <v>0.91625000000000001</v>
      </c>
      <c r="H29" s="1" t="e">
        <f t="shared" si="4"/>
        <v>#VALUE!</v>
      </c>
      <c r="I29" s="1">
        <f t="shared" si="5"/>
        <v>0.66666666666666674</v>
      </c>
      <c r="J29" s="1" t="e">
        <f t="shared" si="6"/>
        <v>#DIV/0!</v>
      </c>
      <c r="K29" s="1" t="e">
        <f t="shared" si="7"/>
        <v>#VALUE!</v>
      </c>
      <c r="L29" s="1" t="e">
        <f t="shared" si="8"/>
        <v>#VALUE!</v>
      </c>
      <c r="M29" s="1" t="e">
        <f t="shared" si="9"/>
        <v>#VALUE!</v>
      </c>
      <c r="N29" s="1" t="e">
        <f t="shared" si="10"/>
        <v>#VALUE!</v>
      </c>
      <c r="O29" s="1">
        <f t="shared" si="11"/>
        <v>0.43360000000000004</v>
      </c>
      <c r="P29" s="1" t="e">
        <f t="shared" si="12"/>
        <v>#VALUE!</v>
      </c>
      <c r="Q29" s="1" t="e">
        <f t="shared" si="13"/>
        <v>#VALUE!</v>
      </c>
      <c r="R29" s="1">
        <f t="shared" si="14"/>
        <v>0.57999999999999996</v>
      </c>
      <c r="S29" s="1">
        <f t="shared" si="15"/>
        <v>6.0199999999999997E-2</v>
      </c>
      <c r="T29" s="1">
        <f t="shared" si="16"/>
        <v>0.15541666666666668</v>
      </c>
      <c r="U29" s="1" t="e">
        <f t="shared" si="17"/>
        <v>#VALUE!</v>
      </c>
      <c r="V29" s="1" t="e">
        <f t="shared" si="18"/>
        <v>#VALUE!</v>
      </c>
      <c r="W29" s="1" t="e">
        <f t="shared" si="19"/>
        <v>#VALUE!</v>
      </c>
      <c r="X29" s="1" t="e">
        <f t="shared" si="20"/>
        <v>#VALUE!</v>
      </c>
      <c r="Y29" s="1">
        <f t="shared" si="21"/>
        <v>0.223</v>
      </c>
      <c r="Z29" s="1" t="e">
        <f t="shared" si="22"/>
        <v>#DIV/0!</v>
      </c>
      <c r="AA29" s="1" t="e">
        <f t="shared" si="23"/>
        <v>#DIV/0!</v>
      </c>
      <c r="AB29" s="1">
        <f t="shared" si="24"/>
        <v>0.60699999999999998</v>
      </c>
      <c r="AC29" s="1" t="e">
        <f t="shared" si="25"/>
        <v>#VALUE!</v>
      </c>
      <c r="AD29" s="1" t="e">
        <f t="shared" si="26"/>
        <v>#VALUE!</v>
      </c>
      <c r="AE29" s="1" t="e">
        <f t="shared" si="27"/>
        <v>#VALUE!</v>
      </c>
      <c r="AF29" s="1" t="e">
        <f t="shared" si="28"/>
        <v>#VALUE!</v>
      </c>
      <c r="AG29" s="1">
        <f t="shared" si="29"/>
        <v>3.4999999999999996E-2</v>
      </c>
      <c r="AH29" s="1" t="e">
        <f t="shared" si="30"/>
        <v>#VALUE!</v>
      </c>
    </row>
    <row r="30" spans="1:34" x14ac:dyDescent="0.55000000000000004">
      <c r="C30" s="7" t="s">
        <v>181</v>
      </c>
      <c r="D30" s="7" t="s">
        <v>588</v>
      </c>
      <c r="E30" s="1" t="e">
        <f t="shared" si="1"/>
        <v>#DIV/0!</v>
      </c>
      <c r="F30" s="1">
        <f t="shared" si="2"/>
        <v>0.12919999999999998</v>
      </c>
      <c r="G30" s="1">
        <f t="shared" si="3"/>
        <v>0.25906249999999997</v>
      </c>
      <c r="H30" s="1" t="e">
        <f t="shared" si="4"/>
        <v>#VALUE!</v>
      </c>
      <c r="I30" s="1">
        <f t="shared" si="5"/>
        <v>1.0666666666666667</v>
      </c>
      <c r="J30" s="1" t="e">
        <f t="shared" si="6"/>
        <v>#DIV/0!</v>
      </c>
      <c r="K30" s="1">
        <f t="shared" si="7"/>
        <v>5.0460000000000005E-2</v>
      </c>
      <c r="L30" s="1" t="e">
        <f t="shared" si="8"/>
        <v>#VALUE!</v>
      </c>
      <c r="M30" s="1" t="e">
        <f t="shared" si="9"/>
        <v>#VALUE!</v>
      </c>
      <c r="N30" s="1" t="e">
        <f t="shared" si="10"/>
        <v>#VALUE!</v>
      </c>
      <c r="O30" s="1">
        <f t="shared" si="11"/>
        <v>5.3200000000000004E-2</v>
      </c>
      <c r="P30" s="1">
        <f t="shared" si="12"/>
        <v>5.5999999999999999E-3</v>
      </c>
      <c r="Q30" s="1" t="e">
        <f t="shared" si="13"/>
        <v>#VALUE!</v>
      </c>
      <c r="R30" s="1">
        <f t="shared" si="14"/>
        <v>0.23999999999999996</v>
      </c>
      <c r="S30" s="1">
        <f t="shared" si="15"/>
        <v>1.6299999999999999E-2</v>
      </c>
      <c r="T30" s="1">
        <f t="shared" si="16"/>
        <v>3.7083333333333336E-2</v>
      </c>
      <c r="U30" s="1" t="e">
        <f t="shared" si="17"/>
        <v>#VALUE!</v>
      </c>
      <c r="V30" s="1">
        <f t="shared" si="18"/>
        <v>2.0000000000000001E-4</v>
      </c>
      <c r="W30" s="1" t="e">
        <f t="shared" si="19"/>
        <v>#VALUE!</v>
      </c>
      <c r="X30" s="1" t="e">
        <f t="shared" si="20"/>
        <v>#VALUE!</v>
      </c>
      <c r="Y30" s="1">
        <f t="shared" si="21"/>
        <v>3.6999999999999998E-2</v>
      </c>
      <c r="Z30" s="1" t="e">
        <f t="shared" si="22"/>
        <v>#DIV/0!</v>
      </c>
      <c r="AA30" s="1" t="e">
        <f t="shared" si="23"/>
        <v>#DIV/0!</v>
      </c>
      <c r="AB30" s="1" t="e">
        <f t="shared" si="24"/>
        <v>#VALUE!</v>
      </c>
      <c r="AC30" s="1" t="e">
        <f t="shared" si="25"/>
        <v>#VALUE!</v>
      </c>
      <c r="AD30" s="1" t="e">
        <f t="shared" si="26"/>
        <v>#VALUE!</v>
      </c>
      <c r="AE30" s="1" t="e">
        <f t="shared" si="27"/>
        <v>#VALUE!</v>
      </c>
      <c r="AF30" s="1" t="e">
        <f t="shared" si="28"/>
        <v>#VALUE!</v>
      </c>
      <c r="AG30" s="1" t="e">
        <f t="shared" si="29"/>
        <v>#VALUE!</v>
      </c>
      <c r="AH30" s="1">
        <f t="shared" si="30"/>
        <v>2.5999999999999999E-3</v>
      </c>
    </row>
    <row r="31" spans="1:34" x14ac:dyDescent="0.55000000000000004">
      <c r="C31" s="7" t="s">
        <v>182</v>
      </c>
      <c r="D31" s="7" t="s">
        <v>589</v>
      </c>
      <c r="E31" s="1" t="e">
        <f t="shared" si="1"/>
        <v>#DIV/0!</v>
      </c>
      <c r="F31" s="1">
        <f t="shared" si="2"/>
        <v>1.32E-2</v>
      </c>
      <c r="G31" s="1">
        <f t="shared" si="3"/>
        <v>0.12362500000000001</v>
      </c>
      <c r="H31" s="1" t="e">
        <f t="shared" si="4"/>
        <v>#VALUE!</v>
      </c>
      <c r="I31" s="1">
        <f t="shared" si="5"/>
        <v>1.1333333333333335</v>
      </c>
      <c r="J31" s="1" t="e">
        <f t="shared" si="6"/>
        <v>#DIV/0!</v>
      </c>
      <c r="K31" s="1">
        <f t="shared" si="7"/>
        <v>0.14493999999999999</v>
      </c>
      <c r="L31" s="1" t="e">
        <f t="shared" si="8"/>
        <v>#VALUE!</v>
      </c>
      <c r="M31" s="1" t="e">
        <f t="shared" si="9"/>
        <v>#VALUE!</v>
      </c>
      <c r="N31" s="1" t="e">
        <f t="shared" si="10"/>
        <v>#VALUE!</v>
      </c>
      <c r="O31" s="1">
        <f t="shared" si="11"/>
        <v>6.1939999999999995E-2</v>
      </c>
      <c r="P31" s="1">
        <f t="shared" si="12"/>
        <v>1.2665999999999999</v>
      </c>
      <c r="Q31" s="1">
        <f t="shared" si="13"/>
        <v>1.4850000000000001</v>
      </c>
      <c r="R31" s="1">
        <f t="shared" si="14"/>
        <v>37.71</v>
      </c>
      <c r="S31" s="1">
        <f t="shared" si="15"/>
        <v>8.3000000000000004E-2</v>
      </c>
      <c r="T31" s="1">
        <f t="shared" si="16"/>
        <v>2.7083333333333334E-2</v>
      </c>
      <c r="U31" s="1">
        <f t="shared" si="17"/>
        <v>0.89800000000000002</v>
      </c>
      <c r="V31" s="1">
        <f t="shared" si="18"/>
        <v>0.29065000000000002</v>
      </c>
      <c r="W31" s="1" t="e">
        <f t="shared" si="19"/>
        <v>#DIV/0!</v>
      </c>
      <c r="X31" s="1">
        <f t="shared" si="20"/>
        <v>0.21199999999999999</v>
      </c>
      <c r="Y31" s="1">
        <f t="shared" si="21"/>
        <v>13.79</v>
      </c>
      <c r="Z31" s="1" t="e">
        <f t="shared" si="22"/>
        <v>#DIV/0!</v>
      </c>
      <c r="AA31" s="1" t="e">
        <f t="shared" si="23"/>
        <v>#DIV/0!</v>
      </c>
      <c r="AB31" s="1">
        <f t="shared" si="24"/>
        <v>1.71875</v>
      </c>
      <c r="AC31" s="1">
        <f t="shared" si="25"/>
        <v>2.5</v>
      </c>
      <c r="AD31" s="1" t="e">
        <f t="shared" si="26"/>
        <v>#VALUE!</v>
      </c>
      <c r="AE31" s="1">
        <f t="shared" si="27"/>
        <v>9.3239999999999998</v>
      </c>
      <c r="AF31" s="1" t="e">
        <f t="shared" si="28"/>
        <v>#VALUE!</v>
      </c>
      <c r="AG31" s="1">
        <f t="shared" si="29"/>
        <v>1.4999999999999998E-2</v>
      </c>
      <c r="AH31" s="1">
        <f t="shared" si="30"/>
        <v>9.0400000000000008E-2</v>
      </c>
    </row>
    <row r="32" spans="1:34" x14ac:dyDescent="0.55000000000000004">
      <c r="C32" s="7" t="s">
        <v>183</v>
      </c>
      <c r="D32" s="7" t="s">
        <v>590</v>
      </c>
      <c r="E32" s="1" t="e">
        <f t="shared" si="1"/>
        <v>#DIV/0!</v>
      </c>
      <c r="F32" s="1">
        <f t="shared" si="2"/>
        <v>1.3507999999999999E-2</v>
      </c>
      <c r="G32" s="1">
        <f t="shared" si="3"/>
        <v>0.10631249999999999</v>
      </c>
      <c r="H32" s="1" t="e">
        <f t="shared" si="4"/>
        <v>#VALUE!</v>
      </c>
      <c r="I32" s="1">
        <f t="shared" si="5"/>
        <v>0.8</v>
      </c>
      <c r="J32" s="1" t="e">
        <f t="shared" si="6"/>
        <v>#DIV/0!</v>
      </c>
      <c r="K32" s="1">
        <f t="shared" si="7"/>
        <v>4.5919999999999996E-2</v>
      </c>
      <c r="L32" s="1" t="e">
        <f t="shared" si="8"/>
        <v>#VALUE!</v>
      </c>
      <c r="M32" s="1" t="e">
        <f t="shared" si="9"/>
        <v>#VALUE!</v>
      </c>
      <c r="N32" s="1" t="e">
        <f t="shared" si="10"/>
        <v>#VALUE!</v>
      </c>
      <c r="O32" s="1">
        <f t="shared" si="11"/>
        <v>4.4840000000000005E-2</v>
      </c>
      <c r="P32" s="1">
        <f t="shared" si="12"/>
        <v>0.40099999999999997</v>
      </c>
      <c r="Q32" s="1">
        <f t="shared" si="13"/>
        <v>0.60499999999999998</v>
      </c>
      <c r="R32" s="1">
        <f t="shared" si="14"/>
        <v>9.5699999999999985</v>
      </c>
      <c r="S32" s="1">
        <f t="shared" si="15"/>
        <v>4.3700000000000003E-2</v>
      </c>
      <c r="T32" s="1">
        <f t="shared" si="16"/>
        <v>1.9583333333333335E-2</v>
      </c>
      <c r="U32" s="1">
        <f t="shared" si="17"/>
        <v>0.308</v>
      </c>
      <c r="V32" s="1">
        <f t="shared" si="18"/>
        <v>7.3649999999999993E-2</v>
      </c>
      <c r="W32" s="1" t="e">
        <f t="shared" si="19"/>
        <v>#DIV/0!</v>
      </c>
      <c r="X32" s="1">
        <f t="shared" si="20"/>
        <v>6.5999999999999989E-2</v>
      </c>
      <c r="Y32" s="1">
        <f t="shared" si="21"/>
        <v>3.91</v>
      </c>
      <c r="Z32" s="1" t="e">
        <f t="shared" si="22"/>
        <v>#DIV/0!</v>
      </c>
      <c r="AA32" s="1" t="e">
        <f t="shared" si="23"/>
        <v>#DIV/0!</v>
      </c>
      <c r="AB32" s="1">
        <f t="shared" si="24"/>
        <v>0.53400000000000003</v>
      </c>
      <c r="AC32" s="1">
        <f t="shared" si="25"/>
        <v>0.48500000000000004</v>
      </c>
      <c r="AD32" s="1" t="e">
        <f t="shared" si="26"/>
        <v>#VALUE!</v>
      </c>
      <c r="AE32" s="1">
        <f t="shared" si="27"/>
        <v>3.9539999999999997</v>
      </c>
      <c r="AF32" s="1" t="e">
        <f t="shared" si="28"/>
        <v>#VALUE!</v>
      </c>
      <c r="AG32" s="1" t="e">
        <f t="shared" si="29"/>
        <v>#VALUE!</v>
      </c>
      <c r="AH32" s="1">
        <f t="shared" si="30"/>
        <v>3.2800000000000003E-2</v>
      </c>
    </row>
    <row r="33" spans="3:34" x14ac:dyDescent="0.55000000000000004">
      <c r="C33" s="7" t="s">
        <v>185</v>
      </c>
      <c r="D33" s="7" t="s">
        <v>591</v>
      </c>
      <c r="E33" s="1" t="e">
        <f t="shared" si="1"/>
        <v>#DIV/0!</v>
      </c>
      <c r="F33" s="1">
        <f t="shared" si="2"/>
        <v>1.0307999999999999E-2</v>
      </c>
      <c r="G33" s="1">
        <f t="shared" si="3"/>
        <v>0.1175625</v>
      </c>
      <c r="H33" s="1" t="e">
        <f t="shared" si="4"/>
        <v>#VALUE!</v>
      </c>
      <c r="I33" s="1">
        <f t="shared" si="5"/>
        <v>1.2</v>
      </c>
      <c r="J33" s="1" t="e">
        <f t="shared" si="6"/>
        <v>#DIV/0!</v>
      </c>
      <c r="K33" s="1">
        <f t="shared" si="7"/>
        <v>0.14513999999999999</v>
      </c>
      <c r="L33" s="1" t="e">
        <f t="shared" si="8"/>
        <v>#VALUE!</v>
      </c>
      <c r="M33" s="1" t="e">
        <f t="shared" si="9"/>
        <v>#VALUE!</v>
      </c>
      <c r="N33" s="1" t="e">
        <f t="shared" si="10"/>
        <v>#VALUE!</v>
      </c>
      <c r="O33" s="1">
        <f t="shared" si="11"/>
        <v>5.8180000000000003E-2</v>
      </c>
      <c r="P33" s="1">
        <f t="shared" si="12"/>
        <v>1.4747999999999999</v>
      </c>
      <c r="Q33" s="1">
        <f t="shared" si="13"/>
        <v>1.46</v>
      </c>
      <c r="R33" s="1">
        <f t="shared" si="14"/>
        <v>37.519999999999996</v>
      </c>
      <c r="S33" s="1">
        <f t="shared" si="15"/>
        <v>9.5500000000000002E-2</v>
      </c>
      <c r="T33" s="1">
        <f t="shared" si="16"/>
        <v>2.2083333333333333E-2</v>
      </c>
      <c r="U33" s="1">
        <f t="shared" si="17"/>
        <v>1.5980000000000001</v>
      </c>
      <c r="V33" s="1">
        <f t="shared" si="18"/>
        <v>0.47735</v>
      </c>
      <c r="W33" s="1" t="e">
        <f t="shared" si="19"/>
        <v>#DIV/0!</v>
      </c>
      <c r="X33" s="1">
        <f t="shared" si="20"/>
        <v>0.24</v>
      </c>
      <c r="Y33" s="1">
        <f t="shared" si="21"/>
        <v>17.46</v>
      </c>
      <c r="Z33" s="1" t="e">
        <f t="shared" si="22"/>
        <v>#DIV/0!</v>
      </c>
      <c r="AA33" s="1" t="e">
        <f t="shared" si="23"/>
        <v>#DIV/0!</v>
      </c>
      <c r="AB33" s="1">
        <f t="shared" si="24"/>
        <v>2.4412500000000001</v>
      </c>
      <c r="AC33" s="1">
        <f t="shared" si="25"/>
        <v>2.7450000000000001</v>
      </c>
      <c r="AD33" s="1" t="e">
        <f t="shared" si="26"/>
        <v>#VALUE!</v>
      </c>
      <c r="AE33" s="1">
        <f t="shared" si="27"/>
        <v>13.2</v>
      </c>
      <c r="AF33" s="1">
        <f t="shared" si="28"/>
        <v>0.22999999999999998</v>
      </c>
      <c r="AG33" s="1" t="e">
        <f t="shared" si="29"/>
        <v>#VALUE!</v>
      </c>
      <c r="AH33" s="1">
        <f t="shared" si="30"/>
        <v>0.15840000000000001</v>
      </c>
    </row>
    <row r="34" spans="3:34" x14ac:dyDescent="0.55000000000000004">
      <c r="C34" s="7" t="s">
        <v>186</v>
      </c>
      <c r="D34" s="7" t="s">
        <v>592</v>
      </c>
      <c r="E34" s="1" t="e">
        <f t="shared" si="1"/>
        <v>#DIV/0!</v>
      </c>
      <c r="F34" s="1">
        <f t="shared" si="2"/>
        <v>0.23111999999999999</v>
      </c>
      <c r="G34" s="1">
        <f t="shared" si="3"/>
        <v>0.59068750000000003</v>
      </c>
      <c r="H34" s="1" t="e">
        <f t="shared" si="4"/>
        <v>#VALUE!</v>
      </c>
      <c r="I34" s="1" t="e">
        <f t="shared" si="5"/>
        <v>#VALUE!</v>
      </c>
      <c r="J34" s="1" t="e">
        <f t="shared" si="6"/>
        <v>#DIV/0!</v>
      </c>
      <c r="K34" s="1" t="e">
        <f t="shared" si="7"/>
        <v>#VALUE!</v>
      </c>
      <c r="L34" s="1" t="e">
        <f t="shared" si="8"/>
        <v>#VALUE!</v>
      </c>
      <c r="M34" s="1" t="e">
        <f t="shared" si="9"/>
        <v>#VALUE!</v>
      </c>
      <c r="N34" s="1" t="e">
        <f t="shared" si="10"/>
        <v>#VALUE!</v>
      </c>
      <c r="O34" s="1">
        <f t="shared" si="11"/>
        <v>0.57640000000000002</v>
      </c>
      <c r="P34" s="1">
        <f t="shared" si="12"/>
        <v>2.4000000000000002E-3</v>
      </c>
      <c r="Q34" s="1" t="e">
        <f t="shared" si="13"/>
        <v>#VALUE!</v>
      </c>
      <c r="R34" s="1">
        <f t="shared" si="14"/>
        <v>0.05</v>
      </c>
      <c r="S34" s="1">
        <f t="shared" si="15"/>
        <v>7.5700000000000003E-2</v>
      </c>
      <c r="T34" s="1">
        <f t="shared" si="16"/>
        <v>6.4166666666666664E-2</v>
      </c>
      <c r="U34" s="1" t="e">
        <f t="shared" si="17"/>
        <v>#VALUE!</v>
      </c>
      <c r="V34" s="1">
        <f t="shared" si="18"/>
        <v>2.9999999999999997E-4</v>
      </c>
      <c r="W34" s="1" t="e">
        <f t="shared" si="19"/>
        <v>#VALUE!</v>
      </c>
      <c r="X34" s="1" t="e">
        <f t="shared" si="20"/>
        <v>#VALUE!</v>
      </c>
      <c r="Y34" s="1">
        <f t="shared" si="21"/>
        <v>4.4999999999999998E-2</v>
      </c>
      <c r="Z34" s="1" t="e">
        <f t="shared" si="22"/>
        <v>#DIV/0!</v>
      </c>
      <c r="AA34" s="1" t="e">
        <f t="shared" si="23"/>
        <v>#DIV/0!</v>
      </c>
      <c r="AB34" s="1">
        <f t="shared" si="24"/>
        <v>1.7499999999999998E-2</v>
      </c>
      <c r="AC34" s="1" t="e">
        <f t="shared" si="25"/>
        <v>#VALUE!</v>
      </c>
      <c r="AD34" s="1" t="e">
        <f t="shared" si="26"/>
        <v>#VALUE!</v>
      </c>
      <c r="AE34" s="1" t="e">
        <f t="shared" si="27"/>
        <v>#VALUE!</v>
      </c>
      <c r="AF34" s="1" t="e">
        <f t="shared" si="28"/>
        <v>#VALUE!</v>
      </c>
      <c r="AG34" s="1">
        <f t="shared" si="29"/>
        <v>2.5000000000000001E-2</v>
      </c>
      <c r="AH34" s="1">
        <f t="shared" si="30"/>
        <v>2.8E-3</v>
      </c>
    </row>
    <row r="35" spans="3:34" x14ac:dyDescent="0.55000000000000004">
      <c r="C35" s="7" t="s">
        <v>187</v>
      </c>
      <c r="D35" s="7" t="s">
        <v>593</v>
      </c>
      <c r="E35" s="1" t="e">
        <f t="shared" si="1"/>
        <v>#DIV/0!</v>
      </c>
      <c r="F35" s="1">
        <f t="shared" si="2"/>
        <v>1.1316000000000001E-2</v>
      </c>
      <c r="G35" s="1">
        <f t="shared" si="3"/>
        <v>0.12368750000000001</v>
      </c>
      <c r="H35" s="1" t="e">
        <f t="shared" si="4"/>
        <v>#VALUE!</v>
      </c>
      <c r="I35" s="1">
        <f t="shared" si="5"/>
        <v>1.4</v>
      </c>
      <c r="J35" s="1" t="e">
        <f t="shared" si="6"/>
        <v>#DIV/0!</v>
      </c>
      <c r="K35" s="1">
        <f t="shared" si="7"/>
        <v>0.16238</v>
      </c>
      <c r="L35" s="1">
        <f t="shared" si="8"/>
        <v>2.7333333333333334E-2</v>
      </c>
      <c r="M35" s="1" t="e">
        <f t="shared" si="9"/>
        <v>#VALUE!</v>
      </c>
      <c r="N35" s="1" t="e">
        <f t="shared" si="10"/>
        <v>#VALUE!</v>
      </c>
      <c r="O35" s="1">
        <f t="shared" si="11"/>
        <v>6.4319999999999988E-2</v>
      </c>
      <c r="P35" s="1">
        <f t="shared" si="12"/>
        <v>1.6184000000000001</v>
      </c>
      <c r="Q35" s="1">
        <f t="shared" si="13"/>
        <v>1.68</v>
      </c>
      <c r="R35" s="1">
        <f t="shared" si="14"/>
        <v>43.449999999999996</v>
      </c>
      <c r="S35" s="1">
        <f t="shared" si="15"/>
        <v>0.1045</v>
      </c>
      <c r="T35" s="1">
        <f t="shared" si="16"/>
        <v>2.5833333333333333E-2</v>
      </c>
      <c r="U35" s="1">
        <f t="shared" si="17"/>
        <v>1.9019999999999999</v>
      </c>
      <c r="V35" s="1">
        <f t="shared" si="18"/>
        <v>0.50549999999999995</v>
      </c>
      <c r="W35" s="1" t="e">
        <f t="shared" si="19"/>
        <v>#DIV/0!</v>
      </c>
      <c r="X35" s="1">
        <f t="shared" si="20"/>
        <v>0.27199999999999996</v>
      </c>
      <c r="Y35" s="1">
        <f t="shared" si="21"/>
        <v>19.86</v>
      </c>
      <c r="Z35" s="1" t="e">
        <f t="shared" si="22"/>
        <v>#DIV/0!</v>
      </c>
      <c r="AA35" s="1" t="e">
        <f t="shared" si="23"/>
        <v>#DIV/0!</v>
      </c>
      <c r="AB35" s="1">
        <f t="shared" si="24"/>
        <v>2.6749999999999998</v>
      </c>
      <c r="AC35" s="1">
        <f t="shared" si="25"/>
        <v>2.5300000000000002</v>
      </c>
      <c r="AD35" s="1" t="e">
        <f t="shared" si="26"/>
        <v>#VALUE!</v>
      </c>
      <c r="AE35" s="1">
        <f t="shared" si="27"/>
        <v>14.672000000000001</v>
      </c>
      <c r="AF35" s="1">
        <f t="shared" si="28"/>
        <v>0.255</v>
      </c>
      <c r="AG35" s="1" t="e">
        <f t="shared" si="29"/>
        <v>#VALUE!</v>
      </c>
      <c r="AH35" s="1">
        <f t="shared" si="30"/>
        <v>0.18260000000000001</v>
      </c>
    </row>
    <row r="36" spans="3:34" x14ac:dyDescent="0.55000000000000004">
      <c r="C36" s="7" t="s">
        <v>189</v>
      </c>
      <c r="D36" s="7" t="s">
        <v>594</v>
      </c>
      <c r="E36" s="1" t="e">
        <f t="shared" si="1"/>
        <v>#DIV/0!</v>
      </c>
      <c r="F36" s="1">
        <f t="shared" si="2"/>
        <v>2.2187999999999999E-2</v>
      </c>
      <c r="G36" s="1">
        <f t="shared" si="3"/>
        <v>0.1330625</v>
      </c>
      <c r="H36" s="1" t="e">
        <f t="shared" si="4"/>
        <v>#VALUE!</v>
      </c>
      <c r="I36" s="1">
        <f t="shared" si="5"/>
        <v>1</v>
      </c>
      <c r="J36" s="1" t="e">
        <f t="shared" si="6"/>
        <v>#DIV/0!</v>
      </c>
      <c r="K36" s="1">
        <f t="shared" si="7"/>
        <v>0.13406000000000001</v>
      </c>
      <c r="L36" s="1" t="e">
        <f t="shared" si="8"/>
        <v>#VALUE!</v>
      </c>
      <c r="M36" s="1" t="e">
        <f t="shared" si="9"/>
        <v>#VALUE!</v>
      </c>
      <c r="N36" s="1" t="e">
        <f t="shared" si="10"/>
        <v>#VALUE!</v>
      </c>
      <c r="O36" s="1">
        <f t="shared" si="11"/>
        <v>6.9180000000000005E-2</v>
      </c>
      <c r="P36" s="1">
        <f t="shared" si="12"/>
        <v>0.96920000000000006</v>
      </c>
      <c r="Q36" s="1">
        <f t="shared" si="13"/>
        <v>1.1400000000000001</v>
      </c>
      <c r="R36" s="1">
        <f t="shared" si="14"/>
        <v>25.269999999999996</v>
      </c>
      <c r="S36" s="1">
        <f t="shared" si="15"/>
        <v>7.1499999999999994E-2</v>
      </c>
      <c r="T36" s="1">
        <f t="shared" si="16"/>
        <v>2.416666666666667E-2</v>
      </c>
      <c r="U36" s="1">
        <f t="shared" si="17"/>
        <v>0.63200000000000001</v>
      </c>
      <c r="V36" s="1">
        <f t="shared" si="18"/>
        <v>0.18784999999999999</v>
      </c>
      <c r="W36" s="1" t="e">
        <f t="shared" si="19"/>
        <v>#DIV/0!</v>
      </c>
      <c r="X36" s="1">
        <f t="shared" si="20"/>
        <v>0.15</v>
      </c>
      <c r="Y36" s="1">
        <f t="shared" si="21"/>
        <v>10.039999999999999</v>
      </c>
      <c r="Z36" s="1" t="e">
        <f t="shared" si="22"/>
        <v>#DIV/0!</v>
      </c>
      <c r="AA36" s="1" t="e">
        <f t="shared" si="23"/>
        <v>#DIV/0!</v>
      </c>
      <c r="AB36" s="1">
        <f t="shared" si="24"/>
        <v>1.2867500000000001</v>
      </c>
      <c r="AC36" s="1">
        <f t="shared" si="25"/>
        <v>1.8099999999999998</v>
      </c>
      <c r="AD36" s="1" t="e">
        <f t="shared" si="26"/>
        <v>#VALUE!</v>
      </c>
      <c r="AE36" s="1">
        <f t="shared" si="27"/>
        <v>6.9720000000000004</v>
      </c>
      <c r="AF36" s="1" t="e">
        <f t="shared" si="28"/>
        <v>#VALUE!</v>
      </c>
      <c r="AG36" s="1" t="e">
        <f t="shared" si="29"/>
        <v>#VALUE!</v>
      </c>
      <c r="AH36" s="1">
        <f t="shared" si="30"/>
        <v>6.6000000000000003E-2</v>
      </c>
    </row>
    <row r="37" spans="3:34" x14ac:dyDescent="0.55000000000000004">
      <c r="C37" s="7" t="s">
        <v>190</v>
      </c>
      <c r="D37" s="7" t="s">
        <v>595</v>
      </c>
      <c r="E37" s="1" t="e">
        <f t="shared" si="1"/>
        <v>#DIV/0!</v>
      </c>
      <c r="F37" s="1">
        <f t="shared" si="2"/>
        <v>0.37651999999999997</v>
      </c>
      <c r="G37" s="1">
        <f t="shared" si="3"/>
        <v>0.40787499999999999</v>
      </c>
      <c r="H37" s="1" t="e">
        <f t="shared" si="4"/>
        <v>#VALUE!</v>
      </c>
      <c r="I37" s="1">
        <f t="shared" si="5"/>
        <v>0.8</v>
      </c>
      <c r="J37" s="1" t="e">
        <f t="shared" si="6"/>
        <v>#DIV/0!</v>
      </c>
      <c r="K37" s="1">
        <f t="shared" si="7"/>
        <v>9.1980000000000006E-2</v>
      </c>
      <c r="L37" s="1" t="e">
        <f t="shared" si="8"/>
        <v>#VALUE!</v>
      </c>
      <c r="M37" s="1" t="e">
        <f t="shared" si="9"/>
        <v>#VALUE!</v>
      </c>
      <c r="N37" s="1" t="e">
        <f t="shared" si="10"/>
        <v>#VALUE!</v>
      </c>
      <c r="O37" s="1">
        <f t="shared" si="11"/>
        <v>0.12082</v>
      </c>
      <c r="P37" s="1">
        <f t="shared" si="12"/>
        <v>0.79020000000000001</v>
      </c>
      <c r="Q37" s="1">
        <f t="shared" si="13"/>
        <v>1.0349999999999999</v>
      </c>
      <c r="R37" s="1">
        <f t="shared" si="14"/>
        <v>16.88</v>
      </c>
      <c r="S37" s="1">
        <f t="shared" si="15"/>
        <v>6.8699999999999997E-2</v>
      </c>
      <c r="T37" s="1">
        <f t="shared" si="16"/>
        <v>4.4999999999999998E-2</v>
      </c>
      <c r="U37" s="1">
        <f t="shared" si="17"/>
        <v>0.438</v>
      </c>
      <c r="V37" s="1">
        <f t="shared" si="18"/>
        <v>0.15709999999999999</v>
      </c>
      <c r="W37" s="1" t="e">
        <f t="shared" si="19"/>
        <v>#DIV/0!</v>
      </c>
      <c r="X37" s="1">
        <f t="shared" si="20"/>
        <v>0.12</v>
      </c>
      <c r="Y37" s="1">
        <f t="shared" si="21"/>
        <v>7.4219999999999997</v>
      </c>
      <c r="Z37" s="1" t="e">
        <f t="shared" si="22"/>
        <v>#DIV/0!</v>
      </c>
      <c r="AA37" s="1" t="e">
        <f t="shared" si="23"/>
        <v>#DIV/0!</v>
      </c>
      <c r="AB37" s="1">
        <f t="shared" si="24"/>
        <v>1.1762499999999998</v>
      </c>
      <c r="AC37" s="1">
        <f t="shared" si="25"/>
        <v>1.33</v>
      </c>
      <c r="AD37" s="1" t="e">
        <f t="shared" si="26"/>
        <v>#VALUE!</v>
      </c>
      <c r="AE37" s="1">
        <f t="shared" si="27"/>
        <v>5.4779999999999989</v>
      </c>
      <c r="AF37" s="1" t="e">
        <f t="shared" si="28"/>
        <v>#VALUE!</v>
      </c>
      <c r="AG37" s="1">
        <f t="shared" si="29"/>
        <v>1.4999999999999998E-2</v>
      </c>
      <c r="AH37" s="1">
        <f t="shared" si="30"/>
        <v>5.16E-2</v>
      </c>
    </row>
    <row r="38" spans="3:34" x14ac:dyDescent="0.55000000000000004">
      <c r="C38" s="7" t="s">
        <v>191</v>
      </c>
      <c r="D38" s="7" t="s">
        <v>596</v>
      </c>
      <c r="E38" s="1" t="e">
        <f t="shared" si="1"/>
        <v>#DIV/0!</v>
      </c>
      <c r="F38" s="1">
        <f t="shared" si="2"/>
        <v>1.0508E-2</v>
      </c>
      <c r="G38" s="1">
        <f t="shared" si="3"/>
        <v>0.12456250000000001</v>
      </c>
      <c r="H38" s="1" t="e">
        <f t="shared" si="4"/>
        <v>#VALUE!</v>
      </c>
      <c r="I38" s="1">
        <f t="shared" si="5"/>
        <v>1.5333333333333334</v>
      </c>
      <c r="J38" s="1" t="e">
        <f t="shared" si="6"/>
        <v>#DIV/0!</v>
      </c>
      <c r="K38" s="1">
        <f t="shared" si="7"/>
        <v>0.10901999999999999</v>
      </c>
      <c r="L38" s="1" t="e">
        <f t="shared" si="8"/>
        <v>#VALUE!</v>
      </c>
      <c r="M38" s="1" t="e">
        <f t="shared" si="9"/>
        <v>#VALUE!</v>
      </c>
      <c r="N38" s="1" t="e">
        <f t="shared" si="10"/>
        <v>#VALUE!</v>
      </c>
      <c r="O38" s="1">
        <f t="shared" si="11"/>
        <v>6.7540000000000003E-2</v>
      </c>
      <c r="P38" s="1">
        <f t="shared" si="12"/>
        <v>1.9026000000000001</v>
      </c>
      <c r="Q38" s="1">
        <f t="shared" si="13"/>
        <v>2.0949999999999998</v>
      </c>
      <c r="R38" s="1">
        <f t="shared" si="14"/>
        <v>81.83</v>
      </c>
      <c r="S38" s="1">
        <f t="shared" si="15"/>
        <v>9.2399999999999996E-2</v>
      </c>
      <c r="T38" s="1">
        <f t="shared" si="16"/>
        <v>2.6666666666666668E-2</v>
      </c>
      <c r="U38" s="1">
        <f t="shared" si="17"/>
        <v>2.052</v>
      </c>
      <c r="V38" s="1">
        <f t="shared" si="18"/>
        <v>0.54449999999999998</v>
      </c>
      <c r="W38" s="1" t="e">
        <f t="shared" si="19"/>
        <v>#DIV/0!</v>
      </c>
      <c r="X38" s="1">
        <f t="shared" si="20"/>
        <v>0.32</v>
      </c>
      <c r="Y38" s="1">
        <f t="shared" si="21"/>
        <v>25.09</v>
      </c>
      <c r="Z38" s="1" t="e">
        <f t="shared" si="22"/>
        <v>#DIV/0!</v>
      </c>
      <c r="AA38" s="1" t="e">
        <f t="shared" si="23"/>
        <v>#DIV/0!</v>
      </c>
      <c r="AB38" s="1">
        <f t="shared" si="24"/>
        <v>2.65</v>
      </c>
      <c r="AC38" s="1">
        <f t="shared" si="25"/>
        <v>3.2650000000000001</v>
      </c>
      <c r="AD38" s="1" t="e">
        <f t="shared" si="26"/>
        <v>#VALUE!</v>
      </c>
      <c r="AE38" s="1">
        <f t="shared" si="27"/>
        <v>15.985999999999999</v>
      </c>
      <c r="AF38" s="1" t="e">
        <f t="shared" si="28"/>
        <v>#VALUE!</v>
      </c>
      <c r="AG38" s="1">
        <f t="shared" si="29"/>
        <v>1.4999999999999998E-2</v>
      </c>
      <c r="AH38" s="1">
        <f t="shared" si="30"/>
        <v>0.19739999999999999</v>
      </c>
    </row>
    <row r="39" spans="3:34" x14ac:dyDescent="0.55000000000000004">
      <c r="C39" s="7" t="s">
        <v>193</v>
      </c>
      <c r="D39" s="7" t="s">
        <v>597</v>
      </c>
      <c r="E39" s="1" t="e">
        <f t="shared" si="1"/>
        <v>#DIV/0!</v>
      </c>
      <c r="F39" s="1">
        <f t="shared" si="2"/>
        <v>10.875999999999999</v>
      </c>
      <c r="G39" s="1">
        <f t="shared" si="3"/>
        <v>5.9353750000000005</v>
      </c>
      <c r="H39" s="1" t="e">
        <f t="shared" si="4"/>
        <v>#VALUE!</v>
      </c>
      <c r="I39" s="1">
        <f t="shared" si="5"/>
        <v>1.6</v>
      </c>
      <c r="J39" s="1" t="e">
        <f t="shared" si="6"/>
        <v>#DIV/0!</v>
      </c>
      <c r="K39" s="1">
        <f t="shared" si="7"/>
        <v>4.6679999999999999E-2</v>
      </c>
      <c r="L39" s="1" t="e">
        <f t="shared" si="8"/>
        <v>#VALUE!</v>
      </c>
      <c r="M39" s="1" t="e">
        <f t="shared" si="9"/>
        <v>#VALUE!</v>
      </c>
      <c r="N39" s="1" t="e">
        <f t="shared" si="10"/>
        <v>#VALUE!</v>
      </c>
      <c r="O39" s="1">
        <f t="shared" si="11"/>
        <v>0.70320000000000005</v>
      </c>
      <c r="P39" s="1">
        <f t="shared" si="12"/>
        <v>0.10880000000000001</v>
      </c>
      <c r="Q39" s="1">
        <f t="shared" si="13"/>
        <v>0.11</v>
      </c>
      <c r="R39" s="1">
        <f t="shared" si="14"/>
        <v>7.96</v>
      </c>
      <c r="S39" s="1">
        <f t="shared" si="15"/>
        <v>0.17499999999999999</v>
      </c>
      <c r="T39" s="1">
        <f t="shared" si="16"/>
        <v>0.32208333333333333</v>
      </c>
      <c r="U39" s="1">
        <f t="shared" si="17"/>
        <v>6.8000000000000005E-2</v>
      </c>
      <c r="V39" s="1">
        <f t="shared" si="18"/>
        <v>6.4999999999999997E-3</v>
      </c>
      <c r="W39" s="1" t="e">
        <f t="shared" si="19"/>
        <v>#DIV/0!</v>
      </c>
      <c r="X39" s="1">
        <f t="shared" si="20"/>
        <v>2.5999999999999999E-2</v>
      </c>
      <c r="Y39" s="1">
        <f t="shared" si="21"/>
        <v>1.1890000000000001</v>
      </c>
      <c r="Z39" s="1" t="e">
        <f t="shared" si="22"/>
        <v>#DIV/0!</v>
      </c>
      <c r="AA39" s="1" t="e">
        <f t="shared" si="23"/>
        <v>#DIV/0!</v>
      </c>
      <c r="AB39" s="1">
        <f t="shared" si="24"/>
        <v>6.2350000000000003</v>
      </c>
      <c r="AC39" s="1" t="e">
        <f t="shared" si="25"/>
        <v>#VALUE!</v>
      </c>
      <c r="AD39" s="1" t="e">
        <f t="shared" si="26"/>
        <v>#VALUE!</v>
      </c>
      <c r="AE39" s="1">
        <f t="shared" si="27"/>
        <v>0.22399999999999998</v>
      </c>
      <c r="AF39" s="1" t="e">
        <f t="shared" si="28"/>
        <v>#VALUE!</v>
      </c>
      <c r="AG39" s="1">
        <f t="shared" si="29"/>
        <v>3.4999999999999996E-2</v>
      </c>
      <c r="AH39" s="1">
        <f t="shared" si="30"/>
        <v>5.1999999999999998E-3</v>
      </c>
    </row>
    <row r="40" spans="3:34" x14ac:dyDescent="0.55000000000000004">
      <c r="C40" s="7" t="s">
        <v>194</v>
      </c>
      <c r="D40" s="7" t="s">
        <v>598</v>
      </c>
      <c r="E40" s="1" t="e">
        <f t="shared" si="1"/>
        <v>#DIV/0!</v>
      </c>
      <c r="F40" s="1">
        <f t="shared" si="2"/>
        <v>8.0640000000000001</v>
      </c>
      <c r="G40" s="1">
        <f t="shared" si="3"/>
        <v>4.3706312499999997</v>
      </c>
      <c r="H40" s="1" t="e">
        <f t="shared" si="4"/>
        <v>#VALUE!</v>
      </c>
      <c r="I40" s="1">
        <f t="shared" si="5"/>
        <v>0.8</v>
      </c>
      <c r="J40" s="1" t="e">
        <f t="shared" si="6"/>
        <v>#DIV/0!</v>
      </c>
      <c r="K40" s="1">
        <f t="shared" si="7"/>
        <v>8.2379999999999995E-2</v>
      </c>
      <c r="L40" s="1" t="e">
        <f t="shared" si="8"/>
        <v>#VALUE!</v>
      </c>
      <c r="M40" s="1" t="e">
        <f t="shared" si="9"/>
        <v>#VALUE!</v>
      </c>
      <c r="N40" s="1" t="e">
        <f t="shared" si="10"/>
        <v>#VALUE!</v>
      </c>
      <c r="O40" s="1">
        <f t="shared" si="11"/>
        <v>0.66859999999999997</v>
      </c>
      <c r="P40" s="1">
        <f t="shared" si="12"/>
        <v>0.15279999999999999</v>
      </c>
      <c r="Q40" s="1">
        <f t="shared" si="13"/>
        <v>0.7649999999999999</v>
      </c>
      <c r="R40" s="1">
        <f t="shared" si="14"/>
        <v>5.6</v>
      </c>
      <c r="S40" s="1">
        <f t="shared" si="15"/>
        <v>5.1400000000000001E-2</v>
      </c>
      <c r="T40" s="1">
        <f t="shared" si="16"/>
        <v>0.26375000000000004</v>
      </c>
      <c r="U40" s="1">
        <f t="shared" si="17"/>
        <v>0.11199999999999999</v>
      </c>
      <c r="V40" s="1">
        <f t="shared" si="18"/>
        <v>1.9650000000000001E-2</v>
      </c>
      <c r="W40" s="1" t="e">
        <f t="shared" si="19"/>
        <v>#DIV/0!</v>
      </c>
      <c r="X40" s="1">
        <f t="shared" si="20"/>
        <v>2.5999999999999999E-2</v>
      </c>
      <c r="Y40" s="1">
        <f t="shared" si="21"/>
        <v>1.3939999999999999</v>
      </c>
      <c r="Z40" s="1" t="e">
        <f t="shared" si="22"/>
        <v>#DIV/0!</v>
      </c>
      <c r="AA40" s="1" t="e">
        <f t="shared" si="23"/>
        <v>#DIV/0!</v>
      </c>
      <c r="AB40" s="1">
        <f t="shared" si="24"/>
        <v>0.65424999999999989</v>
      </c>
      <c r="AC40" s="1" t="e">
        <f t="shared" si="25"/>
        <v>#VALUE!</v>
      </c>
      <c r="AD40" s="1" t="e">
        <f t="shared" si="26"/>
        <v>#VALUE!</v>
      </c>
      <c r="AE40" s="1">
        <f t="shared" si="27"/>
        <v>0.94</v>
      </c>
      <c r="AF40" s="1" t="e">
        <f t="shared" si="28"/>
        <v>#VALUE!</v>
      </c>
      <c r="AG40" s="1">
        <f t="shared" si="29"/>
        <v>2.5000000000000001E-2</v>
      </c>
      <c r="AH40" s="1">
        <f t="shared" si="30"/>
        <v>1.0199999999999999E-2</v>
      </c>
    </row>
    <row r="43" spans="3:34" ht="30.3" x14ac:dyDescent="0.55000000000000004">
      <c r="C43" s="1"/>
      <c r="D43" s="134" t="s">
        <v>521</v>
      </c>
      <c r="E43" s="135" t="s">
        <v>601</v>
      </c>
      <c r="F43" s="136" t="s">
        <v>602</v>
      </c>
      <c r="G43" s="149" t="s">
        <v>603</v>
      </c>
      <c r="H43" s="135" t="s">
        <v>604</v>
      </c>
      <c r="I43" s="138" t="s">
        <v>605</v>
      </c>
      <c r="J43" s="135" t="s">
        <v>606</v>
      </c>
      <c r="K43" s="138" t="s">
        <v>607</v>
      </c>
      <c r="L43" s="136" t="s">
        <v>608</v>
      </c>
      <c r="M43" s="150" t="s">
        <v>609</v>
      </c>
      <c r="N43" s="151" t="s">
        <v>610</v>
      </c>
      <c r="O43" s="136" t="s">
        <v>611</v>
      </c>
      <c r="P43" s="136" t="s">
        <v>612</v>
      </c>
      <c r="Q43" s="138" t="s">
        <v>613</v>
      </c>
      <c r="R43" s="136" t="s">
        <v>614</v>
      </c>
      <c r="S43" s="136" t="s">
        <v>615</v>
      </c>
      <c r="T43" s="136" t="s">
        <v>616</v>
      </c>
      <c r="U43" s="136" t="s">
        <v>617</v>
      </c>
      <c r="V43" s="136" t="s">
        <v>618</v>
      </c>
      <c r="W43" s="135" t="s">
        <v>619</v>
      </c>
      <c r="X43" s="136" t="s">
        <v>620</v>
      </c>
      <c r="Y43" s="136" t="s">
        <v>621</v>
      </c>
      <c r="Z43" s="135" t="s">
        <v>622</v>
      </c>
      <c r="AA43" s="135" t="s">
        <v>623</v>
      </c>
      <c r="AB43" s="136" t="s">
        <v>624</v>
      </c>
      <c r="AC43" s="136" t="s">
        <v>625</v>
      </c>
      <c r="AD43" s="135" t="s">
        <v>626</v>
      </c>
      <c r="AE43" s="136" t="s">
        <v>627</v>
      </c>
      <c r="AF43" s="136" t="s">
        <v>628</v>
      </c>
      <c r="AG43" s="138" t="s">
        <v>629</v>
      </c>
      <c r="AH43" s="136" t="s">
        <v>630</v>
      </c>
    </row>
    <row r="44" spans="3:34" x14ac:dyDescent="0.55000000000000004">
      <c r="C44" s="7" t="s">
        <v>178</v>
      </c>
      <c r="D44" s="7" t="s">
        <v>585</v>
      </c>
      <c r="E44" s="1" t="e">
        <v>#DIV/0!</v>
      </c>
      <c r="F44" s="1">
        <v>5.28E-2</v>
      </c>
      <c r="G44" s="1">
        <v>0.27968749999999998</v>
      </c>
      <c r="H44" s="1" t="e">
        <v>#VALUE!</v>
      </c>
      <c r="I44" s="1">
        <v>1.8000000000000003</v>
      </c>
      <c r="J44" s="1" t="e">
        <v>#DIV/0!</v>
      </c>
      <c r="K44" s="1">
        <v>0.2014</v>
      </c>
      <c r="L44" s="1" t="e">
        <v>#VALUE!</v>
      </c>
      <c r="M44" s="1" t="e">
        <v>#VALUE!</v>
      </c>
      <c r="N44" s="1" t="e">
        <v>#VALUE!</v>
      </c>
      <c r="O44" s="1">
        <v>0.10922</v>
      </c>
      <c r="P44" s="1">
        <v>0.74399999999999999</v>
      </c>
      <c r="Q44" s="1">
        <v>1.925</v>
      </c>
      <c r="R44" s="1">
        <v>16.809999999999999</v>
      </c>
      <c r="S44" s="1">
        <v>7.1900000000000006E-2</v>
      </c>
      <c r="T44" s="1">
        <v>3.4583333333333334E-2</v>
      </c>
      <c r="U44" s="1">
        <v>0.42</v>
      </c>
      <c r="V44" s="1">
        <v>0.11385000000000001</v>
      </c>
      <c r="W44" s="1" t="e">
        <v>#DIV/0!</v>
      </c>
      <c r="X44" s="1">
        <v>0.13199999999999998</v>
      </c>
      <c r="Y44" s="1">
        <v>8.593</v>
      </c>
      <c r="Z44" s="1" t="e">
        <v>#DIV/0!</v>
      </c>
      <c r="AA44" s="1" t="e">
        <v>#DIV/0!</v>
      </c>
      <c r="AB44" s="1">
        <v>1.1020000000000001</v>
      </c>
      <c r="AC44" s="1">
        <v>0.63</v>
      </c>
      <c r="AD44" s="1" t="e">
        <v>#VALUE!</v>
      </c>
      <c r="AE44" s="1">
        <v>7.93</v>
      </c>
      <c r="AF44" s="1" t="e">
        <v>#VALUE!</v>
      </c>
      <c r="AG44" s="1" t="e">
        <v>#VALUE!</v>
      </c>
      <c r="AH44" s="1">
        <v>6.4200000000000007E-2</v>
      </c>
    </row>
    <row r="45" spans="3:34" x14ac:dyDescent="0.55000000000000004">
      <c r="C45" s="7" t="s">
        <v>179</v>
      </c>
      <c r="D45" s="7" t="s">
        <v>586</v>
      </c>
      <c r="E45" s="1" t="e">
        <v>#DIV/0!</v>
      </c>
      <c r="F45" s="1">
        <v>4.6840000000000007E-2</v>
      </c>
      <c r="G45" s="1">
        <v>0.18881250000000002</v>
      </c>
      <c r="H45" s="1" t="e">
        <v>#VALUE!</v>
      </c>
      <c r="I45" s="1">
        <v>0.8666666666666667</v>
      </c>
      <c r="J45" s="1" t="e">
        <v>#DIV/0!</v>
      </c>
      <c r="K45" s="1">
        <v>0.10534</v>
      </c>
      <c r="L45" s="1" t="e">
        <v>#VALUE!</v>
      </c>
      <c r="M45" s="1" t="e">
        <v>#VALUE!</v>
      </c>
      <c r="N45" s="1" t="e">
        <v>#VALUE!</v>
      </c>
      <c r="O45" s="1">
        <v>0.10516</v>
      </c>
      <c r="P45" s="1">
        <v>0.88859999999999995</v>
      </c>
      <c r="Q45" s="1">
        <v>2.2399999999999998</v>
      </c>
      <c r="R45" s="1">
        <v>19.55</v>
      </c>
      <c r="S45" s="1">
        <v>7.4999999999999997E-2</v>
      </c>
      <c r="T45" s="1">
        <v>3.3750000000000002E-2</v>
      </c>
      <c r="U45" s="1">
        <v>0.438</v>
      </c>
      <c r="V45" s="1">
        <v>0.11955</v>
      </c>
      <c r="W45" s="1" t="e">
        <v>#DIV/0!</v>
      </c>
      <c r="X45" s="1">
        <v>0.14199999999999999</v>
      </c>
      <c r="Y45" s="1">
        <v>8.9949999999999992</v>
      </c>
      <c r="Z45" s="1" t="e">
        <v>#DIV/0!</v>
      </c>
      <c r="AA45" s="1" t="e">
        <v>#DIV/0!</v>
      </c>
      <c r="AB45" s="1">
        <v>1.08375</v>
      </c>
      <c r="AC45" s="1">
        <v>0.81499999999999995</v>
      </c>
      <c r="AD45" s="1" t="e">
        <v>#VALUE!</v>
      </c>
      <c r="AE45" s="1">
        <v>8.1379999999999999</v>
      </c>
      <c r="AF45" s="1" t="e">
        <v>#VALUE!</v>
      </c>
      <c r="AG45" s="1">
        <v>1.4999999999999998E-2</v>
      </c>
      <c r="AH45" s="1">
        <v>6.5000000000000002E-2</v>
      </c>
    </row>
    <row r="46" spans="3:34" x14ac:dyDescent="0.55000000000000004">
      <c r="C46" s="7" t="s">
        <v>180</v>
      </c>
      <c r="D46" s="7" t="s">
        <v>587</v>
      </c>
      <c r="E46" s="1" t="e">
        <v>#DIV/0!</v>
      </c>
      <c r="F46" s="1">
        <v>0.71399999999999997</v>
      </c>
      <c r="G46" s="1">
        <v>0.91625000000000001</v>
      </c>
      <c r="H46" s="1" t="e">
        <v>#VALUE!</v>
      </c>
      <c r="I46" s="1">
        <v>0.66666666666666674</v>
      </c>
      <c r="J46" s="1" t="e">
        <v>#DIV/0!</v>
      </c>
      <c r="K46" s="1" t="e">
        <v>#VALUE!</v>
      </c>
      <c r="L46" s="1" t="e">
        <v>#VALUE!</v>
      </c>
      <c r="M46" s="1" t="e">
        <v>#VALUE!</v>
      </c>
      <c r="N46" s="1" t="e">
        <v>#VALUE!</v>
      </c>
      <c r="O46" s="1">
        <v>0.43360000000000004</v>
      </c>
      <c r="P46" s="1" t="e">
        <v>#VALUE!</v>
      </c>
      <c r="Q46" s="1" t="e">
        <v>#VALUE!</v>
      </c>
      <c r="R46" s="1">
        <v>0.57999999999999996</v>
      </c>
      <c r="S46" s="1">
        <v>6.0199999999999997E-2</v>
      </c>
      <c r="T46" s="1">
        <v>0.15541666666666668</v>
      </c>
      <c r="U46" s="1" t="e">
        <v>#VALUE!</v>
      </c>
      <c r="V46" s="1" t="e">
        <v>#VALUE!</v>
      </c>
      <c r="W46" s="1" t="e">
        <v>#VALUE!</v>
      </c>
      <c r="X46" s="1" t="e">
        <v>#VALUE!</v>
      </c>
      <c r="Y46" s="1">
        <v>0.223</v>
      </c>
      <c r="Z46" s="1" t="e">
        <v>#DIV/0!</v>
      </c>
      <c r="AA46" s="1" t="e">
        <v>#DIV/0!</v>
      </c>
      <c r="AB46" s="1">
        <v>0.60699999999999998</v>
      </c>
      <c r="AC46" s="1" t="e">
        <v>#VALUE!</v>
      </c>
      <c r="AD46" s="1" t="e">
        <v>#VALUE!</v>
      </c>
      <c r="AE46" s="1" t="e">
        <v>#VALUE!</v>
      </c>
      <c r="AF46" s="1" t="e">
        <v>#VALUE!</v>
      </c>
      <c r="AG46" s="1">
        <v>3.4999999999999996E-2</v>
      </c>
      <c r="AH46" s="1" t="e">
        <v>#VALUE!</v>
      </c>
    </row>
    <row r="47" spans="3:34" x14ac:dyDescent="0.55000000000000004">
      <c r="C47" s="7" t="s">
        <v>181</v>
      </c>
      <c r="D47" s="7" t="s">
        <v>588</v>
      </c>
      <c r="E47" s="1" t="e">
        <v>#DIV/0!</v>
      </c>
      <c r="F47" s="1">
        <v>0.12919999999999998</v>
      </c>
      <c r="G47" s="1">
        <v>0.25906249999999997</v>
      </c>
      <c r="H47" s="1" t="e">
        <v>#VALUE!</v>
      </c>
      <c r="I47" s="1">
        <v>1.0666666666666667</v>
      </c>
      <c r="J47" s="1" t="e">
        <v>#DIV/0!</v>
      </c>
      <c r="K47" s="1">
        <v>5.0460000000000005E-2</v>
      </c>
      <c r="L47" s="1" t="e">
        <v>#VALUE!</v>
      </c>
      <c r="M47" s="1" t="e">
        <v>#VALUE!</v>
      </c>
      <c r="N47" s="1" t="e">
        <v>#VALUE!</v>
      </c>
      <c r="O47" s="1">
        <v>5.3200000000000004E-2</v>
      </c>
      <c r="P47" s="1">
        <v>5.5999999999999999E-3</v>
      </c>
      <c r="Q47" s="1" t="e">
        <v>#VALUE!</v>
      </c>
      <c r="R47" s="1">
        <v>0.23999999999999996</v>
      </c>
      <c r="S47" s="1">
        <v>1.6299999999999999E-2</v>
      </c>
      <c r="T47" s="1">
        <v>3.7083333333333336E-2</v>
      </c>
      <c r="U47" s="1" t="e">
        <v>#VALUE!</v>
      </c>
      <c r="V47" s="1">
        <v>2.0000000000000001E-4</v>
      </c>
      <c r="W47" s="1" t="e">
        <v>#VALUE!</v>
      </c>
      <c r="X47" s="1" t="e">
        <v>#VALUE!</v>
      </c>
      <c r="Y47" s="1">
        <v>3.6999999999999998E-2</v>
      </c>
      <c r="Z47" s="1" t="e">
        <v>#DIV/0!</v>
      </c>
      <c r="AA47" s="1" t="e">
        <v>#DIV/0!</v>
      </c>
      <c r="AB47" s="1" t="e">
        <v>#VALUE!</v>
      </c>
      <c r="AC47" s="1" t="e">
        <v>#VALUE!</v>
      </c>
      <c r="AD47" s="1" t="e">
        <v>#VALUE!</v>
      </c>
      <c r="AE47" s="1" t="e">
        <v>#VALUE!</v>
      </c>
      <c r="AF47" s="1" t="e">
        <v>#VALUE!</v>
      </c>
      <c r="AG47" s="1" t="e">
        <v>#VALUE!</v>
      </c>
      <c r="AH47" s="1">
        <v>2.5999999999999999E-3</v>
      </c>
    </row>
    <row r="48" spans="3:34" x14ac:dyDescent="0.55000000000000004">
      <c r="C48" s="7" t="s">
        <v>182</v>
      </c>
      <c r="D48" s="7" t="s">
        <v>589</v>
      </c>
      <c r="E48" s="1" t="e">
        <v>#DIV/0!</v>
      </c>
      <c r="F48" s="1">
        <v>1.32E-2</v>
      </c>
      <c r="G48" s="1">
        <v>0.12362500000000001</v>
      </c>
      <c r="H48" s="1" t="e">
        <v>#VALUE!</v>
      </c>
      <c r="I48" s="1">
        <v>1.1333333333333335</v>
      </c>
      <c r="J48" s="1" t="e">
        <v>#DIV/0!</v>
      </c>
      <c r="K48" s="1">
        <v>0.14493999999999999</v>
      </c>
      <c r="L48" s="1" t="e">
        <v>#VALUE!</v>
      </c>
      <c r="M48" s="1" t="e">
        <v>#VALUE!</v>
      </c>
      <c r="N48" s="1" t="e">
        <v>#VALUE!</v>
      </c>
      <c r="O48" s="1">
        <v>6.1939999999999995E-2</v>
      </c>
      <c r="P48" s="1">
        <v>1.2665999999999999</v>
      </c>
      <c r="Q48" s="1">
        <v>1.4850000000000001</v>
      </c>
      <c r="R48" s="1">
        <v>37.71</v>
      </c>
      <c r="S48" s="1">
        <v>8.3000000000000004E-2</v>
      </c>
      <c r="T48" s="1">
        <v>2.7083333333333334E-2</v>
      </c>
      <c r="U48" s="1">
        <v>0.89800000000000002</v>
      </c>
      <c r="V48" s="1">
        <v>0.29065000000000002</v>
      </c>
      <c r="W48" s="1" t="e">
        <v>#DIV/0!</v>
      </c>
      <c r="X48" s="1">
        <v>0.21199999999999999</v>
      </c>
      <c r="Y48" s="1">
        <v>13.79</v>
      </c>
      <c r="Z48" s="1" t="e">
        <v>#DIV/0!</v>
      </c>
      <c r="AA48" s="1" t="e">
        <v>#DIV/0!</v>
      </c>
      <c r="AB48" s="1">
        <v>1.71875</v>
      </c>
      <c r="AC48" s="1">
        <v>2.5</v>
      </c>
      <c r="AD48" s="1" t="e">
        <v>#VALUE!</v>
      </c>
      <c r="AE48" s="1">
        <v>9.3239999999999998</v>
      </c>
      <c r="AF48" s="1" t="e">
        <v>#VALUE!</v>
      </c>
      <c r="AG48" s="1">
        <v>1.4999999999999998E-2</v>
      </c>
      <c r="AH48" s="1">
        <v>9.0400000000000008E-2</v>
      </c>
    </row>
    <row r="49" spans="3:34" x14ac:dyDescent="0.55000000000000004">
      <c r="C49" s="7" t="s">
        <v>183</v>
      </c>
      <c r="D49" s="7" t="s">
        <v>590</v>
      </c>
      <c r="E49" s="1" t="e">
        <v>#DIV/0!</v>
      </c>
      <c r="F49" s="1">
        <v>1.3507999999999999E-2</v>
      </c>
      <c r="G49" s="1">
        <v>0.10631249999999999</v>
      </c>
      <c r="H49" s="1" t="e">
        <v>#VALUE!</v>
      </c>
      <c r="I49" s="1">
        <v>0.8</v>
      </c>
      <c r="J49" s="1" t="e">
        <v>#DIV/0!</v>
      </c>
      <c r="K49" s="1">
        <v>4.5919999999999996E-2</v>
      </c>
      <c r="L49" s="1" t="e">
        <v>#VALUE!</v>
      </c>
      <c r="M49" s="1" t="e">
        <v>#VALUE!</v>
      </c>
      <c r="N49" s="1" t="e">
        <v>#VALUE!</v>
      </c>
      <c r="O49" s="1">
        <v>4.4840000000000005E-2</v>
      </c>
      <c r="P49" s="1">
        <v>0.40099999999999997</v>
      </c>
      <c r="Q49" s="1">
        <v>0.60499999999999998</v>
      </c>
      <c r="R49" s="1">
        <v>9.5699999999999985</v>
      </c>
      <c r="S49" s="1">
        <v>4.3700000000000003E-2</v>
      </c>
      <c r="T49" s="1">
        <v>1.9583333333333335E-2</v>
      </c>
      <c r="U49" s="1">
        <v>0.308</v>
      </c>
      <c r="V49" s="1">
        <v>7.3649999999999993E-2</v>
      </c>
      <c r="W49" s="1" t="e">
        <v>#DIV/0!</v>
      </c>
      <c r="X49" s="1">
        <v>6.5999999999999989E-2</v>
      </c>
      <c r="Y49" s="1">
        <v>3.91</v>
      </c>
      <c r="Z49" s="1" t="e">
        <v>#DIV/0!</v>
      </c>
      <c r="AA49" s="1" t="e">
        <v>#DIV/0!</v>
      </c>
      <c r="AB49" s="1">
        <v>0.53400000000000003</v>
      </c>
      <c r="AC49" s="1">
        <v>0.48500000000000004</v>
      </c>
      <c r="AD49" s="1" t="e">
        <v>#VALUE!</v>
      </c>
      <c r="AE49" s="1">
        <v>3.9539999999999997</v>
      </c>
      <c r="AF49" s="1" t="e">
        <v>#VALUE!</v>
      </c>
      <c r="AG49" s="1" t="e">
        <v>#VALUE!</v>
      </c>
      <c r="AH49" s="1">
        <v>3.2800000000000003E-2</v>
      </c>
    </row>
    <row r="50" spans="3:34" x14ac:dyDescent="0.55000000000000004">
      <c r="C50" s="7" t="s">
        <v>185</v>
      </c>
      <c r="D50" s="7" t="s">
        <v>591</v>
      </c>
      <c r="E50" s="1" t="e">
        <v>#DIV/0!</v>
      </c>
      <c r="F50" s="1">
        <v>1.0307999999999999E-2</v>
      </c>
      <c r="G50" s="1">
        <v>0.1175625</v>
      </c>
      <c r="H50" s="1" t="e">
        <v>#VALUE!</v>
      </c>
      <c r="I50" s="1">
        <v>1.2</v>
      </c>
      <c r="J50" s="1" t="e">
        <v>#DIV/0!</v>
      </c>
      <c r="K50" s="1">
        <v>0.14513999999999999</v>
      </c>
      <c r="L50" s="1" t="e">
        <v>#VALUE!</v>
      </c>
      <c r="M50" s="1" t="e">
        <v>#VALUE!</v>
      </c>
      <c r="N50" s="1" t="e">
        <v>#VALUE!</v>
      </c>
      <c r="O50" s="1">
        <v>5.8180000000000003E-2</v>
      </c>
      <c r="P50" s="1">
        <v>1.4747999999999999</v>
      </c>
      <c r="Q50" s="1">
        <v>1.46</v>
      </c>
      <c r="R50" s="1">
        <v>37.519999999999996</v>
      </c>
      <c r="S50" s="1">
        <v>9.5500000000000002E-2</v>
      </c>
      <c r="T50" s="1">
        <v>2.2083333333333333E-2</v>
      </c>
      <c r="U50" s="1">
        <v>1.5980000000000001</v>
      </c>
      <c r="V50" s="1">
        <v>0.47735</v>
      </c>
      <c r="W50" s="1" t="e">
        <v>#DIV/0!</v>
      </c>
      <c r="X50" s="1">
        <v>0.24</v>
      </c>
      <c r="Y50" s="1">
        <v>17.46</v>
      </c>
      <c r="Z50" s="1" t="e">
        <v>#DIV/0!</v>
      </c>
      <c r="AA50" s="1" t="e">
        <v>#DIV/0!</v>
      </c>
      <c r="AB50" s="1">
        <v>2.4412500000000001</v>
      </c>
      <c r="AC50" s="1">
        <v>2.7450000000000001</v>
      </c>
      <c r="AD50" s="1" t="e">
        <v>#VALUE!</v>
      </c>
      <c r="AE50" s="1">
        <v>13.2</v>
      </c>
      <c r="AF50" s="1">
        <v>0.22999999999999998</v>
      </c>
      <c r="AG50" s="1" t="e">
        <v>#VALUE!</v>
      </c>
      <c r="AH50" s="1">
        <v>0.15840000000000001</v>
      </c>
    </row>
    <row r="51" spans="3:34" x14ac:dyDescent="0.55000000000000004">
      <c r="C51" s="7" t="s">
        <v>186</v>
      </c>
      <c r="D51" s="7" t="s">
        <v>592</v>
      </c>
      <c r="E51" s="1" t="e">
        <v>#DIV/0!</v>
      </c>
      <c r="F51" s="1">
        <v>0.23111999999999999</v>
      </c>
      <c r="G51" s="1">
        <v>0.59068750000000003</v>
      </c>
      <c r="H51" s="1" t="e">
        <v>#VALUE!</v>
      </c>
      <c r="I51" s="1" t="e">
        <v>#VALUE!</v>
      </c>
      <c r="J51" s="1" t="e">
        <v>#DIV/0!</v>
      </c>
      <c r="K51" s="1" t="e">
        <v>#VALUE!</v>
      </c>
      <c r="L51" s="1" t="e">
        <v>#VALUE!</v>
      </c>
      <c r="M51" s="1" t="e">
        <v>#VALUE!</v>
      </c>
      <c r="N51" s="1" t="e">
        <v>#VALUE!</v>
      </c>
      <c r="O51" s="1">
        <v>0.57640000000000002</v>
      </c>
      <c r="P51" s="1">
        <v>2.4000000000000002E-3</v>
      </c>
      <c r="Q51" s="1" t="e">
        <v>#VALUE!</v>
      </c>
      <c r="R51" s="1">
        <v>0.05</v>
      </c>
      <c r="S51" s="1">
        <v>7.5700000000000003E-2</v>
      </c>
      <c r="T51" s="1">
        <v>6.4166666666666664E-2</v>
      </c>
      <c r="U51" s="1" t="e">
        <v>#VALUE!</v>
      </c>
      <c r="V51" s="1">
        <v>2.9999999999999997E-4</v>
      </c>
      <c r="W51" s="1" t="e">
        <v>#VALUE!</v>
      </c>
      <c r="X51" s="1" t="e">
        <v>#VALUE!</v>
      </c>
      <c r="Y51" s="1">
        <v>4.4999999999999998E-2</v>
      </c>
      <c r="Z51" s="1" t="e">
        <v>#DIV/0!</v>
      </c>
      <c r="AA51" s="1" t="e">
        <v>#DIV/0!</v>
      </c>
      <c r="AB51" s="1">
        <v>1.7499999999999998E-2</v>
      </c>
      <c r="AC51" s="1" t="e">
        <v>#VALUE!</v>
      </c>
      <c r="AD51" s="1" t="e">
        <v>#VALUE!</v>
      </c>
      <c r="AE51" s="1" t="e">
        <v>#VALUE!</v>
      </c>
      <c r="AF51" s="1" t="e">
        <v>#VALUE!</v>
      </c>
      <c r="AG51" s="1">
        <v>2.5000000000000001E-2</v>
      </c>
      <c r="AH51" s="1">
        <v>2.8E-3</v>
      </c>
    </row>
    <row r="52" spans="3:34" x14ac:dyDescent="0.55000000000000004">
      <c r="C52" s="7" t="s">
        <v>187</v>
      </c>
      <c r="D52" s="7" t="s">
        <v>593</v>
      </c>
      <c r="E52" s="1" t="e">
        <v>#DIV/0!</v>
      </c>
      <c r="F52" s="1">
        <v>1.1316000000000001E-2</v>
      </c>
      <c r="G52" s="1">
        <v>0.12368750000000001</v>
      </c>
      <c r="H52" s="1" t="e">
        <v>#VALUE!</v>
      </c>
      <c r="I52" s="1">
        <v>1.4</v>
      </c>
      <c r="J52" s="1" t="e">
        <v>#DIV/0!</v>
      </c>
      <c r="K52" s="1">
        <v>0.16238</v>
      </c>
      <c r="L52" s="1">
        <v>2.7333333333333334E-2</v>
      </c>
      <c r="M52" s="1" t="e">
        <v>#VALUE!</v>
      </c>
      <c r="N52" s="1" t="e">
        <v>#VALUE!</v>
      </c>
      <c r="O52" s="1">
        <v>6.4319999999999988E-2</v>
      </c>
      <c r="P52" s="1">
        <v>1.6184000000000001</v>
      </c>
      <c r="Q52" s="1">
        <v>1.68</v>
      </c>
      <c r="R52" s="1">
        <v>43.449999999999996</v>
      </c>
      <c r="S52" s="1">
        <v>0.1045</v>
      </c>
      <c r="T52" s="1">
        <v>2.5833333333333333E-2</v>
      </c>
      <c r="U52" s="1">
        <v>1.9019999999999999</v>
      </c>
      <c r="V52" s="1">
        <v>0.50549999999999995</v>
      </c>
      <c r="W52" s="1" t="e">
        <v>#DIV/0!</v>
      </c>
      <c r="X52" s="1">
        <v>0.27199999999999996</v>
      </c>
      <c r="Y52" s="1">
        <v>19.86</v>
      </c>
      <c r="Z52" s="1" t="e">
        <v>#DIV/0!</v>
      </c>
      <c r="AA52" s="1" t="e">
        <v>#DIV/0!</v>
      </c>
      <c r="AB52" s="1">
        <v>2.6749999999999998</v>
      </c>
      <c r="AC52" s="1">
        <v>2.5300000000000002</v>
      </c>
      <c r="AD52" s="1" t="e">
        <v>#VALUE!</v>
      </c>
      <c r="AE52" s="1">
        <v>14.672000000000001</v>
      </c>
      <c r="AF52" s="1">
        <v>0.255</v>
      </c>
      <c r="AG52" s="1" t="e">
        <v>#VALUE!</v>
      </c>
      <c r="AH52" s="1">
        <v>0.18260000000000001</v>
      </c>
    </row>
    <row r="53" spans="3:34" x14ac:dyDescent="0.55000000000000004">
      <c r="C53" s="7" t="s">
        <v>189</v>
      </c>
      <c r="D53" s="7" t="s">
        <v>594</v>
      </c>
      <c r="E53" s="1" t="e">
        <v>#DIV/0!</v>
      </c>
      <c r="F53" s="1">
        <v>2.2187999999999999E-2</v>
      </c>
      <c r="G53" s="1">
        <v>0.1330625</v>
      </c>
      <c r="H53" s="1" t="e">
        <v>#VALUE!</v>
      </c>
      <c r="I53" s="1">
        <v>1</v>
      </c>
      <c r="J53" s="1" t="e">
        <v>#DIV/0!</v>
      </c>
      <c r="K53" s="1">
        <v>0.13406000000000001</v>
      </c>
      <c r="L53" s="1" t="e">
        <v>#VALUE!</v>
      </c>
      <c r="M53" s="1" t="e">
        <v>#VALUE!</v>
      </c>
      <c r="N53" s="1" t="e">
        <v>#VALUE!</v>
      </c>
      <c r="O53" s="1">
        <v>6.9180000000000005E-2</v>
      </c>
      <c r="P53" s="1">
        <v>0.96920000000000006</v>
      </c>
      <c r="Q53" s="1">
        <v>1.1400000000000001</v>
      </c>
      <c r="R53" s="1">
        <v>25.269999999999996</v>
      </c>
      <c r="S53" s="1">
        <v>7.1499999999999994E-2</v>
      </c>
      <c r="T53" s="1">
        <v>2.416666666666667E-2</v>
      </c>
      <c r="U53" s="1">
        <v>0.63200000000000001</v>
      </c>
      <c r="V53" s="1">
        <v>0.18784999999999999</v>
      </c>
      <c r="W53" s="1" t="e">
        <v>#DIV/0!</v>
      </c>
      <c r="X53" s="1">
        <v>0.15</v>
      </c>
      <c r="Y53" s="1">
        <v>10.039999999999999</v>
      </c>
      <c r="Z53" s="1" t="e">
        <v>#DIV/0!</v>
      </c>
      <c r="AA53" s="1" t="e">
        <v>#DIV/0!</v>
      </c>
      <c r="AB53" s="1">
        <v>1.2867500000000001</v>
      </c>
      <c r="AC53" s="1">
        <v>1.8099999999999998</v>
      </c>
      <c r="AD53" s="1" t="e">
        <v>#VALUE!</v>
      </c>
      <c r="AE53" s="1">
        <v>6.9720000000000004</v>
      </c>
      <c r="AF53" s="1" t="e">
        <v>#VALUE!</v>
      </c>
      <c r="AG53" s="1" t="e">
        <v>#VALUE!</v>
      </c>
      <c r="AH53" s="1">
        <v>6.6000000000000003E-2</v>
      </c>
    </row>
    <row r="54" spans="3:34" x14ac:dyDescent="0.55000000000000004">
      <c r="C54" s="7" t="s">
        <v>190</v>
      </c>
      <c r="D54" s="7" t="s">
        <v>595</v>
      </c>
      <c r="E54" s="1" t="e">
        <v>#DIV/0!</v>
      </c>
      <c r="F54" s="1">
        <v>0.37651999999999997</v>
      </c>
      <c r="G54" s="1">
        <v>0.40787499999999999</v>
      </c>
      <c r="H54" s="1" t="e">
        <v>#VALUE!</v>
      </c>
      <c r="I54" s="1">
        <v>0.8</v>
      </c>
      <c r="J54" s="1" t="e">
        <v>#DIV/0!</v>
      </c>
      <c r="K54" s="1">
        <v>9.1980000000000006E-2</v>
      </c>
      <c r="L54" s="1" t="e">
        <v>#VALUE!</v>
      </c>
      <c r="M54" s="1" t="e">
        <v>#VALUE!</v>
      </c>
      <c r="N54" s="1" t="e">
        <v>#VALUE!</v>
      </c>
      <c r="O54" s="1">
        <v>0.12082</v>
      </c>
      <c r="P54" s="1">
        <v>0.79020000000000001</v>
      </c>
      <c r="Q54" s="1">
        <v>1.0349999999999999</v>
      </c>
      <c r="R54" s="1">
        <v>16.88</v>
      </c>
      <c r="S54" s="1">
        <v>6.8699999999999997E-2</v>
      </c>
      <c r="T54" s="1">
        <v>4.4999999999999998E-2</v>
      </c>
      <c r="U54" s="1">
        <v>0.438</v>
      </c>
      <c r="V54" s="1">
        <v>0.15709999999999999</v>
      </c>
      <c r="W54" s="1" t="e">
        <v>#DIV/0!</v>
      </c>
      <c r="X54" s="1">
        <v>0.12</v>
      </c>
      <c r="Y54" s="1">
        <v>7.4219999999999997</v>
      </c>
      <c r="Z54" s="1" t="e">
        <v>#DIV/0!</v>
      </c>
      <c r="AA54" s="1" t="e">
        <v>#DIV/0!</v>
      </c>
      <c r="AB54" s="1">
        <v>1.1762499999999998</v>
      </c>
      <c r="AC54" s="1">
        <v>1.33</v>
      </c>
      <c r="AD54" s="1" t="e">
        <v>#VALUE!</v>
      </c>
      <c r="AE54" s="1">
        <v>5.4779999999999989</v>
      </c>
      <c r="AF54" s="1" t="e">
        <v>#VALUE!</v>
      </c>
      <c r="AG54" s="1">
        <v>1.4999999999999998E-2</v>
      </c>
      <c r="AH54" s="1">
        <v>5.16E-2</v>
      </c>
    </row>
    <row r="55" spans="3:34" x14ac:dyDescent="0.55000000000000004">
      <c r="C55" s="7" t="s">
        <v>191</v>
      </c>
      <c r="D55" s="7" t="s">
        <v>596</v>
      </c>
      <c r="E55" s="1" t="e">
        <v>#DIV/0!</v>
      </c>
      <c r="F55" s="1">
        <v>1.0508E-2</v>
      </c>
      <c r="G55" s="1">
        <v>0.12456250000000001</v>
      </c>
      <c r="H55" s="1" t="e">
        <v>#VALUE!</v>
      </c>
      <c r="I55" s="1">
        <v>1.5333333333333334</v>
      </c>
      <c r="J55" s="1" t="e">
        <v>#DIV/0!</v>
      </c>
      <c r="K55" s="1">
        <v>0.10901999999999999</v>
      </c>
      <c r="L55" s="1" t="e">
        <v>#VALUE!</v>
      </c>
      <c r="M55" s="1" t="e">
        <v>#VALUE!</v>
      </c>
      <c r="N55" s="1" t="e">
        <v>#VALUE!</v>
      </c>
      <c r="O55" s="1">
        <v>6.7540000000000003E-2</v>
      </c>
      <c r="P55" s="1">
        <v>1.9026000000000001</v>
      </c>
      <c r="Q55" s="1">
        <v>2.0949999999999998</v>
      </c>
      <c r="R55" s="1">
        <v>81.83</v>
      </c>
      <c r="S55" s="1">
        <v>9.2399999999999996E-2</v>
      </c>
      <c r="T55" s="1">
        <v>2.6666666666666668E-2</v>
      </c>
      <c r="U55" s="1">
        <v>2.052</v>
      </c>
      <c r="V55" s="1">
        <v>0.54449999999999998</v>
      </c>
      <c r="W55" s="1" t="e">
        <v>#DIV/0!</v>
      </c>
      <c r="X55" s="1">
        <v>0.32</v>
      </c>
      <c r="Y55" s="1">
        <v>25.09</v>
      </c>
      <c r="Z55" s="1" t="e">
        <v>#DIV/0!</v>
      </c>
      <c r="AA55" s="1" t="e">
        <v>#DIV/0!</v>
      </c>
      <c r="AB55" s="1">
        <v>2.65</v>
      </c>
      <c r="AC55" s="1">
        <v>3.2650000000000001</v>
      </c>
      <c r="AD55" s="1" t="e">
        <v>#VALUE!</v>
      </c>
      <c r="AE55" s="1">
        <v>15.985999999999999</v>
      </c>
      <c r="AF55" s="1" t="e">
        <v>#VALUE!</v>
      </c>
      <c r="AG55" s="1">
        <v>1.4999999999999998E-2</v>
      </c>
      <c r="AH55" s="1">
        <v>0.19739999999999999</v>
      </c>
    </row>
    <row r="56" spans="3:34" x14ac:dyDescent="0.55000000000000004">
      <c r="C56" s="7" t="s">
        <v>193</v>
      </c>
      <c r="D56" s="7" t="s">
        <v>597</v>
      </c>
      <c r="E56" s="1" t="e">
        <v>#DIV/0!</v>
      </c>
      <c r="F56" s="1">
        <v>10.875999999999999</v>
      </c>
      <c r="G56" s="1">
        <v>5.9353750000000005</v>
      </c>
      <c r="H56" s="1" t="e">
        <v>#VALUE!</v>
      </c>
      <c r="I56" s="1">
        <v>1.6</v>
      </c>
      <c r="J56" s="1" t="e">
        <v>#DIV/0!</v>
      </c>
      <c r="K56" s="1">
        <v>4.6679999999999999E-2</v>
      </c>
      <c r="L56" s="1" t="e">
        <v>#VALUE!</v>
      </c>
      <c r="M56" s="1" t="e">
        <v>#VALUE!</v>
      </c>
      <c r="N56" s="1" t="e">
        <v>#VALUE!</v>
      </c>
      <c r="O56" s="1">
        <v>0.70320000000000005</v>
      </c>
      <c r="P56" s="1">
        <v>0.10880000000000001</v>
      </c>
      <c r="Q56" s="1">
        <v>0.11</v>
      </c>
      <c r="R56" s="1">
        <v>7.96</v>
      </c>
      <c r="S56" s="1">
        <v>0.17499999999999999</v>
      </c>
      <c r="T56" s="1">
        <v>0.32208333333333333</v>
      </c>
      <c r="U56" s="1">
        <v>6.8000000000000005E-2</v>
      </c>
      <c r="V56" s="1">
        <v>6.4999999999999997E-3</v>
      </c>
      <c r="W56" s="1" t="e">
        <v>#DIV/0!</v>
      </c>
      <c r="X56" s="1">
        <v>2.5999999999999999E-2</v>
      </c>
      <c r="Y56" s="1">
        <v>1.1890000000000001</v>
      </c>
      <c r="Z56" s="1" t="e">
        <v>#DIV/0!</v>
      </c>
      <c r="AA56" s="1" t="e">
        <v>#DIV/0!</v>
      </c>
      <c r="AB56" s="1">
        <v>6.2350000000000003</v>
      </c>
      <c r="AC56" s="1" t="e">
        <v>#VALUE!</v>
      </c>
      <c r="AD56" s="1" t="e">
        <v>#VALUE!</v>
      </c>
      <c r="AE56" s="1">
        <v>0.22399999999999998</v>
      </c>
      <c r="AF56" s="1" t="e">
        <v>#VALUE!</v>
      </c>
      <c r="AG56" s="1">
        <v>3.4999999999999996E-2</v>
      </c>
      <c r="AH56" s="1">
        <v>5.1999999999999998E-3</v>
      </c>
    </row>
    <row r="57" spans="3:34" x14ac:dyDescent="0.55000000000000004">
      <c r="C57" s="7" t="s">
        <v>194</v>
      </c>
      <c r="D57" s="7" t="s">
        <v>598</v>
      </c>
      <c r="E57" s="1" t="e">
        <v>#DIV/0!</v>
      </c>
      <c r="F57" s="1">
        <v>8.0640000000000001</v>
      </c>
      <c r="G57" s="1">
        <v>4.3706312499999997</v>
      </c>
      <c r="H57" s="1" t="e">
        <v>#VALUE!</v>
      </c>
      <c r="I57" s="1">
        <v>0.8</v>
      </c>
      <c r="J57" s="1" t="e">
        <v>#DIV/0!</v>
      </c>
      <c r="K57" s="1">
        <v>8.2379999999999995E-2</v>
      </c>
      <c r="L57" s="1" t="e">
        <v>#VALUE!</v>
      </c>
      <c r="M57" s="1" t="e">
        <v>#VALUE!</v>
      </c>
      <c r="N57" s="1" t="e">
        <v>#VALUE!</v>
      </c>
      <c r="O57" s="1">
        <v>0.66859999999999997</v>
      </c>
      <c r="P57" s="1">
        <v>0.15279999999999999</v>
      </c>
      <c r="Q57" s="1">
        <v>0.7649999999999999</v>
      </c>
      <c r="R57" s="1">
        <v>5.6</v>
      </c>
      <c r="S57" s="1">
        <v>5.1400000000000001E-2</v>
      </c>
      <c r="T57" s="1">
        <v>0.26375000000000004</v>
      </c>
      <c r="U57" s="1">
        <v>0.11199999999999999</v>
      </c>
      <c r="V57" s="1">
        <v>1.9650000000000001E-2</v>
      </c>
      <c r="W57" s="1" t="e">
        <v>#DIV/0!</v>
      </c>
      <c r="X57" s="1">
        <v>2.5999999999999999E-2</v>
      </c>
      <c r="Y57" s="1">
        <v>1.3939999999999999</v>
      </c>
      <c r="Z57" s="1" t="e">
        <v>#DIV/0!</v>
      </c>
      <c r="AA57" s="1" t="e">
        <v>#DIV/0!</v>
      </c>
      <c r="AB57" s="1">
        <v>0.65424999999999989</v>
      </c>
      <c r="AC57" s="1" t="e">
        <v>#VALUE!</v>
      </c>
      <c r="AD57" s="1" t="e">
        <v>#VALUE!</v>
      </c>
      <c r="AE57" s="1">
        <v>0.94</v>
      </c>
      <c r="AF57" s="1" t="e">
        <v>#VALUE!</v>
      </c>
      <c r="AG57" s="1">
        <v>2.5000000000000001E-2</v>
      </c>
      <c r="AH57" s="1">
        <v>1.0199999999999999E-2</v>
      </c>
    </row>
    <row r="61" spans="3:34" x14ac:dyDescent="0.55000000000000004">
      <c r="D61" s="142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</row>
    <row r="62" spans="3:34" x14ac:dyDescent="0.55000000000000004">
      <c r="D62" s="144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</row>
    <row r="63" spans="3:34" x14ac:dyDescent="0.55000000000000004">
      <c r="D63" s="146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</row>
    <row r="64" spans="3:34" x14ac:dyDescent="0.55000000000000004">
      <c r="D64" s="147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</row>
    <row r="65" spans="4:18" x14ac:dyDescent="0.55000000000000004">
      <c r="D65" s="144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</row>
    <row r="66" spans="4:18" x14ac:dyDescent="0.55000000000000004">
      <c r="D66" s="146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</row>
    <row r="67" spans="4:18" x14ac:dyDescent="0.55000000000000004">
      <c r="D67" s="144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</row>
    <row r="68" spans="4:18" x14ac:dyDescent="0.55000000000000004">
      <c r="D68" s="146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</row>
    <row r="69" spans="4:18" x14ac:dyDescent="0.55000000000000004">
      <c r="D69" s="146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</row>
    <row r="70" spans="4:18" x14ac:dyDescent="0.55000000000000004">
      <c r="D70" s="148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</row>
    <row r="71" spans="4:18" x14ac:dyDescent="0.55000000000000004">
      <c r="D71" s="147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</row>
    <row r="72" spans="4:18" x14ac:dyDescent="0.55000000000000004">
      <c r="D72" s="146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</row>
    <row r="73" spans="4:18" x14ac:dyDescent="0.55000000000000004">
      <c r="D73" s="146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</row>
    <row r="74" spans="4:18" x14ac:dyDescent="0.55000000000000004">
      <c r="D74" s="146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</row>
    <row r="75" spans="4:18" x14ac:dyDescent="0.55000000000000004">
      <c r="D75" s="146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</row>
    <row r="76" spans="4:18" x14ac:dyDescent="0.55000000000000004">
      <c r="D76" s="146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</row>
    <row r="77" spans="4:18" x14ac:dyDescent="0.55000000000000004">
      <c r="D77" s="146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</row>
    <row r="78" spans="4:18" x14ac:dyDescent="0.55000000000000004">
      <c r="D78" s="146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</row>
    <row r="79" spans="4:18" x14ac:dyDescent="0.55000000000000004">
      <c r="D79" s="146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</row>
    <row r="80" spans="4:18" x14ac:dyDescent="0.55000000000000004">
      <c r="D80" s="144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</row>
    <row r="81" spans="4:18" x14ac:dyDescent="0.55000000000000004">
      <c r="D81" s="146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</row>
    <row r="82" spans="4:18" x14ac:dyDescent="0.55000000000000004">
      <c r="D82" s="146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</row>
    <row r="83" spans="4:18" x14ac:dyDescent="0.55000000000000004">
      <c r="D83" s="144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</row>
    <row r="84" spans="4:18" x14ac:dyDescent="0.55000000000000004">
      <c r="D84" s="144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</row>
    <row r="85" spans="4:18" x14ac:dyDescent="0.55000000000000004">
      <c r="D85" s="146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</row>
    <row r="86" spans="4:18" x14ac:dyDescent="0.55000000000000004">
      <c r="D86" s="146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</row>
    <row r="87" spans="4:18" x14ac:dyDescent="0.55000000000000004">
      <c r="D87" s="144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</row>
    <row r="88" spans="4:18" x14ac:dyDescent="0.55000000000000004">
      <c r="D88" s="146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</row>
    <row r="89" spans="4:18" x14ac:dyDescent="0.55000000000000004">
      <c r="D89" s="146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</row>
    <row r="90" spans="4:18" x14ac:dyDescent="0.55000000000000004">
      <c r="D90" s="146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</row>
    <row r="91" spans="4:18" x14ac:dyDescent="0.55000000000000004">
      <c r="D91" s="146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</row>
  </sheetData>
  <conditionalFormatting sqref="E27:AH40 E44:AH57">
    <cfRule type="cellIs" dxfId="117" priority="2" operator="greaterThan">
      <formula>1</formula>
    </cfRule>
  </conditionalFormatting>
  <conditionalFormatting sqref="E62:R91">
    <cfRule type="cellIs" dxfId="116" priority="1" operator="greaterThan">
      <formula>1</formula>
    </cfRule>
  </conditionalFormatting>
  <pageMargins left="0.23622047244094491" right="0.23622047244094491" top="0.35433070866141736" bottom="0.35433070866141736" header="0.31496062992125984" footer="0.31496062992125984"/>
  <pageSetup paperSize="9" scale="15" fitToHeight="0"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79C3-166C-4953-B095-65C41BE80BA2}">
  <sheetPr>
    <pageSetUpPr fitToPage="1"/>
  </sheetPr>
  <dimension ref="A1:AS87"/>
  <sheetViews>
    <sheetView topLeftCell="G43" zoomScale="60" zoomScaleNormal="60" zoomScaleSheetLayoutView="40" workbookViewId="0">
      <selection activeCell="AA74" sqref="AA74"/>
    </sheetView>
  </sheetViews>
  <sheetFormatPr baseColWidth="10" defaultColWidth="11.41796875" defaultRowHeight="14.4" x14ac:dyDescent="0.55000000000000004"/>
  <cols>
    <col min="1" max="1" width="11.41796875" style="72"/>
    <col min="2" max="2" width="15.26171875" style="72" customWidth="1"/>
    <col min="3" max="4" width="19.47265625" style="72" customWidth="1"/>
    <col min="5" max="5" width="13.26171875" style="72" customWidth="1"/>
    <col min="7" max="7" width="26.15625" style="72" bestFit="1" customWidth="1"/>
    <col min="8" max="8" width="11.41796875" style="72"/>
    <col min="10" max="12" width="11.41796875" style="72"/>
    <col min="13" max="13" width="10" style="72" bestFit="1" customWidth="1"/>
    <col min="14" max="14" width="9.15625" style="72" customWidth="1"/>
    <col min="15" max="15" width="13.05078125" style="72" customWidth="1"/>
    <col min="16" max="16" width="13.26171875" style="72" bestFit="1" customWidth="1"/>
    <col min="17" max="17" width="16.83984375" style="72" customWidth="1"/>
    <col min="18" max="18" width="11.41796875" style="72"/>
    <col min="21" max="21" width="11.41796875" style="72"/>
    <col min="24" max="24" width="11.41796875" style="72"/>
    <col min="27" max="27" width="11.41796875" style="72"/>
    <col min="29" max="32" width="11.41796875" style="72"/>
    <col min="35" max="38" width="11.41796875" style="72"/>
    <col min="40" max="44" width="11.41796875" style="72"/>
    <col min="46" max="16384" width="11.41796875" style="72"/>
  </cols>
  <sheetData>
    <row r="1" spans="1:27" ht="57.9" thickBot="1" x14ac:dyDescent="0.6">
      <c r="E1" s="102" t="s">
        <v>536</v>
      </c>
      <c r="F1" s="102" t="s">
        <v>537</v>
      </c>
      <c r="G1" s="104" t="s">
        <v>541</v>
      </c>
      <c r="H1" s="102" t="s">
        <v>542</v>
      </c>
      <c r="I1" s="102" t="s">
        <v>543</v>
      </c>
      <c r="J1" s="104" t="s">
        <v>544</v>
      </c>
      <c r="K1" s="104" t="s">
        <v>551</v>
      </c>
      <c r="L1" s="102" t="s">
        <v>553</v>
      </c>
      <c r="M1" s="99" t="s">
        <v>558</v>
      </c>
      <c r="N1" s="99" t="s">
        <v>559</v>
      </c>
      <c r="O1" s="99" t="s">
        <v>560</v>
      </c>
      <c r="P1" s="99" t="s">
        <v>561</v>
      </c>
      <c r="Q1" s="99" t="s">
        <v>563</v>
      </c>
      <c r="R1" s="99" t="s">
        <v>564</v>
      </c>
      <c r="S1" s="99" t="s">
        <v>565</v>
      </c>
      <c r="T1" s="99" t="s">
        <v>567</v>
      </c>
      <c r="U1" s="99" t="s">
        <v>568</v>
      </c>
      <c r="V1" s="99" t="s">
        <v>571</v>
      </c>
      <c r="W1" s="99" t="s">
        <v>572</v>
      </c>
      <c r="X1" s="99" t="s">
        <v>574</v>
      </c>
      <c r="Y1" s="99" t="s">
        <v>575</v>
      </c>
      <c r="Z1" s="99" t="s">
        <v>576</v>
      </c>
      <c r="AA1" s="99" t="s">
        <v>577</v>
      </c>
    </row>
    <row r="2" spans="1:27" ht="14.7" thickBot="1" x14ac:dyDescent="0.6">
      <c r="E2" s="103" t="s">
        <v>494</v>
      </c>
      <c r="F2" s="103" t="s">
        <v>578</v>
      </c>
      <c r="G2" s="103" t="s">
        <v>494</v>
      </c>
      <c r="H2" s="103" t="s">
        <v>494</v>
      </c>
      <c r="I2" s="103" t="s">
        <v>494</v>
      </c>
      <c r="J2" s="105" t="s">
        <v>494</v>
      </c>
      <c r="K2" s="103" t="s">
        <v>494</v>
      </c>
      <c r="L2" s="103" t="s">
        <v>494</v>
      </c>
      <c r="M2" s="100" t="s">
        <v>494</v>
      </c>
      <c r="N2" s="100" t="s">
        <v>494</v>
      </c>
      <c r="O2" s="100" t="s">
        <v>494</v>
      </c>
      <c r="P2" s="101" t="s">
        <v>494</v>
      </c>
      <c r="Q2" s="101" t="s">
        <v>494</v>
      </c>
      <c r="R2" s="101" t="s">
        <v>494</v>
      </c>
      <c r="S2" s="101" t="s">
        <v>494</v>
      </c>
      <c r="T2" s="100" t="s">
        <v>494</v>
      </c>
      <c r="U2" s="100" t="s">
        <v>494</v>
      </c>
      <c r="V2" s="101" t="s">
        <v>494</v>
      </c>
      <c r="W2" s="101" t="s">
        <v>494</v>
      </c>
      <c r="X2" s="100" t="s">
        <v>494</v>
      </c>
      <c r="Y2" s="100" t="s">
        <v>494</v>
      </c>
      <c r="Z2" s="100" t="s">
        <v>494</v>
      </c>
      <c r="AA2" s="100" t="s">
        <v>494</v>
      </c>
    </row>
    <row r="3" spans="1:27" ht="14.7" thickBot="1" x14ac:dyDescent="0.6">
      <c r="D3" s="72" t="s">
        <v>582</v>
      </c>
      <c r="E3" s="118">
        <v>250</v>
      </c>
      <c r="F3" s="118">
        <v>1600</v>
      </c>
      <c r="G3" s="118">
        <v>0.15</v>
      </c>
      <c r="H3" s="118">
        <v>50</v>
      </c>
      <c r="I3" s="118">
        <v>3</v>
      </c>
      <c r="J3" s="118">
        <v>5</v>
      </c>
      <c r="K3" s="118">
        <v>1000</v>
      </c>
      <c r="L3" s="118">
        <v>500</v>
      </c>
      <c r="M3" s="120">
        <v>5</v>
      </c>
      <c r="N3" s="120">
        <v>0.02</v>
      </c>
      <c r="O3" s="120">
        <v>0.01</v>
      </c>
      <c r="P3" s="120">
        <v>1</v>
      </c>
      <c r="Q3" s="120">
        <v>2.4</v>
      </c>
      <c r="R3" s="120">
        <v>5.0000000000000001E-3</v>
      </c>
      <c r="S3" s="120">
        <v>2</v>
      </c>
      <c r="T3" s="120">
        <v>0.05</v>
      </c>
      <c r="U3" s="120">
        <v>1</v>
      </c>
      <c r="V3" s="118">
        <v>0.4</v>
      </c>
      <c r="W3" s="118">
        <v>2E-3</v>
      </c>
      <c r="X3" s="118">
        <v>0.05</v>
      </c>
      <c r="Y3" s="118">
        <v>0.04</v>
      </c>
      <c r="Z3" s="118">
        <v>0.02</v>
      </c>
      <c r="AA3" s="118">
        <v>5</v>
      </c>
    </row>
    <row r="5" spans="1:27" s="1" customFormat="1" ht="43.5" customHeight="1" x14ac:dyDescent="0.55000000000000004">
      <c r="A5" s="109"/>
      <c r="B5" s="31" t="s">
        <v>521</v>
      </c>
      <c r="C5" s="31" t="s">
        <v>0</v>
      </c>
      <c r="D5" s="31" t="s">
        <v>522</v>
      </c>
      <c r="E5" s="87" t="s">
        <v>198</v>
      </c>
      <c r="F5" s="88" t="s">
        <v>28</v>
      </c>
      <c r="G5" s="84" t="s">
        <v>599</v>
      </c>
      <c r="H5" s="84" t="s">
        <v>204</v>
      </c>
      <c r="I5" s="87" t="s">
        <v>206</v>
      </c>
      <c r="J5" s="89" t="s">
        <v>32</v>
      </c>
      <c r="K5" s="85" t="s">
        <v>29</v>
      </c>
      <c r="L5" s="87" t="s">
        <v>201</v>
      </c>
      <c r="M5" s="87" t="s">
        <v>257</v>
      </c>
      <c r="N5" s="84" t="s">
        <v>279</v>
      </c>
      <c r="O5" s="87" t="s">
        <v>258</v>
      </c>
      <c r="P5" s="87" t="s">
        <v>260</v>
      </c>
      <c r="Q5" s="87" t="s">
        <v>259</v>
      </c>
      <c r="R5" s="87" t="s">
        <v>264</v>
      </c>
      <c r="S5" s="87" t="s">
        <v>267</v>
      </c>
      <c r="T5" s="87" t="s">
        <v>266</v>
      </c>
      <c r="U5" s="87" t="s">
        <v>268</v>
      </c>
      <c r="V5" s="87" t="s">
        <v>273</v>
      </c>
      <c r="W5" s="87" t="s">
        <v>269</v>
      </c>
      <c r="X5" s="87" t="s">
        <v>278</v>
      </c>
      <c r="Y5" s="87" t="s">
        <v>280</v>
      </c>
      <c r="Z5" s="84" t="s">
        <v>286</v>
      </c>
      <c r="AA5" s="87" t="s">
        <v>288</v>
      </c>
    </row>
    <row r="6" spans="1:27" s="1" customFormat="1" ht="18" customHeight="1" x14ac:dyDescent="0.55000000000000004">
      <c r="A6" s="110" t="s">
        <v>178</v>
      </c>
      <c r="B6" s="7" t="s">
        <v>585</v>
      </c>
      <c r="C6" s="7" t="s">
        <v>80</v>
      </c>
      <c r="D6" s="7"/>
      <c r="E6" s="74">
        <v>13.2</v>
      </c>
      <c r="F6" s="9">
        <v>447.5</v>
      </c>
      <c r="G6" s="74">
        <v>0.27</v>
      </c>
      <c r="H6" s="74">
        <v>10.07</v>
      </c>
      <c r="I6" s="74" t="s">
        <v>307</v>
      </c>
      <c r="J6" s="9">
        <v>7.4</v>
      </c>
      <c r="K6" s="9">
        <v>219.8</v>
      </c>
      <c r="L6" s="74">
        <v>54.61</v>
      </c>
      <c r="M6" s="74">
        <v>3.72</v>
      </c>
      <c r="N6" s="74">
        <v>3.85E-2</v>
      </c>
      <c r="O6" s="74">
        <v>0.1681</v>
      </c>
      <c r="P6" s="74">
        <v>7.1900000000000006E-2</v>
      </c>
      <c r="Q6" s="74">
        <v>8.3000000000000004E-2</v>
      </c>
      <c r="R6" s="74">
        <v>2.0999999999999999E-3</v>
      </c>
      <c r="S6" s="74">
        <v>0.22770000000000001</v>
      </c>
      <c r="T6" s="74">
        <v>6.6E-3</v>
      </c>
      <c r="U6" s="74">
        <v>8.593</v>
      </c>
      <c r="V6" s="74">
        <v>0.44080000000000003</v>
      </c>
      <c r="W6" s="74">
        <v>1.2600000000000001E-3</v>
      </c>
      <c r="X6" s="74">
        <v>0.39650000000000002</v>
      </c>
      <c r="Y6" s="74" t="s">
        <v>313</v>
      </c>
      <c r="Z6" s="74" t="s">
        <v>309</v>
      </c>
      <c r="AA6" s="74">
        <v>0.32100000000000001</v>
      </c>
    </row>
    <row r="7" spans="1:27" s="1" customFormat="1" x14ac:dyDescent="0.55000000000000004">
      <c r="A7" s="110" t="s">
        <v>179</v>
      </c>
      <c r="B7" s="7" t="s">
        <v>586</v>
      </c>
      <c r="C7" s="7" t="s">
        <v>80</v>
      </c>
      <c r="D7" s="7"/>
      <c r="E7" s="74">
        <v>11.71</v>
      </c>
      <c r="F7" s="9">
        <v>302.10000000000002</v>
      </c>
      <c r="G7" s="74">
        <v>0.13</v>
      </c>
      <c r="H7" s="74">
        <v>5.2670000000000003</v>
      </c>
      <c r="I7" s="74" t="s">
        <v>307</v>
      </c>
      <c r="J7" s="9">
        <v>7.72</v>
      </c>
      <c r="K7" s="9">
        <v>148.6</v>
      </c>
      <c r="L7" s="74">
        <v>52.58</v>
      </c>
      <c r="M7" s="74">
        <v>4.4429999999999996</v>
      </c>
      <c r="N7" s="74">
        <v>4.48E-2</v>
      </c>
      <c r="O7" s="74">
        <v>0.19550000000000001</v>
      </c>
      <c r="P7" s="74">
        <v>7.4999999999999997E-2</v>
      </c>
      <c r="Q7" s="74">
        <v>8.1000000000000003E-2</v>
      </c>
      <c r="R7" s="74">
        <v>2.1900000000000001E-3</v>
      </c>
      <c r="S7" s="74">
        <v>0.23910000000000001</v>
      </c>
      <c r="T7" s="74">
        <v>7.1000000000000004E-3</v>
      </c>
      <c r="U7" s="74">
        <v>8.9949999999999992</v>
      </c>
      <c r="V7" s="74">
        <v>0.4335</v>
      </c>
      <c r="W7" s="74">
        <v>1.6299999999999999E-3</v>
      </c>
      <c r="X7" s="74">
        <v>0.40689999999999998</v>
      </c>
      <c r="Y7" s="74" t="s">
        <v>313</v>
      </c>
      <c r="Z7" s="74">
        <v>2.9999999999999997E-4</v>
      </c>
      <c r="AA7" s="74">
        <v>0.32500000000000001</v>
      </c>
    </row>
    <row r="8" spans="1:27" s="1" customFormat="1" x14ac:dyDescent="0.55000000000000004">
      <c r="A8" s="110" t="s">
        <v>180</v>
      </c>
      <c r="B8" s="7" t="s">
        <v>587</v>
      </c>
      <c r="C8" s="7" t="s">
        <v>110</v>
      </c>
      <c r="D8" s="7"/>
      <c r="E8" s="74">
        <v>178.5</v>
      </c>
      <c r="F8" s="9">
        <v>1466</v>
      </c>
      <c r="G8" s="74">
        <v>0.1</v>
      </c>
      <c r="H8" s="74" t="s">
        <v>323</v>
      </c>
      <c r="I8" s="74" t="s">
        <v>307</v>
      </c>
      <c r="J8" s="9">
        <v>5.99</v>
      </c>
      <c r="K8" s="9">
        <v>718.8</v>
      </c>
      <c r="L8" s="74">
        <v>216.8</v>
      </c>
      <c r="M8" s="74" t="s">
        <v>325</v>
      </c>
      <c r="N8" s="74" t="s">
        <v>309</v>
      </c>
      <c r="O8" s="74">
        <v>5.7999999999999996E-3</v>
      </c>
      <c r="P8" s="74">
        <v>6.0199999999999997E-2</v>
      </c>
      <c r="Q8" s="74">
        <v>0.373</v>
      </c>
      <c r="R8" s="74" t="s">
        <v>310</v>
      </c>
      <c r="S8" s="74" t="s">
        <v>326</v>
      </c>
      <c r="T8" s="74" t="s">
        <v>311</v>
      </c>
      <c r="U8" s="74">
        <v>0.223</v>
      </c>
      <c r="V8" s="74">
        <v>0.24279999999999999</v>
      </c>
      <c r="W8" s="74" t="s">
        <v>312</v>
      </c>
      <c r="X8" s="74" t="s">
        <v>309</v>
      </c>
      <c r="Y8" s="74" t="s">
        <v>313</v>
      </c>
      <c r="Z8" s="74">
        <v>6.9999999999999999E-4</v>
      </c>
      <c r="AA8" s="74" t="s">
        <v>322</v>
      </c>
    </row>
    <row r="9" spans="1:27" s="1" customFormat="1" x14ac:dyDescent="0.55000000000000004">
      <c r="A9" s="110" t="s">
        <v>181</v>
      </c>
      <c r="B9" s="7" t="s">
        <v>588</v>
      </c>
      <c r="C9" s="7" t="s">
        <v>110</v>
      </c>
      <c r="D9" s="7"/>
      <c r="E9" s="74">
        <v>32.299999999999997</v>
      </c>
      <c r="F9" s="9">
        <v>414.5</v>
      </c>
      <c r="G9" s="74">
        <v>0.16</v>
      </c>
      <c r="H9" s="74">
        <v>2.5230000000000001</v>
      </c>
      <c r="I9" s="74" t="s">
        <v>307</v>
      </c>
      <c r="J9" s="9">
        <v>7.34</v>
      </c>
      <c r="K9" s="9">
        <v>203.6</v>
      </c>
      <c r="L9" s="74">
        <v>26.6</v>
      </c>
      <c r="M9" s="74">
        <v>2.8000000000000001E-2</v>
      </c>
      <c r="N9" s="74" t="s">
        <v>309</v>
      </c>
      <c r="O9" s="74">
        <v>2.3999999999999998E-3</v>
      </c>
      <c r="P9" s="74">
        <v>1.6299999999999999E-2</v>
      </c>
      <c r="Q9" s="74">
        <v>8.8999999999999996E-2</v>
      </c>
      <c r="R9" s="74" t="s">
        <v>310</v>
      </c>
      <c r="S9" s="74">
        <v>4.0000000000000002E-4</v>
      </c>
      <c r="T9" s="74" t="s">
        <v>311</v>
      </c>
      <c r="U9" s="74">
        <v>3.6999999999999998E-2</v>
      </c>
      <c r="V9" s="74" t="s">
        <v>309</v>
      </c>
      <c r="W9" s="74" t="s">
        <v>312</v>
      </c>
      <c r="X9" s="74" t="s">
        <v>309</v>
      </c>
      <c r="Y9" s="74" t="s">
        <v>313</v>
      </c>
      <c r="Z9" s="74" t="s">
        <v>309</v>
      </c>
      <c r="AA9" s="74">
        <v>1.2999999999999999E-2</v>
      </c>
    </row>
    <row r="10" spans="1:27" s="1" customFormat="1" x14ac:dyDescent="0.55000000000000004">
      <c r="A10" s="110" t="s">
        <v>182</v>
      </c>
      <c r="B10" s="7" t="s">
        <v>589</v>
      </c>
      <c r="C10" s="7" t="s">
        <v>80</v>
      </c>
      <c r="D10" s="7"/>
      <c r="E10" s="74">
        <v>3.3</v>
      </c>
      <c r="F10" s="9">
        <v>197.8</v>
      </c>
      <c r="G10" s="74">
        <v>0.17</v>
      </c>
      <c r="H10" s="74">
        <v>7.2469999999999999</v>
      </c>
      <c r="I10" s="74" t="s">
        <v>307</v>
      </c>
      <c r="J10" s="9">
        <v>7.87</v>
      </c>
      <c r="K10" s="9">
        <v>97.42</v>
      </c>
      <c r="L10" s="74">
        <v>30.97</v>
      </c>
      <c r="M10" s="74">
        <v>6.3330000000000002</v>
      </c>
      <c r="N10" s="74">
        <v>2.9700000000000001E-2</v>
      </c>
      <c r="O10" s="74">
        <v>0.37709999999999999</v>
      </c>
      <c r="P10" s="74">
        <v>8.3000000000000004E-2</v>
      </c>
      <c r="Q10" s="74">
        <v>6.5000000000000002E-2</v>
      </c>
      <c r="R10" s="74">
        <v>4.4900000000000001E-3</v>
      </c>
      <c r="S10" s="74">
        <v>0.58130000000000004</v>
      </c>
      <c r="T10" s="74">
        <v>1.06E-2</v>
      </c>
      <c r="U10" s="74">
        <v>13.79</v>
      </c>
      <c r="V10" s="74">
        <v>0.6875</v>
      </c>
      <c r="W10" s="74">
        <v>5.0000000000000001E-3</v>
      </c>
      <c r="X10" s="74">
        <v>0.4662</v>
      </c>
      <c r="Y10" s="74" t="s">
        <v>313</v>
      </c>
      <c r="Z10" s="74">
        <v>2.9999999999999997E-4</v>
      </c>
      <c r="AA10" s="74">
        <v>0.45200000000000001</v>
      </c>
    </row>
    <row r="11" spans="1:27" s="1" customFormat="1" x14ac:dyDescent="0.55000000000000004">
      <c r="A11" s="110" t="s">
        <v>183</v>
      </c>
      <c r="B11" s="7" t="s">
        <v>590</v>
      </c>
      <c r="C11" s="7" t="s">
        <v>80</v>
      </c>
      <c r="D11" s="7"/>
      <c r="E11" s="74">
        <v>3.3769999999999998</v>
      </c>
      <c r="F11" s="9">
        <v>170.1</v>
      </c>
      <c r="G11" s="74">
        <v>0.12</v>
      </c>
      <c r="H11" s="74">
        <v>2.2959999999999998</v>
      </c>
      <c r="I11" s="74" t="s">
        <v>307</v>
      </c>
      <c r="J11" s="9">
        <v>7.88</v>
      </c>
      <c r="K11" s="9">
        <v>83.83</v>
      </c>
      <c r="L11" s="74">
        <v>22.42</v>
      </c>
      <c r="M11" s="74">
        <v>2.0049999999999999</v>
      </c>
      <c r="N11" s="74">
        <v>1.21E-2</v>
      </c>
      <c r="O11" s="74">
        <v>9.5699999999999993E-2</v>
      </c>
      <c r="P11" s="74">
        <v>4.3700000000000003E-2</v>
      </c>
      <c r="Q11" s="74">
        <v>4.7E-2</v>
      </c>
      <c r="R11" s="74">
        <v>1.5399999999999999E-3</v>
      </c>
      <c r="S11" s="74">
        <v>0.14729999999999999</v>
      </c>
      <c r="T11" s="74">
        <v>3.3E-3</v>
      </c>
      <c r="U11" s="74">
        <v>3.91</v>
      </c>
      <c r="V11" s="74">
        <v>0.21360000000000001</v>
      </c>
      <c r="W11" s="74">
        <v>9.7000000000000005E-4</v>
      </c>
      <c r="X11" s="74">
        <v>0.19769999999999999</v>
      </c>
      <c r="Y11" s="74" t="s">
        <v>313</v>
      </c>
      <c r="Z11" s="74" t="s">
        <v>309</v>
      </c>
      <c r="AA11" s="74">
        <v>0.16400000000000001</v>
      </c>
    </row>
    <row r="12" spans="1:27" s="1" customFormat="1" x14ac:dyDescent="0.55000000000000004">
      <c r="A12" s="110" t="s">
        <v>185</v>
      </c>
      <c r="B12" s="7" t="s">
        <v>591</v>
      </c>
      <c r="C12" s="4" t="s">
        <v>127</v>
      </c>
      <c r="D12" s="4"/>
      <c r="E12" s="74">
        <v>2.577</v>
      </c>
      <c r="F12" s="9">
        <v>188.1</v>
      </c>
      <c r="G12" s="74">
        <v>0.18</v>
      </c>
      <c r="H12" s="74">
        <v>7.2569999999999997</v>
      </c>
      <c r="I12" s="74" t="s">
        <v>307</v>
      </c>
      <c r="J12" s="9">
        <v>8.1199999999999992</v>
      </c>
      <c r="K12" s="9">
        <v>92.66</v>
      </c>
      <c r="L12" s="74">
        <v>29.09</v>
      </c>
      <c r="M12" s="74">
        <v>7.3739999999999997</v>
      </c>
      <c r="N12" s="74">
        <v>2.92E-2</v>
      </c>
      <c r="O12" s="74">
        <v>0.37519999999999998</v>
      </c>
      <c r="P12" s="74">
        <v>9.5500000000000002E-2</v>
      </c>
      <c r="Q12" s="74">
        <v>5.2999999999999999E-2</v>
      </c>
      <c r="R12" s="74">
        <v>7.9900000000000006E-3</v>
      </c>
      <c r="S12" s="74">
        <v>0.95469999999999999</v>
      </c>
      <c r="T12" s="74">
        <v>1.2E-2</v>
      </c>
      <c r="U12" s="74">
        <v>17.46</v>
      </c>
      <c r="V12" s="74">
        <v>0.97650000000000003</v>
      </c>
      <c r="W12" s="74">
        <v>5.4900000000000001E-3</v>
      </c>
      <c r="X12" s="74">
        <v>0.66</v>
      </c>
      <c r="Y12" s="74">
        <v>9.1999999999999998E-3</v>
      </c>
      <c r="Z12" s="74" t="s">
        <v>309</v>
      </c>
      <c r="AA12" s="74">
        <v>0.79200000000000004</v>
      </c>
    </row>
    <row r="13" spans="1:27" s="1" customFormat="1" x14ac:dyDescent="0.55000000000000004">
      <c r="A13" s="110" t="s">
        <v>186</v>
      </c>
      <c r="B13" s="7" t="s">
        <v>592</v>
      </c>
      <c r="C13" s="4" t="s">
        <v>134</v>
      </c>
      <c r="D13" s="4"/>
      <c r="E13" s="74">
        <v>57.78</v>
      </c>
      <c r="F13" s="9">
        <v>945.1</v>
      </c>
      <c r="G13" s="74" t="s">
        <v>321</v>
      </c>
      <c r="H13" s="74" t="s">
        <v>323</v>
      </c>
      <c r="I13" s="74" t="s">
        <v>307</v>
      </c>
      <c r="J13" s="9">
        <v>8.92</v>
      </c>
      <c r="K13" s="9">
        <v>463.6</v>
      </c>
      <c r="L13" s="74">
        <v>288.2</v>
      </c>
      <c r="M13" s="74">
        <v>1.2E-2</v>
      </c>
      <c r="N13" s="74" t="s">
        <v>309</v>
      </c>
      <c r="O13" s="74">
        <v>5.0000000000000001E-4</v>
      </c>
      <c r="P13" s="74">
        <v>7.5700000000000003E-2</v>
      </c>
      <c r="Q13" s="74">
        <v>0.154</v>
      </c>
      <c r="R13" s="74" t="s">
        <v>310</v>
      </c>
      <c r="S13" s="74">
        <v>5.9999999999999995E-4</v>
      </c>
      <c r="T13" s="74" t="s">
        <v>311</v>
      </c>
      <c r="U13" s="74">
        <v>4.4999999999999998E-2</v>
      </c>
      <c r="V13" s="74">
        <v>7.0000000000000001E-3</v>
      </c>
      <c r="W13" s="74" t="s">
        <v>312</v>
      </c>
      <c r="X13" s="74" t="s">
        <v>309</v>
      </c>
      <c r="Y13" s="74" t="s">
        <v>313</v>
      </c>
      <c r="Z13" s="74">
        <v>5.0000000000000001E-4</v>
      </c>
      <c r="AA13" s="74">
        <v>1.4E-2</v>
      </c>
    </row>
    <row r="14" spans="1:27" s="1" customFormat="1" ht="18.75" customHeight="1" x14ac:dyDescent="0.55000000000000004">
      <c r="A14" s="110" t="s">
        <v>187</v>
      </c>
      <c r="B14" s="7" t="s">
        <v>593</v>
      </c>
      <c r="C14" s="4" t="s">
        <v>112</v>
      </c>
      <c r="D14" s="4"/>
      <c r="E14" s="74">
        <v>2.8290000000000002</v>
      </c>
      <c r="F14" s="9">
        <v>197.9</v>
      </c>
      <c r="G14" s="74">
        <v>0.21</v>
      </c>
      <c r="H14" s="74">
        <v>8.1189999999999998</v>
      </c>
      <c r="I14" s="74">
        <v>8.2000000000000003E-2</v>
      </c>
      <c r="J14" s="9">
        <v>7.85</v>
      </c>
      <c r="K14" s="9">
        <v>97.45</v>
      </c>
      <c r="L14" s="74">
        <v>32.159999999999997</v>
      </c>
      <c r="M14" s="74">
        <v>8.0920000000000005</v>
      </c>
      <c r="N14" s="74">
        <v>3.3599999999999998E-2</v>
      </c>
      <c r="O14" s="74">
        <v>0.4345</v>
      </c>
      <c r="P14" s="74">
        <v>0.1045</v>
      </c>
      <c r="Q14" s="74">
        <v>6.2E-2</v>
      </c>
      <c r="R14" s="74">
        <v>9.5099999999999994E-3</v>
      </c>
      <c r="S14" s="74">
        <v>1.0109999999999999</v>
      </c>
      <c r="T14" s="74">
        <v>1.3599999999999999E-2</v>
      </c>
      <c r="U14" s="74">
        <v>19.86</v>
      </c>
      <c r="V14" s="74">
        <v>1.07</v>
      </c>
      <c r="W14" s="74">
        <v>5.0600000000000003E-3</v>
      </c>
      <c r="X14" s="74">
        <v>0.73360000000000003</v>
      </c>
      <c r="Y14" s="74">
        <v>1.0200000000000001E-2</v>
      </c>
      <c r="Z14" s="74" t="s">
        <v>309</v>
      </c>
      <c r="AA14" s="74">
        <v>0.91300000000000003</v>
      </c>
    </row>
    <row r="15" spans="1:27" s="1" customFormat="1" x14ac:dyDescent="0.55000000000000004">
      <c r="A15" s="110" t="s">
        <v>189</v>
      </c>
      <c r="B15" s="7" t="s">
        <v>594</v>
      </c>
      <c r="C15" s="4" t="s">
        <v>80</v>
      </c>
      <c r="D15" s="4"/>
      <c r="E15" s="74">
        <v>5.5469999999999997</v>
      </c>
      <c r="F15" s="9">
        <v>212.9</v>
      </c>
      <c r="G15" s="74">
        <v>0.15</v>
      </c>
      <c r="H15" s="74">
        <v>6.7030000000000003</v>
      </c>
      <c r="I15" s="74" t="s">
        <v>307</v>
      </c>
      <c r="J15" s="9">
        <v>8.08</v>
      </c>
      <c r="K15" s="9">
        <v>104.8</v>
      </c>
      <c r="L15" s="74">
        <v>34.590000000000003</v>
      </c>
      <c r="M15" s="74">
        <v>4.8460000000000001</v>
      </c>
      <c r="N15" s="74">
        <v>2.2800000000000001E-2</v>
      </c>
      <c r="O15" s="74">
        <v>0.25269999999999998</v>
      </c>
      <c r="P15" s="74">
        <v>7.1499999999999994E-2</v>
      </c>
      <c r="Q15" s="74">
        <v>5.8000000000000003E-2</v>
      </c>
      <c r="R15" s="74">
        <v>3.16E-3</v>
      </c>
      <c r="S15" s="74">
        <v>0.37569999999999998</v>
      </c>
      <c r="T15" s="74">
        <v>7.4999999999999997E-3</v>
      </c>
      <c r="U15" s="74">
        <v>10.039999999999999</v>
      </c>
      <c r="V15" s="74">
        <v>0.51470000000000005</v>
      </c>
      <c r="W15" s="74">
        <v>3.62E-3</v>
      </c>
      <c r="X15" s="74">
        <v>0.34860000000000002</v>
      </c>
      <c r="Y15" s="74" t="s">
        <v>313</v>
      </c>
      <c r="Z15" s="74" t="s">
        <v>309</v>
      </c>
      <c r="AA15" s="74">
        <v>0.33</v>
      </c>
    </row>
    <row r="16" spans="1:27" s="1" customFormat="1" x14ac:dyDescent="0.55000000000000004">
      <c r="A16" s="110" t="s">
        <v>190</v>
      </c>
      <c r="B16" s="7" t="s">
        <v>595</v>
      </c>
      <c r="C16" s="4" t="s">
        <v>80</v>
      </c>
      <c r="D16" s="4"/>
      <c r="E16" s="74">
        <v>94.13</v>
      </c>
      <c r="F16" s="9">
        <v>652.6</v>
      </c>
      <c r="G16" s="74">
        <v>0.12</v>
      </c>
      <c r="H16" s="74">
        <v>4.5990000000000002</v>
      </c>
      <c r="I16" s="74" t="s">
        <v>307</v>
      </c>
      <c r="J16" s="9">
        <v>7.6</v>
      </c>
      <c r="K16" s="9">
        <v>320.3</v>
      </c>
      <c r="L16" s="74">
        <v>60.41</v>
      </c>
      <c r="M16" s="74">
        <v>3.9510000000000001</v>
      </c>
      <c r="N16" s="74">
        <v>2.07E-2</v>
      </c>
      <c r="O16" s="74">
        <v>0.16880000000000001</v>
      </c>
      <c r="P16" s="74">
        <v>6.8699999999999997E-2</v>
      </c>
      <c r="Q16" s="74">
        <v>0.108</v>
      </c>
      <c r="R16" s="74">
        <v>2.1900000000000001E-3</v>
      </c>
      <c r="S16" s="74">
        <v>0.31419999999999998</v>
      </c>
      <c r="T16" s="74">
        <v>6.0000000000000001E-3</v>
      </c>
      <c r="U16" s="74">
        <v>7.4219999999999997</v>
      </c>
      <c r="V16" s="74">
        <v>0.47049999999999997</v>
      </c>
      <c r="W16" s="74">
        <v>2.66E-3</v>
      </c>
      <c r="X16" s="74">
        <v>0.27389999999999998</v>
      </c>
      <c r="Y16" s="74" t="s">
        <v>313</v>
      </c>
      <c r="Z16" s="74">
        <v>2.9999999999999997E-4</v>
      </c>
      <c r="AA16" s="74">
        <v>0.25800000000000001</v>
      </c>
    </row>
    <row r="17" spans="1:44" s="1" customFormat="1" ht="21.75" customHeight="1" x14ac:dyDescent="0.55000000000000004">
      <c r="A17" s="110" t="s">
        <v>191</v>
      </c>
      <c r="B17" s="7" t="s">
        <v>596</v>
      </c>
      <c r="C17" s="4" t="s">
        <v>127</v>
      </c>
      <c r="D17" s="4"/>
      <c r="E17" s="74">
        <v>2.6269999999999998</v>
      </c>
      <c r="F17" s="9">
        <v>199.3</v>
      </c>
      <c r="G17" s="74">
        <v>0.23</v>
      </c>
      <c r="H17" s="74">
        <v>5.4509999999999996</v>
      </c>
      <c r="I17" s="74" t="s">
        <v>307</v>
      </c>
      <c r="J17" s="9">
        <v>8.01</v>
      </c>
      <c r="K17" s="9">
        <v>98.18</v>
      </c>
      <c r="L17" s="74">
        <v>33.770000000000003</v>
      </c>
      <c r="M17" s="74">
        <v>9.5129999999999999</v>
      </c>
      <c r="N17" s="74">
        <v>4.19E-2</v>
      </c>
      <c r="O17" s="74">
        <v>0.81830000000000003</v>
      </c>
      <c r="P17" s="74">
        <v>9.2399999999999996E-2</v>
      </c>
      <c r="Q17" s="74">
        <v>6.4000000000000001E-2</v>
      </c>
      <c r="R17" s="74">
        <v>1.026E-2</v>
      </c>
      <c r="S17" s="74">
        <v>1.089</v>
      </c>
      <c r="T17" s="74">
        <v>1.6E-2</v>
      </c>
      <c r="U17" s="74">
        <v>25.09</v>
      </c>
      <c r="V17" s="74">
        <v>1.06</v>
      </c>
      <c r="W17" s="74">
        <v>6.5300000000000002E-3</v>
      </c>
      <c r="X17" s="74">
        <v>0.79930000000000001</v>
      </c>
      <c r="Y17" s="74" t="s">
        <v>313</v>
      </c>
      <c r="Z17" s="74">
        <v>2.9999999999999997E-4</v>
      </c>
      <c r="AA17" s="74">
        <v>0.98699999999999999</v>
      </c>
    </row>
    <row r="18" spans="1:44" s="4" customFormat="1" x14ac:dyDescent="0.55000000000000004">
      <c r="A18" s="110" t="s">
        <v>193</v>
      </c>
      <c r="B18" s="7" t="s">
        <v>597</v>
      </c>
      <c r="C18" s="4" t="s">
        <v>80</v>
      </c>
      <c r="E18" s="74">
        <v>2719</v>
      </c>
      <c r="F18" s="9">
        <v>9496.6</v>
      </c>
      <c r="G18" s="74">
        <v>0.24</v>
      </c>
      <c r="H18" s="74">
        <v>2.3340000000000001</v>
      </c>
      <c r="I18" s="74" t="s">
        <v>307</v>
      </c>
      <c r="J18" s="9">
        <v>7.3</v>
      </c>
      <c r="K18" s="9">
        <v>4636</v>
      </c>
      <c r="L18" s="74">
        <v>351.6</v>
      </c>
      <c r="M18" s="74">
        <v>0.54400000000000004</v>
      </c>
      <c r="N18" s="74">
        <v>2.2000000000000001E-3</v>
      </c>
      <c r="O18" s="74">
        <v>7.9600000000000004E-2</v>
      </c>
      <c r="P18" s="74">
        <v>0.17499999999999999</v>
      </c>
      <c r="Q18" s="74">
        <v>0.77300000000000002</v>
      </c>
      <c r="R18" s="74">
        <v>3.4000000000000002E-4</v>
      </c>
      <c r="S18" s="74">
        <v>1.2999999999999999E-2</v>
      </c>
      <c r="T18" s="74">
        <v>1.2999999999999999E-3</v>
      </c>
      <c r="U18" s="74">
        <v>1.1890000000000001</v>
      </c>
      <c r="V18" s="74">
        <v>2.4940000000000002</v>
      </c>
      <c r="W18" s="74" t="s">
        <v>312</v>
      </c>
      <c r="X18" s="74">
        <v>1.12E-2</v>
      </c>
      <c r="Y18" s="74" t="s">
        <v>313</v>
      </c>
      <c r="Z18" s="74">
        <v>6.9999999999999999E-4</v>
      </c>
      <c r="AA18" s="74">
        <v>2.5999999999999999E-2</v>
      </c>
    </row>
    <row r="19" spans="1:44" s="73" customFormat="1" ht="17.25" customHeight="1" x14ac:dyDescent="0.55000000000000004">
      <c r="A19" s="111" t="s">
        <v>194</v>
      </c>
      <c r="B19" s="42" t="s">
        <v>598</v>
      </c>
      <c r="C19" s="4" t="s">
        <v>80</v>
      </c>
      <c r="D19" s="43"/>
      <c r="E19" s="74">
        <v>2016</v>
      </c>
      <c r="F19">
        <v>6993.01</v>
      </c>
      <c r="G19" s="74">
        <v>0.12</v>
      </c>
      <c r="H19" s="74">
        <v>4.1189999999999998</v>
      </c>
      <c r="I19" s="74" t="s">
        <v>307</v>
      </c>
      <c r="J19" s="49">
        <v>6.34</v>
      </c>
      <c r="K19" s="49">
        <v>3496</v>
      </c>
      <c r="L19" s="74">
        <v>334.3</v>
      </c>
      <c r="M19" s="74">
        <v>0.76400000000000001</v>
      </c>
      <c r="N19" s="74">
        <v>1.5299999999999999E-2</v>
      </c>
      <c r="O19" s="74">
        <v>5.6000000000000001E-2</v>
      </c>
      <c r="P19" s="74">
        <v>5.1400000000000001E-2</v>
      </c>
      <c r="Q19" s="74">
        <v>0.63300000000000001</v>
      </c>
      <c r="R19" s="74">
        <v>5.5999999999999995E-4</v>
      </c>
      <c r="S19" s="74">
        <v>3.9300000000000002E-2</v>
      </c>
      <c r="T19" s="74">
        <v>1.2999999999999999E-3</v>
      </c>
      <c r="U19" s="74">
        <v>1.3939999999999999</v>
      </c>
      <c r="V19" s="74">
        <v>0.26169999999999999</v>
      </c>
      <c r="W19" s="74" t="s">
        <v>312</v>
      </c>
      <c r="X19" s="74">
        <v>4.7E-2</v>
      </c>
      <c r="Y19" s="74" t="s">
        <v>313</v>
      </c>
      <c r="Z19" s="74">
        <v>5.0000000000000001E-4</v>
      </c>
      <c r="AA19" s="74">
        <v>5.0999999999999997E-2</v>
      </c>
    </row>
    <row r="20" spans="1:44" s="53" customFormat="1" ht="17.25" customHeight="1" x14ac:dyDescent="0.55000000000000004">
      <c r="A20" s="129"/>
      <c r="B20" s="129"/>
      <c r="C20" s="130"/>
      <c r="D20" s="130"/>
      <c r="E20" s="132"/>
      <c r="F20"/>
      <c r="G20" s="132"/>
      <c r="H20" s="132"/>
      <c r="I20" s="132"/>
      <c r="J20" s="133"/>
      <c r="K20" s="133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</row>
    <row r="22" spans="1:44" customFormat="1" ht="38.700000000000003" x14ac:dyDescent="0.55000000000000004">
      <c r="A22" s="141" t="e">
        <v>#DIV/0!</v>
      </c>
      <c r="B22" s="141" t="e">
        <v>#VALUE!</v>
      </c>
      <c r="C22" s="1"/>
      <c r="D22" s="134" t="s">
        <v>521</v>
      </c>
      <c r="E22" s="136" t="s">
        <v>198</v>
      </c>
      <c r="F22" s="137" t="s">
        <v>28</v>
      </c>
      <c r="G22" s="138" t="s">
        <v>599</v>
      </c>
      <c r="H22" s="138" t="s">
        <v>204</v>
      </c>
      <c r="I22" s="136" t="s">
        <v>206</v>
      </c>
      <c r="J22" s="139" t="s">
        <v>32</v>
      </c>
      <c r="K22" s="140" t="s">
        <v>29</v>
      </c>
      <c r="L22" s="136" t="s">
        <v>201</v>
      </c>
      <c r="M22" s="136" t="s">
        <v>257</v>
      </c>
      <c r="N22" s="138" t="s">
        <v>279</v>
      </c>
      <c r="O22" s="136" t="s">
        <v>258</v>
      </c>
      <c r="P22" s="136" t="s">
        <v>260</v>
      </c>
      <c r="Q22" s="136" t="s">
        <v>259</v>
      </c>
      <c r="R22" s="136" t="s">
        <v>264</v>
      </c>
      <c r="S22" s="136" t="s">
        <v>267</v>
      </c>
      <c r="T22" s="136" t="s">
        <v>266</v>
      </c>
      <c r="U22" s="136" t="s">
        <v>268</v>
      </c>
      <c r="V22" s="136" t="s">
        <v>273</v>
      </c>
      <c r="W22" s="136" t="s">
        <v>269</v>
      </c>
      <c r="X22" s="136" t="s">
        <v>278</v>
      </c>
      <c r="Y22" s="136" t="s">
        <v>280</v>
      </c>
      <c r="Z22" s="138" t="s">
        <v>286</v>
      </c>
      <c r="AA22" s="136" t="s">
        <v>288</v>
      </c>
      <c r="AC22" s="72"/>
      <c r="AD22" s="72"/>
      <c r="AE22" s="72"/>
      <c r="AF22" s="72"/>
      <c r="AI22" s="72"/>
      <c r="AJ22" s="72"/>
      <c r="AK22" s="72"/>
      <c r="AL22" s="72"/>
      <c r="AN22" s="72"/>
      <c r="AO22" s="72"/>
      <c r="AP22" s="72"/>
      <c r="AQ22" s="72"/>
      <c r="AR22" s="72"/>
    </row>
    <row r="23" spans="1:44" customFormat="1" x14ac:dyDescent="0.55000000000000004">
      <c r="A23" s="72"/>
      <c r="B23" s="72"/>
      <c r="C23" s="7" t="s">
        <v>178</v>
      </c>
      <c r="D23" s="7" t="s">
        <v>585</v>
      </c>
      <c r="E23" s="1">
        <f>E6/$E$3</f>
        <v>5.28E-2</v>
      </c>
      <c r="F23" s="1">
        <f>F6/$F$3</f>
        <v>0.27968749999999998</v>
      </c>
      <c r="G23" s="1">
        <f>G6/$G$3</f>
        <v>1.8000000000000003</v>
      </c>
      <c r="H23" s="1">
        <f>H6/$H$3</f>
        <v>0.2014</v>
      </c>
      <c r="I23" s="1" t="e">
        <f>I6/$I$3</f>
        <v>#VALUE!</v>
      </c>
      <c r="J23" s="1">
        <f>J6/$J$3</f>
        <v>1.48</v>
      </c>
      <c r="K23" s="1">
        <f>K6/$K$3</f>
        <v>0.21980000000000002</v>
      </c>
      <c r="L23" s="1">
        <f>L6/$L$3</f>
        <v>0.10922</v>
      </c>
      <c r="M23" s="1">
        <f>M6/$M$3</f>
        <v>0.74399999999999999</v>
      </c>
      <c r="N23" s="1">
        <f>N6/$N$3</f>
        <v>1.925</v>
      </c>
      <c r="O23" s="1">
        <f>O6/$O$3</f>
        <v>16.809999999999999</v>
      </c>
      <c r="P23" s="1">
        <f>P6/$P$3</f>
        <v>7.1900000000000006E-2</v>
      </c>
      <c r="Q23" s="1">
        <f>Q6/$Q$3</f>
        <v>3.4583333333333334E-2</v>
      </c>
      <c r="R23" s="1">
        <f>R6/$R$3</f>
        <v>0.42</v>
      </c>
      <c r="S23" s="1">
        <f>S6/$S$3</f>
        <v>0.11385000000000001</v>
      </c>
      <c r="T23" s="1">
        <f>T6/$T$3</f>
        <v>0.13199999999999998</v>
      </c>
      <c r="U23" s="1">
        <f>U6/$U$3</f>
        <v>8.593</v>
      </c>
      <c r="V23" s="1">
        <f>V6/$V$3</f>
        <v>1.1020000000000001</v>
      </c>
      <c r="W23" s="1">
        <f>W6/$W$3</f>
        <v>0.63</v>
      </c>
      <c r="X23" s="1">
        <f>X6/$X$3</f>
        <v>7.93</v>
      </c>
      <c r="Y23" s="1" t="e">
        <f>Y6/$Y$3</f>
        <v>#VALUE!</v>
      </c>
      <c r="Z23" s="1" t="e">
        <f>Z6/$Z$3</f>
        <v>#VALUE!</v>
      </c>
      <c r="AA23" s="1">
        <f>AA6/$AA$3</f>
        <v>6.4200000000000007E-2</v>
      </c>
      <c r="AC23" s="72"/>
      <c r="AD23" s="72"/>
      <c r="AE23" s="72"/>
      <c r="AF23" s="72"/>
      <c r="AI23" s="72"/>
      <c r="AJ23" s="72"/>
      <c r="AK23" s="72"/>
      <c r="AL23" s="72"/>
      <c r="AN23" s="72"/>
      <c r="AO23" s="72"/>
      <c r="AP23" s="72"/>
      <c r="AQ23" s="72"/>
      <c r="AR23" s="72"/>
    </row>
    <row r="24" spans="1:44" customFormat="1" x14ac:dyDescent="0.55000000000000004">
      <c r="A24" s="72"/>
      <c r="B24" s="72"/>
      <c r="C24" s="7" t="s">
        <v>179</v>
      </c>
      <c r="D24" s="7" t="s">
        <v>586</v>
      </c>
      <c r="E24" s="1">
        <f t="shared" ref="E24:E36" si="0">E7/$E$3</f>
        <v>4.6840000000000007E-2</v>
      </c>
      <c r="F24" s="1">
        <f t="shared" ref="F24:F36" si="1">F7/$F$3</f>
        <v>0.18881250000000002</v>
      </c>
      <c r="G24" s="1">
        <f t="shared" ref="G24:G36" si="2">G7/$G$3</f>
        <v>0.8666666666666667</v>
      </c>
      <c r="H24" s="1">
        <f t="shared" ref="H24:H36" si="3">H7/$H$3</f>
        <v>0.10534</v>
      </c>
      <c r="I24" s="1" t="e">
        <f t="shared" ref="I24:I36" si="4">I7/$I$3</f>
        <v>#VALUE!</v>
      </c>
      <c r="J24" s="1">
        <f t="shared" ref="J24:J36" si="5">J7/$J$3</f>
        <v>1.544</v>
      </c>
      <c r="K24" s="1">
        <f t="shared" ref="K24:K36" si="6">K7/$K$3</f>
        <v>0.14859999999999998</v>
      </c>
      <c r="L24" s="1">
        <f t="shared" ref="L24:L36" si="7">L7/$L$3</f>
        <v>0.10516</v>
      </c>
      <c r="M24" s="1">
        <f t="shared" ref="M24:M36" si="8">M7/$M$3</f>
        <v>0.88859999999999995</v>
      </c>
      <c r="N24" s="1">
        <f t="shared" ref="N24:N36" si="9">N7/$N$3</f>
        <v>2.2399999999999998</v>
      </c>
      <c r="O24" s="1">
        <f t="shared" ref="O24:O36" si="10">O7/$O$3</f>
        <v>19.55</v>
      </c>
      <c r="P24" s="1">
        <f t="shared" ref="P24:P36" si="11">P7/$P$3</f>
        <v>7.4999999999999997E-2</v>
      </c>
      <c r="Q24" s="1">
        <f t="shared" ref="Q24:Q36" si="12">Q7/$Q$3</f>
        <v>3.3750000000000002E-2</v>
      </c>
      <c r="R24" s="1">
        <f t="shared" ref="R24:R36" si="13">R7/$R$3</f>
        <v>0.438</v>
      </c>
      <c r="S24" s="1">
        <f t="shared" ref="S24:S36" si="14">S7/$S$3</f>
        <v>0.11955</v>
      </c>
      <c r="T24" s="1">
        <f t="shared" ref="T24:T36" si="15">T7/$T$3</f>
        <v>0.14199999999999999</v>
      </c>
      <c r="U24" s="1">
        <f t="shared" ref="U24:U36" si="16">U7/$U$3</f>
        <v>8.9949999999999992</v>
      </c>
      <c r="V24" s="1">
        <f t="shared" ref="V24:V36" si="17">V7/$V$3</f>
        <v>1.08375</v>
      </c>
      <c r="W24" s="1">
        <f t="shared" ref="W24:W36" si="18">W7/$W$3</f>
        <v>0.81499999999999995</v>
      </c>
      <c r="X24" s="1">
        <f t="shared" ref="X24:X36" si="19">X7/$X$3</f>
        <v>8.1379999999999999</v>
      </c>
      <c r="Y24" s="1" t="e">
        <f t="shared" ref="Y24:Y36" si="20">Y7/$Y$3</f>
        <v>#VALUE!</v>
      </c>
      <c r="Z24" s="1">
        <f t="shared" ref="Z24:Z36" si="21">Z7/$Z$3</f>
        <v>1.4999999999999998E-2</v>
      </c>
      <c r="AA24" s="1">
        <f t="shared" ref="AA24:AA36" si="22">AA7/$AA$3</f>
        <v>6.5000000000000002E-2</v>
      </c>
      <c r="AC24" s="72"/>
      <c r="AD24" s="72"/>
      <c r="AE24" s="72"/>
      <c r="AF24" s="72"/>
      <c r="AI24" s="72"/>
      <c r="AJ24" s="72"/>
      <c r="AK24" s="72"/>
      <c r="AL24" s="72"/>
      <c r="AN24" s="72"/>
      <c r="AO24" s="72"/>
      <c r="AP24" s="72"/>
      <c r="AQ24" s="72"/>
      <c r="AR24" s="72"/>
    </row>
    <row r="25" spans="1:44" customFormat="1" x14ac:dyDescent="0.55000000000000004">
      <c r="A25" s="72"/>
      <c r="B25" s="72"/>
      <c r="C25" s="7" t="s">
        <v>180</v>
      </c>
      <c r="D25" s="7" t="s">
        <v>587</v>
      </c>
      <c r="E25" s="1">
        <f t="shared" si="0"/>
        <v>0.71399999999999997</v>
      </c>
      <c r="F25" s="1">
        <f t="shared" si="1"/>
        <v>0.91625000000000001</v>
      </c>
      <c r="G25" s="1">
        <f t="shared" si="2"/>
        <v>0.66666666666666674</v>
      </c>
      <c r="H25" s="1" t="e">
        <f t="shared" si="3"/>
        <v>#VALUE!</v>
      </c>
      <c r="I25" s="1" t="e">
        <f t="shared" si="4"/>
        <v>#VALUE!</v>
      </c>
      <c r="J25" s="1">
        <f t="shared" si="5"/>
        <v>1.198</v>
      </c>
      <c r="K25" s="1">
        <f t="shared" si="6"/>
        <v>0.71879999999999999</v>
      </c>
      <c r="L25" s="1">
        <f t="shared" si="7"/>
        <v>0.43360000000000004</v>
      </c>
      <c r="M25" s="1" t="e">
        <f t="shared" si="8"/>
        <v>#VALUE!</v>
      </c>
      <c r="N25" s="1" t="e">
        <f t="shared" si="9"/>
        <v>#VALUE!</v>
      </c>
      <c r="O25" s="1">
        <f t="shared" si="10"/>
        <v>0.57999999999999996</v>
      </c>
      <c r="P25" s="1">
        <f t="shared" si="11"/>
        <v>6.0199999999999997E-2</v>
      </c>
      <c r="Q25" s="1">
        <f t="shared" si="12"/>
        <v>0.15541666666666668</v>
      </c>
      <c r="R25" s="1" t="e">
        <f t="shared" si="13"/>
        <v>#VALUE!</v>
      </c>
      <c r="S25" s="1" t="e">
        <f t="shared" si="14"/>
        <v>#VALUE!</v>
      </c>
      <c r="T25" s="1" t="e">
        <f t="shared" si="15"/>
        <v>#VALUE!</v>
      </c>
      <c r="U25" s="1">
        <f t="shared" si="16"/>
        <v>0.223</v>
      </c>
      <c r="V25" s="1">
        <f t="shared" si="17"/>
        <v>0.60699999999999998</v>
      </c>
      <c r="W25" s="1" t="e">
        <f t="shared" si="18"/>
        <v>#VALUE!</v>
      </c>
      <c r="X25" s="1" t="e">
        <f t="shared" si="19"/>
        <v>#VALUE!</v>
      </c>
      <c r="Y25" s="1" t="e">
        <f t="shared" si="20"/>
        <v>#VALUE!</v>
      </c>
      <c r="Z25" s="1">
        <f t="shared" si="21"/>
        <v>3.4999999999999996E-2</v>
      </c>
      <c r="AA25" s="1" t="e">
        <f t="shared" si="22"/>
        <v>#VALUE!</v>
      </c>
      <c r="AC25" s="72"/>
      <c r="AD25" s="72"/>
      <c r="AE25" s="72"/>
      <c r="AF25" s="72"/>
      <c r="AI25" s="72"/>
      <c r="AJ25" s="72"/>
      <c r="AK25" s="72"/>
      <c r="AL25" s="72"/>
      <c r="AN25" s="72"/>
      <c r="AO25" s="72"/>
      <c r="AP25" s="72"/>
      <c r="AQ25" s="72"/>
      <c r="AR25" s="72"/>
    </row>
    <row r="26" spans="1:44" customFormat="1" x14ac:dyDescent="0.55000000000000004">
      <c r="A26" s="72"/>
      <c r="B26" s="72"/>
      <c r="C26" s="7" t="s">
        <v>181</v>
      </c>
      <c r="D26" s="7" t="s">
        <v>588</v>
      </c>
      <c r="E26" s="1">
        <f t="shared" si="0"/>
        <v>0.12919999999999998</v>
      </c>
      <c r="F26" s="1">
        <f t="shared" si="1"/>
        <v>0.25906249999999997</v>
      </c>
      <c r="G26" s="1">
        <f t="shared" si="2"/>
        <v>1.0666666666666667</v>
      </c>
      <c r="H26" s="1">
        <f t="shared" si="3"/>
        <v>5.0460000000000005E-2</v>
      </c>
      <c r="I26" s="1" t="e">
        <f t="shared" si="4"/>
        <v>#VALUE!</v>
      </c>
      <c r="J26" s="1">
        <f t="shared" si="5"/>
        <v>1.468</v>
      </c>
      <c r="K26" s="1">
        <f t="shared" si="6"/>
        <v>0.2036</v>
      </c>
      <c r="L26" s="1">
        <f t="shared" si="7"/>
        <v>5.3200000000000004E-2</v>
      </c>
      <c r="M26" s="1">
        <f t="shared" si="8"/>
        <v>5.5999999999999999E-3</v>
      </c>
      <c r="N26" s="1" t="e">
        <f t="shared" si="9"/>
        <v>#VALUE!</v>
      </c>
      <c r="O26" s="1">
        <f t="shared" si="10"/>
        <v>0.23999999999999996</v>
      </c>
      <c r="P26" s="1">
        <f t="shared" si="11"/>
        <v>1.6299999999999999E-2</v>
      </c>
      <c r="Q26" s="1">
        <f t="shared" si="12"/>
        <v>3.7083333333333336E-2</v>
      </c>
      <c r="R26" s="1" t="e">
        <f t="shared" si="13"/>
        <v>#VALUE!</v>
      </c>
      <c r="S26" s="1">
        <f t="shared" si="14"/>
        <v>2.0000000000000001E-4</v>
      </c>
      <c r="T26" s="1" t="e">
        <f t="shared" si="15"/>
        <v>#VALUE!</v>
      </c>
      <c r="U26" s="1">
        <f t="shared" si="16"/>
        <v>3.6999999999999998E-2</v>
      </c>
      <c r="V26" s="1" t="e">
        <f t="shared" si="17"/>
        <v>#VALUE!</v>
      </c>
      <c r="W26" s="1" t="e">
        <f t="shared" si="18"/>
        <v>#VALUE!</v>
      </c>
      <c r="X26" s="1" t="e">
        <f t="shared" si="19"/>
        <v>#VALUE!</v>
      </c>
      <c r="Y26" s="1" t="e">
        <f t="shared" si="20"/>
        <v>#VALUE!</v>
      </c>
      <c r="Z26" s="1" t="e">
        <f t="shared" si="21"/>
        <v>#VALUE!</v>
      </c>
      <c r="AA26" s="1">
        <f t="shared" si="22"/>
        <v>2.5999999999999999E-3</v>
      </c>
      <c r="AC26" s="72"/>
      <c r="AD26" s="72"/>
      <c r="AE26" s="72"/>
      <c r="AF26" s="72"/>
      <c r="AI26" s="72"/>
      <c r="AJ26" s="72"/>
      <c r="AK26" s="72"/>
      <c r="AL26" s="72"/>
      <c r="AN26" s="72"/>
      <c r="AO26" s="72"/>
      <c r="AP26" s="72"/>
      <c r="AQ26" s="72"/>
      <c r="AR26" s="72"/>
    </row>
    <row r="27" spans="1:44" customFormat="1" x14ac:dyDescent="0.55000000000000004">
      <c r="A27" s="72"/>
      <c r="B27" s="72"/>
      <c r="C27" s="7" t="s">
        <v>182</v>
      </c>
      <c r="D27" s="7" t="s">
        <v>589</v>
      </c>
      <c r="E27" s="1">
        <f t="shared" si="0"/>
        <v>1.32E-2</v>
      </c>
      <c r="F27" s="1">
        <f t="shared" si="1"/>
        <v>0.12362500000000001</v>
      </c>
      <c r="G27" s="1">
        <f t="shared" si="2"/>
        <v>1.1333333333333335</v>
      </c>
      <c r="H27" s="1">
        <f t="shared" si="3"/>
        <v>0.14493999999999999</v>
      </c>
      <c r="I27" s="1" t="e">
        <f t="shared" si="4"/>
        <v>#VALUE!</v>
      </c>
      <c r="J27" s="1">
        <f t="shared" si="5"/>
        <v>1.5740000000000001</v>
      </c>
      <c r="K27" s="1">
        <f t="shared" si="6"/>
        <v>9.7420000000000007E-2</v>
      </c>
      <c r="L27" s="1">
        <f t="shared" si="7"/>
        <v>6.1939999999999995E-2</v>
      </c>
      <c r="M27" s="1">
        <f t="shared" si="8"/>
        <v>1.2665999999999999</v>
      </c>
      <c r="N27" s="1">
        <f t="shared" si="9"/>
        <v>1.4850000000000001</v>
      </c>
      <c r="O27" s="1">
        <f t="shared" si="10"/>
        <v>37.71</v>
      </c>
      <c r="P27" s="1">
        <f t="shared" si="11"/>
        <v>8.3000000000000004E-2</v>
      </c>
      <c r="Q27" s="1">
        <f t="shared" si="12"/>
        <v>2.7083333333333334E-2</v>
      </c>
      <c r="R27" s="1">
        <f t="shared" si="13"/>
        <v>0.89800000000000002</v>
      </c>
      <c r="S27" s="1">
        <f t="shared" si="14"/>
        <v>0.29065000000000002</v>
      </c>
      <c r="T27" s="1">
        <f t="shared" si="15"/>
        <v>0.21199999999999999</v>
      </c>
      <c r="U27" s="1">
        <f t="shared" si="16"/>
        <v>13.79</v>
      </c>
      <c r="V27" s="1">
        <f t="shared" si="17"/>
        <v>1.71875</v>
      </c>
      <c r="W27" s="1">
        <f t="shared" si="18"/>
        <v>2.5</v>
      </c>
      <c r="X27" s="1">
        <f t="shared" si="19"/>
        <v>9.3239999999999998</v>
      </c>
      <c r="Y27" s="1" t="e">
        <f t="shared" si="20"/>
        <v>#VALUE!</v>
      </c>
      <c r="Z27" s="1">
        <f t="shared" si="21"/>
        <v>1.4999999999999998E-2</v>
      </c>
      <c r="AA27" s="1">
        <f t="shared" si="22"/>
        <v>9.0400000000000008E-2</v>
      </c>
      <c r="AC27" s="72"/>
      <c r="AD27" s="72"/>
      <c r="AE27" s="72"/>
      <c r="AF27" s="72"/>
      <c r="AI27" s="72"/>
      <c r="AJ27" s="72"/>
      <c r="AK27" s="72"/>
      <c r="AL27" s="72"/>
      <c r="AN27" s="72"/>
      <c r="AO27" s="72"/>
      <c r="AP27" s="72"/>
      <c r="AQ27" s="72"/>
      <c r="AR27" s="72"/>
    </row>
    <row r="28" spans="1:44" customFormat="1" x14ac:dyDescent="0.55000000000000004">
      <c r="A28" s="72"/>
      <c r="B28" s="72"/>
      <c r="C28" s="7" t="s">
        <v>183</v>
      </c>
      <c r="D28" s="7" t="s">
        <v>590</v>
      </c>
      <c r="E28" s="1">
        <f t="shared" si="0"/>
        <v>1.3507999999999999E-2</v>
      </c>
      <c r="F28" s="1">
        <f t="shared" si="1"/>
        <v>0.10631249999999999</v>
      </c>
      <c r="G28" s="1">
        <f t="shared" si="2"/>
        <v>0.8</v>
      </c>
      <c r="H28" s="1">
        <f t="shared" si="3"/>
        <v>4.5919999999999996E-2</v>
      </c>
      <c r="I28" s="1" t="e">
        <f t="shared" si="4"/>
        <v>#VALUE!</v>
      </c>
      <c r="J28" s="1">
        <f t="shared" si="5"/>
        <v>1.5760000000000001</v>
      </c>
      <c r="K28" s="1">
        <f t="shared" si="6"/>
        <v>8.3830000000000002E-2</v>
      </c>
      <c r="L28" s="1">
        <f t="shared" si="7"/>
        <v>4.4840000000000005E-2</v>
      </c>
      <c r="M28" s="1">
        <f t="shared" si="8"/>
        <v>0.40099999999999997</v>
      </c>
      <c r="N28" s="1">
        <f t="shared" si="9"/>
        <v>0.60499999999999998</v>
      </c>
      <c r="O28" s="1">
        <f t="shared" si="10"/>
        <v>9.5699999999999985</v>
      </c>
      <c r="P28" s="1">
        <f t="shared" si="11"/>
        <v>4.3700000000000003E-2</v>
      </c>
      <c r="Q28" s="1">
        <f t="shared" si="12"/>
        <v>1.9583333333333335E-2</v>
      </c>
      <c r="R28" s="1">
        <f t="shared" si="13"/>
        <v>0.308</v>
      </c>
      <c r="S28" s="1">
        <f t="shared" si="14"/>
        <v>7.3649999999999993E-2</v>
      </c>
      <c r="T28" s="1">
        <f t="shared" si="15"/>
        <v>6.5999999999999989E-2</v>
      </c>
      <c r="U28" s="1">
        <f t="shared" si="16"/>
        <v>3.91</v>
      </c>
      <c r="V28" s="1">
        <f t="shared" si="17"/>
        <v>0.53400000000000003</v>
      </c>
      <c r="W28" s="1">
        <f t="shared" si="18"/>
        <v>0.48500000000000004</v>
      </c>
      <c r="X28" s="1">
        <f t="shared" si="19"/>
        <v>3.9539999999999997</v>
      </c>
      <c r="Y28" s="1" t="e">
        <f t="shared" si="20"/>
        <v>#VALUE!</v>
      </c>
      <c r="Z28" s="1" t="e">
        <f t="shared" si="21"/>
        <v>#VALUE!</v>
      </c>
      <c r="AA28" s="1">
        <f t="shared" si="22"/>
        <v>3.2800000000000003E-2</v>
      </c>
      <c r="AC28" s="72"/>
      <c r="AD28" s="72"/>
      <c r="AE28" s="72"/>
      <c r="AF28" s="72"/>
      <c r="AI28" s="72"/>
      <c r="AJ28" s="72"/>
      <c r="AK28" s="72"/>
      <c r="AL28" s="72"/>
      <c r="AN28" s="72"/>
      <c r="AO28" s="72"/>
      <c r="AP28" s="72"/>
      <c r="AQ28" s="72"/>
      <c r="AR28" s="72"/>
    </row>
    <row r="29" spans="1:44" customFormat="1" x14ac:dyDescent="0.55000000000000004">
      <c r="A29" s="72"/>
      <c r="B29" s="72"/>
      <c r="C29" s="7" t="s">
        <v>185</v>
      </c>
      <c r="D29" s="7" t="s">
        <v>591</v>
      </c>
      <c r="E29" s="1">
        <f t="shared" si="0"/>
        <v>1.0307999999999999E-2</v>
      </c>
      <c r="F29" s="1">
        <f t="shared" si="1"/>
        <v>0.1175625</v>
      </c>
      <c r="G29" s="1">
        <f t="shared" si="2"/>
        <v>1.2</v>
      </c>
      <c r="H29" s="1">
        <f t="shared" si="3"/>
        <v>0.14513999999999999</v>
      </c>
      <c r="I29" s="1" t="e">
        <f t="shared" si="4"/>
        <v>#VALUE!</v>
      </c>
      <c r="J29" s="1">
        <f t="shared" si="5"/>
        <v>1.6239999999999999</v>
      </c>
      <c r="K29" s="1">
        <f t="shared" si="6"/>
        <v>9.2659999999999992E-2</v>
      </c>
      <c r="L29" s="1">
        <f t="shared" si="7"/>
        <v>5.8180000000000003E-2</v>
      </c>
      <c r="M29" s="1">
        <f t="shared" si="8"/>
        <v>1.4747999999999999</v>
      </c>
      <c r="N29" s="1">
        <f t="shared" si="9"/>
        <v>1.46</v>
      </c>
      <c r="O29" s="1">
        <f t="shared" si="10"/>
        <v>37.519999999999996</v>
      </c>
      <c r="P29" s="1">
        <f t="shared" si="11"/>
        <v>9.5500000000000002E-2</v>
      </c>
      <c r="Q29" s="1">
        <f t="shared" si="12"/>
        <v>2.2083333333333333E-2</v>
      </c>
      <c r="R29" s="1">
        <f t="shared" si="13"/>
        <v>1.5980000000000001</v>
      </c>
      <c r="S29" s="1">
        <f t="shared" si="14"/>
        <v>0.47735</v>
      </c>
      <c r="T29" s="1">
        <f t="shared" si="15"/>
        <v>0.24</v>
      </c>
      <c r="U29" s="1">
        <f t="shared" si="16"/>
        <v>17.46</v>
      </c>
      <c r="V29" s="1">
        <f t="shared" si="17"/>
        <v>2.4412500000000001</v>
      </c>
      <c r="W29" s="1">
        <f t="shared" si="18"/>
        <v>2.7450000000000001</v>
      </c>
      <c r="X29" s="1">
        <f t="shared" si="19"/>
        <v>13.2</v>
      </c>
      <c r="Y29" s="1">
        <f t="shared" si="20"/>
        <v>0.22999999999999998</v>
      </c>
      <c r="Z29" s="1" t="e">
        <f t="shared" si="21"/>
        <v>#VALUE!</v>
      </c>
      <c r="AA29" s="1">
        <f t="shared" si="22"/>
        <v>0.15840000000000001</v>
      </c>
      <c r="AC29" s="72"/>
      <c r="AD29" s="72"/>
      <c r="AE29" s="72"/>
      <c r="AF29" s="72"/>
      <c r="AI29" s="72"/>
      <c r="AJ29" s="72"/>
      <c r="AK29" s="72"/>
      <c r="AL29" s="72"/>
      <c r="AN29" s="72"/>
      <c r="AO29" s="72"/>
      <c r="AP29" s="72"/>
      <c r="AQ29" s="72"/>
      <c r="AR29" s="72"/>
    </row>
    <row r="30" spans="1:44" customFormat="1" x14ac:dyDescent="0.55000000000000004">
      <c r="A30" s="72"/>
      <c r="B30" s="72"/>
      <c r="C30" s="7" t="s">
        <v>186</v>
      </c>
      <c r="D30" s="7" t="s">
        <v>592</v>
      </c>
      <c r="E30" s="1">
        <f t="shared" si="0"/>
        <v>0.23111999999999999</v>
      </c>
      <c r="F30" s="1">
        <f t="shared" si="1"/>
        <v>0.59068750000000003</v>
      </c>
      <c r="G30" s="1" t="e">
        <f t="shared" si="2"/>
        <v>#VALUE!</v>
      </c>
      <c r="H30" s="1" t="e">
        <f t="shared" si="3"/>
        <v>#VALUE!</v>
      </c>
      <c r="I30" s="1" t="e">
        <f t="shared" si="4"/>
        <v>#VALUE!</v>
      </c>
      <c r="J30" s="1">
        <f t="shared" si="5"/>
        <v>1.784</v>
      </c>
      <c r="K30" s="1">
        <f t="shared" si="6"/>
        <v>0.46360000000000001</v>
      </c>
      <c r="L30" s="1">
        <f t="shared" si="7"/>
        <v>0.57640000000000002</v>
      </c>
      <c r="M30" s="1">
        <f t="shared" si="8"/>
        <v>2.4000000000000002E-3</v>
      </c>
      <c r="N30" s="1" t="e">
        <f t="shared" si="9"/>
        <v>#VALUE!</v>
      </c>
      <c r="O30" s="1">
        <f t="shared" si="10"/>
        <v>0.05</v>
      </c>
      <c r="P30" s="1">
        <f t="shared" si="11"/>
        <v>7.5700000000000003E-2</v>
      </c>
      <c r="Q30" s="1">
        <f t="shared" si="12"/>
        <v>6.4166666666666664E-2</v>
      </c>
      <c r="R30" s="1" t="e">
        <f t="shared" si="13"/>
        <v>#VALUE!</v>
      </c>
      <c r="S30" s="1">
        <f t="shared" si="14"/>
        <v>2.9999999999999997E-4</v>
      </c>
      <c r="T30" s="1" t="e">
        <f t="shared" si="15"/>
        <v>#VALUE!</v>
      </c>
      <c r="U30" s="1">
        <f t="shared" si="16"/>
        <v>4.4999999999999998E-2</v>
      </c>
      <c r="V30" s="1">
        <f t="shared" si="17"/>
        <v>1.7499999999999998E-2</v>
      </c>
      <c r="W30" s="1" t="e">
        <f t="shared" si="18"/>
        <v>#VALUE!</v>
      </c>
      <c r="X30" s="1" t="e">
        <f t="shared" si="19"/>
        <v>#VALUE!</v>
      </c>
      <c r="Y30" s="1" t="e">
        <f t="shared" si="20"/>
        <v>#VALUE!</v>
      </c>
      <c r="Z30" s="1">
        <f t="shared" si="21"/>
        <v>2.5000000000000001E-2</v>
      </c>
      <c r="AA30" s="1">
        <f t="shared" si="22"/>
        <v>2.8E-3</v>
      </c>
      <c r="AC30" s="72"/>
      <c r="AD30" s="72"/>
      <c r="AE30" s="72"/>
      <c r="AF30" s="72"/>
      <c r="AI30" s="72"/>
      <c r="AJ30" s="72"/>
      <c r="AK30" s="72"/>
      <c r="AL30" s="72"/>
      <c r="AN30" s="72"/>
      <c r="AO30" s="72"/>
      <c r="AP30" s="72"/>
      <c r="AQ30" s="72"/>
      <c r="AR30" s="72"/>
    </row>
    <row r="31" spans="1:44" customFormat="1" x14ac:dyDescent="0.55000000000000004">
      <c r="A31" s="72"/>
      <c r="B31" s="72"/>
      <c r="C31" s="7" t="s">
        <v>187</v>
      </c>
      <c r="D31" s="7" t="s">
        <v>593</v>
      </c>
      <c r="E31" s="1">
        <f t="shared" si="0"/>
        <v>1.1316000000000001E-2</v>
      </c>
      <c r="F31" s="1">
        <f t="shared" si="1"/>
        <v>0.12368750000000001</v>
      </c>
      <c r="G31" s="1">
        <f t="shared" si="2"/>
        <v>1.4</v>
      </c>
      <c r="H31" s="1">
        <f t="shared" si="3"/>
        <v>0.16238</v>
      </c>
      <c r="I31" s="1">
        <f t="shared" si="4"/>
        <v>2.7333333333333334E-2</v>
      </c>
      <c r="J31" s="1">
        <f t="shared" si="5"/>
        <v>1.5699999999999998</v>
      </c>
      <c r="K31" s="1">
        <f t="shared" si="6"/>
        <v>9.7450000000000009E-2</v>
      </c>
      <c r="L31" s="1">
        <f t="shared" si="7"/>
        <v>6.4319999999999988E-2</v>
      </c>
      <c r="M31" s="1">
        <f t="shared" si="8"/>
        <v>1.6184000000000001</v>
      </c>
      <c r="N31" s="1">
        <f t="shared" si="9"/>
        <v>1.68</v>
      </c>
      <c r="O31" s="1">
        <f t="shared" si="10"/>
        <v>43.449999999999996</v>
      </c>
      <c r="P31" s="1">
        <f t="shared" si="11"/>
        <v>0.1045</v>
      </c>
      <c r="Q31" s="1">
        <f t="shared" si="12"/>
        <v>2.5833333333333333E-2</v>
      </c>
      <c r="R31" s="1">
        <f t="shared" si="13"/>
        <v>1.9019999999999999</v>
      </c>
      <c r="S31" s="1">
        <f t="shared" si="14"/>
        <v>0.50549999999999995</v>
      </c>
      <c r="T31" s="1">
        <f t="shared" si="15"/>
        <v>0.27199999999999996</v>
      </c>
      <c r="U31" s="1">
        <f t="shared" si="16"/>
        <v>19.86</v>
      </c>
      <c r="V31" s="1">
        <f t="shared" si="17"/>
        <v>2.6749999999999998</v>
      </c>
      <c r="W31" s="1">
        <f t="shared" si="18"/>
        <v>2.5300000000000002</v>
      </c>
      <c r="X31" s="1">
        <f t="shared" si="19"/>
        <v>14.672000000000001</v>
      </c>
      <c r="Y31" s="1">
        <f t="shared" si="20"/>
        <v>0.255</v>
      </c>
      <c r="Z31" s="1" t="e">
        <f t="shared" si="21"/>
        <v>#VALUE!</v>
      </c>
      <c r="AA31" s="1">
        <f t="shared" si="22"/>
        <v>0.18260000000000001</v>
      </c>
      <c r="AC31" s="72"/>
      <c r="AD31" s="72"/>
      <c r="AE31" s="72"/>
      <c r="AF31" s="72"/>
      <c r="AI31" s="72"/>
      <c r="AJ31" s="72"/>
      <c r="AK31" s="72"/>
      <c r="AL31" s="72"/>
      <c r="AN31" s="72"/>
      <c r="AO31" s="72"/>
      <c r="AP31" s="72"/>
      <c r="AQ31" s="72"/>
      <c r="AR31" s="72"/>
    </row>
    <row r="32" spans="1:44" customFormat="1" x14ac:dyDescent="0.55000000000000004">
      <c r="A32" s="72"/>
      <c r="B32" s="72"/>
      <c r="C32" s="7" t="s">
        <v>189</v>
      </c>
      <c r="D32" s="7" t="s">
        <v>594</v>
      </c>
      <c r="E32" s="1">
        <f t="shared" si="0"/>
        <v>2.2187999999999999E-2</v>
      </c>
      <c r="F32" s="1">
        <f t="shared" si="1"/>
        <v>0.1330625</v>
      </c>
      <c r="G32" s="1">
        <f t="shared" si="2"/>
        <v>1</v>
      </c>
      <c r="H32" s="1">
        <f t="shared" si="3"/>
        <v>0.13406000000000001</v>
      </c>
      <c r="I32" s="1" t="e">
        <f t="shared" si="4"/>
        <v>#VALUE!</v>
      </c>
      <c r="J32" s="1">
        <f t="shared" si="5"/>
        <v>1.6160000000000001</v>
      </c>
      <c r="K32" s="1">
        <f t="shared" si="6"/>
        <v>0.10479999999999999</v>
      </c>
      <c r="L32" s="1">
        <f t="shared" si="7"/>
        <v>6.9180000000000005E-2</v>
      </c>
      <c r="M32" s="1">
        <f t="shared" si="8"/>
        <v>0.96920000000000006</v>
      </c>
      <c r="N32" s="1">
        <f t="shared" si="9"/>
        <v>1.1400000000000001</v>
      </c>
      <c r="O32" s="1">
        <f t="shared" si="10"/>
        <v>25.269999999999996</v>
      </c>
      <c r="P32" s="1">
        <f t="shared" si="11"/>
        <v>7.1499999999999994E-2</v>
      </c>
      <c r="Q32" s="1">
        <f t="shared" si="12"/>
        <v>2.416666666666667E-2</v>
      </c>
      <c r="R32" s="1">
        <f t="shared" si="13"/>
        <v>0.63200000000000001</v>
      </c>
      <c r="S32" s="1">
        <f t="shared" si="14"/>
        <v>0.18784999999999999</v>
      </c>
      <c r="T32" s="1">
        <f t="shared" si="15"/>
        <v>0.15</v>
      </c>
      <c r="U32" s="1">
        <f t="shared" si="16"/>
        <v>10.039999999999999</v>
      </c>
      <c r="V32" s="1">
        <f t="shared" si="17"/>
        <v>1.2867500000000001</v>
      </c>
      <c r="W32" s="1">
        <f t="shared" si="18"/>
        <v>1.8099999999999998</v>
      </c>
      <c r="X32" s="1">
        <f t="shared" si="19"/>
        <v>6.9720000000000004</v>
      </c>
      <c r="Y32" s="1" t="e">
        <f t="shared" si="20"/>
        <v>#VALUE!</v>
      </c>
      <c r="Z32" s="1" t="e">
        <f t="shared" si="21"/>
        <v>#VALUE!</v>
      </c>
      <c r="AA32" s="1">
        <f t="shared" si="22"/>
        <v>6.6000000000000003E-2</v>
      </c>
      <c r="AC32" s="72"/>
      <c r="AD32" s="72"/>
      <c r="AE32" s="72"/>
      <c r="AF32" s="72"/>
      <c r="AI32" s="72"/>
      <c r="AJ32" s="72"/>
      <c r="AK32" s="72"/>
      <c r="AL32" s="72"/>
      <c r="AN32" s="72"/>
      <c r="AO32" s="72"/>
      <c r="AP32" s="72"/>
      <c r="AQ32" s="72"/>
      <c r="AR32" s="72"/>
    </row>
    <row r="33" spans="1:44" customFormat="1" x14ac:dyDescent="0.55000000000000004">
      <c r="A33" s="72"/>
      <c r="B33" s="72"/>
      <c r="C33" s="7" t="s">
        <v>190</v>
      </c>
      <c r="D33" s="7" t="s">
        <v>595</v>
      </c>
      <c r="E33" s="1">
        <f t="shared" si="0"/>
        <v>0.37651999999999997</v>
      </c>
      <c r="F33" s="1">
        <f t="shared" si="1"/>
        <v>0.40787499999999999</v>
      </c>
      <c r="G33" s="1">
        <f t="shared" si="2"/>
        <v>0.8</v>
      </c>
      <c r="H33" s="1">
        <f t="shared" si="3"/>
        <v>9.1980000000000006E-2</v>
      </c>
      <c r="I33" s="1" t="e">
        <f t="shared" si="4"/>
        <v>#VALUE!</v>
      </c>
      <c r="J33" s="1">
        <f t="shared" si="5"/>
        <v>1.52</v>
      </c>
      <c r="K33" s="1">
        <f t="shared" si="6"/>
        <v>0.32030000000000003</v>
      </c>
      <c r="L33" s="1">
        <f t="shared" si="7"/>
        <v>0.12082</v>
      </c>
      <c r="M33" s="1">
        <f t="shared" si="8"/>
        <v>0.79020000000000001</v>
      </c>
      <c r="N33" s="1">
        <f t="shared" si="9"/>
        <v>1.0349999999999999</v>
      </c>
      <c r="O33" s="1">
        <f t="shared" si="10"/>
        <v>16.88</v>
      </c>
      <c r="P33" s="1">
        <f t="shared" si="11"/>
        <v>6.8699999999999997E-2</v>
      </c>
      <c r="Q33" s="1">
        <f t="shared" si="12"/>
        <v>4.4999999999999998E-2</v>
      </c>
      <c r="R33" s="1">
        <f t="shared" si="13"/>
        <v>0.438</v>
      </c>
      <c r="S33" s="1">
        <f t="shared" si="14"/>
        <v>0.15709999999999999</v>
      </c>
      <c r="T33" s="1">
        <f t="shared" si="15"/>
        <v>0.12</v>
      </c>
      <c r="U33" s="1">
        <f t="shared" si="16"/>
        <v>7.4219999999999997</v>
      </c>
      <c r="V33" s="1">
        <f t="shared" si="17"/>
        <v>1.1762499999999998</v>
      </c>
      <c r="W33" s="1">
        <f t="shared" si="18"/>
        <v>1.33</v>
      </c>
      <c r="X33" s="1">
        <f t="shared" si="19"/>
        <v>5.4779999999999989</v>
      </c>
      <c r="Y33" s="1" t="e">
        <f t="shared" si="20"/>
        <v>#VALUE!</v>
      </c>
      <c r="Z33" s="1">
        <f t="shared" si="21"/>
        <v>1.4999999999999998E-2</v>
      </c>
      <c r="AA33" s="1">
        <f t="shared" si="22"/>
        <v>5.16E-2</v>
      </c>
      <c r="AC33" s="72"/>
      <c r="AD33" s="72"/>
      <c r="AE33" s="72"/>
      <c r="AF33" s="72"/>
      <c r="AI33" s="72"/>
      <c r="AJ33" s="72"/>
      <c r="AK33" s="72"/>
      <c r="AL33" s="72"/>
      <c r="AN33" s="72"/>
      <c r="AO33" s="72"/>
      <c r="AP33" s="72"/>
      <c r="AQ33" s="72"/>
      <c r="AR33" s="72"/>
    </row>
    <row r="34" spans="1:44" customFormat="1" x14ac:dyDescent="0.55000000000000004">
      <c r="A34" s="72"/>
      <c r="B34" s="72"/>
      <c r="C34" s="7" t="s">
        <v>191</v>
      </c>
      <c r="D34" s="7" t="s">
        <v>596</v>
      </c>
      <c r="E34" s="1">
        <f t="shared" si="0"/>
        <v>1.0508E-2</v>
      </c>
      <c r="F34" s="1">
        <f t="shared" si="1"/>
        <v>0.12456250000000001</v>
      </c>
      <c r="G34" s="1">
        <f t="shared" si="2"/>
        <v>1.5333333333333334</v>
      </c>
      <c r="H34" s="1">
        <f t="shared" si="3"/>
        <v>0.10901999999999999</v>
      </c>
      <c r="I34" s="1" t="e">
        <f t="shared" si="4"/>
        <v>#VALUE!</v>
      </c>
      <c r="J34" s="1">
        <f t="shared" si="5"/>
        <v>1.6019999999999999</v>
      </c>
      <c r="K34" s="1">
        <f t="shared" si="6"/>
        <v>9.8180000000000003E-2</v>
      </c>
      <c r="L34" s="1">
        <f t="shared" si="7"/>
        <v>6.7540000000000003E-2</v>
      </c>
      <c r="M34" s="1">
        <f t="shared" si="8"/>
        <v>1.9026000000000001</v>
      </c>
      <c r="N34" s="1">
        <f t="shared" si="9"/>
        <v>2.0949999999999998</v>
      </c>
      <c r="O34" s="1">
        <f t="shared" si="10"/>
        <v>81.83</v>
      </c>
      <c r="P34" s="1">
        <f t="shared" si="11"/>
        <v>9.2399999999999996E-2</v>
      </c>
      <c r="Q34" s="1">
        <f t="shared" si="12"/>
        <v>2.6666666666666668E-2</v>
      </c>
      <c r="R34" s="1">
        <f t="shared" si="13"/>
        <v>2.052</v>
      </c>
      <c r="S34" s="1">
        <f t="shared" si="14"/>
        <v>0.54449999999999998</v>
      </c>
      <c r="T34" s="1">
        <f t="shared" si="15"/>
        <v>0.32</v>
      </c>
      <c r="U34" s="1">
        <f t="shared" si="16"/>
        <v>25.09</v>
      </c>
      <c r="V34" s="1">
        <f t="shared" si="17"/>
        <v>2.65</v>
      </c>
      <c r="W34" s="1">
        <f t="shared" si="18"/>
        <v>3.2650000000000001</v>
      </c>
      <c r="X34" s="1">
        <f t="shared" si="19"/>
        <v>15.985999999999999</v>
      </c>
      <c r="Y34" s="1" t="e">
        <f t="shared" si="20"/>
        <v>#VALUE!</v>
      </c>
      <c r="Z34" s="1">
        <f t="shared" si="21"/>
        <v>1.4999999999999998E-2</v>
      </c>
      <c r="AA34" s="1">
        <f t="shared" si="22"/>
        <v>0.19739999999999999</v>
      </c>
      <c r="AC34" s="72"/>
      <c r="AD34" s="72"/>
      <c r="AE34" s="72"/>
      <c r="AF34" s="72"/>
      <c r="AI34" s="72"/>
      <c r="AJ34" s="72"/>
      <c r="AK34" s="72"/>
      <c r="AL34" s="72"/>
      <c r="AN34" s="72"/>
      <c r="AO34" s="72"/>
      <c r="AP34" s="72"/>
      <c r="AQ34" s="72"/>
      <c r="AR34" s="72"/>
    </row>
    <row r="35" spans="1:44" customFormat="1" x14ac:dyDescent="0.55000000000000004">
      <c r="A35" s="72"/>
      <c r="B35" s="72"/>
      <c r="C35" s="7" t="s">
        <v>193</v>
      </c>
      <c r="D35" s="7" t="s">
        <v>597</v>
      </c>
      <c r="E35" s="1">
        <f t="shared" si="0"/>
        <v>10.875999999999999</v>
      </c>
      <c r="F35" s="1">
        <f t="shared" si="1"/>
        <v>5.9353750000000005</v>
      </c>
      <c r="G35" s="1">
        <f t="shared" si="2"/>
        <v>1.6</v>
      </c>
      <c r="H35" s="1">
        <f t="shared" si="3"/>
        <v>4.6679999999999999E-2</v>
      </c>
      <c r="I35" s="1" t="e">
        <f t="shared" si="4"/>
        <v>#VALUE!</v>
      </c>
      <c r="J35" s="1">
        <f t="shared" si="5"/>
        <v>1.46</v>
      </c>
      <c r="K35" s="1">
        <f t="shared" si="6"/>
        <v>4.6360000000000001</v>
      </c>
      <c r="L35" s="1">
        <f t="shared" si="7"/>
        <v>0.70320000000000005</v>
      </c>
      <c r="M35" s="1">
        <f t="shared" si="8"/>
        <v>0.10880000000000001</v>
      </c>
      <c r="N35" s="1">
        <f t="shared" si="9"/>
        <v>0.11</v>
      </c>
      <c r="O35" s="1">
        <f t="shared" si="10"/>
        <v>7.96</v>
      </c>
      <c r="P35" s="1">
        <f t="shared" si="11"/>
        <v>0.17499999999999999</v>
      </c>
      <c r="Q35" s="1">
        <f t="shared" si="12"/>
        <v>0.32208333333333333</v>
      </c>
      <c r="R35" s="1">
        <f t="shared" si="13"/>
        <v>6.8000000000000005E-2</v>
      </c>
      <c r="S35" s="1">
        <f t="shared" si="14"/>
        <v>6.4999999999999997E-3</v>
      </c>
      <c r="T35" s="1">
        <f t="shared" si="15"/>
        <v>2.5999999999999999E-2</v>
      </c>
      <c r="U35" s="1">
        <f t="shared" si="16"/>
        <v>1.1890000000000001</v>
      </c>
      <c r="V35" s="1">
        <f t="shared" si="17"/>
        <v>6.2350000000000003</v>
      </c>
      <c r="W35" s="1" t="e">
        <f t="shared" si="18"/>
        <v>#VALUE!</v>
      </c>
      <c r="X35" s="1">
        <f t="shared" si="19"/>
        <v>0.22399999999999998</v>
      </c>
      <c r="Y35" s="1" t="e">
        <f t="shared" si="20"/>
        <v>#VALUE!</v>
      </c>
      <c r="Z35" s="1">
        <f t="shared" si="21"/>
        <v>3.4999999999999996E-2</v>
      </c>
      <c r="AA35" s="1">
        <f t="shared" si="22"/>
        <v>5.1999999999999998E-3</v>
      </c>
      <c r="AC35" s="72"/>
      <c r="AD35" s="72"/>
      <c r="AE35" s="72"/>
      <c r="AF35" s="72"/>
      <c r="AI35" s="72"/>
      <c r="AJ35" s="72"/>
      <c r="AK35" s="72"/>
      <c r="AL35" s="72"/>
      <c r="AN35" s="72"/>
      <c r="AO35" s="72"/>
      <c r="AP35" s="72"/>
      <c r="AQ35" s="72"/>
      <c r="AR35" s="72"/>
    </row>
    <row r="36" spans="1:44" customFormat="1" x14ac:dyDescent="0.55000000000000004">
      <c r="A36" s="72"/>
      <c r="B36" s="72"/>
      <c r="C36" s="7" t="s">
        <v>194</v>
      </c>
      <c r="D36" s="7" t="s">
        <v>598</v>
      </c>
      <c r="E36" s="1">
        <f t="shared" si="0"/>
        <v>8.0640000000000001</v>
      </c>
      <c r="F36" s="1">
        <f t="shared" si="1"/>
        <v>4.3706312499999997</v>
      </c>
      <c r="G36" s="1">
        <f t="shared" si="2"/>
        <v>0.8</v>
      </c>
      <c r="H36" s="1">
        <f t="shared" si="3"/>
        <v>8.2379999999999995E-2</v>
      </c>
      <c r="I36" s="1" t="e">
        <f t="shared" si="4"/>
        <v>#VALUE!</v>
      </c>
      <c r="J36" s="1">
        <f t="shared" si="5"/>
        <v>1.268</v>
      </c>
      <c r="K36" s="1">
        <f t="shared" si="6"/>
        <v>3.496</v>
      </c>
      <c r="L36" s="1">
        <f t="shared" si="7"/>
        <v>0.66859999999999997</v>
      </c>
      <c r="M36" s="1">
        <f t="shared" si="8"/>
        <v>0.15279999999999999</v>
      </c>
      <c r="N36" s="1">
        <f t="shared" si="9"/>
        <v>0.7649999999999999</v>
      </c>
      <c r="O36" s="1">
        <f t="shared" si="10"/>
        <v>5.6</v>
      </c>
      <c r="P36" s="1">
        <f t="shared" si="11"/>
        <v>5.1400000000000001E-2</v>
      </c>
      <c r="Q36" s="1">
        <f t="shared" si="12"/>
        <v>0.26375000000000004</v>
      </c>
      <c r="R36" s="1">
        <f t="shared" si="13"/>
        <v>0.11199999999999999</v>
      </c>
      <c r="S36" s="1">
        <f t="shared" si="14"/>
        <v>1.9650000000000001E-2</v>
      </c>
      <c r="T36" s="1">
        <f t="shared" si="15"/>
        <v>2.5999999999999999E-2</v>
      </c>
      <c r="U36" s="1">
        <f t="shared" si="16"/>
        <v>1.3939999999999999</v>
      </c>
      <c r="V36" s="1">
        <f t="shared" si="17"/>
        <v>0.65424999999999989</v>
      </c>
      <c r="W36" s="1" t="e">
        <f t="shared" si="18"/>
        <v>#VALUE!</v>
      </c>
      <c r="X36" s="1">
        <f t="shared" si="19"/>
        <v>0.94</v>
      </c>
      <c r="Y36" s="1" t="e">
        <f t="shared" si="20"/>
        <v>#VALUE!</v>
      </c>
      <c r="Z36" s="1">
        <f t="shared" si="21"/>
        <v>2.5000000000000001E-2</v>
      </c>
      <c r="AA36" s="1">
        <f t="shared" si="22"/>
        <v>1.0199999999999999E-2</v>
      </c>
      <c r="AC36" s="72"/>
      <c r="AD36" s="72"/>
      <c r="AE36" s="72"/>
      <c r="AF36" s="72"/>
      <c r="AI36" s="72"/>
      <c r="AJ36" s="72"/>
      <c r="AK36" s="72"/>
      <c r="AL36" s="72"/>
      <c r="AN36" s="72"/>
      <c r="AO36" s="72"/>
      <c r="AP36" s="72"/>
      <c r="AQ36" s="72"/>
      <c r="AR36" s="72"/>
    </row>
    <row r="39" spans="1:44" customFormat="1" ht="28.5" x14ac:dyDescent="0.55000000000000004">
      <c r="A39" s="72"/>
      <c r="B39" s="72"/>
      <c r="C39" s="1"/>
      <c r="D39" s="134" t="s">
        <v>521</v>
      </c>
      <c r="E39" s="136" t="s">
        <v>602</v>
      </c>
      <c r="F39" s="149" t="s">
        <v>603</v>
      </c>
      <c r="G39" s="138" t="s">
        <v>605</v>
      </c>
      <c r="H39" s="138" t="s">
        <v>607</v>
      </c>
      <c r="I39" s="136" t="s">
        <v>608</v>
      </c>
      <c r="J39" s="150" t="s">
        <v>609</v>
      </c>
      <c r="K39" s="151" t="s">
        <v>610</v>
      </c>
      <c r="L39" s="136" t="s">
        <v>611</v>
      </c>
      <c r="M39" s="136" t="s">
        <v>612</v>
      </c>
      <c r="N39" s="138" t="s">
        <v>613</v>
      </c>
      <c r="O39" s="136" t="s">
        <v>614</v>
      </c>
      <c r="P39" s="136" t="s">
        <v>615</v>
      </c>
      <c r="Q39" s="136" t="s">
        <v>616</v>
      </c>
      <c r="R39" s="136" t="s">
        <v>617</v>
      </c>
      <c r="S39" s="136" t="s">
        <v>618</v>
      </c>
      <c r="T39" s="136" t="s">
        <v>620</v>
      </c>
      <c r="U39" s="136" t="s">
        <v>621</v>
      </c>
      <c r="V39" s="136" t="s">
        <v>624</v>
      </c>
      <c r="W39" s="136" t="s">
        <v>625</v>
      </c>
      <c r="X39" s="136" t="s">
        <v>627</v>
      </c>
      <c r="Y39" s="136" t="s">
        <v>628</v>
      </c>
      <c r="Z39" s="138" t="s">
        <v>629</v>
      </c>
      <c r="AA39" s="136" t="s">
        <v>630</v>
      </c>
      <c r="AC39" s="72"/>
      <c r="AD39" s="72"/>
      <c r="AE39" s="72"/>
      <c r="AF39" s="72"/>
      <c r="AI39" s="72"/>
      <c r="AJ39" s="72"/>
      <c r="AK39" s="72"/>
      <c r="AL39" s="72"/>
      <c r="AN39" s="72"/>
      <c r="AO39" s="72"/>
      <c r="AP39" s="72"/>
      <c r="AQ39" s="72"/>
      <c r="AR39" s="72"/>
    </row>
    <row r="40" spans="1:44" customFormat="1" x14ac:dyDescent="0.55000000000000004">
      <c r="A40" s="72"/>
      <c r="B40" s="72"/>
      <c r="C40" s="7" t="s">
        <v>178</v>
      </c>
      <c r="D40" s="7" t="s">
        <v>585</v>
      </c>
      <c r="E40" s="1">
        <v>5.28E-2</v>
      </c>
      <c r="F40" s="1">
        <v>0.27968749999999998</v>
      </c>
      <c r="G40" s="1">
        <v>1.8000000000000003</v>
      </c>
      <c r="H40" s="1">
        <v>0.2014</v>
      </c>
      <c r="I40" s="1" t="e">
        <v>#VALUE!</v>
      </c>
      <c r="J40" s="1">
        <v>1.48</v>
      </c>
      <c r="K40" s="1">
        <v>0.21980000000000002</v>
      </c>
      <c r="L40" s="1">
        <v>0.10922</v>
      </c>
      <c r="M40" s="1">
        <v>0.74399999999999999</v>
      </c>
      <c r="N40" s="1">
        <v>1.925</v>
      </c>
      <c r="O40" s="1">
        <v>16.809999999999999</v>
      </c>
      <c r="P40" s="1">
        <v>7.1900000000000006E-2</v>
      </c>
      <c r="Q40" s="1">
        <v>3.4583333333333334E-2</v>
      </c>
      <c r="R40" s="1">
        <v>0.42</v>
      </c>
      <c r="S40" s="1">
        <v>0.11385000000000001</v>
      </c>
      <c r="T40" s="1">
        <v>0.13199999999999998</v>
      </c>
      <c r="U40" s="1">
        <v>8.593</v>
      </c>
      <c r="V40" s="1">
        <v>1.1020000000000001</v>
      </c>
      <c r="W40" s="1">
        <v>0.63</v>
      </c>
      <c r="X40" s="1">
        <v>7.93</v>
      </c>
      <c r="Y40" s="1" t="e">
        <v>#VALUE!</v>
      </c>
      <c r="Z40" s="1" t="e">
        <v>#VALUE!</v>
      </c>
      <c r="AA40" s="1">
        <v>6.4200000000000007E-2</v>
      </c>
      <c r="AC40" s="72"/>
      <c r="AD40" s="72"/>
      <c r="AE40" s="72"/>
      <c r="AF40" s="72"/>
      <c r="AI40" s="72"/>
      <c r="AJ40" s="72"/>
      <c r="AK40" s="72"/>
      <c r="AL40" s="72"/>
      <c r="AN40" s="72"/>
      <c r="AO40" s="72"/>
      <c r="AP40" s="72"/>
      <c r="AQ40" s="72"/>
      <c r="AR40" s="72"/>
    </row>
    <row r="41" spans="1:44" customFormat="1" x14ac:dyDescent="0.55000000000000004">
      <c r="A41" s="72"/>
      <c r="B41" s="72"/>
      <c r="C41" s="7" t="s">
        <v>179</v>
      </c>
      <c r="D41" s="7" t="s">
        <v>586</v>
      </c>
      <c r="E41" s="1">
        <v>4.6840000000000007E-2</v>
      </c>
      <c r="F41" s="1">
        <v>0.18881250000000002</v>
      </c>
      <c r="G41" s="1">
        <v>0.8666666666666667</v>
      </c>
      <c r="H41" s="1">
        <v>0.10534</v>
      </c>
      <c r="I41" s="1" t="e">
        <v>#VALUE!</v>
      </c>
      <c r="J41" s="1">
        <v>1.544</v>
      </c>
      <c r="K41" s="1">
        <v>0.14859999999999998</v>
      </c>
      <c r="L41" s="1">
        <v>0.10516</v>
      </c>
      <c r="M41" s="1">
        <v>0.88859999999999995</v>
      </c>
      <c r="N41" s="1">
        <v>2.2399999999999998</v>
      </c>
      <c r="O41" s="1">
        <v>19.55</v>
      </c>
      <c r="P41" s="1">
        <v>7.4999999999999997E-2</v>
      </c>
      <c r="Q41" s="1">
        <v>3.3750000000000002E-2</v>
      </c>
      <c r="R41" s="1">
        <v>0.438</v>
      </c>
      <c r="S41" s="1">
        <v>0.11955</v>
      </c>
      <c r="T41" s="1">
        <v>0.14199999999999999</v>
      </c>
      <c r="U41" s="1">
        <v>8.9949999999999992</v>
      </c>
      <c r="V41" s="1">
        <v>1.08375</v>
      </c>
      <c r="W41" s="1">
        <v>0.81499999999999995</v>
      </c>
      <c r="X41" s="1">
        <v>8.1379999999999999</v>
      </c>
      <c r="Y41" s="1" t="e">
        <v>#VALUE!</v>
      </c>
      <c r="Z41" s="1">
        <v>1.4999999999999998E-2</v>
      </c>
      <c r="AA41" s="1">
        <v>6.5000000000000002E-2</v>
      </c>
      <c r="AC41" s="72"/>
      <c r="AD41" s="72"/>
      <c r="AE41" s="72"/>
      <c r="AF41" s="72"/>
      <c r="AI41" s="72"/>
      <c r="AJ41" s="72"/>
      <c r="AK41" s="72"/>
      <c r="AL41" s="72"/>
      <c r="AN41" s="72"/>
      <c r="AO41" s="72"/>
      <c r="AP41" s="72"/>
      <c r="AQ41" s="72"/>
      <c r="AR41" s="72"/>
    </row>
    <row r="42" spans="1:44" customFormat="1" x14ac:dyDescent="0.55000000000000004">
      <c r="A42" s="72"/>
      <c r="B42" s="72"/>
      <c r="C42" s="7" t="s">
        <v>180</v>
      </c>
      <c r="D42" s="7" t="s">
        <v>587</v>
      </c>
      <c r="E42" s="1">
        <v>0.71399999999999997</v>
      </c>
      <c r="F42" s="1">
        <v>0.91625000000000001</v>
      </c>
      <c r="G42" s="1">
        <v>0.66666666666666674</v>
      </c>
      <c r="H42" s="1" t="e">
        <v>#VALUE!</v>
      </c>
      <c r="I42" s="1" t="e">
        <v>#VALUE!</v>
      </c>
      <c r="J42" s="1">
        <v>1.198</v>
      </c>
      <c r="K42" s="1">
        <v>0.71879999999999999</v>
      </c>
      <c r="L42" s="1">
        <v>0.43360000000000004</v>
      </c>
      <c r="M42" s="1" t="e">
        <v>#VALUE!</v>
      </c>
      <c r="N42" s="1" t="e">
        <v>#VALUE!</v>
      </c>
      <c r="O42" s="1">
        <v>0.57999999999999996</v>
      </c>
      <c r="P42" s="1">
        <v>6.0199999999999997E-2</v>
      </c>
      <c r="Q42" s="1">
        <v>0.15541666666666668</v>
      </c>
      <c r="R42" s="1" t="e">
        <v>#VALUE!</v>
      </c>
      <c r="S42" s="1" t="e">
        <v>#VALUE!</v>
      </c>
      <c r="T42" s="1" t="e">
        <v>#VALUE!</v>
      </c>
      <c r="U42" s="1">
        <v>0.223</v>
      </c>
      <c r="V42" s="1">
        <v>0.60699999999999998</v>
      </c>
      <c r="W42" s="1" t="e">
        <v>#VALUE!</v>
      </c>
      <c r="X42" s="1" t="e">
        <v>#VALUE!</v>
      </c>
      <c r="Y42" s="1" t="e">
        <v>#VALUE!</v>
      </c>
      <c r="Z42" s="1">
        <v>3.4999999999999996E-2</v>
      </c>
      <c r="AA42" s="1" t="e">
        <v>#VALUE!</v>
      </c>
      <c r="AC42" s="72"/>
      <c r="AD42" s="72"/>
      <c r="AE42" s="72"/>
      <c r="AF42" s="72"/>
      <c r="AI42" s="72"/>
      <c r="AJ42" s="72"/>
      <c r="AK42" s="72"/>
      <c r="AL42" s="72"/>
      <c r="AN42" s="72"/>
      <c r="AO42" s="72"/>
      <c r="AP42" s="72"/>
      <c r="AQ42" s="72"/>
      <c r="AR42" s="72"/>
    </row>
    <row r="43" spans="1:44" customFormat="1" x14ac:dyDescent="0.55000000000000004">
      <c r="A43" s="72"/>
      <c r="B43" s="72"/>
      <c r="C43" s="7" t="s">
        <v>181</v>
      </c>
      <c r="D43" s="7" t="s">
        <v>588</v>
      </c>
      <c r="E43" s="1">
        <v>0.12919999999999998</v>
      </c>
      <c r="F43" s="1">
        <v>0.25906249999999997</v>
      </c>
      <c r="G43" s="1">
        <v>1.0666666666666667</v>
      </c>
      <c r="H43" s="1">
        <v>5.0460000000000005E-2</v>
      </c>
      <c r="I43" s="1" t="e">
        <v>#VALUE!</v>
      </c>
      <c r="J43" s="1">
        <v>1.468</v>
      </c>
      <c r="K43" s="1">
        <v>0.2036</v>
      </c>
      <c r="L43" s="1">
        <v>5.3200000000000004E-2</v>
      </c>
      <c r="M43" s="1">
        <v>5.5999999999999999E-3</v>
      </c>
      <c r="N43" s="1" t="e">
        <v>#VALUE!</v>
      </c>
      <c r="O43" s="1">
        <v>0.23999999999999996</v>
      </c>
      <c r="P43" s="1">
        <v>1.6299999999999999E-2</v>
      </c>
      <c r="Q43" s="1">
        <v>3.7083333333333336E-2</v>
      </c>
      <c r="R43" s="1" t="e">
        <v>#VALUE!</v>
      </c>
      <c r="S43" s="1">
        <v>2.0000000000000001E-4</v>
      </c>
      <c r="T43" s="1" t="e">
        <v>#VALUE!</v>
      </c>
      <c r="U43" s="1">
        <v>3.6999999999999998E-2</v>
      </c>
      <c r="V43" s="1" t="e">
        <v>#VALUE!</v>
      </c>
      <c r="W43" s="1" t="e">
        <v>#VALUE!</v>
      </c>
      <c r="X43" s="1" t="e">
        <v>#VALUE!</v>
      </c>
      <c r="Y43" s="1" t="e">
        <v>#VALUE!</v>
      </c>
      <c r="Z43" s="1" t="e">
        <v>#VALUE!</v>
      </c>
      <c r="AA43" s="1">
        <v>2.5999999999999999E-3</v>
      </c>
      <c r="AC43" s="72"/>
      <c r="AD43" s="72"/>
      <c r="AE43" s="72"/>
      <c r="AF43" s="72"/>
      <c r="AI43" s="72"/>
      <c r="AJ43" s="72"/>
      <c r="AK43" s="72"/>
      <c r="AL43" s="72"/>
      <c r="AN43" s="72"/>
      <c r="AO43" s="72"/>
      <c r="AP43" s="72"/>
      <c r="AQ43" s="72"/>
      <c r="AR43" s="72"/>
    </row>
    <row r="44" spans="1:44" customFormat="1" x14ac:dyDescent="0.55000000000000004">
      <c r="A44" s="72"/>
      <c r="B44" s="72"/>
      <c r="C44" s="7" t="s">
        <v>182</v>
      </c>
      <c r="D44" s="7" t="s">
        <v>589</v>
      </c>
      <c r="E44" s="1">
        <v>1.32E-2</v>
      </c>
      <c r="F44" s="1">
        <v>0.12362500000000001</v>
      </c>
      <c r="G44" s="1">
        <v>1.1333333333333335</v>
      </c>
      <c r="H44" s="1">
        <v>0.14493999999999999</v>
      </c>
      <c r="I44" s="1" t="e">
        <v>#VALUE!</v>
      </c>
      <c r="J44" s="1">
        <v>1.5740000000000001</v>
      </c>
      <c r="K44" s="1">
        <v>9.7420000000000007E-2</v>
      </c>
      <c r="L44" s="1">
        <v>6.1939999999999995E-2</v>
      </c>
      <c r="M44" s="1">
        <v>1.2665999999999999</v>
      </c>
      <c r="N44" s="1">
        <v>1.4850000000000001</v>
      </c>
      <c r="O44" s="1">
        <v>37.71</v>
      </c>
      <c r="P44" s="1">
        <v>8.3000000000000004E-2</v>
      </c>
      <c r="Q44" s="1">
        <v>2.7083333333333334E-2</v>
      </c>
      <c r="R44" s="1">
        <v>0.89800000000000002</v>
      </c>
      <c r="S44" s="1">
        <v>0.29065000000000002</v>
      </c>
      <c r="T44" s="1">
        <v>0.21199999999999999</v>
      </c>
      <c r="U44" s="1">
        <v>13.79</v>
      </c>
      <c r="V44" s="1">
        <v>1.71875</v>
      </c>
      <c r="W44" s="1">
        <v>2.5</v>
      </c>
      <c r="X44" s="1">
        <v>9.3239999999999998</v>
      </c>
      <c r="Y44" s="1" t="e">
        <v>#VALUE!</v>
      </c>
      <c r="Z44" s="1">
        <v>1.4999999999999998E-2</v>
      </c>
      <c r="AA44" s="1">
        <v>9.0400000000000008E-2</v>
      </c>
      <c r="AC44" s="72"/>
      <c r="AD44" s="72"/>
      <c r="AE44" s="72"/>
      <c r="AF44" s="72"/>
      <c r="AI44" s="72"/>
      <c r="AJ44" s="72"/>
      <c r="AK44" s="72"/>
      <c r="AL44" s="72"/>
      <c r="AN44" s="72"/>
      <c r="AO44" s="72"/>
      <c r="AP44" s="72"/>
      <c r="AQ44" s="72"/>
      <c r="AR44" s="72"/>
    </row>
    <row r="45" spans="1:44" customFormat="1" x14ac:dyDescent="0.55000000000000004">
      <c r="A45" s="72"/>
      <c r="B45" s="72"/>
      <c r="C45" s="7" t="s">
        <v>183</v>
      </c>
      <c r="D45" s="7" t="s">
        <v>590</v>
      </c>
      <c r="E45" s="1">
        <v>1.3507999999999999E-2</v>
      </c>
      <c r="F45" s="1">
        <v>0.10631249999999999</v>
      </c>
      <c r="G45" s="1">
        <v>0.8</v>
      </c>
      <c r="H45" s="1">
        <v>4.5919999999999996E-2</v>
      </c>
      <c r="I45" s="1" t="e">
        <v>#VALUE!</v>
      </c>
      <c r="J45" s="1">
        <v>1.5760000000000001</v>
      </c>
      <c r="K45" s="1">
        <v>8.3830000000000002E-2</v>
      </c>
      <c r="L45" s="1">
        <v>4.4840000000000005E-2</v>
      </c>
      <c r="M45" s="1">
        <v>0.40099999999999997</v>
      </c>
      <c r="N45" s="1">
        <v>0.60499999999999998</v>
      </c>
      <c r="O45" s="1">
        <v>9.5699999999999985</v>
      </c>
      <c r="P45" s="1">
        <v>4.3700000000000003E-2</v>
      </c>
      <c r="Q45" s="1">
        <v>1.9583333333333335E-2</v>
      </c>
      <c r="R45" s="1">
        <v>0.308</v>
      </c>
      <c r="S45" s="1">
        <v>7.3649999999999993E-2</v>
      </c>
      <c r="T45" s="1">
        <v>6.5999999999999989E-2</v>
      </c>
      <c r="U45" s="1">
        <v>3.91</v>
      </c>
      <c r="V45" s="1">
        <v>0.53400000000000003</v>
      </c>
      <c r="W45" s="1">
        <v>0.48500000000000004</v>
      </c>
      <c r="X45" s="1">
        <v>3.9539999999999997</v>
      </c>
      <c r="Y45" s="1" t="e">
        <v>#VALUE!</v>
      </c>
      <c r="Z45" s="1" t="e">
        <v>#VALUE!</v>
      </c>
      <c r="AA45" s="1">
        <v>3.2800000000000003E-2</v>
      </c>
      <c r="AC45" s="72"/>
      <c r="AD45" s="72"/>
      <c r="AE45" s="72"/>
      <c r="AF45" s="72"/>
      <c r="AI45" s="72"/>
      <c r="AJ45" s="72"/>
      <c r="AK45" s="72"/>
      <c r="AL45" s="72"/>
      <c r="AN45" s="72"/>
      <c r="AO45" s="72"/>
      <c r="AP45" s="72"/>
      <c r="AQ45" s="72"/>
      <c r="AR45" s="72"/>
    </row>
    <row r="46" spans="1:44" customFormat="1" x14ac:dyDescent="0.55000000000000004">
      <c r="A46" s="72"/>
      <c r="B46" s="72"/>
      <c r="C46" s="7" t="s">
        <v>185</v>
      </c>
      <c r="D46" s="7" t="s">
        <v>591</v>
      </c>
      <c r="E46" s="1">
        <v>1.0307999999999999E-2</v>
      </c>
      <c r="F46" s="1">
        <v>0.1175625</v>
      </c>
      <c r="G46" s="1">
        <v>1.2</v>
      </c>
      <c r="H46" s="1">
        <v>0.14513999999999999</v>
      </c>
      <c r="I46" s="1" t="e">
        <v>#VALUE!</v>
      </c>
      <c r="J46" s="1">
        <v>1.6239999999999999</v>
      </c>
      <c r="K46" s="1">
        <v>9.2659999999999992E-2</v>
      </c>
      <c r="L46" s="1">
        <v>5.8180000000000003E-2</v>
      </c>
      <c r="M46" s="1">
        <v>1.4747999999999999</v>
      </c>
      <c r="N46" s="1">
        <v>1.46</v>
      </c>
      <c r="O46" s="1">
        <v>37.519999999999996</v>
      </c>
      <c r="P46" s="1">
        <v>9.5500000000000002E-2</v>
      </c>
      <c r="Q46" s="1">
        <v>2.2083333333333333E-2</v>
      </c>
      <c r="R46" s="1">
        <v>1.5980000000000001</v>
      </c>
      <c r="S46" s="1">
        <v>0.47735</v>
      </c>
      <c r="T46" s="1">
        <v>0.24</v>
      </c>
      <c r="U46" s="1">
        <v>17.46</v>
      </c>
      <c r="V46" s="1">
        <v>2.4412500000000001</v>
      </c>
      <c r="W46" s="1">
        <v>2.7450000000000001</v>
      </c>
      <c r="X46" s="1">
        <v>13.2</v>
      </c>
      <c r="Y46" s="1">
        <v>0.22999999999999998</v>
      </c>
      <c r="Z46" s="1" t="e">
        <v>#VALUE!</v>
      </c>
      <c r="AA46" s="1">
        <v>0.15840000000000001</v>
      </c>
      <c r="AC46" s="72"/>
      <c r="AD46" s="72"/>
      <c r="AE46" s="72"/>
      <c r="AF46" s="72"/>
      <c r="AI46" s="72"/>
      <c r="AJ46" s="72"/>
      <c r="AK46" s="72"/>
      <c r="AL46" s="72"/>
      <c r="AN46" s="72"/>
      <c r="AO46" s="72"/>
      <c r="AP46" s="72"/>
      <c r="AQ46" s="72"/>
      <c r="AR46" s="72"/>
    </row>
    <row r="47" spans="1:44" customFormat="1" x14ac:dyDescent="0.55000000000000004">
      <c r="A47" s="72"/>
      <c r="B47" s="72"/>
      <c r="C47" s="7" t="s">
        <v>186</v>
      </c>
      <c r="D47" s="7" t="s">
        <v>592</v>
      </c>
      <c r="E47" s="1">
        <v>0.23111999999999999</v>
      </c>
      <c r="F47" s="1">
        <v>0.59068750000000003</v>
      </c>
      <c r="G47" s="1" t="e">
        <v>#VALUE!</v>
      </c>
      <c r="H47" s="1" t="e">
        <v>#VALUE!</v>
      </c>
      <c r="I47" s="1" t="e">
        <v>#VALUE!</v>
      </c>
      <c r="J47" s="1">
        <v>1.784</v>
      </c>
      <c r="K47" s="1">
        <v>0.46360000000000001</v>
      </c>
      <c r="L47" s="1">
        <v>0.57640000000000002</v>
      </c>
      <c r="M47" s="1">
        <v>2.4000000000000002E-3</v>
      </c>
      <c r="N47" s="1" t="e">
        <v>#VALUE!</v>
      </c>
      <c r="O47" s="1">
        <v>0.05</v>
      </c>
      <c r="P47" s="1">
        <v>7.5700000000000003E-2</v>
      </c>
      <c r="Q47" s="1">
        <v>6.4166666666666664E-2</v>
      </c>
      <c r="R47" s="1" t="e">
        <v>#VALUE!</v>
      </c>
      <c r="S47" s="1">
        <v>2.9999999999999997E-4</v>
      </c>
      <c r="T47" s="1" t="e">
        <v>#VALUE!</v>
      </c>
      <c r="U47" s="1">
        <v>4.4999999999999998E-2</v>
      </c>
      <c r="V47" s="1">
        <v>1.7499999999999998E-2</v>
      </c>
      <c r="W47" s="1" t="e">
        <v>#VALUE!</v>
      </c>
      <c r="X47" s="1" t="e">
        <v>#VALUE!</v>
      </c>
      <c r="Y47" s="1" t="e">
        <v>#VALUE!</v>
      </c>
      <c r="Z47" s="1">
        <v>2.5000000000000001E-2</v>
      </c>
      <c r="AA47" s="1">
        <v>2.8E-3</v>
      </c>
      <c r="AC47" s="72"/>
      <c r="AD47" s="72"/>
      <c r="AE47" s="72"/>
      <c r="AF47" s="72"/>
      <c r="AI47" s="72"/>
      <c r="AJ47" s="72"/>
      <c r="AK47" s="72"/>
      <c r="AL47" s="72"/>
      <c r="AN47" s="72"/>
      <c r="AO47" s="72"/>
      <c r="AP47" s="72"/>
      <c r="AQ47" s="72"/>
      <c r="AR47" s="72"/>
    </row>
    <row r="48" spans="1:44" customFormat="1" x14ac:dyDescent="0.55000000000000004">
      <c r="A48" s="72"/>
      <c r="B48" s="72"/>
      <c r="C48" s="7" t="s">
        <v>187</v>
      </c>
      <c r="D48" s="7" t="s">
        <v>593</v>
      </c>
      <c r="E48" s="1">
        <v>1.1316000000000001E-2</v>
      </c>
      <c r="F48" s="1">
        <v>0.12368750000000001</v>
      </c>
      <c r="G48" s="1">
        <v>1.4</v>
      </c>
      <c r="H48" s="1">
        <v>0.16238</v>
      </c>
      <c r="I48" s="1">
        <v>2.7333333333333334E-2</v>
      </c>
      <c r="J48" s="1">
        <v>1.5699999999999998</v>
      </c>
      <c r="K48" s="1">
        <v>9.7450000000000009E-2</v>
      </c>
      <c r="L48" s="1">
        <v>6.4319999999999988E-2</v>
      </c>
      <c r="M48" s="1">
        <v>1.6184000000000001</v>
      </c>
      <c r="N48" s="1">
        <v>1.68</v>
      </c>
      <c r="O48" s="1">
        <v>43.449999999999996</v>
      </c>
      <c r="P48" s="1">
        <v>0.1045</v>
      </c>
      <c r="Q48" s="1">
        <v>2.5833333333333333E-2</v>
      </c>
      <c r="R48" s="1">
        <v>1.9019999999999999</v>
      </c>
      <c r="S48" s="1">
        <v>0.50549999999999995</v>
      </c>
      <c r="T48" s="1">
        <v>0.27199999999999996</v>
      </c>
      <c r="U48" s="1">
        <v>19.86</v>
      </c>
      <c r="V48" s="1">
        <v>2.6749999999999998</v>
      </c>
      <c r="W48" s="1">
        <v>2.5300000000000002</v>
      </c>
      <c r="X48" s="1">
        <v>14.672000000000001</v>
      </c>
      <c r="Y48" s="1">
        <v>0.255</v>
      </c>
      <c r="Z48" s="1" t="e">
        <v>#VALUE!</v>
      </c>
      <c r="AA48" s="1">
        <v>0.18260000000000001</v>
      </c>
      <c r="AC48" s="72"/>
      <c r="AD48" s="72"/>
      <c r="AE48" s="72"/>
      <c r="AF48" s="72"/>
      <c r="AI48" s="72"/>
      <c r="AJ48" s="72"/>
      <c r="AK48" s="72"/>
      <c r="AL48" s="72"/>
      <c r="AN48" s="72"/>
      <c r="AO48" s="72"/>
      <c r="AP48" s="72"/>
      <c r="AQ48" s="72"/>
      <c r="AR48" s="72"/>
    </row>
    <row r="49" spans="1:44" customFormat="1" x14ac:dyDescent="0.55000000000000004">
      <c r="A49" s="72"/>
      <c r="B49" s="72"/>
      <c r="C49" s="7" t="s">
        <v>189</v>
      </c>
      <c r="D49" s="7" t="s">
        <v>594</v>
      </c>
      <c r="E49" s="1">
        <v>2.2187999999999999E-2</v>
      </c>
      <c r="F49" s="1">
        <v>0.1330625</v>
      </c>
      <c r="G49" s="1">
        <v>1</v>
      </c>
      <c r="H49" s="1">
        <v>0.13406000000000001</v>
      </c>
      <c r="I49" s="1" t="e">
        <v>#VALUE!</v>
      </c>
      <c r="J49" s="1">
        <v>1.6160000000000001</v>
      </c>
      <c r="K49" s="1">
        <v>0.10479999999999999</v>
      </c>
      <c r="L49" s="1">
        <v>6.9180000000000005E-2</v>
      </c>
      <c r="M49" s="1">
        <v>0.96920000000000006</v>
      </c>
      <c r="N49" s="1">
        <v>1.1400000000000001</v>
      </c>
      <c r="O49" s="1">
        <v>25.269999999999996</v>
      </c>
      <c r="P49" s="1">
        <v>7.1499999999999994E-2</v>
      </c>
      <c r="Q49" s="1">
        <v>2.416666666666667E-2</v>
      </c>
      <c r="R49" s="1">
        <v>0.63200000000000001</v>
      </c>
      <c r="S49" s="1">
        <v>0.18784999999999999</v>
      </c>
      <c r="T49" s="1">
        <v>0.15</v>
      </c>
      <c r="U49" s="1">
        <v>10.039999999999999</v>
      </c>
      <c r="V49" s="1">
        <v>1.2867500000000001</v>
      </c>
      <c r="W49" s="1">
        <v>1.8099999999999998</v>
      </c>
      <c r="X49" s="1">
        <v>6.9720000000000004</v>
      </c>
      <c r="Y49" s="1" t="e">
        <v>#VALUE!</v>
      </c>
      <c r="Z49" s="1" t="e">
        <v>#VALUE!</v>
      </c>
      <c r="AA49" s="1">
        <v>6.6000000000000003E-2</v>
      </c>
      <c r="AC49" s="72"/>
      <c r="AD49" s="72"/>
      <c r="AE49" s="72"/>
      <c r="AF49" s="72"/>
      <c r="AI49" s="72"/>
      <c r="AJ49" s="72"/>
      <c r="AK49" s="72"/>
      <c r="AL49" s="72"/>
      <c r="AN49" s="72"/>
      <c r="AO49" s="72"/>
      <c r="AP49" s="72"/>
      <c r="AQ49" s="72"/>
      <c r="AR49" s="72"/>
    </row>
    <row r="50" spans="1:44" customFormat="1" x14ac:dyDescent="0.55000000000000004">
      <c r="A50" s="72"/>
      <c r="B50" s="72"/>
      <c r="C50" s="7" t="s">
        <v>190</v>
      </c>
      <c r="D50" s="7" t="s">
        <v>595</v>
      </c>
      <c r="E50" s="1">
        <v>0.37651999999999997</v>
      </c>
      <c r="F50" s="1">
        <v>0.40787499999999999</v>
      </c>
      <c r="G50" s="1">
        <v>0.8</v>
      </c>
      <c r="H50" s="1">
        <v>9.1980000000000006E-2</v>
      </c>
      <c r="I50" s="1" t="e">
        <v>#VALUE!</v>
      </c>
      <c r="J50" s="1">
        <v>1.52</v>
      </c>
      <c r="K50" s="1">
        <v>0.32030000000000003</v>
      </c>
      <c r="L50" s="1">
        <v>0.12082</v>
      </c>
      <c r="M50" s="1">
        <v>0.79020000000000001</v>
      </c>
      <c r="N50" s="1">
        <v>1.0349999999999999</v>
      </c>
      <c r="O50" s="1">
        <v>16.88</v>
      </c>
      <c r="P50" s="1">
        <v>6.8699999999999997E-2</v>
      </c>
      <c r="Q50" s="1">
        <v>4.4999999999999998E-2</v>
      </c>
      <c r="R50" s="1">
        <v>0.438</v>
      </c>
      <c r="S50" s="1">
        <v>0.15709999999999999</v>
      </c>
      <c r="T50" s="1">
        <v>0.12</v>
      </c>
      <c r="U50" s="1">
        <v>7.4219999999999997</v>
      </c>
      <c r="V50" s="1">
        <v>1.1762499999999998</v>
      </c>
      <c r="W50" s="1">
        <v>1.33</v>
      </c>
      <c r="X50" s="1">
        <v>5.4779999999999989</v>
      </c>
      <c r="Y50" s="1" t="e">
        <v>#VALUE!</v>
      </c>
      <c r="Z50" s="1">
        <v>1.4999999999999998E-2</v>
      </c>
      <c r="AA50" s="1">
        <v>5.16E-2</v>
      </c>
      <c r="AC50" s="72"/>
      <c r="AD50" s="72"/>
      <c r="AE50" s="72"/>
      <c r="AF50" s="72"/>
      <c r="AI50" s="72"/>
      <c r="AJ50" s="72"/>
      <c r="AK50" s="72"/>
      <c r="AL50" s="72"/>
      <c r="AN50" s="72"/>
      <c r="AO50" s="72"/>
      <c r="AP50" s="72"/>
      <c r="AQ50" s="72"/>
      <c r="AR50" s="72"/>
    </row>
    <row r="51" spans="1:44" customFormat="1" x14ac:dyDescent="0.55000000000000004">
      <c r="A51" s="72"/>
      <c r="B51" s="72"/>
      <c r="C51" s="7" t="s">
        <v>191</v>
      </c>
      <c r="D51" s="7" t="s">
        <v>596</v>
      </c>
      <c r="E51" s="1">
        <v>1.0508E-2</v>
      </c>
      <c r="F51" s="1">
        <v>0.12456250000000001</v>
      </c>
      <c r="G51" s="1">
        <v>1.5333333333333334</v>
      </c>
      <c r="H51" s="1">
        <v>0.10901999999999999</v>
      </c>
      <c r="I51" s="1" t="e">
        <v>#VALUE!</v>
      </c>
      <c r="J51" s="1">
        <v>1.6019999999999999</v>
      </c>
      <c r="K51" s="1">
        <v>9.8180000000000003E-2</v>
      </c>
      <c r="L51" s="1">
        <v>6.7540000000000003E-2</v>
      </c>
      <c r="M51" s="1">
        <v>1.9026000000000001</v>
      </c>
      <c r="N51" s="1">
        <v>2.0949999999999998</v>
      </c>
      <c r="O51" s="1">
        <v>81.83</v>
      </c>
      <c r="P51" s="1">
        <v>9.2399999999999996E-2</v>
      </c>
      <c r="Q51" s="1">
        <v>2.6666666666666668E-2</v>
      </c>
      <c r="R51" s="1">
        <v>2.052</v>
      </c>
      <c r="S51" s="1">
        <v>0.54449999999999998</v>
      </c>
      <c r="T51" s="1">
        <v>0.32</v>
      </c>
      <c r="U51" s="1">
        <v>25.09</v>
      </c>
      <c r="V51" s="1">
        <v>2.65</v>
      </c>
      <c r="W51" s="1">
        <v>3.2650000000000001</v>
      </c>
      <c r="X51" s="1">
        <v>15.985999999999999</v>
      </c>
      <c r="Y51" s="1" t="e">
        <v>#VALUE!</v>
      </c>
      <c r="Z51" s="1">
        <v>1.4999999999999998E-2</v>
      </c>
      <c r="AA51" s="1">
        <v>0.19739999999999999</v>
      </c>
      <c r="AC51" s="72"/>
      <c r="AD51" s="72"/>
      <c r="AE51" s="72"/>
      <c r="AF51" s="72"/>
      <c r="AI51" s="72"/>
      <c r="AJ51" s="72"/>
      <c r="AK51" s="72"/>
      <c r="AL51" s="72"/>
      <c r="AN51" s="72"/>
      <c r="AO51" s="72"/>
      <c r="AP51" s="72"/>
      <c r="AQ51" s="72"/>
      <c r="AR51" s="72"/>
    </row>
    <row r="52" spans="1:44" customFormat="1" x14ac:dyDescent="0.55000000000000004">
      <c r="A52" s="72"/>
      <c r="B52" s="72"/>
      <c r="C52" s="7" t="s">
        <v>193</v>
      </c>
      <c r="D52" s="7" t="s">
        <v>597</v>
      </c>
      <c r="E52" s="1">
        <v>10.875999999999999</v>
      </c>
      <c r="F52" s="1">
        <v>5.9353750000000005</v>
      </c>
      <c r="G52" s="1">
        <v>1.6</v>
      </c>
      <c r="H52" s="1">
        <v>4.6679999999999999E-2</v>
      </c>
      <c r="I52" s="1" t="e">
        <v>#VALUE!</v>
      </c>
      <c r="J52" s="1">
        <v>1.46</v>
      </c>
      <c r="K52" s="1">
        <v>4.6360000000000001</v>
      </c>
      <c r="L52" s="1">
        <v>0.70320000000000005</v>
      </c>
      <c r="M52" s="1">
        <v>0.10880000000000001</v>
      </c>
      <c r="N52" s="1">
        <v>0.11</v>
      </c>
      <c r="O52" s="1">
        <v>7.96</v>
      </c>
      <c r="P52" s="1">
        <v>0.17499999999999999</v>
      </c>
      <c r="Q52" s="1">
        <v>0.32208333333333333</v>
      </c>
      <c r="R52" s="1">
        <v>6.8000000000000005E-2</v>
      </c>
      <c r="S52" s="1">
        <v>6.4999999999999997E-3</v>
      </c>
      <c r="T52" s="1">
        <v>2.5999999999999999E-2</v>
      </c>
      <c r="U52" s="1">
        <v>1.1890000000000001</v>
      </c>
      <c r="V52" s="1">
        <v>6.2350000000000003</v>
      </c>
      <c r="W52" s="1" t="e">
        <v>#VALUE!</v>
      </c>
      <c r="X52" s="1">
        <v>0.22399999999999998</v>
      </c>
      <c r="Y52" s="1" t="e">
        <v>#VALUE!</v>
      </c>
      <c r="Z52" s="1">
        <v>3.4999999999999996E-2</v>
      </c>
      <c r="AA52" s="1">
        <v>5.1999999999999998E-3</v>
      </c>
      <c r="AC52" s="72"/>
      <c r="AD52" s="72"/>
      <c r="AE52" s="72"/>
      <c r="AF52" s="72"/>
      <c r="AI52" s="72"/>
      <c r="AJ52" s="72"/>
      <c r="AK52" s="72"/>
      <c r="AL52" s="72"/>
      <c r="AN52" s="72"/>
      <c r="AO52" s="72"/>
      <c r="AP52" s="72"/>
      <c r="AQ52" s="72"/>
      <c r="AR52" s="72"/>
    </row>
    <row r="53" spans="1:44" customFormat="1" x14ac:dyDescent="0.55000000000000004">
      <c r="A53" s="72"/>
      <c r="B53" s="72"/>
      <c r="C53" s="7" t="s">
        <v>194</v>
      </c>
      <c r="D53" s="7" t="s">
        <v>598</v>
      </c>
      <c r="E53" s="1">
        <v>8.0640000000000001</v>
      </c>
      <c r="F53" s="1">
        <v>4.3706312499999997</v>
      </c>
      <c r="G53" s="1">
        <v>0.8</v>
      </c>
      <c r="H53" s="1">
        <v>8.2379999999999995E-2</v>
      </c>
      <c r="I53" s="1" t="e">
        <v>#VALUE!</v>
      </c>
      <c r="J53" s="1">
        <v>1.268</v>
      </c>
      <c r="K53" s="1">
        <v>3.496</v>
      </c>
      <c r="L53" s="1">
        <v>0.66859999999999997</v>
      </c>
      <c r="M53" s="1">
        <v>0.15279999999999999</v>
      </c>
      <c r="N53" s="1">
        <v>0.7649999999999999</v>
      </c>
      <c r="O53" s="1">
        <v>5.6</v>
      </c>
      <c r="P53" s="1">
        <v>5.1400000000000001E-2</v>
      </c>
      <c r="Q53" s="1">
        <v>0.26375000000000004</v>
      </c>
      <c r="R53" s="1">
        <v>0.11199999999999999</v>
      </c>
      <c r="S53" s="1">
        <v>1.9650000000000001E-2</v>
      </c>
      <c r="T53" s="1">
        <v>2.5999999999999999E-2</v>
      </c>
      <c r="U53" s="1">
        <v>1.3939999999999999</v>
      </c>
      <c r="V53" s="1">
        <v>0.65424999999999989</v>
      </c>
      <c r="W53" s="1" t="e">
        <v>#VALUE!</v>
      </c>
      <c r="X53" s="1">
        <v>0.94</v>
      </c>
      <c r="Y53" s="1" t="e">
        <v>#VALUE!</v>
      </c>
      <c r="Z53" s="1">
        <v>2.5000000000000001E-2</v>
      </c>
      <c r="AA53" s="1">
        <v>1.0199999999999999E-2</v>
      </c>
      <c r="AC53" s="72"/>
      <c r="AD53" s="72"/>
      <c r="AE53" s="72"/>
      <c r="AF53" s="72"/>
      <c r="AI53" s="72"/>
      <c r="AJ53" s="72"/>
      <c r="AK53" s="72"/>
      <c r="AL53" s="72"/>
      <c r="AN53" s="72"/>
      <c r="AO53" s="72"/>
      <c r="AP53" s="72"/>
      <c r="AQ53" s="72"/>
      <c r="AR53" s="72"/>
    </row>
    <row r="57" spans="1:44" customFormat="1" x14ac:dyDescent="0.55000000000000004">
      <c r="A57" s="72"/>
      <c r="B57" s="72"/>
      <c r="C57" s="72"/>
      <c r="D57" s="142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72"/>
      <c r="Q57" s="72"/>
      <c r="R57" s="72"/>
      <c r="U57" s="72"/>
      <c r="X57" s="72"/>
      <c r="AA57" s="72"/>
      <c r="AC57" s="72"/>
      <c r="AD57" s="72"/>
      <c r="AE57" s="72"/>
      <c r="AF57" s="72"/>
      <c r="AI57" s="72"/>
      <c r="AJ57" s="72"/>
      <c r="AK57" s="72"/>
      <c r="AL57" s="72"/>
      <c r="AN57" s="72"/>
      <c r="AO57" s="72"/>
      <c r="AP57" s="72"/>
      <c r="AQ57" s="72"/>
      <c r="AR57" s="72"/>
    </row>
    <row r="58" spans="1:44" customFormat="1" x14ac:dyDescent="0.55000000000000004">
      <c r="A58" s="72"/>
      <c r="B58" s="72"/>
      <c r="C58" s="72"/>
      <c r="D58" s="144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72"/>
      <c r="Q58" s="72"/>
      <c r="R58" s="72"/>
      <c r="U58" s="72"/>
      <c r="X58" s="72"/>
      <c r="AA58" s="72"/>
      <c r="AC58" s="72"/>
      <c r="AD58" s="72"/>
      <c r="AE58" s="72"/>
      <c r="AF58" s="72"/>
      <c r="AI58" s="72"/>
      <c r="AJ58" s="72"/>
      <c r="AK58" s="72"/>
      <c r="AL58" s="72"/>
      <c r="AN58" s="72"/>
      <c r="AO58" s="72"/>
      <c r="AP58" s="72"/>
      <c r="AQ58" s="72"/>
      <c r="AR58" s="72"/>
    </row>
    <row r="59" spans="1:44" customFormat="1" x14ac:dyDescent="0.55000000000000004">
      <c r="A59" s="72"/>
      <c r="B59" s="72"/>
      <c r="C59" s="72"/>
      <c r="D59" s="146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72"/>
      <c r="Q59" s="72"/>
      <c r="R59" s="72"/>
      <c r="U59" s="72"/>
      <c r="X59" s="72"/>
      <c r="AA59" s="72"/>
      <c r="AC59" s="72"/>
      <c r="AD59" s="72"/>
      <c r="AE59" s="72"/>
      <c r="AF59" s="72"/>
      <c r="AI59" s="72"/>
      <c r="AJ59" s="72"/>
      <c r="AK59" s="72"/>
      <c r="AL59" s="72"/>
      <c r="AN59" s="72"/>
      <c r="AO59" s="72"/>
      <c r="AP59" s="72"/>
      <c r="AQ59" s="72"/>
      <c r="AR59" s="72"/>
    </row>
    <row r="60" spans="1:44" customFormat="1" x14ac:dyDescent="0.55000000000000004">
      <c r="A60" s="72"/>
      <c r="B60" s="72"/>
      <c r="C60" s="72"/>
      <c r="D60" s="147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72"/>
      <c r="Q60" s="72"/>
      <c r="R60" s="72"/>
      <c r="U60" s="72"/>
      <c r="X60" s="72"/>
      <c r="AA60" s="72"/>
      <c r="AC60" s="72"/>
      <c r="AD60" s="72"/>
      <c r="AE60" s="72"/>
      <c r="AF60" s="72"/>
      <c r="AI60" s="72"/>
      <c r="AJ60" s="72"/>
      <c r="AK60" s="72"/>
      <c r="AL60" s="72"/>
      <c r="AN60" s="72"/>
      <c r="AO60" s="72"/>
      <c r="AP60" s="72"/>
      <c r="AQ60" s="72"/>
      <c r="AR60" s="72"/>
    </row>
    <row r="61" spans="1:44" x14ac:dyDescent="0.55000000000000004">
      <c r="D61" s="144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</row>
    <row r="62" spans="1:44" x14ac:dyDescent="0.55000000000000004">
      <c r="D62" s="146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</row>
    <row r="63" spans="1:44" x14ac:dyDescent="0.55000000000000004">
      <c r="D63" s="144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</row>
    <row r="64" spans="1:44" x14ac:dyDescent="0.55000000000000004">
      <c r="D64" s="146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</row>
    <row r="65" spans="4:15" x14ac:dyDescent="0.55000000000000004">
      <c r="D65" s="146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</row>
    <row r="66" spans="4:15" x14ac:dyDescent="0.55000000000000004">
      <c r="D66" s="148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</row>
    <row r="67" spans="4:15" x14ac:dyDescent="0.55000000000000004">
      <c r="D67" s="147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</row>
    <row r="68" spans="4:15" x14ac:dyDescent="0.55000000000000004">
      <c r="D68" s="146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</row>
    <row r="69" spans="4:15" x14ac:dyDescent="0.55000000000000004">
      <c r="D69" s="146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</row>
    <row r="70" spans="4:15" x14ac:dyDescent="0.55000000000000004">
      <c r="D70" s="146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</row>
    <row r="71" spans="4:15" x14ac:dyDescent="0.55000000000000004">
      <c r="D71" s="146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</row>
    <row r="72" spans="4:15" x14ac:dyDescent="0.55000000000000004">
      <c r="D72" s="146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</row>
    <row r="73" spans="4:15" x14ac:dyDescent="0.55000000000000004">
      <c r="D73" s="146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</row>
    <row r="74" spans="4:15" x14ac:dyDescent="0.55000000000000004">
      <c r="D74" s="146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</row>
    <row r="75" spans="4:15" x14ac:dyDescent="0.55000000000000004">
      <c r="D75" s="146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</row>
    <row r="76" spans="4:15" x14ac:dyDescent="0.55000000000000004">
      <c r="D76" s="144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</row>
    <row r="77" spans="4:15" x14ac:dyDescent="0.55000000000000004">
      <c r="D77" s="146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</row>
    <row r="78" spans="4:15" x14ac:dyDescent="0.55000000000000004">
      <c r="D78" s="146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</row>
    <row r="79" spans="4:15" x14ac:dyDescent="0.55000000000000004">
      <c r="D79" s="144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</row>
    <row r="80" spans="4:15" x14ac:dyDescent="0.55000000000000004">
      <c r="D80" s="144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</row>
    <row r="81" spans="4:15" x14ac:dyDescent="0.55000000000000004">
      <c r="D81" s="146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</row>
    <row r="82" spans="4:15" x14ac:dyDescent="0.55000000000000004">
      <c r="D82" s="146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</row>
    <row r="83" spans="4:15" x14ac:dyDescent="0.55000000000000004">
      <c r="D83" s="144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</row>
    <row r="84" spans="4:15" x14ac:dyDescent="0.55000000000000004">
      <c r="D84" s="146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</row>
    <row r="85" spans="4:15" x14ac:dyDescent="0.55000000000000004">
      <c r="D85" s="146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</row>
    <row r="86" spans="4:15" x14ac:dyDescent="0.55000000000000004">
      <c r="D86" s="146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</row>
    <row r="87" spans="4:15" x14ac:dyDescent="0.55000000000000004">
      <c r="D87" s="146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</row>
  </sheetData>
  <conditionalFormatting sqref="E58:O87 E23:AA36 E40:AA53">
    <cfRule type="cellIs" dxfId="81" priority="2" operator="greaterThan">
      <formula>1</formula>
    </cfRule>
  </conditionalFormatting>
  <pageMargins left="0.23622047244094491" right="0.23622047244094491" top="0.35433070866141736" bottom="0.35433070866141736" header="0.31496062992125984" footer="0.31496062992125984"/>
  <pageSetup paperSize="9" scale="15" fitToHeight="0" orientation="portrait" r:id="rId1"/>
  <drawing r:id="rId2"/>
  <tableParts count="1"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8069-1A1C-42AD-8328-EEE8BAFE9788}">
  <sheetPr>
    <pageSetUpPr fitToPage="1"/>
  </sheetPr>
  <dimension ref="A1:AT89"/>
  <sheetViews>
    <sheetView topLeftCell="F46" zoomScale="60" zoomScaleNormal="60" zoomScaleSheetLayoutView="40" workbookViewId="0">
      <selection activeCell="P94" sqref="P94"/>
    </sheetView>
  </sheetViews>
  <sheetFormatPr baseColWidth="10" defaultColWidth="11.41796875" defaultRowHeight="14.4" x14ac:dyDescent="0.55000000000000004"/>
  <cols>
    <col min="1" max="1" width="11.41796875" style="72"/>
    <col min="2" max="2" width="15.26171875" style="72" customWidth="1"/>
    <col min="3" max="4" width="19.47265625" style="72" customWidth="1"/>
    <col min="5" max="5" width="11.41796875" style="72"/>
    <col min="6" max="6" width="13.26171875" style="72" customWidth="1"/>
    <col min="8" max="8" width="10.578125" style="72" customWidth="1"/>
    <col min="9" max="9" width="24.3671875" style="72" customWidth="1"/>
    <col min="11" max="12" width="11.41796875" style="72"/>
    <col min="13" max="13" width="10" style="72" bestFit="1" customWidth="1"/>
    <col min="14" max="14" width="13.05078125" style="72" customWidth="1"/>
    <col min="15" max="15" width="13.26171875" style="72" bestFit="1" customWidth="1"/>
    <col min="16" max="16" width="16.83984375" style="72" customWidth="1"/>
    <col min="17" max="17" width="11.41796875" style="72"/>
    <col min="19" max="19" width="11.41796875" style="72"/>
    <col min="21" max="21" width="11.41796875" style="72"/>
    <col min="25" max="26" width="11.41796875" style="72"/>
    <col min="28" max="28" width="11.41796875" style="72"/>
    <col min="30" max="33" width="11.41796875" style="72"/>
    <col min="36" max="39" width="11.41796875" style="72"/>
    <col min="41" max="45" width="11.41796875" style="72"/>
    <col min="47" max="16384" width="11.41796875" style="72"/>
  </cols>
  <sheetData>
    <row r="1" spans="1:46" ht="57.9" thickBot="1" x14ac:dyDescent="0.6">
      <c r="E1" s="102" t="s">
        <v>534</v>
      </c>
      <c r="F1" s="102" t="s">
        <v>536</v>
      </c>
      <c r="G1" s="102" t="s">
        <v>537</v>
      </c>
      <c r="H1" s="102" t="s">
        <v>540</v>
      </c>
      <c r="I1" s="104" t="s">
        <v>579</v>
      </c>
      <c r="J1" s="102" t="s">
        <v>543</v>
      </c>
      <c r="K1" s="104" t="s">
        <v>544</v>
      </c>
      <c r="L1" s="102" t="s">
        <v>553</v>
      </c>
      <c r="M1" s="99" t="s">
        <v>558</v>
      </c>
      <c r="N1" s="99" t="s">
        <v>560</v>
      </c>
      <c r="O1" s="99" t="s">
        <v>561</v>
      </c>
      <c r="P1" s="99" t="s">
        <v>563</v>
      </c>
      <c r="Q1" s="99" t="s">
        <v>564</v>
      </c>
      <c r="R1" s="99" t="s">
        <v>565</v>
      </c>
      <c r="S1" s="99" t="s">
        <v>566</v>
      </c>
      <c r="T1" s="99" t="s">
        <v>567</v>
      </c>
      <c r="U1" s="99" t="s">
        <v>568</v>
      </c>
      <c r="V1" s="99" t="s">
        <v>569</v>
      </c>
      <c r="W1" s="99" t="s">
        <v>571</v>
      </c>
      <c r="X1" s="99" t="s">
        <v>572</v>
      </c>
      <c r="Y1" s="99" t="s">
        <v>573</v>
      </c>
      <c r="Z1" s="99" t="s">
        <v>574</v>
      </c>
      <c r="AA1" s="99" t="s">
        <v>575</v>
      </c>
      <c r="AB1" s="99" t="s">
        <v>577</v>
      </c>
    </row>
    <row r="2" spans="1:46" ht="14.7" thickBot="1" x14ac:dyDescent="0.6">
      <c r="E2" s="103" t="s">
        <v>494</v>
      </c>
      <c r="F2" s="103" t="s">
        <v>494</v>
      </c>
      <c r="G2" s="103" t="s">
        <v>578</v>
      </c>
      <c r="H2" s="103" t="s">
        <v>494</v>
      </c>
      <c r="I2" s="103" t="s">
        <v>494</v>
      </c>
      <c r="J2" s="103" t="s">
        <v>494</v>
      </c>
      <c r="K2" s="105" t="s">
        <v>494</v>
      </c>
      <c r="L2" s="103" t="s">
        <v>494</v>
      </c>
      <c r="M2" s="100" t="s">
        <v>494</v>
      </c>
      <c r="N2" s="100" t="s">
        <v>494</v>
      </c>
      <c r="O2" s="101" t="s">
        <v>494</v>
      </c>
      <c r="P2" s="101" t="s">
        <v>494</v>
      </c>
      <c r="Q2" s="101" t="s">
        <v>494</v>
      </c>
      <c r="R2" s="101" t="s">
        <v>494</v>
      </c>
      <c r="S2" s="101" t="s">
        <v>494</v>
      </c>
      <c r="T2" s="100" t="s">
        <v>494</v>
      </c>
      <c r="U2" s="100" t="s">
        <v>494</v>
      </c>
      <c r="V2" s="100" t="s">
        <v>494</v>
      </c>
      <c r="W2" s="101" t="s">
        <v>494</v>
      </c>
      <c r="X2" s="101" t="s">
        <v>494</v>
      </c>
      <c r="Y2" s="101" t="s">
        <v>494</v>
      </c>
      <c r="Z2" s="100" t="s">
        <v>494</v>
      </c>
      <c r="AA2" s="100" t="s">
        <v>494</v>
      </c>
      <c r="AB2" s="100" t="s">
        <v>494</v>
      </c>
    </row>
    <row r="3" spans="1:46" ht="14.7" thickBot="1" x14ac:dyDescent="0.6">
      <c r="D3" s="72" t="s">
        <v>583</v>
      </c>
      <c r="E3" s="92">
        <v>518</v>
      </c>
      <c r="F3" s="118">
        <v>500</v>
      </c>
      <c r="G3" s="118">
        <v>2500</v>
      </c>
      <c r="H3" s="118">
        <v>1</v>
      </c>
      <c r="I3" s="94">
        <v>100</v>
      </c>
      <c r="J3" s="118">
        <v>10</v>
      </c>
      <c r="K3" s="118">
        <v>4</v>
      </c>
      <c r="L3" s="118">
        <v>1000</v>
      </c>
      <c r="M3" s="120">
        <v>5</v>
      </c>
      <c r="N3" s="120">
        <v>0.1</v>
      </c>
      <c r="O3" s="120">
        <v>0.7</v>
      </c>
      <c r="P3" s="120">
        <v>1</v>
      </c>
      <c r="Q3" s="120">
        <v>0.01</v>
      </c>
      <c r="R3" s="120">
        <v>0.2</v>
      </c>
      <c r="S3" s="97">
        <v>0.05</v>
      </c>
      <c r="T3" s="120">
        <v>0.1</v>
      </c>
      <c r="U3" s="120">
        <v>5</v>
      </c>
      <c r="V3" s="97">
        <v>2.5</v>
      </c>
      <c r="W3" s="118">
        <v>0.2</v>
      </c>
      <c r="X3" s="118">
        <v>1E-3</v>
      </c>
      <c r="Y3" s="118">
        <v>0.2</v>
      </c>
      <c r="Z3" s="118">
        <v>0.05</v>
      </c>
      <c r="AA3" s="118">
        <v>0.02</v>
      </c>
      <c r="AB3" s="118">
        <v>2</v>
      </c>
    </row>
    <row r="5" spans="1:46" x14ac:dyDescent="0.55000000000000004">
      <c r="F5" s="72">
        <v>1</v>
      </c>
      <c r="G5" s="72">
        <v>2</v>
      </c>
      <c r="H5" s="72">
        <v>3</v>
      </c>
      <c r="J5" s="72">
        <v>6</v>
      </c>
      <c r="K5" s="72">
        <v>7</v>
      </c>
      <c r="L5" s="72">
        <v>10</v>
      </c>
      <c r="M5" s="72">
        <v>12</v>
      </c>
      <c r="N5" s="72">
        <v>14</v>
      </c>
      <c r="O5" s="72">
        <v>15</v>
      </c>
      <c r="P5" s="72">
        <v>17</v>
      </c>
      <c r="Q5" s="72">
        <v>18</v>
      </c>
      <c r="R5" s="72">
        <v>19</v>
      </c>
      <c r="S5"/>
      <c r="T5" s="72">
        <v>20</v>
      </c>
      <c r="U5" s="72">
        <v>21</v>
      </c>
      <c r="W5" s="72">
        <v>22</v>
      </c>
      <c r="X5" s="72">
        <v>23</v>
      </c>
      <c r="Y5" s="72">
        <v>25</v>
      </c>
      <c r="Z5" s="72">
        <v>26</v>
      </c>
      <c r="AA5" s="72">
        <v>27</v>
      </c>
      <c r="AB5" s="72">
        <v>29</v>
      </c>
      <c r="AC5" s="72"/>
      <c r="AD5"/>
      <c r="AE5"/>
      <c r="AH5" s="72"/>
      <c r="AI5" s="72"/>
      <c r="AJ5"/>
      <c r="AN5" s="72"/>
      <c r="AP5"/>
      <c r="AT5" s="72"/>
    </row>
    <row r="6" spans="1:46" x14ac:dyDescent="0.55000000000000004">
      <c r="E6" s="72">
        <v>1</v>
      </c>
      <c r="F6" s="72">
        <v>2</v>
      </c>
      <c r="G6" s="72">
        <v>3</v>
      </c>
      <c r="H6" s="72">
        <v>4</v>
      </c>
      <c r="I6" s="72">
        <v>5</v>
      </c>
      <c r="J6" s="72">
        <v>6</v>
      </c>
      <c r="K6" s="72">
        <v>7</v>
      </c>
      <c r="L6" s="72">
        <v>9</v>
      </c>
      <c r="M6" s="72">
        <v>11</v>
      </c>
      <c r="N6" s="72">
        <v>12</v>
      </c>
      <c r="O6" s="72">
        <v>13</v>
      </c>
      <c r="P6" s="72">
        <v>15</v>
      </c>
      <c r="Q6" s="72">
        <v>16</v>
      </c>
      <c r="R6" s="72">
        <v>17</v>
      </c>
      <c r="S6" s="72">
        <v>18</v>
      </c>
      <c r="T6" s="72">
        <v>19</v>
      </c>
      <c r="U6" s="72">
        <v>20</v>
      </c>
      <c r="V6" s="72">
        <v>21</v>
      </c>
      <c r="W6" s="72">
        <v>23</v>
      </c>
      <c r="X6" s="72">
        <v>24</v>
      </c>
      <c r="Y6" s="72">
        <v>25</v>
      </c>
      <c r="Z6" s="72">
        <v>26</v>
      </c>
      <c r="AA6" s="72">
        <v>27</v>
      </c>
      <c r="AB6" s="72">
        <v>28</v>
      </c>
      <c r="AC6" s="72"/>
      <c r="AD6"/>
      <c r="AE6"/>
      <c r="AH6" s="72"/>
      <c r="AI6" s="72"/>
      <c r="AJ6"/>
      <c r="AN6" s="72"/>
      <c r="AP6"/>
      <c r="AT6" s="72"/>
    </row>
    <row r="7" spans="1:46" s="1" customFormat="1" ht="43.5" customHeight="1" x14ac:dyDescent="0.55000000000000004">
      <c r="A7" s="109"/>
      <c r="B7" s="31" t="s">
        <v>521</v>
      </c>
      <c r="C7" s="31" t="s">
        <v>0</v>
      </c>
      <c r="D7" s="31" t="s">
        <v>522</v>
      </c>
      <c r="E7" s="86" t="s">
        <v>196</v>
      </c>
      <c r="F7" s="87" t="s">
        <v>198</v>
      </c>
      <c r="G7" s="88" t="s">
        <v>28</v>
      </c>
      <c r="H7" s="86" t="s">
        <v>200</v>
      </c>
      <c r="I7" s="86" t="s">
        <v>523</v>
      </c>
      <c r="J7" s="87" t="s">
        <v>206</v>
      </c>
      <c r="K7" s="89" t="s">
        <v>32</v>
      </c>
      <c r="L7" s="87" t="s">
        <v>201</v>
      </c>
      <c r="M7" s="87" t="s">
        <v>257</v>
      </c>
      <c r="N7" s="87" t="s">
        <v>258</v>
      </c>
      <c r="O7" s="87" t="s">
        <v>260</v>
      </c>
      <c r="P7" s="87" t="s">
        <v>259</v>
      </c>
      <c r="Q7" s="87" t="s">
        <v>264</v>
      </c>
      <c r="R7" s="87" t="s">
        <v>267</v>
      </c>
      <c r="S7" s="86" t="s">
        <v>265</v>
      </c>
      <c r="T7" s="87" t="s">
        <v>266</v>
      </c>
      <c r="U7" s="87" t="s">
        <v>268</v>
      </c>
      <c r="V7" s="86" t="s">
        <v>271</v>
      </c>
      <c r="W7" s="87" t="s">
        <v>273</v>
      </c>
      <c r="X7" s="87" t="s">
        <v>269</v>
      </c>
      <c r="Y7" s="86" t="s">
        <v>276</v>
      </c>
      <c r="Z7" s="87" t="s">
        <v>278</v>
      </c>
      <c r="AA7" s="87" t="s">
        <v>280</v>
      </c>
      <c r="AB7" s="87" t="s">
        <v>288</v>
      </c>
    </row>
    <row r="8" spans="1:46" s="1" customFormat="1" ht="18" customHeight="1" x14ac:dyDescent="0.55000000000000004">
      <c r="A8" s="110" t="s">
        <v>178</v>
      </c>
      <c r="B8" s="7" t="s">
        <v>585</v>
      </c>
      <c r="C8" s="7" t="s">
        <v>80</v>
      </c>
      <c r="D8" s="7"/>
      <c r="E8" s="76">
        <v>76</v>
      </c>
      <c r="F8" s="74">
        <v>13.2</v>
      </c>
      <c r="G8" s="9">
        <v>447.5</v>
      </c>
      <c r="H8" s="74">
        <v>9.7000000000000003E-2</v>
      </c>
      <c r="I8" s="74">
        <v>10.085000000000001</v>
      </c>
      <c r="J8" s="74" t="s">
        <v>307</v>
      </c>
      <c r="K8" s="9">
        <v>7.4</v>
      </c>
      <c r="L8" s="74">
        <v>54.61</v>
      </c>
      <c r="M8" s="74">
        <v>3.72</v>
      </c>
      <c r="N8" s="74">
        <v>0.1681</v>
      </c>
      <c r="O8" s="74">
        <v>7.1900000000000006E-2</v>
      </c>
      <c r="P8" s="74">
        <v>8.3000000000000004E-2</v>
      </c>
      <c r="Q8" s="74">
        <v>2.0999999999999999E-3</v>
      </c>
      <c r="R8" s="74">
        <v>0.22770000000000001</v>
      </c>
      <c r="S8" s="74">
        <v>4.1999999999999997E-3</v>
      </c>
      <c r="T8" s="74">
        <v>6.6E-3</v>
      </c>
      <c r="U8" s="74">
        <v>8.593</v>
      </c>
      <c r="V8" s="74">
        <v>8.9999999999999993E-3</v>
      </c>
      <c r="W8" s="74">
        <v>0.44080000000000003</v>
      </c>
      <c r="X8" s="74">
        <v>1.2600000000000001E-3</v>
      </c>
      <c r="Y8" s="74">
        <v>2.8E-3</v>
      </c>
      <c r="Z8" s="74">
        <v>0.39650000000000002</v>
      </c>
      <c r="AA8" s="74" t="s">
        <v>313</v>
      </c>
      <c r="AB8" s="74">
        <v>0.32100000000000001</v>
      </c>
    </row>
    <row r="9" spans="1:46" s="1" customFormat="1" x14ac:dyDescent="0.55000000000000004">
      <c r="A9" s="110" t="s">
        <v>179</v>
      </c>
      <c r="B9" s="7" t="s">
        <v>586</v>
      </c>
      <c r="C9" s="7" t="s">
        <v>80</v>
      </c>
      <c r="D9" s="7"/>
      <c r="E9" s="76">
        <v>81</v>
      </c>
      <c r="F9" s="74">
        <v>11.71</v>
      </c>
      <c r="G9" s="9">
        <v>302.10000000000002</v>
      </c>
      <c r="H9" s="74">
        <v>9.8000000000000004E-2</v>
      </c>
      <c r="I9" s="74">
        <v>5.282</v>
      </c>
      <c r="J9" s="74" t="s">
        <v>307</v>
      </c>
      <c r="K9" s="9">
        <v>7.72</v>
      </c>
      <c r="L9" s="74">
        <v>52.58</v>
      </c>
      <c r="M9" s="74">
        <v>4.4429999999999996</v>
      </c>
      <c r="N9" s="74">
        <v>0.19550000000000001</v>
      </c>
      <c r="O9" s="74">
        <v>7.4999999999999997E-2</v>
      </c>
      <c r="P9" s="74">
        <v>8.1000000000000003E-2</v>
      </c>
      <c r="Q9" s="74">
        <v>2.1900000000000001E-3</v>
      </c>
      <c r="R9" s="74">
        <v>0.23910000000000001</v>
      </c>
      <c r="S9" s="74">
        <v>4.4999999999999997E-3</v>
      </c>
      <c r="T9" s="74">
        <v>7.1000000000000004E-3</v>
      </c>
      <c r="U9" s="74">
        <v>8.9949999999999992</v>
      </c>
      <c r="V9" s="74">
        <v>8.9999999999999993E-3</v>
      </c>
      <c r="W9" s="74">
        <v>0.4335</v>
      </c>
      <c r="X9" s="74">
        <v>1.6299999999999999E-3</v>
      </c>
      <c r="Y9" s="74">
        <v>3.0000000000000001E-3</v>
      </c>
      <c r="Z9" s="74">
        <v>0.40689999999999998</v>
      </c>
      <c r="AA9" s="74" t="s">
        <v>313</v>
      </c>
      <c r="AB9" s="74">
        <v>0.32500000000000001</v>
      </c>
    </row>
    <row r="10" spans="1:46" s="1" customFormat="1" x14ac:dyDescent="0.55000000000000004">
      <c r="A10" s="110" t="s">
        <v>180</v>
      </c>
      <c r="B10" s="7" t="s">
        <v>587</v>
      </c>
      <c r="C10" s="7" t="s">
        <v>110</v>
      </c>
      <c r="D10" s="7"/>
      <c r="E10" s="76">
        <v>294.2</v>
      </c>
      <c r="F10" s="74">
        <v>178.5</v>
      </c>
      <c r="G10" s="9">
        <v>1466</v>
      </c>
      <c r="H10" s="74">
        <v>0.55100000000000005</v>
      </c>
      <c r="I10" s="74">
        <v>2.4E-2</v>
      </c>
      <c r="J10" s="74" t="s">
        <v>307</v>
      </c>
      <c r="K10" s="9">
        <v>5.99</v>
      </c>
      <c r="L10" s="74">
        <v>216.8</v>
      </c>
      <c r="M10" s="74" t="s">
        <v>325</v>
      </c>
      <c r="N10" s="74">
        <v>5.7999999999999996E-3</v>
      </c>
      <c r="O10" s="74">
        <v>6.0199999999999997E-2</v>
      </c>
      <c r="P10" s="74">
        <v>0.373</v>
      </c>
      <c r="Q10" s="74" t="s">
        <v>310</v>
      </c>
      <c r="R10" s="74" t="s">
        <v>326</v>
      </c>
      <c r="S10" s="74" t="s">
        <v>309</v>
      </c>
      <c r="T10" s="74" t="s">
        <v>311</v>
      </c>
      <c r="U10" s="74">
        <v>0.223</v>
      </c>
      <c r="V10" s="74">
        <v>2.06E-2</v>
      </c>
      <c r="W10" s="74">
        <v>0.24279999999999999</v>
      </c>
      <c r="X10" s="74" t="s">
        <v>312</v>
      </c>
      <c r="Y10" s="74" t="s">
        <v>309</v>
      </c>
      <c r="Z10" s="74" t="s">
        <v>309</v>
      </c>
      <c r="AA10" s="74" t="s">
        <v>313</v>
      </c>
      <c r="AB10" s="74" t="s">
        <v>322</v>
      </c>
    </row>
    <row r="11" spans="1:46" s="1" customFormat="1" x14ac:dyDescent="0.55000000000000004">
      <c r="A11" s="110" t="s">
        <v>181</v>
      </c>
      <c r="B11" s="7" t="s">
        <v>588</v>
      </c>
      <c r="C11" s="7" t="s">
        <v>110</v>
      </c>
      <c r="D11" s="7"/>
      <c r="E11" s="76">
        <v>141.69999999999999</v>
      </c>
      <c r="F11" s="74">
        <v>32.299999999999997</v>
      </c>
      <c r="G11" s="9">
        <v>414.5</v>
      </c>
      <c r="H11" s="74">
        <v>0.375</v>
      </c>
      <c r="I11" s="74">
        <v>2.5380000000000003</v>
      </c>
      <c r="J11" s="74" t="s">
        <v>307</v>
      </c>
      <c r="K11" s="9">
        <v>7.34</v>
      </c>
      <c r="L11" s="74">
        <v>26.6</v>
      </c>
      <c r="M11" s="74">
        <v>2.8000000000000001E-2</v>
      </c>
      <c r="N11" s="74">
        <v>2.3999999999999998E-3</v>
      </c>
      <c r="O11" s="74">
        <v>1.6299999999999999E-2</v>
      </c>
      <c r="P11" s="74">
        <v>8.8999999999999996E-2</v>
      </c>
      <c r="Q11" s="74" t="s">
        <v>310</v>
      </c>
      <c r="R11" s="74">
        <v>4.0000000000000002E-4</v>
      </c>
      <c r="S11" s="74" t="s">
        <v>309</v>
      </c>
      <c r="T11" s="74" t="s">
        <v>311</v>
      </c>
      <c r="U11" s="74">
        <v>3.6999999999999998E-2</v>
      </c>
      <c r="V11" s="74">
        <v>1.23E-2</v>
      </c>
      <c r="W11" s="74" t="s">
        <v>309</v>
      </c>
      <c r="X11" s="74" t="s">
        <v>312</v>
      </c>
      <c r="Y11" s="74" t="s">
        <v>309</v>
      </c>
      <c r="Z11" s="74" t="s">
        <v>309</v>
      </c>
      <c r="AA11" s="74" t="s">
        <v>313</v>
      </c>
      <c r="AB11" s="74">
        <v>1.2999999999999999E-2</v>
      </c>
    </row>
    <row r="12" spans="1:46" s="1" customFormat="1" x14ac:dyDescent="0.55000000000000004">
      <c r="A12" s="110" t="s">
        <v>182</v>
      </c>
      <c r="B12" s="7" t="s">
        <v>589</v>
      </c>
      <c r="C12" s="7" t="s">
        <v>80</v>
      </c>
      <c r="D12" s="7"/>
      <c r="E12" s="76">
        <v>61.1</v>
      </c>
      <c r="F12" s="74">
        <v>3.3</v>
      </c>
      <c r="G12" s="9">
        <v>197.8</v>
      </c>
      <c r="H12" s="74">
        <v>8.3000000000000004E-2</v>
      </c>
      <c r="I12" s="74">
        <v>7.2619999999999996</v>
      </c>
      <c r="J12" s="74" t="s">
        <v>307</v>
      </c>
      <c r="K12" s="9">
        <v>7.87</v>
      </c>
      <c r="L12" s="74">
        <v>30.97</v>
      </c>
      <c r="M12" s="74">
        <v>6.3330000000000002</v>
      </c>
      <c r="N12" s="74">
        <v>0.37709999999999999</v>
      </c>
      <c r="O12" s="74">
        <v>8.3000000000000004E-2</v>
      </c>
      <c r="P12" s="74">
        <v>6.5000000000000002E-2</v>
      </c>
      <c r="Q12" s="74">
        <v>4.4900000000000001E-3</v>
      </c>
      <c r="R12" s="74">
        <v>0.58130000000000004</v>
      </c>
      <c r="S12" s="74">
        <v>6.8999999999999999E-3</v>
      </c>
      <c r="T12" s="74">
        <v>1.06E-2</v>
      </c>
      <c r="U12" s="74">
        <v>13.79</v>
      </c>
      <c r="V12" s="74">
        <v>1.1299999999999999E-2</v>
      </c>
      <c r="W12" s="74">
        <v>0.6875</v>
      </c>
      <c r="X12" s="74">
        <v>5.0000000000000001E-3</v>
      </c>
      <c r="Y12" s="74">
        <v>6.0000000000000001E-3</v>
      </c>
      <c r="Z12" s="74">
        <v>0.4662</v>
      </c>
      <c r="AA12" s="74" t="s">
        <v>313</v>
      </c>
      <c r="AB12" s="74">
        <v>0.45200000000000001</v>
      </c>
    </row>
    <row r="13" spans="1:46" s="1" customFormat="1" x14ac:dyDescent="0.55000000000000004">
      <c r="A13" s="110" t="s">
        <v>183</v>
      </c>
      <c r="B13" s="7" t="s">
        <v>590</v>
      </c>
      <c r="C13" s="7" t="s">
        <v>80</v>
      </c>
      <c r="D13" s="7"/>
      <c r="E13" s="76">
        <v>66.599999999999994</v>
      </c>
      <c r="F13" s="74">
        <v>3.3769999999999998</v>
      </c>
      <c r="G13" s="9">
        <v>170.1</v>
      </c>
      <c r="H13" s="74">
        <v>7.8E-2</v>
      </c>
      <c r="I13" s="74">
        <v>2.3109999999999999</v>
      </c>
      <c r="J13" s="74" t="s">
        <v>307</v>
      </c>
      <c r="K13" s="9">
        <v>7.88</v>
      </c>
      <c r="L13" s="74">
        <v>22.42</v>
      </c>
      <c r="M13" s="74">
        <v>2.0049999999999999</v>
      </c>
      <c r="N13" s="74">
        <v>9.5699999999999993E-2</v>
      </c>
      <c r="O13" s="74">
        <v>4.3700000000000003E-2</v>
      </c>
      <c r="P13" s="74">
        <v>4.7E-2</v>
      </c>
      <c r="Q13" s="74">
        <v>1.5399999999999999E-3</v>
      </c>
      <c r="R13" s="74">
        <v>0.14729999999999999</v>
      </c>
      <c r="S13" s="74">
        <v>2.3E-3</v>
      </c>
      <c r="T13" s="74">
        <v>3.3E-3</v>
      </c>
      <c r="U13" s="74">
        <v>3.91</v>
      </c>
      <c r="V13" s="74">
        <v>5.7999999999999996E-3</v>
      </c>
      <c r="W13" s="74">
        <v>0.21360000000000001</v>
      </c>
      <c r="X13" s="74">
        <v>9.7000000000000005E-4</v>
      </c>
      <c r="Y13" s="74">
        <v>1.8E-3</v>
      </c>
      <c r="Z13" s="74">
        <v>0.19769999999999999</v>
      </c>
      <c r="AA13" s="74" t="s">
        <v>313</v>
      </c>
      <c r="AB13" s="74">
        <v>0.16400000000000001</v>
      </c>
    </row>
    <row r="14" spans="1:46" s="1" customFormat="1" x14ac:dyDescent="0.55000000000000004">
      <c r="A14" s="110" t="s">
        <v>185</v>
      </c>
      <c r="B14" s="7" t="s">
        <v>591</v>
      </c>
      <c r="C14" s="4" t="s">
        <v>127</v>
      </c>
      <c r="D14" s="4"/>
      <c r="E14" s="76">
        <v>66.3</v>
      </c>
      <c r="F14" s="74">
        <v>2.577</v>
      </c>
      <c r="G14" s="9">
        <v>188.1</v>
      </c>
      <c r="H14" s="74">
        <v>8.1000000000000003E-2</v>
      </c>
      <c r="I14" s="74">
        <v>7.2719999999999994</v>
      </c>
      <c r="J14" s="74" t="s">
        <v>307</v>
      </c>
      <c r="K14" s="9">
        <v>8.1199999999999992</v>
      </c>
      <c r="L14" s="74">
        <v>29.09</v>
      </c>
      <c r="M14" s="74">
        <v>7.3739999999999997</v>
      </c>
      <c r="N14" s="74">
        <v>0.37519999999999998</v>
      </c>
      <c r="O14" s="74">
        <v>9.5500000000000002E-2</v>
      </c>
      <c r="P14" s="74">
        <v>5.2999999999999999E-2</v>
      </c>
      <c r="Q14" s="74">
        <v>7.9900000000000006E-3</v>
      </c>
      <c r="R14" s="74">
        <v>0.95469999999999999</v>
      </c>
      <c r="S14" s="74">
        <v>9.1000000000000004E-3</v>
      </c>
      <c r="T14" s="74">
        <v>1.2E-2</v>
      </c>
      <c r="U14" s="74">
        <v>17.46</v>
      </c>
      <c r="V14" s="74">
        <v>1.0699999999999999E-2</v>
      </c>
      <c r="W14" s="74">
        <v>0.97650000000000003</v>
      </c>
      <c r="X14" s="74">
        <v>5.4900000000000001E-3</v>
      </c>
      <c r="Y14" s="74">
        <v>7.6E-3</v>
      </c>
      <c r="Z14" s="74">
        <v>0.66</v>
      </c>
      <c r="AA14" s="74">
        <v>9.1999999999999998E-3</v>
      </c>
      <c r="AB14" s="74">
        <v>0.79200000000000004</v>
      </c>
    </row>
    <row r="15" spans="1:46" s="1" customFormat="1" x14ac:dyDescent="0.55000000000000004">
      <c r="A15" s="110" t="s">
        <v>186</v>
      </c>
      <c r="B15" s="7" t="s">
        <v>592</v>
      </c>
      <c r="C15" s="4" t="s">
        <v>134</v>
      </c>
      <c r="D15" s="4"/>
      <c r="E15" s="76">
        <v>96.9</v>
      </c>
      <c r="F15" s="74">
        <v>57.78</v>
      </c>
      <c r="G15" s="9">
        <v>945.1</v>
      </c>
      <c r="H15" s="74">
        <v>0.29699999999999999</v>
      </c>
      <c r="I15" s="74">
        <v>2.4E-2</v>
      </c>
      <c r="J15" s="74" t="s">
        <v>307</v>
      </c>
      <c r="K15" s="9">
        <v>8.92</v>
      </c>
      <c r="L15" s="74">
        <v>288.2</v>
      </c>
      <c r="M15" s="74">
        <v>1.2E-2</v>
      </c>
      <c r="N15" s="74">
        <v>5.0000000000000001E-4</v>
      </c>
      <c r="O15" s="74">
        <v>7.5700000000000003E-2</v>
      </c>
      <c r="P15" s="74">
        <v>0.154</v>
      </c>
      <c r="Q15" s="74" t="s">
        <v>310</v>
      </c>
      <c r="R15" s="74">
        <v>5.9999999999999995E-4</v>
      </c>
      <c r="S15" s="74" t="s">
        <v>309</v>
      </c>
      <c r="T15" s="74" t="s">
        <v>311</v>
      </c>
      <c r="U15" s="74">
        <v>4.4999999999999998E-2</v>
      </c>
      <c r="V15" s="74">
        <v>3.1800000000000002E-2</v>
      </c>
      <c r="W15" s="74">
        <v>7.0000000000000001E-3</v>
      </c>
      <c r="X15" s="74" t="s">
        <v>312</v>
      </c>
      <c r="Y15" s="74" t="s">
        <v>309</v>
      </c>
      <c r="Z15" s="74" t="s">
        <v>309</v>
      </c>
      <c r="AA15" s="74" t="s">
        <v>313</v>
      </c>
      <c r="AB15" s="74">
        <v>1.4E-2</v>
      </c>
    </row>
    <row r="16" spans="1:46" s="1" customFormat="1" ht="18.75" customHeight="1" x14ac:dyDescent="0.55000000000000004">
      <c r="A16" s="110" t="s">
        <v>187</v>
      </c>
      <c r="B16" s="7" t="s">
        <v>593</v>
      </c>
      <c r="C16" s="4" t="s">
        <v>112</v>
      </c>
      <c r="D16" s="4"/>
      <c r="E16" s="76">
        <v>70.099999999999994</v>
      </c>
      <c r="F16" s="74">
        <v>2.8290000000000002</v>
      </c>
      <c r="G16" s="9">
        <v>197.9</v>
      </c>
      <c r="H16" s="74">
        <v>0.115</v>
      </c>
      <c r="I16" s="74">
        <v>8.1340000000000003</v>
      </c>
      <c r="J16" s="74">
        <v>8.2000000000000003E-2</v>
      </c>
      <c r="K16" s="9">
        <v>7.85</v>
      </c>
      <c r="L16" s="74">
        <v>32.159999999999997</v>
      </c>
      <c r="M16" s="74">
        <v>8.0920000000000005</v>
      </c>
      <c r="N16" s="74">
        <v>0.4345</v>
      </c>
      <c r="O16" s="74">
        <v>0.1045</v>
      </c>
      <c r="P16" s="74">
        <v>6.2E-2</v>
      </c>
      <c r="Q16" s="74">
        <v>9.5099999999999994E-3</v>
      </c>
      <c r="R16" s="74">
        <v>1.0109999999999999</v>
      </c>
      <c r="S16" s="74">
        <v>1.0200000000000001E-2</v>
      </c>
      <c r="T16" s="74">
        <v>1.3599999999999999E-2</v>
      </c>
      <c r="U16" s="74">
        <v>19.86</v>
      </c>
      <c r="V16" s="74">
        <v>1.21E-2</v>
      </c>
      <c r="W16" s="74">
        <v>1.07</v>
      </c>
      <c r="X16" s="74">
        <v>5.0600000000000003E-3</v>
      </c>
      <c r="Y16" s="74">
        <v>7.9000000000000008E-3</v>
      </c>
      <c r="Z16" s="74">
        <v>0.73360000000000003</v>
      </c>
      <c r="AA16" s="74">
        <v>1.0200000000000001E-2</v>
      </c>
      <c r="AB16" s="74">
        <v>0.91300000000000003</v>
      </c>
    </row>
    <row r="17" spans="1:45" s="1" customFormat="1" x14ac:dyDescent="0.55000000000000004">
      <c r="A17" s="110" t="s">
        <v>189</v>
      </c>
      <c r="B17" s="7" t="s">
        <v>594</v>
      </c>
      <c r="C17" s="4" t="s">
        <v>80</v>
      </c>
      <c r="D17" s="4"/>
      <c r="E17" s="76">
        <v>65</v>
      </c>
      <c r="F17" s="74">
        <v>5.5469999999999997</v>
      </c>
      <c r="G17" s="9">
        <v>212.9</v>
      </c>
      <c r="H17" s="74">
        <v>0.10299999999999999</v>
      </c>
      <c r="I17" s="74">
        <v>6.718</v>
      </c>
      <c r="J17" s="74" t="s">
        <v>307</v>
      </c>
      <c r="K17" s="9">
        <v>8.08</v>
      </c>
      <c r="L17" s="74">
        <v>34.590000000000003</v>
      </c>
      <c r="M17" s="74">
        <v>4.8460000000000001</v>
      </c>
      <c r="N17" s="74">
        <v>0.25269999999999998</v>
      </c>
      <c r="O17" s="74">
        <v>7.1499999999999994E-2</v>
      </c>
      <c r="P17" s="74">
        <v>5.8000000000000003E-2</v>
      </c>
      <c r="Q17" s="74">
        <v>3.16E-3</v>
      </c>
      <c r="R17" s="74">
        <v>0.37569999999999998</v>
      </c>
      <c r="S17" s="74">
        <v>4.8999999999999998E-3</v>
      </c>
      <c r="T17" s="74">
        <v>7.4999999999999997E-3</v>
      </c>
      <c r="U17" s="74">
        <v>10.039999999999999</v>
      </c>
      <c r="V17" s="74">
        <v>9.1000000000000004E-3</v>
      </c>
      <c r="W17" s="74">
        <v>0.51470000000000005</v>
      </c>
      <c r="X17" s="74">
        <v>3.62E-3</v>
      </c>
      <c r="Y17" s="74">
        <v>4.0000000000000001E-3</v>
      </c>
      <c r="Z17" s="74">
        <v>0.34860000000000002</v>
      </c>
      <c r="AA17" s="74" t="s">
        <v>313</v>
      </c>
      <c r="AB17" s="74">
        <v>0.33</v>
      </c>
    </row>
    <row r="18" spans="1:45" s="1" customFormat="1" x14ac:dyDescent="0.55000000000000004">
      <c r="A18" s="110" t="s">
        <v>190</v>
      </c>
      <c r="B18" s="7" t="s">
        <v>595</v>
      </c>
      <c r="C18" s="4" t="s">
        <v>80</v>
      </c>
      <c r="D18" s="4"/>
      <c r="E18" s="76">
        <v>81.5</v>
      </c>
      <c r="F18" s="74">
        <v>94.13</v>
      </c>
      <c r="G18" s="9">
        <v>652.6</v>
      </c>
      <c r="H18" s="74">
        <v>0.1</v>
      </c>
      <c r="I18" s="74">
        <v>4.6139999999999999</v>
      </c>
      <c r="J18" s="74" t="s">
        <v>307</v>
      </c>
      <c r="K18" s="9">
        <v>7.6</v>
      </c>
      <c r="L18" s="74">
        <v>60.41</v>
      </c>
      <c r="M18" s="74">
        <v>3.9510000000000001</v>
      </c>
      <c r="N18" s="74">
        <v>0.16880000000000001</v>
      </c>
      <c r="O18" s="74">
        <v>6.8699999999999997E-2</v>
      </c>
      <c r="P18" s="74">
        <v>0.108</v>
      </c>
      <c r="Q18" s="74">
        <v>2.1900000000000001E-3</v>
      </c>
      <c r="R18" s="74">
        <v>0.31419999999999998</v>
      </c>
      <c r="S18" s="74">
        <v>4.3E-3</v>
      </c>
      <c r="T18" s="74">
        <v>6.0000000000000001E-3</v>
      </c>
      <c r="U18" s="74">
        <v>7.4219999999999997</v>
      </c>
      <c r="V18" s="74">
        <v>9.2999999999999992E-3</v>
      </c>
      <c r="W18" s="74">
        <v>0.47049999999999997</v>
      </c>
      <c r="X18" s="74">
        <v>2.66E-3</v>
      </c>
      <c r="Y18" s="74">
        <v>2.8999999999999998E-3</v>
      </c>
      <c r="Z18" s="74">
        <v>0.27389999999999998</v>
      </c>
      <c r="AA18" s="74" t="s">
        <v>313</v>
      </c>
      <c r="AB18" s="74">
        <v>0.25800000000000001</v>
      </c>
    </row>
    <row r="19" spans="1:45" s="1" customFormat="1" ht="21.75" customHeight="1" x14ac:dyDescent="0.55000000000000004">
      <c r="A19" s="110" t="s">
        <v>191</v>
      </c>
      <c r="B19" s="7" t="s">
        <v>596</v>
      </c>
      <c r="C19" s="4" t="s">
        <v>127</v>
      </c>
      <c r="D19" s="4"/>
      <c r="E19" s="76">
        <v>60</v>
      </c>
      <c r="F19" s="74">
        <v>2.6269999999999998</v>
      </c>
      <c r="G19" s="9">
        <v>199.3</v>
      </c>
      <c r="H19" s="74">
        <v>7.1999999999999995E-2</v>
      </c>
      <c r="I19" s="74">
        <v>5.4659999999999993</v>
      </c>
      <c r="J19" s="74" t="s">
        <v>307</v>
      </c>
      <c r="K19" s="9">
        <v>8.01</v>
      </c>
      <c r="L19" s="74">
        <v>33.770000000000003</v>
      </c>
      <c r="M19" s="74">
        <v>9.5129999999999999</v>
      </c>
      <c r="N19" s="74">
        <v>0.81830000000000003</v>
      </c>
      <c r="O19" s="74">
        <v>9.2399999999999996E-2</v>
      </c>
      <c r="P19" s="74">
        <v>6.4000000000000001E-2</v>
      </c>
      <c r="Q19" s="74">
        <v>1.026E-2</v>
      </c>
      <c r="R19" s="74">
        <v>1.089</v>
      </c>
      <c r="S19" s="74">
        <v>1.11E-2</v>
      </c>
      <c r="T19" s="74">
        <v>1.6E-2</v>
      </c>
      <c r="U19" s="74">
        <v>25.09</v>
      </c>
      <c r="V19" s="74">
        <v>1.23E-2</v>
      </c>
      <c r="W19" s="74">
        <v>1.06</v>
      </c>
      <c r="X19" s="74">
        <v>6.5300000000000002E-3</v>
      </c>
      <c r="Y19" s="74">
        <v>9.5999999999999992E-3</v>
      </c>
      <c r="Z19" s="74">
        <v>0.79930000000000001</v>
      </c>
      <c r="AA19" s="74" t="s">
        <v>313</v>
      </c>
      <c r="AB19" s="74">
        <v>0.98699999999999999</v>
      </c>
    </row>
    <row r="20" spans="1:45" s="4" customFormat="1" x14ac:dyDescent="0.55000000000000004">
      <c r="A20" s="110" t="s">
        <v>193</v>
      </c>
      <c r="B20" s="7" t="s">
        <v>597</v>
      </c>
      <c r="C20" s="4" t="s">
        <v>80</v>
      </c>
      <c r="E20" s="76">
        <v>398.9</v>
      </c>
      <c r="F20" s="74">
        <v>2719</v>
      </c>
      <c r="G20" s="9">
        <v>9496.6</v>
      </c>
      <c r="H20" s="74">
        <v>1.9419999999999999</v>
      </c>
      <c r="I20" s="74">
        <v>2.3490000000000002</v>
      </c>
      <c r="J20" s="74" t="s">
        <v>307</v>
      </c>
      <c r="K20" s="9">
        <v>7.3</v>
      </c>
      <c r="L20" s="74">
        <v>351.6</v>
      </c>
      <c r="M20" s="74">
        <v>0.54400000000000004</v>
      </c>
      <c r="N20" s="74">
        <v>7.9600000000000004E-2</v>
      </c>
      <c r="O20" s="74">
        <v>0.17499999999999999</v>
      </c>
      <c r="P20" s="74">
        <v>0.77300000000000002</v>
      </c>
      <c r="Q20" s="74">
        <v>3.4000000000000002E-4</v>
      </c>
      <c r="R20" s="74">
        <v>1.2999999999999999E-2</v>
      </c>
      <c r="S20" s="74">
        <v>1.1000000000000001E-3</v>
      </c>
      <c r="T20" s="74">
        <v>1.2999999999999999E-3</v>
      </c>
      <c r="U20" s="74">
        <v>1.1890000000000001</v>
      </c>
      <c r="V20" s="74">
        <v>1.06E-2</v>
      </c>
      <c r="W20" s="74">
        <v>2.4940000000000002</v>
      </c>
      <c r="X20" s="74" t="s">
        <v>312</v>
      </c>
      <c r="Y20" s="74">
        <v>1.1999999999999999E-3</v>
      </c>
      <c r="Z20" s="74">
        <v>1.12E-2</v>
      </c>
      <c r="AA20" s="74" t="s">
        <v>313</v>
      </c>
      <c r="AB20" s="74">
        <v>2.5999999999999999E-2</v>
      </c>
    </row>
    <row r="21" spans="1:45" s="73" customFormat="1" ht="17.25" customHeight="1" x14ac:dyDescent="0.55000000000000004">
      <c r="A21" s="111" t="s">
        <v>194</v>
      </c>
      <c r="B21" s="42" t="s">
        <v>598</v>
      </c>
      <c r="C21" s="4" t="s">
        <v>80</v>
      </c>
      <c r="D21" s="43"/>
      <c r="E21" s="76">
        <v>102.2</v>
      </c>
      <c r="F21" s="74">
        <v>2016</v>
      </c>
      <c r="G21">
        <v>6993.01</v>
      </c>
      <c r="H21" s="74">
        <v>0.10100000000000001</v>
      </c>
      <c r="I21" s="74">
        <v>4.1339999999999995</v>
      </c>
      <c r="J21" s="74" t="s">
        <v>307</v>
      </c>
      <c r="K21" s="49">
        <v>6.34</v>
      </c>
      <c r="L21" s="74">
        <v>334.3</v>
      </c>
      <c r="M21" s="74">
        <v>0.76400000000000001</v>
      </c>
      <c r="N21" s="74">
        <v>5.6000000000000001E-2</v>
      </c>
      <c r="O21" s="74">
        <v>5.1400000000000001E-2</v>
      </c>
      <c r="P21" s="74">
        <v>0.63300000000000001</v>
      </c>
      <c r="Q21" s="74">
        <v>5.5999999999999995E-4</v>
      </c>
      <c r="R21" s="74">
        <v>3.9300000000000002E-2</v>
      </c>
      <c r="S21" s="74">
        <v>1.9E-3</v>
      </c>
      <c r="T21" s="74">
        <v>1.2999999999999999E-3</v>
      </c>
      <c r="U21" s="74">
        <v>1.3939999999999999</v>
      </c>
      <c r="V21" s="74">
        <v>2.1899999999999999E-2</v>
      </c>
      <c r="W21" s="74">
        <v>0.26169999999999999</v>
      </c>
      <c r="X21" s="74" t="s">
        <v>312</v>
      </c>
      <c r="Y21" s="74">
        <v>5.9999999999999995E-4</v>
      </c>
      <c r="Z21" s="74">
        <v>4.7E-2</v>
      </c>
      <c r="AA21" s="74" t="s">
        <v>313</v>
      </c>
      <c r="AB21" s="74">
        <v>5.0999999999999997E-2</v>
      </c>
    </row>
    <row r="22" spans="1:45" s="53" customFormat="1" ht="17.25" customHeight="1" x14ac:dyDescent="0.55000000000000004">
      <c r="A22" s="129"/>
      <c r="B22" s="129"/>
      <c r="C22" s="130"/>
      <c r="D22" s="130"/>
      <c r="E22" s="131"/>
      <c r="F22" s="132"/>
      <c r="G22"/>
      <c r="H22" s="132"/>
      <c r="I22" s="132"/>
      <c r="J22" s="132"/>
      <c r="K22" s="133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</row>
    <row r="24" spans="1:45" customFormat="1" ht="38.700000000000003" x14ac:dyDescent="0.55000000000000004">
      <c r="A24" s="141" t="e">
        <v>#DIV/0!</v>
      </c>
      <c r="B24" s="141" t="e">
        <v>#VALUE!</v>
      </c>
      <c r="C24" s="1"/>
      <c r="D24" s="134" t="s">
        <v>521</v>
      </c>
      <c r="E24" s="135" t="s">
        <v>196</v>
      </c>
      <c r="F24" s="136" t="s">
        <v>198</v>
      </c>
      <c r="G24" s="137" t="s">
        <v>28</v>
      </c>
      <c r="H24" s="135" t="s">
        <v>200</v>
      </c>
      <c r="I24" s="135" t="s">
        <v>523</v>
      </c>
      <c r="J24" s="136" t="s">
        <v>206</v>
      </c>
      <c r="K24" s="139" t="s">
        <v>32</v>
      </c>
      <c r="L24" s="136" t="s">
        <v>201</v>
      </c>
      <c r="M24" s="136" t="s">
        <v>257</v>
      </c>
      <c r="N24" s="136" t="s">
        <v>258</v>
      </c>
      <c r="O24" s="136" t="s">
        <v>260</v>
      </c>
      <c r="P24" s="136" t="s">
        <v>259</v>
      </c>
      <c r="Q24" s="136" t="s">
        <v>264</v>
      </c>
      <c r="R24" s="136" t="s">
        <v>267</v>
      </c>
      <c r="S24" s="135" t="s">
        <v>265</v>
      </c>
      <c r="T24" s="136" t="s">
        <v>266</v>
      </c>
      <c r="U24" s="136" t="s">
        <v>268</v>
      </c>
      <c r="V24" s="135" t="s">
        <v>271</v>
      </c>
      <c r="W24" s="136" t="s">
        <v>273</v>
      </c>
      <c r="X24" s="136" t="s">
        <v>269</v>
      </c>
      <c r="Y24" s="135" t="s">
        <v>276</v>
      </c>
      <c r="Z24" s="136" t="s">
        <v>278</v>
      </c>
      <c r="AA24" s="136" t="s">
        <v>280</v>
      </c>
      <c r="AB24" s="136" t="s">
        <v>288</v>
      </c>
      <c r="AD24" s="72"/>
      <c r="AE24" s="72"/>
      <c r="AF24" s="72"/>
      <c r="AG24" s="72"/>
      <c r="AJ24" s="72"/>
      <c r="AK24" s="72"/>
      <c r="AL24" s="72"/>
      <c r="AM24" s="72"/>
      <c r="AO24" s="72"/>
      <c r="AP24" s="72"/>
      <c r="AQ24" s="72"/>
      <c r="AR24" s="72"/>
      <c r="AS24" s="72"/>
    </row>
    <row r="25" spans="1:45" customFormat="1" x14ac:dyDescent="0.55000000000000004">
      <c r="A25" s="72"/>
      <c r="B25" s="72"/>
      <c r="C25" s="7" t="s">
        <v>178</v>
      </c>
      <c r="D25" s="7" t="s">
        <v>585</v>
      </c>
      <c r="E25" s="1">
        <f t="shared" ref="E25:E38" si="0">E8/$E$3</f>
        <v>0.14671814671814673</v>
      </c>
      <c r="F25" s="1">
        <f t="shared" ref="F25:F38" si="1">F8/$F$3</f>
        <v>2.64E-2</v>
      </c>
      <c r="G25" s="1">
        <f t="shared" ref="G25:G38" si="2">G8/$G$3</f>
        <v>0.17899999999999999</v>
      </c>
      <c r="H25" s="1">
        <f t="shared" ref="H25:H38" si="3">H8/$H$3</f>
        <v>9.7000000000000003E-2</v>
      </c>
      <c r="I25" s="1">
        <f t="shared" ref="I25:I38" si="4">I8/$I$3</f>
        <v>0.10085000000000001</v>
      </c>
      <c r="J25" s="1" t="e">
        <f t="shared" ref="J25:J38" si="5">J8/$J$3</f>
        <v>#VALUE!</v>
      </c>
      <c r="K25" s="1">
        <f t="shared" ref="K25:K38" si="6">K8/$K$3</f>
        <v>1.85</v>
      </c>
      <c r="L25" s="1">
        <f t="shared" ref="L25:L38" si="7">L8/$L$3</f>
        <v>5.4609999999999999E-2</v>
      </c>
      <c r="M25" s="1">
        <f t="shared" ref="M25:M38" si="8">M8/$M$3</f>
        <v>0.74399999999999999</v>
      </c>
      <c r="N25" s="1">
        <f t="shared" ref="N25:N38" si="9">N8/$N$3</f>
        <v>1.6809999999999998</v>
      </c>
      <c r="O25" s="1">
        <f t="shared" ref="O25:O38" si="10">O8/$O$3</f>
        <v>0.10271428571428573</v>
      </c>
      <c r="P25" s="1">
        <f t="shared" ref="P25:P38" si="11">P8/$P$3</f>
        <v>8.3000000000000004E-2</v>
      </c>
      <c r="Q25" s="1">
        <f t="shared" ref="Q25:Q38" si="12">Q8/$Q$3</f>
        <v>0.21</v>
      </c>
      <c r="R25" s="1">
        <f t="shared" ref="R25:R38" si="13">R8/$R$3</f>
        <v>1.1385000000000001</v>
      </c>
      <c r="S25" s="1">
        <f t="shared" ref="S25:S38" si="14">S8/$S$3</f>
        <v>8.3999999999999991E-2</v>
      </c>
      <c r="T25" s="1">
        <f t="shared" ref="T25:T38" si="15">T8/$T$3</f>
        <v>6.5999999999999989E-2</v>
      </c>
      <c r="U25" s="1">
        <f t="shared" ref="U25:U38" si="16">U8/$U$3</f>
        <v>1.7185999999999999</v>
      </c>
      <c r="V25" s="1">
        <f t="shared" ref="V25:V38" si="17">V8/$V$3</f>
        <v>3.5999999999999999E-3</v>
      </c>
      <c r="W25" s="1">
        <f t="shared" ref="W25:W38" si="18">W8/$W$3</f>
        <v>2.2040000000000002</v>
      </c>
      <c r="X25" s="1">
        <f t="shared" ref="X25:X38" si="19">X8/$X$3</f>
        <v>1.26</v>
      </c>
      <c r="Y25" s="1">
        <f t="shared" ref="Y25:Y38" si="20">Y8/$Y$3</f>
        <v>1.3999999999999999E-2</v>
      </c>
      <c r="Z25" s="1">
        <f t="shared" ref="Z25:Z38" si="21">Z8/$Z$3</f>
        <v>7.93</v>
      </c>
      <c r="AA25" s="1" t="e">
        <f t="shared" ref="AA25:AA38" si="22">AA8/$AA$3</f>
        <v>#VALUE!</v>
      </c>
      <c r="AB25" s="1">
        <f t="shared" ref="AB25:AB38" si="23">AB8/$AB$3</f>
        <v>0.1605</v>
      </c>
      <c r="AD25" s="72"/>
      <c r="AE25" s="72"/>
      <c r="AF25" s="72"/>
      <c r="AG25" s="72"/>
      <c r="AJ25" s="72"/>
      <c r="AK25" s="72"/>
      <c r="AL25" s="72"/>
      <c r="AM25" s="72"/>
      <c r="AO25" s="72"/>
      <c r="AP25" s="72"/>
      <c r="AQ25" s="72"/>
      <c r="AR25" s="72"/>
      <c r="AS25" s="72"/>
    </row>
    <row r="26" spans="1:45" customFormat="1" x14ac:dyDescent="0.55000000000000004">
      <c r="A26" s="72"/>
      <c r="B26" s="72"/>
      <c r="C26" s="7" t="s">
        <v>179</v>
      </c>
      <c r="D26" s="7" t="s">
        <v>586</v>
      </c>
      <c r="E26" s="1">
        <f t="shared" si="0"/>
        <v>0.15637065637065636</v>
      </c>
      <c r="F26" s="1">
        <f t="shared" si="1"/>
        <v>2.3420000000000003E-2</v>
      </c>
      <c r="G26" s="1">
        <f t="shared" si="2"/>
        <v>0.12084</v>
      </c>
      <c r="H26" s="1">
        <f t="shared" si="3"/>
        <v>9.8000000000000004E-2</v>
      </c>
      <c r="I26" s="1">
        <f t="shared" si="4"/>
        <v>5.2819999999999999E-2</v>
      </c>
      <c r="J26" s="1" t="e">
        <f t="shared" si="5"/>
        <v>#VALUE!</v>
      </c>
      <c r="K26" s="1">
        <f t="shared" si="6"/>
        <v>1.93</v>
      </c>
      <c r="L26" s="1">
        <f t="shared" si="7"/>
        <v>5.2580000000000002E-2</v>
      </c>
      <c r="M26" s="1">
        <f t="shared" si="8"/>
        <v>0.88859999999999995</v>
      </c>
      <c r="N26" s="1">
        <f t="shared" si="9"/>
        <v>1.9550000000000001</v>
      </c>
      <c r="O26" s="1">
        <f t="shared" si="10"/>
        <v>0.10714285714285715</v>
      </c>
      <c r="P26" s="1">
        <f t="shared" si="11"/>
        <v>8.1000000000000003E-2</v>
      </c>
      <c r="Q26" s="1">
        <f t="shared" si="12"/>
        <v>0.219</v>
      </c>
      <c r="R26" s="1">
        <f t="shared" si="13"/>
        <v>1.1955</v>
      </c>
      <c r="S26" s="1">
        <f t="shared" si="14"/>
        <v>8.9999999999999983E-2</v>
      </c>
      <c r="T26" s="1">
        <f t="shared" si="15"/>
        <v>7.0999999999999994E-2</v>
      </c>
      <c r="U26" s="1">
        <f t="shared" si="16"/>
        <v>1.7989999999999999</v>
      </c>
      <c r="V26" s="1">
        <f t="shared" si="17"/>
        <v>3.5999999999999999E-3</v>
      </c>
      <c r="W26" s="1">
        <f t="shared" si="18"/>
        <v>2.1675</v>
      </c>
      <c r="X26" s="1">
        <f t="shared" si="19"/>
        <v>1.63</v>
      </c>
      <c r="Y26" s="1">
        <f t="shared" si="20"/>
        <v>1.4999999999999999E-2</v>
      </c>
      <c r="Z26" s="1">
        <f t="shared" si="21"/>
        <v>8.1379999999999999</v>
      </c>
      <c r="AA26" s="1" t="e">
        <f t="shared" si="22"/>
        <v>#VALUE!</v>
      </c>
      <c r="AB26" s="1">
        <f t="shared" si="23"/>
        <v>0.16250000000000001</v>
      </c>
      <c r="AD26" s="72"/>
      <c r="AE26" s="72"/>
      <c r="AF26" s="72"/>
      <c r="AG26" s="72"/>
      <c r="AJ26" s="72"/>
      <c r="AK26" s="72"/>
      <c r="AL26" s="72"/>
      <c r="AM26" s="72"/>
      <c r="AO26" s="72"/>
      <c r="AP26" s="72"/>
      <c r="AQ26" s="72"/>
      <c r="AR26" s="72"/>
      <c r="AS26" s="72"/>
    </row>
    <row r="27" spans="1:45" customFormat="1" x14ac:dyDescent="0.55000000000000004">
      <c r="A27" s="72"/>
      <c r="B27" s="72"/>
      <c r="C27" s="7" t="s">
        <v>180</v>
      </c>
      <c r="D27" s="7" t="s">
        <v>587</v>
      </c>
      <c r="E27" s="1">
        <f t="shared" si="0"/>
        <v>0.56795366795366797</v>
      </c>
      <c r="F27" s="1">
        <f t="shared" si="1"/>
        <v>0.35699999999999998</v>
      </c>
      <c r="G27" s="1">
        <f t="shared" si="2"/>
        <v>0.58640000000000003</v>
      </c>
      <c r="H27" s="1">
        <f t="shared" si="3"/>
        <v>0.55100000000000005</v>
      </c>
      <c r="I27" s="1">
        <f t="shared" si="4"/>
        <v>2.4000000000000001E-4</v>
      </c>
      <c r="J27" s="1" t="e">
        <f t="shared" si="5"/>
        <v>#VALUE!</v>
      </c>
      <c r="K27" s="1">
        <f t="shared" si="6"/>
        <v>1.4975000000000001</v>
      </c>
      <c r="L27" s="1">
        <f t="shared" si="7"/>
        <v>0.21680000000000002</v>
      </c>
      <c r="M27" s="1" t="e">
        <f t="shared" si="8"/>
        <v>#VALUE!</v>
      </c>
      <c r="N27" s="1">
        <f t="shared" si="9"/>
        <v>5.7999999999999996E-2</v>
      </c>
      <c r="O27" s="1">
        <f t="shared" si="10"/>
        <v>8.6000000000000007E-2</v>
      </c>
      <c r="P27" s="1">
        <f t="shared" si="11"/>
        <v>0.373</v>
      </c>
      <c r="Q27" s="1" t="e">
        <f t="shared" si="12"/>
        <v>#VALUE!</v>
      </c>
      <c r="R27" s="1" t="e">
        <f t="shared" si="13"/>
        <v>#VALUE!</v>
      </c>
      <c r="S27" s="1" t="e">
        <f t="shared" si="14"/>
        <v>#VALUE!</v>
      </c>
      <c r="T27" s="1" t="e">
        <f t="shared" si="15"/>
        <v>#VALUE!</v>
      </c>
      <c r="U27" s="1">
        <f t="shared" si="16"/>
        <v>4.4600000000000001E-2</v>
      </c>
      <c r="V27" s="1">
        <f t="shared" si="17"/>
        <v>8.2400000000000008E-3</v>
      </c>
      <c r="W27" s="1">
        <f t="shared" si="18"/>
        <v>1.214</v>
      </c>
      <c r="X27" s="1" t="e">
        <f t="shared" si="19"/>
        <v>#VALUE!</v>
      </c>
      <c r="Y27" s="1" t="e">
        <f t="shared" si="20"/>
        <v>#VALUE!</v>
      </c>
      <c r="Z27" s="1" t="e">
        <f t="shared" si="21"/>
        <v>#VALUE!</v>
      </c>
      <c r="AA27" s="1" t="e">
        <f t="shared" si="22"/>
        <v>#VALUE!</v>
      </c>
      <c r="AB27" s="1" t="e">
        <f t="shared" si="23"/>
        <v>#VALUE!</v>
      </c>
      <c r="AD27" s="72"/>
      <c r="AE27" s="72"/>
      <c r="AF27" s="72"/>
      <c r="AG27" s="72"/>
      <c r="AJ27" s="72"/>
      <c r="AK27" s="72"/>
      <c r="AL27" s="72"/>
      <c r="AM27" s="72"/>
      <c r="AO27" s="72"/>
      <c r="AP27" s="72"/>
      <c r="AQ27" s="72"/>
      <c r="AR27" s="72"/>
      <c r="AS27" s="72"/>
    </row>
    <row r="28" spans="1:45" customFormat="1" x14ac:dyDescent="0.55000000000000004">
      <c r="A28" s="72"/>
      <c r="B28" s="72"/>
      <c r="C28" s="7" t="s">
        <v>181</v>
      </c>
      <c r="D28" s="7" t="s">
        <v>588</v>
      </c>
      <c r="E28" s="1">
        <f t="shared" si="0"/>
        <v>0.27355212355212355</v>
      </c>
      <c r="F28" s="1">
        <f t="shared" si="1"/>
        <v>6.4599999999999991E-2</v>
      </c>
      <c r="G28" s="1">
        <f t="shared" si="2"/>
        <v>0.1658</v>
      </c>
      <c r="H28" s="1">
        <f t="shared" si="3"/>
        <v>0.375</v>
      </c>
      <c r="I28" s="1">
        <f t="shared" si="4"/>
        <v>2.5380000000000003E-2</v>
      </c>
      <c r="J28" s="1" t="e">
        <f t="shared" si="5"/>
        <v>#VALUE!</v>
      </c>
      <c r="K28" s="1">
        <f t="shared" si="6"/>
        <v>1.835</v>
      </c>
      <c r="L28" s="1">
        <f t="shared" si="7"/>
        <v>2.6600000000000002E-2</v>
      </c>
      <c r="M28" s="1">
        <f t="shared" si="8"/>
        <v>5.5999999999999999E-3</v>
      </c>
      <c r="N28" s="1">
        <f t="shared" si="9"/>
        <v>2.3999999999999997E-2</v>
      </c>
      <c r="O28" s="1">
        <f t="shared" si="10"/>
        <v>2.3285714285714285E-2</v>
      </c>
      <c r="P28" s="1">
        <f t="shared" si="11"/>
        <v>8.8999999999999996E-2</v>
      </c>
      <c r="Q28" s="1" t="e">
        <f t="shared" si="12"/>
        <v>#VALUE!</v>
      </c>
      <c r="R28" s="1">
        <f t="shared" si="13"/>
        <v>2E-3</v>
      </c>
      <c r="S28" s="1" t="e">
        <f t="shared" si="14"/>
        <v>#VALUE!</v>
      </c>
      <c r="T28" s="1" t="e">
        <f t="shared" si="15"/>
        <v>#VALUE!</v>
      </c>
      <c r="U28" s="1">
        <f t="shared" si="16"/>
        <v>7.3999999999999995E-3</v>
      </c>
      <c r="V28" s="1">
        <f t="shared" si="17"/>
        <v>4.9199999999999999E-3</v>
      </c>
      <c r="W28" s="1" t="e">
        <f t="shared" si="18"/>
        <v>#VALUE!</v>
      </c>
      <c r="X28" s="1" t="e">
        <f t="shared" si="19"/>
        <v>#VALUE!</v>
      </c>
      <c r="Y28" s="1" t="e">
        <f t="shared" si="20"/>
        <v>#VALUE!</v>
      </c>
      <c r="Z28" s="1" t="e">
        <f t="shared" si="21"/>
        <v>#VALUE!</v>
      </c>
      <c r="AA28" s="1" t="e">
        <f t="shared" si="22"/>
        <v>#VALUE!</v>
      </c>
      <c r="AB28" s="1">
        <f t="shared" si="23"/>
        <v>6.4999999999999997E-3</v>
      </c>
      <c r="AD28" s="72"/>
      <c r="AE28" s="72"/>
      <c r="AF28" s="72"/>
      <c r="AG28" s="72"/>
      <c r="AJ28" s="72"/>
      <c r="AK28" s="72"/>
      <c r="AL28" s="72"/>
      <c r="AM28" s="72"/>
      <c r="AO28" s="72"/>
      <c r="AP28" s="72"/>
      <c r="AQ28" s="72"/>
      <c r="AR28" s="72"/>
      <c r="AS28" s="72"/>
    </row>
    <row r="29" spans="1:45" customFormat="1" x14ac:dyDescent="0.55000000000000004">
      <c r="A29" s="72"/>
      <c r="B29" s="72"/>
      <c r="C29" s="7" t="s">
        <v>182</v>
      </c>
      <c r="D29" s="7" t="s">
        <v>589</v>
      </c>
      <c r="E29" s="1">
        <f t="shared" si="0"/>
        <v>0.11795366795366796</v>
      </c>
      <c r="F29" s="1">
        <f t="shared" si="1"/>
        <v>6.6E-3</v>
      </c>
      <c r="G29" s="1">
        <f t="shared" si="2"/>
        <v>7.912000000000001E-2</v>
      </c>
      <c r="H29" s="1">
        <f t="shared" si="3"/>
        <v>8.3000000000000004E-2</v>
      </c>
      <c r="I29" s="1">
        <f t="shared" si="4"/>
        <v>7.261999999999999E-2</v>
      </c>
      <c r="J29" s="1" t="e">
        <f t="shared" si="5"/>
        <v>#VALUE!</v>
      </c>
      <c r="K29" s="1">
        <f t="shared" si="6"/>
        <v>1.9675</v>
      </c>
      <c r="L29" s="1">
        <f t="shared" si="7"/>
        <v>3.0969999999999998E-2</v>
      </c>
      <c r="M29" s="1">
        <f t="shared" si="8"/>
        <v>1.2665999999999999</v>
      </c>
      <c r="N29" s="1">
        <f t="shared" si="9"/>
        <v>3.7709999999999999</v>
      </c>
      <c r="O29" s="1">
        <f t="shared" si="10"/>
        <v>0.11857142857142859</v>
      </c>
      <c r="P29" s="1">
        <f t="shared" si="11"/>
        <v>6.5000000000000002E-2</v>
      </c>
      <c r="Q29" s="1">
        <f t="shared" si="12"/>
        <v>0.44900000000000001</v>
      </c>
      <c r="R29" s="1">
        <f t="shared" si="13"/>
        <v>2.9064999999999999</v>
      </c>
      <c r="S29" s="1">
        <f t="shared" si="14"/>
        <v>0.13799999999999998</v>
      </c>
      <c r="T29" s="1">
        <f t="shared" si="15"/>
        <v>0.106</v>
      </c>
      <c r="U29" s="1">
        <f t="shared" si="16"/>
        <v>2.758</v>
      </c>
      <c r="V29" s="1">
        <f t="shared" si="17"/>
        <v>4.5199999999999997E-3</v>
      </c>
      <c r="W29" s="1">
        <f t="shared" si="18"/>
        <v>3.4375</v>
      </c>
      <c r="X29" s="1">
        <f t="shared" si="19"/>
        <v>5</v>
      </c>
      <c r="Y29" s="1">
        <f t="shared" si="20"/>
        <v>0.03</v>
      </c>
      <c r="Z29" s="1">
        <f t="shared" si="21"/>
        <v>9.3239999999999998</v>
      </c>
      <c r="AA29" s="1" t="e">
        <f t="shared" si="22"/>
        <v>#VALUE!</v>
      </c>
      <c r="AB29" s="1">
        <f t="shared" si="23"/>
        <v>0.22600000000000001</v>
      </c>
      <c r="AD29" s="72"/>
      <c r="AE29" s="72"/>
      <c r="AF29" s="72"/>
      <c r="AG29" s="72"/>
      <c r="AJ29" s="72"/>
      <c r="AK29" s="72"/>
      <c r="AL29" s="72"/>
      <c r="AM29" s="72"/>
      <c r="AO29" s="72"/>
      <c r="AP29" s="72"/>
      <c r="AQ29" s="72"/>
      <c r="AR29" s="72"/>
      <c r="AS29" s="72"/>
    </row>
    <row r="30" spans="1:45" customFormat="1" x14ac:dyDescent="0.55000000000000004">
      <c r="A30" s="72"/>
      <c r="B30" s="72"/>
      <c r="C30" s="7" t="s">
        <v>183</v>
      </c>
      <c r="D30" s="7" t="s">
        <v>590</v>
      </c>
      <c r="E30" s="1">
        <f t="shared" si="0"/>
        <v>0.12857142857142856</v>
      </c>
      <c r="F30" s="1">
        <f t="shared" si="1"/>
        <v>6.7539999999999996E-3</v>
      </c>
      <c r="G30" s="1">
        <f t="shared" si="2"/>
        <v>6.8040000000000003E-2</v>
      </c>
      <c r="H30" s="1">
        <f t="shared" si="3"/>
        <v>7.8E-2</v>
      </c>
      <c r="I30" s="1">
        <f t="shared" si="4"/>
        <v>2.3109999999999999E-2</v>
      </c>
      <c r="J30" s="1" t="e">
        <f t="shared" si="5"/>
        <v>#VALUE!</v>
      </c>
      <c r="K30" s="1">
        <f t="shared" si="6"/>
        <v>1.97</v>
      </c>
      <c r="L30" s="1">
        <f t="shared" si="7"/>
        <v>2.2420000000000002E-2</v>
      </c>
      <c r="M30" s="1">
        <f t="shared" si="8"/>
        <v>0.40099999999999997</v>
      </c>
      <c r="N30" s="1">
        <f t="shared" si="9"/>
        <v>0.95699999999999985</v>
      </c>
      <c r="O30" s="1">
        <f t="shared" si="10"/>
        <v>6.2428571428571437E-2</v>
      </c>
      <c r="P30" s="1">
        <f t="shared" si="11"/>
        <v>4.7E-2</v>
      </c>
      <c r="Q30" s="1">
        <f t="shared" si="12"/>
        <v>0.154</v>
      </c>
      <c r="R30" s="1">
        <f t="shared" si="13"/>
        <v>0.73649999999999993</v>
      </c>
      <c r="S30" s="1">
        <f t="shared" si="14"/>
        <v>4.5999999999999999E-2</v>
      </c>
      <c r="T30" s="1">
        <f t="shared" si="15"/>
        <v>3.2999999999999995E-2</v>
      </c>
      <c r="U30" s="1">
        <f t="shared" si="16"/>
        <v>0.78200000000000003</v>
      </c>
      <c r="V30" s="1">
        <f t="shared" si="17"/>
        <v>2.32E-3</v>
      </c>
      <c r="W30" s="1">
        <f t="shared" si="18"/>
        <v>1.0680000000000001</v>
      </c>
      <c r="X30" s="1">
        <f t="shared" si="19"/>
        <v>0.97000000000000008</v>
      </c>
      <c r="Y30" s="1">
        <f t="shared" si="20"/>
        <v>8.9999999999999993E-3</v>
      </c>
      <c r="Z30" s="1">
        <f t="shared" si="21"/>
        <v>3.9539999999999997</v>
      </c>
      <c r="AA30" s="1" t="e">
        <f t="shared" si="22"/>
        <v>#VALUE!</v>
      </c>
      <c r="AB30" s="1">
        <f t="shared" si="23"/>
        <v>8.2000000000000003E-2</v>
      </c>
      <c r="AD30" s="72"/>
      <c r="AE30" s="72"/>
      <c r="AF30" s="72"/>
      <c r="AG30" s="72"/>
      <c r="AJ30" s="72"/>
      <c r="AK30" s="72"/>
      <c r="AL30" s="72"/>
      <c r="AM30" s="72"/>
      <c r="AO30" s="72"/>
      <c r="AP30" s="72"/>
      <c r="AQ30" s="72"/>
      <c r="AR30" s="72"/>
      <c r="AS30" s="72"/>
    </row>
    <row r="31" spans="1:45" customFormat="1" x14ac:dyDescent="0.55000000000000004">
      <c r="A31" s="72"/>
      <c r="B31" s="72"/>
      <c r="C31" s="7" t="s">
        <v>185</v>
      </c>
      <c r="D31" s="7" t="s">
        <v>591</v>
      </c>
      <c r="E31" s="1">
        <f t="shared" si="0"/>
        <v>0.127992277992278</v>
      </c>
      <c r="F31" s="1">
        <f t="shared" si="1"/>
        <v>5.1539999999999997E-3</v>
      </c>
      <c r="G31" s="1">
        <f t="shared" si="2"/>
        <v>7.5240000000000001E-2</v>
      </c>
      <c r="H31" s="1">
        <f t="shared" si="3"/>
        <v>8.1000000000000003E-2</v>
      </c>
      <c r="I31" s="1">
        <f t="shared" si="4"/>
        <v>7.2719999999999993E-2</v>
      </c>
      <c r="J31" s="1" t="e">
        <f t="shared" si="5"/>
        <v>#VALUE!</v>
      </c>
      <c r="K31" s="1">
        <f t="shared" si="6"/>
        <v>2.0299999999999998</v>
      </c>
      <c r="L31" s="1">
        <f t="shared" si="7"/>
        <v>2.9090000000000001E-2</v>
      </c>
      <c r="M31" s="1">
        <f t="shared" si="8"/>
        <v>1.4747999999999999</v>
      </c>
      <c r="N31" s="1">
        <f t="shared" si="9"/>
        <v>3.7519999999999998</v>
      </c>
      <c r="O31" s="1">
        <f t="shared" si="10"/>
        <v>0.13642857142857143</v>
      </c>
      <c r="P31" s="1">
        <f t="shared" si="11"/>
        <v>5.2999999999999999E-2</v>
      </c>
      <c r="Q31" s="1">
        <f t="shared" si="12"/>
        <v>0.79900000000000004</v>
      </c>
      <c r="R31" s="1">
        <f t="shared" si="13"/>
        <v>4.7734999999999994</v>
      </c>
      <c r="S31" s="1">
        <f t="shared" si="14"/>
        <v>0.182</v>
      </c>
      <c r="T31" s="1">
        <f t="shared" si="15"/>
        <v>0.12</v>
      </c>
      <c r="U31" s="1">
        <f t="shared" si="16"/>
        <v>3.492</v>
      </c>
      <c r="V31" s="1">
        <f t="shared" si="17"/>
        <v>4.28E-3</v>
      </c>
      <c r="W31" s="1">
        <f t="shared" si="18"/>
        <v>4.8825000000000003</v>
      </c>
      <c r="X31" s="1">
        <f t="shared" si="19"/>
        <v>5.49</v>
      </c>
      <c r="Y31" s="1">
        <f t="shared" si="20"/>
        <v>3.7999999999999999E-2</v>
      </c>
      <c r="Z31" s="1">
        <f t="shared" si="21"/>
        <v>13.2</v>
      </c>
      <c r="AA31" s="1">
        <f t="shared" si="22"/>
        <v>0.45999999999999996</v>
      </c>
      <c r="AB31" s="1">
        <f t="shared" si="23"/>
        <v>0.39600000000000002</v>
      </c>
      <c r="AD31" s="72"/>
      <c r="AE31" s="72"/>
      <c r="AF31" s="72"/>
      <c r="AG31" s="72"/>
      <c r="AJ31" s="72"/>
      <c r="AK31" s="72"/>
      <c r="AL31" s="72"/>
      <c r="AM31" s="72"/>
      <c r="AO31" s="72"/>
      <c r="AP31" s="72"/>
      <c r="AQ31" s="72"/>
      <c r="AR31" s="72"/>
      <c r="AS31" s="72"/>
    </row>
    <row r="32" spans="1:45" customFormat="1" x14ac:dyDescent="0.55000000000000004">
      <c r="A32" s="72"/>
      <c r="B32" s="72"/>
      <c r="C32" s="7" t="s">
        <v>186</v>
      </c>
      <c r="D32" s="7" t="s">
        <v>592</v>
      </c>
      <c r="E32" s="1">
        <f t="shared" si="0"/>
        <v>0.18706563706563709</v>
      </c>
      <c r="F32" s="1">
        <f t="shared" si="1"/>
        <v>0.11556</v>
      </c>
      <c r="G32" s="1">
        <f t="shared" si="2"/>
        <v>0.37803999999999999</v>
      </c>
      <c r="H32" s="1">
        <f t="shared" si="3"/>
        <v>0.29699999999999999</v>
      </c>
      <c r="I32" s="1">
        <f t="shared" si="4"/>
        <v>2.4000000000000001E-4</v>
      </c>
      <c r="J32" s="1" t="e">
        <f t="shared" si="5"/>
        <v>#VALUE!</v>
      </c>
      <c r="K32" s="1">
        <f t="shared" si="6"/>
        <v>2.23</v>
      </c>
      <c r="L32" s="1">
        <f t="shared" si="7"/>
        <v>0.28820000000000001</v>
      </c>
      <c r="M32" s="1">
        <f t="shared" si="8"/>
        <v>2.4000000000000002E-3</v>
      </c>
      <c r="N32" s="1">
        <f t="shared" si="9"/>
        <v>5.0000000000000001E-3</v>
      </c>
      <c r="O32" s="1">
        <f t="shared" si="10"/>
        <v>0.10814285714285715</v>
      </c>
      <c r="P32" s="1">
        <f t="shared" si="11"/>
        <v>0.154</v>
      </c>
      <c r="Q32" s="1" t="e">
        <f t="shared" si="12"/>
        <v>#VALUE!</v>
      </c>
      <c r="R32" s="1">
        <f t="shared" si="13"/>
        <v>2.9999999999999996E-3</v>
      </c>
      <c r="S32" s="1" t="e">
        <f t="shared" si="14"/>
        <v>#VALUE!</v>
      </c>
      <c r="T32" s="1" t="e">
        <f t="shared" si="15"/>
        <v>#VALUE!</v>
      </c>
      <c r="U32" s="1">
        <f t="shared" si="16"/>
        <v>8.9999999999999993E-3</v>
      </c>
      <c r="V32" s="1">
        <f t="shared" si="17"/>
        <v>1.272E-2</v>
      </c>
      <c r="W32" s="1">
        <f t="shared" si="18"/>
        <v>3.4999999999999996E-2</v>
      </c>
      <c r="X32" s="1" t="e">
        <f t="shared" si="19"/>
        <v>#VALUE!</v>
      </c>
      <c r="Y32" s="1" t="e">
        <f t="shared" si="20"/>
        <v>#VALUE!</v>
      </c>
      <c r="Z32" s="1" t="e">
        <f t="shared" si="21"/>
        <v>#VALUE!</v>
      </c>
      <c r="AA32" s="1" t="e">
        <f t="shared" si="22"/>
        <v>#VALUE!</v>
      </c>
      <c r="AB32" s="1">
        <f t="shared" si="23"/>
        <v>7.0000000000000001E-3</v>
      </c>
      <c r="AD32" s="72"/>
      <c r="AE32" s="72"/>
      <c r="AF32" s="72"/>
      <c r="AG32" s="72"/>
      <c r="AJ32" s="72"/>
      <c r="AK32" s="72"/>
      <c r="AL32" s="72"/>
      <c r="AM32" s="72"/>
      <c r="AO32" s="72"/>
      <c r="AP32" s="72"/>
      <c r="AQ32" s="72"/>
      <c r="AR32" s="72"/>
      <c r="AS32" s="72"/>
    </row>
    <row r="33" spans="1:45" customFormat="1" x14ac:dyDescent="0.55000000000000004">
      <c r="A33" s="72"/>
      <c r="B33" s="72"/>
      <c r="C33" s="7" t="s">
        <v>187</v>
      </c>
      <c r="D33" s="7" t="s">
        <v>593</v>
      </c>
      <c r="E33" s="1">
        <f t="shared" si="0"/>
        <v>0.13532818532818533</v>
      </c>
      <c r="F33" s="1">
        <f t="shared" si="1"/>
        <v>5.6580000000000007E-3</v>
      </c>
      <c r="G33" s="1">
        <f t="shared" si="2"/>
        <v>7.9160000000000008E-2</v>
      </c>
      <c r="H33" s="1">
        <f t="shared" si="3"/>
        <v>0.115</v>
      </c>
      <c r="I33" s="1">
        <f t="shared" si="4"/>
        <v>8.134000000000001E-2</v>
      </c>
      <c r="J33" s="1">
        <f t="shared" si="5"/>
        <v>8.2000000000000007E-3</v>
      </c>
      <c r="K33" s="1">
        <f t="shared" si="6"/>
        <v>1.9624999999999999</v>
      </c>
      <c r="L33" s="1">
        <f t="shared" si="7"/>
        <v>3.2159999999999994E-2</v>
      </c>
      <c r="M33" s="1">
        <f t="shared" si="8"/>
        <v>1.6184000000000001</v>
      </c>
      <c r="N33" s="1">
        <f t="shared" si="9"/>
        <v>4.3449999999999998</v>
      </c>
      <c r="O33" s="1">
        <f t="shared" si="10"/>
        <v>0.1492857142857143</v>
      </c>
      <c r="P33" s="1">
        <f t="shared" si="11"/>
        <v>6.2E-2</v>
      </c>
      <c r="Q33" s="1">
        <f t="shared" si="12"/>
        <v>0.95099999999999996</v>
      </c>
      <c r="R33" s="1">
        <f t="shared" si="13"/>
        <v>5.0549999999999988</v>
      </c>
      <c r="S33" s="1">
        <f t="shared" si="14"/>
        <v>0.20400000000000001</v>
      </c>
      <c r="T33" s="1">
        <f t="shared" si="15"/>
        <v>0.13599999999999998</v>
      </c>
      <c r="U33" s="1">
        <f t="shared" si="16"/>
        <v>3.972</v>
      </c>
      <c r="V33" s="1">
        <f t="shared" si="17"/>
        <v>4.8399999999999997E-3</v>
      </c>
      <c r="W33" s="1">
        <f t="shared" si="18"/>
        <v>5.35</v>
      </c>
      <c r="X33" s="1">
        <f t="shared" si="19"/>
        <v>5.0600000000000005</v>
      </c>
      <c r="Y33" s="1">
        <f t="shared" si="20"/>
        <v>3.95E-2</v>
      </c>
      <c r="Z33" s="1">
        <f t="shared" si="21"/>
        <v>14.672000000000001</v>
      </c>
      <c r="AA33" s="1">
        <f t="shared" si="22"/>
        <v>0.51</v>
      </c>
      <c r="AB33" s="1">
        <f t="shared" si="23"/>
        <v>0.45650000000000002</v>
      </c>
      <c r="AD33" s="72"/>
      <c r="AE33" s="72"/>
      <c r="AF33" s="72"/>
      <c r="AG33" s="72"/>
      <c r="AJ33" s="72"/>
      <c r="AK33" s="72"/>
      <c r="AL33" s="72"/>
      <c r="AM33" s="72"/>
      <c r="AO33" s="72"/>
      <c r="AP33" s="72"/>
      <c r="AQ33" s="72"/>
      <c r="AR33" s="72"/>
      <c r="AS33" s="72"/>
    </row>
    <row r="34" spans="1:45" customFormat="1" x14ac:dyDescent="0.55000000000000004">
      <c r="A34" s="72"/>
      <c r="B34" s="72"/>
      <c r="C34" s="7" t="s">
        <v>189</v>
      </c>
      <c r="D34" s="7" t="s">
        <v>594</v>
      </c>
      <c r="E34" s="1">
        <f t="shared" si="0"/>
        <v>0.12548262548262548</v>
      </c>
      <c r="F34" s="1">
        <f t="shared" si="1"/>
        <v>1.1094E-2</v>
      </c>
      <c r="G34" s="1">
        <f t="shared" si="2"/>
        <v>8.516E-2</v>
      </c>
      <c r="H34" s="1">
        <f t="shared" si="3"/>
        <v>0.10299999999999999</v>
      </c>
      <c r="I34" s="1">
        <f t="shared" si="4"/>
        <v>6.7180000000000004E-2</v>
      </c>
      <c r="J34" s="1" t="e">
        <f t="shared" si="5"/>
        <v>#VALUE!</v>
      </c>
      <c r="K34" s="1">
        <f t="shared" si="6"/>
        <v>2.02</v>
      </c>
      <c r="L34" s="1">
        <f t="shared" si="7"/>
        <v>3.4590000000000003E-2</v>
      </c>
      <c r="M34" s="1">
        <f t="shared" si="8"/>
        <v>0.96920000000000006</v>
      </c>
      <c r="N34" s="1">
        <f t="shared" si="9"/>
        <v>2.5269999999999997</v>
      </c>
      <c r="O34" s="1">
        <f t="shared" si="10"/>
        <v>0.10214285714285715</v>
      </c>
      <c r="P34" s="1">
        <f t="shared" si="11"/>
        <v>5.8000000000000003E-2</v>
      </c>
      <c r="Q34" s="1">
        <f t="shared" si="12"/>
        <v>0.316</v>
      </c>
      <c r="R34" s="1">
        <f t="shared" si="13"/>
        <v>1.8784999999999998</v>
      </c>
      <c r="S34" s="1">
        <f t="shared" si="14"/>
        <v>9.799999999999999E-2</v>
      </c>
      <c r="T34" s="1">
        <f t="shared" si="15"/>
        <v>7.4999999999999997E-2</v>
      </c>
      <c r="U34" s="1">
        <f t="shared" si="16"/>
        <v>2.008</v>
      </c>
      <c r="V34" s="1">
        <f t="shared" si="17"/>
        <v>3.64E-3</v>
      </c>
      <c r="W34" s="1">
        <f t="shared" si="18"/>
        <v>2.5735000000000001</v>
      </c>
      <c r="X34" s="1">
        <f t="shared" si="19"/>
        <v>3.6199999999999997</v>
      </c>
      <c r="Y34" s="1">
        <f t="shared" si="20"/>
        <v>0.02</v>
      </c>
      <c r="Z34" s="1">
        <f t="shared" si="21"/>
        <v>6.9720000000000004</v>
      </c>
      <c r="AA34" s="1" t="e">
        <f t="shared" si="22"/>
        <v>#VALUE!</v>
      </c>
      <c r="AB34" s="1">
        <f t="shared" si="23"/>
        <v>0.16500000000000001</v>
      </c>
      <c r="AD34" s="72"/>
      <c r="AE34" s="72"/>
      <c r="AF34" s="72"/>
      <c r="AG34" s="72"/>
      <c r="AJ34" s="72"/>
      <c r="AK34" s="72"/>
      <c r="AL34" s="72"/>
      <c r="AM34" s="72"/>
      <c r="AO34" s="72"/>
      <c r="AP34" s="72"/>
      <c r="AQ34" s="72"/>
      <c r="AR34" s="72"/>
      <c r="AS34" s="72"/>
    </row>
    <row r="35" spans="1:45" customFormat="1" x14ac:dyDescent="0.55000000000000004">
      <c r="A35" s="72"/>
      <c r="B35" s="72"/>
      <c r="C35" s="7" t="s">
        <v>190</v>
      </c>
      <c r="D35" s="7" t="s">
        <v>595</v>
      </c>
      <c r="E35" s="1">
        <f t="shared" si="0"/>
        <v>0.15733590733590733</v>
      </c>
      <c r="F35" s="1">
        <f t="shared" si="1"/>
        <v>0.18825999999999998</v>
      </c>
      <c r="G35" s="1">
        <f t="shared" si="2"/>
        <v>0.26103999999999999</v>
      </c>
      <c r="H35" s="1">
        <f t="shared" si="3"/>
        <v>0.1</v>
      </c>
      <c r="I35" s="1">
        <f t="shared" si="4"/>
        <v>4.614E-2</v>
      </c>
      <c r="J35" s="1" t="e">
        <f t="shared" si="5"/>
        <v>#VALUE!</v>
      </c>
      <c r="K35" s="1">
        <f t="shared" si="6"/>
        <v>1.9</v>
      </c>
      <c r="L35" s="1">
        <f t="shared" si="7"/>
        <v>6.0409999999999998E-2</v>
      </c>
      <c r="M35" s="1">
        <f t="shared" si="8"/>
        <v>0.79020000000000001</v>
      </c>
      <c r="N35" s="1">
        <f t="shared" si="9"/>
        <v>1.6879999999999999</v>
      </c>
      <c r="O35" s="1">
        <f t="shared" si="10"/>
        <v>9.8142857142857143E-2</v>
      </c>
      <c r="P35" s="1">
        <f t="shared" si="11"/>
        <v>0.108</v>
      </c>
      <c r="Q35" s="1">
        <f t="shared" si="12"/>
        <v>0.219</v>
      </c>
      <c r="R35" s="1">
        <f t="shared" si="13"/>
        <v>1.5709999999999997</v>
      </c>
      <c r="S35" s="1">
        <f t="shared" si="14"/>
        <v>8.5999999999999993E-2</v>
      </c>
      <c r="T35" s="1">
        <f t="shared" si="15"/>
        <v>0.06</v>
      </c>
      <c r="U35" s="1">
        <f t="shared" si="16"/>
        <v>1.4843999999999999</v>
      </c>
      <c r="V35" s="1">
        <f t="shared" si="17"/>
        <v>3.7199999999999998E-3</v>
      </c>
      <c r="W35" s="1">
        <f t="shared" si="18"/>
        <v>2.3524999999999996</v>
      </c>
      <c r="X35" s="1">
        <f t="shared" si="19"/>
        <v>2.66</v>
      </c>
      <c r="Y35" s="1">
        <f t="shared" si="20"/>
        <v>1.4499999999999999E-2</v>
      </c>
      <c r="Z35" s="1">
        <f t="shared" si="21"/>
        <v>5.4779999999999989</v>
      </c>
      <c r="AA35" s="1" t="e">
        <f t="shared" si="22"/>
        <v>#VALUE!</v>
      </c>
      <c r="AB35" s="1">
        <f t="shared" si="23"/>
        <v>0.129</v>
      </c>
      <c r="AD35" s="72"/>
      <c r="AE35" s="72"/>
      <c r="AF35" s="72"/>
      <c r="AG35" s="72"/>
      <c r="AJ35" s="72"/>
      <c r="AK35" s="72"/>
      <c r="AL35" s="72"/>
      <c r="AM35" s="72"/>
      <c r="AO35" s="72"/>
      <c r="AP35" s="72"/>
      <c r="AQ35" s="72"/>
      <c r="AR35" s="72"/>
      <c r="AS35" s="72"/>
    </row>
    <row r="36" spans="1:45" customFormat="1" x14ac:dyDescent="0.55000000000000004">
      <c r="A36" s="72"/>
      <c r="B36" s="72"/>
      <c r="C36" s="7" t="s">
        <v>191</v>
      </c>
      <c r="D36" s="7" t="s">
        <v>596</v>
      </c>
      <c r="E36" s="1">
        <f t="shared" si="0"/>
        <v>0.11583011583011583</v>
      </c>
      <c r="F36" s="1">
        <f t="shared" si="1"/>
        <v>5.254E-3</v>
      </c>
      <c r="G36" s="1">
        <f t="shared" si="2"/>
        <v>7.9719999999999999E-2</v>
      </c>
      <c r="H36" s="1">
        <f t="shared" si="3"/>
        <v>7.1999999999999995E-2</v>
      </c>
      <c r="I36" s="1">
        <f t="shared" si="4"/>
        <v>5.4659999999999993E-2</v>
      </c>
      <c r="J36" s="1" t="e">
        <f t="shared" si="5"/>
        <v>#VALUE!</v>
      </c>
      <c r="K36" s="1">
        <f t="shared" si="6"/>
        <v>2.0024999999999999</v>
      </c>
      <c r="L36" s="1">
        <f t="shared" si="7"/>
        <v>3.3770000000000001E-2</v>
      </c>
      <c r="M36" s="1">
        <f t="shared" si="8"/>
        <v>1.9026000000000001</v>
      </c>
      <c r="N36" s="1">
        <f t="shared" si="9"/>
        <v>8.1829999999999998</v>
      </c>
      <c r="O36" s="1">
        <f t="shared" si="10"/>
        <v>0.13200000000000001</v>
      </c>
      <c r="P36" s="1">
        <f t="shared" si="11"/>
        <v>6.4000000000000001E-2</v>
      </c>
      <c r="Q36" s="1">
        <f t="shared" si="12"/>
        <v>1.026</v>
      </c>
      <c r="R36" s="1">
        <f t="shared" si="13"/>
        <v>5.4449999999999994</v>
      </c>
      <c r="S36" s="1">
        <f t="shared" si="14"/>
        <v>0.222</v>
      </c>
      <c r="T36" s="1">
        <f t="shared" si="15"/>
        <v>0.16</v>
      </c>
      <c r="U36" s="1">
        <f t="shared" si="16"/>
        <v>5.0179999999999998</v>
      </c>
      <c r="V36" s="1">
        <f t="shared" si="17"/>
        <v>4.9199999999999999E-3</v>
      </c>
      <c r="W36" s="1">
        <f t="shared" si="18"/>
        <v>5.3</v>
      </c>
      <c r="X36" s="1">
        <f t="shared" si="19"/>
        <v>6.53</v>
      </c>
      <c r="Y36" s="1">
        <f t="shared" si="20"/>
        <v>4.7999999999999994E-2</v>
      </c>
      <c r="Z36" s="1">
        <f t="shared" si="21"/>
        <v>15.985999999999999</v>
      </c>
      <c r="AA36" s="1" t="e">
        <f t="shared" si="22"/>
        <v>#VALUE!</v>
      </c>
      <c r="AB36" s="1">
        <f t="shared" si="23"/>
        <v>0.49349999999999999</v>
      </c>
      <c r="AD36" s="72"/>
      <c r="AE36" s="72"/>
      <c r="AF36" s="72"/>
      <c r="AG36" s="72"/>
      <c r="AJ36" s="72"/>
      <c r="AK36" s="72"/>
      <c r="AL36" s="72"/>
      <c r="AM36" s="72"/>
      <c r="AO36" s="72"/>
      <c r="AP36" s="72"/>
      <c r="AQ36" s="72"/>
      <c r="AR36" s="72"/>
      <c r="AS36" s="72"/>
    </row>
    <row r="37" spans="1:45" customFormat="1" x14ac:dyDescent="0.55000000000000004">
      <c r="A37" s="72"/>
      <c r="B37" s="72"/>
      <c r="C37" s="7" t="s">
        <v>193</v>
      </c>
      <c r="D37" s="7" t="s">
        <v>597</v>
      </c>
      <c r="E37" s="1">
        <f t="shared" si="0"/>
        <v>0.77007722007722001</v>
      </c>
      <c r="F37" s="1">
        <f t="shared" si="1"/>
        <v>5.4379999999999997</v>
      </c>
      <c r="G37" s="1">
        <f t="shared" si="2"/>
        <v>3.7986400000000002</v>
      </c>
      <c r="H37" s="1">
        <f t="shared" si="3"/>
        <v>1.9419999999999999</v>
      </c>
      <c r="I37" s="1">
        <f t="shared" si="4"/>
        <v>2.349E-2</v>
      </c>
      <c r="J37" s="1" t="e">
        <f t="shared" si="5"/>
        <v>#VALUE!</v>
      </c>
      <c r="K37" s="1">
        <f t="shared" si="6"/>
        <v>1.825</v>
      </c>
      <c r="L37" s="1">
        <f t="shared" si="7"/>
        <v>0.35160000000000002</v>
      </c>
      <c r="M37" s="1">
        <f t="shared" si="8"/>
        <v>0.10880000000000001</v>
      </c>
      <c r="N37" s="1">
        <f t="shared" si="9"/>
        <v>0.79600000000000004</v>
      </c>
      <c r="O37" s="1">
        <f t="shared" si="10"/>
        <v>0.25</v>
      </c>
      <c r="P37" s="1">
        <f t="shared" si="11"/>
        <v>0.77300000000000002</v>
      </c>
      <c r="Q37" s="1">
        <f t="shared" si="12"/>
        <v>3.4000000000000002E-2</v>
      </c>
      <c r="R37" s="1">
        <f t="shared" si="13"/>
        <v>6.4999999999999988E-2</v>
      </c>
      <c r="S37" s="1">
        <f t="shared" si="14"/>
        <v>2.1999999999999999E-2</v>
      </c>
      <c r="T37" s="1">
        <f t="shared" si="15"/>
        <v>1.2999999999999999E-2</v>
      </c>
      <c r="U37" s="1">
        <f t="shared" si="16"/>
        <v>0.23780000000000001</v>
      </c>
      <c r="V37" s="1">
        <f t="shared" si="17"/>
        <v>4.2399999999999998E-3</v>
      </c>
      <c r="W37" s="1">
        <f t="shared" si="18"/>
        <v>12.47</v>
      </c>
      <c r="X37" s="1" t="e">
        <f t="shared" si="19"/>
        <v>#VALUE!</v>
      </c>
      <c r="Y37" s="1">
        <f t="shared" si="20"/>
        <v>5.9999999999999993E-3</v>
      </c>
      <c r="Z37" s="1">
        <f t="shared" si="21"/>
        <v>0.22399999999999998</v>
      </c>
      <c r="AA37" s="1" t="e">
        <f t="shared" si="22"/>
        <v>#VALUE!</v>
      </c>
      <c r="AB37" s="1">
        <f t="shared" si="23"/>
        <v>1.2999999999999999E-2</v>
      </c>
      <c r="AD37" s="72"/>
      <c r="AE37" s="72"/>
      <c r="AF37" s="72"/>
      <c r="AG37" s="72"/>
      <c r="AJ37" s="72"/>
      <c r="AK37" s="72"/>
      <c r="AL37" s="72"/>
      <c r="AM37" s="72"/>
      <c r="AO37" s="72"/>
      <c r="AP37" s="72"/>
      <c r="AQ37" s="72"/>
      <c r="AR37" s="72"/>
      <c r="AS37" s="72"/>
    </row>
    <row r="38" spans="1:45" customFormat="1" x14ac:dyDescent="0.55000000000000004">
      <c r="A38" s="72"/>
      <c r="B38" s="72"/>
      <c r="C38" s="7" t="s">
        <v>194</v>
      </c>
      <c r="D38" s="7" t="s">
        <v>598</v>
      </c>
      <c r="E38" s="1">
        <f t="shared" si="0"/>
        <v>0.19729729729729731</v>
      </c>
      <c r="F38" s="1">
        <f t="shared" si="1"/>
        <v>4.032</v>
      </c>
      <c r="G38" s="1">
        <f t="shared" si="2"/>
        <v>2.7972040000000002</v>
      </c>
      <c r="H38" s="1">
        <f t="shared" si="3"/>
        <v>0.10100000000000001</v>
      </c>
      <c r="I38" s="1">
        <f t="shared" si="4"/>
        <v>4.1339999999999995E-2</v>
      </c>
      <c r="J38" s="1" t="e">
        <f t="shared" si="5"/>
        <v>#VALUE!</v>
      </c>
      <c r="K38" s="1">
        <f t="shared" si="6"/>
        <v>1.585</v>
      </c>
      <c r="L38" s="1">
        <f t="shared" si="7"/>
        <v>0.33429999999999999</v>
      </c>
      <c r="M38" s="1">
        <f t="shared" si="8"/>
        <v>0.15279999999999999</v>
      </c>
      <c r="N38" s="1">
        <f t="shared" si="9"/>
        <v>0.55999999999999994</v>
      </c>
      <c r="O38" s="1">
        <f t="shared" si="10"/>
        <v>7.342857142857144E-2</v>
      </c>
      <c r="P38" s="1">
        <f t="shared" si="11"/>
        <v>0.63300000000000001</v>
      </c>
      <c r="Q38" s="1">
        <f t="shared" si="12"/>
        <v>5.5999999999999994E-2</v>
      </c>
      <c r="R38" s="1">
        <f t="shared" si="13"/>
        <v>0.19650000000000001</v>
      </c>
      <c r="S38" s="1">
        <f t="shared" si="14"/>
        <v>3.7999999999999999E-2</v>
      </c>
      <c r="T38" s="1">
        <f t="shared" si="15"/>
        <v>1.2999999999999999E-2</v>
      </c>
      <c r="U38" s="1">
        <f t="shared" si="16"/>
        <v>0.27879999999999999</v>
      </c>
      <c r="V38" s="1">
        <f t="shared" si="17"/>
        <v>8.7600000000000004E-3</v>
      </c>
      <c r="W38" s="1">
        <f t="shared" si="18"/>
        <v>1.3084999999999998</v>
      </c>
      <c r="X38" s="1" t="e">
        <f t="shared" si="19"/>
        <v>#VALUE!</v>
      </c>
      <c r="Y38" s="1">
        <f t="shared" si="20"/>
        <v>2.9999999999999996E-3</v>
      </c>
      <c r="Z38" s="1">
        <f t="shared" si="21"/>
        <v>0.94</v>
      </c>
      <c r="AA38" s="1" t="e">
        <f t="shared" si="22"/>
        <v>#VALUE!</v>
      </c>
      <c r="AB38" s="1">
        <f t="shared" si="23"/>
        <v>2.5499999999999998E-2</v>
      </c>
      <c r="AD38" s="72"/>
      <c r="AE38" s="72"/>
      <c r="AF38" s="72"/>
      <c r="AG38" s="72"/>
      <c r="AJ38" s="72"/>
      <c r="AK38" s="72"/>
      <c r="AL38" s="72"/>
      <c r="AM38" s="72"/>
      <c r="AO38" s="72"/>
      <c r="AP38" s="72"/>
      <c r="AQ38" s="72"/>
      <c r="AR38" s="72"/>
      <c r="AS38" s="72"/>
    </row>
    <row r="41" spans="1:45" customFormat="1" ht="30.3" x14ac:dyDescent="0.55000000000000004">
      <c r="A41" s="72"/>
      <c r="B41" s="72"/>
      <c r="C41" s="1"/>
      <c r="D41" s="134" t="s">
        <v>521</v>
      </c>
      <c r="E41" s="135" t="s">
        <v>601</v>
      </c>
      <c r="F41" s="136" t="s">
        <v>602</v>
      </c>
      <c r="G41" s="149" t="s">
        <v>603</v>
      </c>
      <c r="H41" s="135" t="s">
        <v>604</v>
      </c>
      <c r="I41" s="135" t="s">
        <v>606</v>
      </c>
      <c r="J41" s="136" t="s">
        <v>608</v>
      </c>
      <c r="K41" s="150" t="s">
        <v>609</v>
      </c>
      <c r="L41" s="136" t="s">
        <v>611</v>
      </c>
      <c r="M41" s="136" t="s">
        <v>612</v>
      </c>
      <c r="N41" s="136" t="s">
        <v>614</v>
      </c>
      <c r="O41" s="136" t="s">
        <v>615</v>
      </c>
      <c r="P41" s="136" t="s">
        <v>616</v>
      </c>
      <c r="Q41" s="136" t="s">
        <v>617</v>
      </c>
      <c r="R41" s="136" t="s">
        <v>618</v>
      </c>
      <c r="S41" s="135" t="s">
        <v>619</v>
      </c>
      <c r="T41" s="136" t="s">
        <v>620</v>
      </c>
      <c r="U41" s="136" t="s">
        <v>621</v>
      </c>
      <c r="V41" s="135" t="s">
        <v>622</v>
      </c>
      <c r="W41" s="136" t="s">
        <v>624</v>
      </c>
      <c r="X41" s="136" t="s">
        <v>625</v>
      </c>
      <c r="Y41" s="135" t="s">
        <v>626</v>
      </c>
      <c r="Z41" s="136" t="s">
        <v>627</v>
      </c>
      <c r="AA41" s="136" t="s">
        <v>628</v>
      </c>
      <c r="AB41" s="136" t="s">
        <v>630</v>
      </c>
      <c r="AD41" s="72"/>
      <c r="AE41" s="72"/>
      <c r="AF41" s="72"/>
      <c r="AG41" s="72"/>
      <c r="AJ41" s="72"/>
      <c r="AK41" s="72"/>
      <c r="AL41" s="72"/>
      <c r="AM41" s="72"/>
      <c r="AO41" s="72"/>
      <c r="AP41" s="72"/>
      <c r="AQ41" s="72"/>
      <c r="AR41" s="72"/>
      <c r="AS41" s="72"/>
    </row>
    <row r="42" spans="1:45" customFormat="1" x14ac:dyDescent="0.55000000000000004">
      <c r="A42" s="72"/>
      <c r="B42" s="72"/>
      <c r="C42" s="7" t="s">
        <v>178</v>
      </c>
      <c r="D42" s="7" t="s">
        <v>585</v>
      </c>
      <c r="E42" s="1">
        <v>0.14671814671814673</v>
      </c>
      <c r="F42" s="1">
        <v>2.64E-2</v>
      </c>
      <c r="G42" s="1">
        <v>0.17899999999999999</v>
      </c>
      <c r="H42" s="1">
        <v>9.7000000000000003E-2</v>
      </c>
      <c r="I42" s="1">
        <v>0.10085000000000001</v>
      </c>
      <c r="J42" s="1" t="e">
        <v>#VALUE!</v>
      </c>
      <c r="K42" s="1">
        <v>1.85</v>
      </c>
      <c r="L42" s="1">
        <v>5.4609999999999999E-2</v>
      </c>
      <c r="M42" s="1">
        <v>0.74399999999999999</v>
      </c>
      <c r="N42" s="1">
        <v>1.6809999999999998</v>
      </c>
      <c r="O42" s="1">
        <v>0.10271428571428573</v>
      </c>
      <c r="P42" s="1">
        <v>8.3000000000000004E-2</v>
      </c>
      <c r="Q42" s="1">
        <v>0.21</v>
      </c>
      <c r="R42" s="1">
        <v>1.1385000000000001</v>
      </c>
      <c r="S42" s="1">
        <v>8.3999999999999991E-2</v>
      </c>
      <c r="T42" s="1">
        <v>6.5999999999999989E-2</v>
      </c>
      <c r="U42" s="1">
        <v>1.7185999999999999</v>
      </c>
      <c r="V42" s="1">
        <v>3.5999999999999999E-3</v>
      </c>
      <c r="W42" s="1">
        <v>2.2040000000000002</v>
      </c>
      <c r="X42" s="1">
        <v>1.26</v>
      </c>
      <c r="Y42" s="1">
        <v>1.3999999999999999E-2</v>
      </c>
      <c r="Z42" s="1">
        <v>7.93</v>
      </c>
      <c r="AA42" s="1" t="e">
        <v>#VALUE!</v>
      </c>
      <c r="AB42" s="1">
        <v>0.1605</v>
      </c>
      <c r="AD42" s="72"/>
      <c r="AE42" s="72"/>
      <c r="AF42" s="72"/>
      <c r="AG42" s="72"/>
      <c r="AJ42" s="72"/>
      <c r="AK42" s="72"/>
      <c r="AL42" s="72"/>
      <c r="AM42" s="72"/>
      <c r="AO42" s="72"/>
      <c r="AP42" s="72"/>
      <c r="AQ42" s="72"/>
      <c r="AR42" s="72"/>
      <c r="AS42" s="72"/>
    </row>
    <row r="43" spans="1:45" customFormat="1" x14ac:dyDescent="0.55000000000000004">
      <c r="A43" s="72"/>
      <c r="B43" s="72"/>
      <c r="C43" s="7" t="s">
        <v>179</v>
      </c>
      <c r="D43" s="7" t="s">
        <v>586</v>
      </c>
      <c r="E43" s="1">
        <v>0.15637065637065636</v>
      </c>
      <c r="F43" s="1">
        <v>2.3420000000000003E-2</v>
      </c>
      <c r="G43" s="1">
        <v>0.12084</v>
      </c>
      <c r="H43" s="1">
        <v>9.8000000000000004E-2</v>
      </c>
      <c r="I43" s="1">
        <v>5.2819999999999999E-2</v>
      </c>
      <c r="J43" s="1" t="e">
        <v>#VALUE!</v>
      </c>
      <c r="K43" s="1">
        <v>1.93</v>
      </c>
      <c r="L43" s="1">
        <v>5.2580000000000002E-2</v>
      </c>
      <c r="M43" s="1">
        <v>0.88859999999999995</v>
      </c>
      <c r="N43" s="1">
        <v>1.9550000000000001</v>
      </c>
      <c r="O43" s="1">
        <v>0.10714285714285715</v>
      </c>
      <c r="P43" s="1">
        <v>8.1000000000000003E-2</v>
      </c>
      <c r="Q43" s="1">
        <v>0.219</v>
      </c>
      <c r="R43" s="1">
        <v>1.1955</v>
      </c>
      <c r="S43" s="1">
        <v>8.9999999999999983E-2</v>
      </c>
      <c r="T43" s="1">
        <v>7.0999999999999994E-2</v>
      </c>
      <c r="U43" s="1">
        <v>1.7989999999999999</v>
      </c>
      <c r="V43" s="1">
        <v>3.5999999999999999E-3</v>
      </c>
      <c r="W43" s="1">
        <v>2.1675</v>
      </c>
      <c r="X43" s="1">
        <v>1.63</v>
      </c>
      <c r="Y43" s="1">
        <v>1.4999999999999999E-2</v>
      </c>
      <c r="Z43" s="1">
        <v>8.1379999999999999</v>
      </c>
      <c r="AA43" s="1" t="e">
        <v>#VALUE!</v>
      </c>
      <c r="AB43" s="1">
        <v>0.16250000000000001</v>
      </c>
      <c r="AD43" s="72"/>
      <c r="AE43" s="72"/>
      <c r="AF43" s="72"/>
      <c r="AG43" s="72"/>
      <c r="AJ43" s="72"/>
      <c r="AK43" s="72"/>
      <c r="AL43" s="72"/>
      <c r="AM43" s="72"/>
      <c r="AO43" s="72"/>
      <c r="AP43" s="72"/>
      <c r="AQ43" s="72"/>
      <c r="AR43" s="72"/>
      <c r="AS43" s="72"/>
    </row>
    <row r="44" spans="1:45" customFormat="1" x14ac:dyDescent="0.55000000000000004">
      <c r="A44" s="72"/>
      <c r="B44" s="72"/>
      <c r="C44" s="7" t="s">
        <v>180</v>
      </c>
      <c r="D44" s="7" t="s">
        <v>587</v>
      </c>
      <c r="E44" s="1">
        <v>0.56795366795366797</v>
      </c>
      <c r="F44" s="1">
        <v>0.35699999999999998</v>
      </c>
      <c r="G44" s="1">
        <v>0.58640000000000003</v>
      </c>
      <c r="H44" s="1">
        <v>0.55100000000000005</v>
      </c>
      <c r="I44" s="1">
        <v>2.4000000000000001E-4</v>
      </c>
      <c r="J44" s="1" t="e">
        <v>#VALUE!</v>
      </c>
      <c r="K44" s="1">
        <v>1.4975000000000001</v>
      </c>
      <c r="L44" s="1">
        <v>0.21680000000000002</v>
      </c>
      <c r="M44" s="1" t="e">
        <v>#VALUE!</v>
      </c>
      <c r="N44" s="1">
        <v>5.7999999999999996E-2</v>
      </c>
      <c r="O44" s="1">
        <v>8.6000000000000007E-2</v>
      </c>
      <c r="P44" s="1">
        <v>0.373</v>
      </c>
      <c r="Q44" s="1" t="e">
        <v>#VALUE!</v>
      </c>
      <c r="R44" s="1" t="e">
        <v>#VALUE!</v>
      </c>
      <c r="S44" s="1" t="e">
        <v>#VALUE!</v>
      </c>
      <c r="T44" s="1" t="e">
        <v>#VALUE!</v>
      </c>
      <c r="U44" s="1">
        <v>4.4600000000000001E-2</v>
      </c>
      <c r="V44" s="1">
        <v>8.2400000000000008E-3</v>
      </c>
      <c r="W44" s="1">
        <v>1.214</v>
      </c>
      <c r="X44" s="1" t="e">
        <v>#VALUE!</v>
      </c>
      <c r="Y44" s="1" t="e">
        <v>#VALUE!</v>
      </c>
      <c r="Z44" s="1" t="e">
        <v>#VALUE!</v>
      </c>
      <c r="AA44" s="1" t="e">
        <v>#VALUE!</v>
      </c>
      <c r="AB44" s="1" t="e">
        <v>#VALUE!</v>
      </c>
      <c r="AD44" s="72"/>
      <c r="AE44" s="72"/>
      <c r="AF44" s="72"/>
      <c r="AG44" s="72"/>
      <c r="AJ44" s="72"/>
      <c r="AK44" s="72"/>
      <c r="AL44" s="72"/>
      <c r="AM44" s="72"/>
      <c r="AO44" s="72"/>
      <c r="AP44" s="72"/>
      <c r="AQ44" s="72"/>
      <c r="AR44" s="72"/>
      <c r="AS44" s="72"/>
    </row>
    <row r="45" spans="1:45" customFormat="1" x14ac:dyDescent="0.55000000000000004">
      <c r="A45" s="72"/>
      <c r="B45" s="72"/>
      <c r="C45" s="7" t="s">
        <v>181</v>
      </c>
      <c r="D45" s="7" t="s">
        <v>588</v>
      </c>
      <c r="E45" s="1">
        <v>0.27355212355212355</v>
      </c>
      <c r="F45" s="1">
        <v>6.4599999999999991E-2</v>
      </c>
      <c r="G45" s="1">
        <v>0.1658</v>
      </c>
      <c r="H45" s="1">
        <v>0.375</v>
      </c>
      <c r="I45" s="1">
        <v>2.5380000000000003E-2</v>
      </c>
      <c r="J45" s="1" t="e">
        <v>#VALUE!</v>
      </c>
      <c r="K45" s="1">
        <v>1.835</v>
      </c>
      <c r="L45" s="1">
        <v>2.6600000000000002E-2</v>
      </c>
      <c r="M45" s="1">
        <v>5.5999999999999999E-3</v>
      </c>
      <c r="N45" s="1">
        <v>2.3999999999999997E-2</v>
      </c>
      <c r="O45" s="1">
        <v>2.3285714285714285E-2</v>
      </c>
      <c r="P45" s="1">
        <v>8.8999999999999996E-2</v>
      </c>
      <c r="Q45" s="1" t="e">
        <v>#VALUE!</v>
      </c>
      <c r="R45" s="1">
        <v>2E-3</v>
      </c>
      <c r="S45" s="1" t="e">
        <v>#VALUE!</v>
      </c>
      <c r="T45" s="1" t="e">
        <v>#VALUE!</v>
      </c>
      <c r="U45" s="1">
        <v>7.3999999999999995E-3</v>
      </c>
      <c r="V45" s="1">
        <v>4.9199999999999999E-3</v>
      </c>
      <c r="W45" s="1" t="e">
        <v>#VALUE!</v>
      </c>
      <c r="X45" s="1" t="e">
        <v>#VALUE!</v>
      </c>
      <c r="Y45" s="1" t="e">
        <v>#VALUE!</v>
      </c>
      <c r="Z45" s="1" t="e">
        <v>#VALUE!</v>
      </c>
      <c r="AA45" s="1" t="e">
        <v>#VALUE!</v>
      </c>
      <c r="AB45" s="1">
        <v>6.4999999999999997E-3</v>
      </c>
      <c r="AD45" s="72"/>
      <c r="AE45" s="72"/>
      <c r="AF45" s="72"/>
      <c r="AG45" s="72"/>
      <c r="AJ45" s="72"/>
      <c r="AK45" s="72"/>
      <c r="AL45" s="72"/>
      <c r="AM45" s="72"/>
      <c r="AO45" s="72"/>
      <c r="AP45" s="72"/>
      <c r="AQ45" s="72"/>
      <c r="AR45" s="72"/>
      <c r="AS45" s="72"/>
    </row>
    <row r="46" spans="1:45" customFormat="1" x14ac:dyDescent="0.55000000000000004">
      <c r="A46" s="72"/>
      <c r="B46" s="72"/>
      <c r="C46" s="7" t="s">
        <v>182</v>
      </c>
      <c r="D46" s="7" t="s">
        <v>589</v>
      </c>
      <c r="E46" s="1">
        <v>0.11795366795366796</v>
      </c>
      <c r="F46" s="1">
        <v>6.6E-3</v>
      </c>
      <c r="G46" s="1">
        <v>7.912000000000001E-2</v>
      </c>
      <c r="H46" s="1">
        <v>8.3000000000000004E-2</v>
      </c>
      <c r="I46" s="1">
        <v>7.261999999999999E-2</v>
      </c>
      <c r="J46" s="1" t="e">
        <v>#VALUE!</v>
      </c>
      <c r="K46" s="1">
        <v>1.9675</v>
      </c>
      <c r="L46" s="1">
        <v>3.0969999999999998E-2</v>
      </c>
      <c r="M46" s="1">
        <v>1.2665999999999999</v>
      </c>
      <c r="N46" s="1">
        <v>3.7709999999999999</v>
      </c>
      <c r="O46" s="1">
        <v>0.11857142857142859</v>
      </c>
      <c r="P46" s="1">
        <v>6.5000000000000002E-2</v>
      </c>
      <c r="Q46" s="1">
        <v>0.44900000000000001</v>
      </c>
      <c r="R46" s="1">
        <v>2.9064999999999999</v>
      </c>
      <c r="S46" s="1">
        <v>0.13799999999999998</v>
      </c>
      <c r="T46" s="1">
        <v>0.106</v>
      </c>
      <c r="U46" s="1">
        <v>2.758</v>
      </c>
      <c r="V46" s="1">
        <v>4.5199999999999997E-3</v>
      </c>
      <c r="W46" s="1">
        <v>3.4375</v>
      </c>
      <c r="X46" s="1">
        <v>5</v>
      </c>
      <c r="Y46" s="1">
        <v>0.03</v>
      </c>
      <c r="Z46" s="1">
        <v>9.3239999999999998</v>
      </c>
      <c r="AA46" s="1" t="e">
        <v>#VALUE!</v>
      </c>
      <c r="AB46" s="1">
        <v>0.22600000000000001</v>
      </c>
      <c r="AD46" s="72"/>
      <c r="AE46" s="72"/>
      <c r="AF46" s="72"/>
      <c r="AG46" s="72"/>
      <c r="AJ46" s="72"/>
      <c r="AK46" s="72"/>
      <c r="AL46" s="72"/>
      <c r="AM46" s="72"/>
      <c r="AO46" s="72"/>
      <c r="AP46" s="72"/>
      <c r="AQ46" s="72"/>
      <c r="AR46" s="72"/>
      <c r="AS46" s="72"/>
    </row>
    <row r="47" spans="1:45" customFormat="1" x14ac:dyDescent="0.55000000000000004">
      <c r="A47" s="72"/>
      <c r="B47" s="72"/>
      <c r="C47" s="7" t="s">
        <v>183</v>
      </c>
      <c r="D47" s="7" t="s">
        <v>590</v>
      </c>
      <c r="E47" s="1">
        <v>0.12857142857142856</v>
      </c>
      <c r="F47" s="1">
        <v>6.7539999999999996E-3</v>
      </c>
      <c r="G47" s="1">
        <v>6.8040000000000003E-2</v>
      </c>
      <c r="H47" s="1">
        <v>7.8E-2</v>
      </c>
      <c r="I47" s="1">
        <v>2.3109999999999999E-2</v>
      </c>
      <c r="J47" s="1" t="e">
        <v>#VALUE!</v>
      </c>
      <c r="K47" s="1">
        <v>1.97</v>
      </c>
      <c r="L47" s="1">
        <v>2.2420000000000002E-2</v>
      </c>
      <c r="M47" s="1">
        <v>0.40099999999999997</v>
      </c>
      <c r="N47" s="1">
        <v>0.95699999999999985</v>
      </c>
      <c r="O47" s="1">
        <v>6.2428571428571437E-2</v>
      </c>
      <c r="P47" s="1">
        <v>4.7E-2</v>
      </c>
      <c r="Q47" s="1">
        <v>0.154</v>
      </c>
      <c r="R47" s="1">
        <v>0.73649999999999993</v>
      </c>
      <c r="S47" s="1">
        <v>4.5999999999999999E-2</v>
      </c>
      <c r="T47" s="1">
        <v>3.2999999999999995E-2</v>
      </c>
      <c r="U47" s="1">
        <v>0.78200000000000003</v>
      </c>
      <c r="V47" s="1">
        <v>2.32E-3</v>
      </c>
      <c r="W47" s="1">
        <v>1.0680000000000001</v>
      </c>
      <c r="X47" s="1">
        <v>0.97000000000000008</v>
      </c>
      <c r="Y47" s="1">
        <v>8.9999999999999993E-3</v>
      </c>
      <c r="Z47" s="1">
        <v>3.9539999999999997</v>
      </c>
      <c r="AA47" s="1" t="e">
        <v>#VALUE!</v>
      </c>
      <c r="AB47" s="1">
        <v>8.2000000000000003E-2</v>
      </c>
      <c r="AD47" s="72"/>
      <c r="AE47" s="72"/>
      <c r="AF47" s="72"/>
      <c r="AG47" s="72"/>
      <c r="AJ47" s="72"/>
      <c r="AK47" s="72"/>
      <c r="AL47" s="72"/>
      <c r="AM47" s="72"/>
      <c r="AO47" s="72"/>
      <c r="AP47" s="72"/>
      <c r="AQ47" s="72"/>
      <c r="AR47" s="72"/>
      <c r="AS47" s="72"/>
    </row>
    <row r="48" spans="1:45" customFormat="1" x14ac:dyDescent="0.55000000000000004">
      <c r="A48" s="72"/>
      <c r="B48" s="72"/>
      <c r="C48" s="7" t="s">
        <v>185</v>
      </c>
      <c r="D48" s="7" t="s">
        <v>591</v>
      </c>
      <c r="E48" s="1">
        <v>0.127992277992278</v>
      </c>
      <c r="F48" s="1">
        <v>5.1539999999999997E-3</v>
      </c>
      <c r="G48" s="1">
        <v>7.5240000000000001E-2</v>
      </c>
      <c r="H48" s="1">
        <v>8.1000000000000003E-2</v>
      </c>
      <c r="I48" s="1">
        <v>7.2719999999999993E-2</v>
      </c>
      <c r="J48" s="1" t="e">
        <v>#VALUE!</v>
      </c>
      <c r="K48" s="1">
        <v>2.0299999999999998</v>
      </c>
      <c r="L48" s="1">
        <v>2.9090000000000001E-2</v>
      </c>
      <c r="M48" s="1">
        <v>1.4747999999999999</v>
      </c>
      <c r="N48" s="1">
        <v>3.7519999999999998</v>
      </c>
      <c r="O48" s="1">
        <v>0.13642857142857143</v>
      </c>
      <c r="P48" s="1">
        <v>5.2999999999999999E-2</v>
      </c>
      <c r="Q48" s="1">
        <v>0.79900000000000004</v>
      </c>
      <c r="R48" s="1">
        <v>4.7734999999999994</v>
      </c>
      <c r="S48" s="1">
        <v>0.182</v>
      </c>
      <c r="T48" s="1">
        <v>0.12</v>
      </c>
      <c r="U48" s="1">
        <v>3.492</v>
      </c>
      <c r="V48" s="1">
        <v>4.28E-3</v>
      </c>
      <c r="W48" s="1">
        <v>4.8825000000000003</v>
      </c>
      <c r="X48" s="1">
        <v>5.49</v>
      </c>
      <c r="Y48" s="1">
        <v>3.7999999999999999E-2</v>
      </c>
      <c r="Z48" s="1">
        <v>13.2</v>
      </c>
      <c r="AA48" s="1">
        <v>0.45999999999999996</v>
      </c>
      <c r="AB48" s="1">
        <v>0.39600000000000002</v>
      </c>
      <c r="AD48" s="72"/>
      <c r="AE48" s="72"/>
      <c r="AF48" s="72"/>
      <c r="AG48" s="72"/>
      <c r="AJ48" s="72"/>
      <c r="AK48" s="72"/>
      <c r="AL48" s="72"/>
      <c r="AM48" s="72"/>
      <c r="AO48" s="72"/>
      <c r="AP48" s="72"/>
      <c r="AQ48" s="72"/>
      <c r="AR48" s="72"/>
      <c r="AS48" s="72"/>
    </row>
    <row r="49" spans="1:45" customFormat="1" x14ac:dyDescent="0.55000000000000004">
      <c r="A49" s="72"/>
      <c r="B49" s="72"/>
      <c r="C49" s="7" t="s">
        <v>186</v>
      </c>
      <c r="D49" s="7" t="s">
        <v>592</v>
      </c>
      <c r="E49" s="1">
        <v>0.18706563706563709</v>
      </c>
      <c r="F49" s="1">
        <v>0.11556</v>
      </c>
      <c r="G49" s="1">
        <v>0.37803999999999999</v>
      </c>
      <c r="H49" s="1">
        <v>0.29699999999999999</v>
      </c>
      <c r="I49" s="1">
        <v>2.4000000000000001E-4</v>
      </c>
      <c r="J49" s="1" t="e">
        <v>#VALUE!</v>
      </c>
      <c r="K49" s="1">
        <v>2.23</v>
      </c>
      <c r="L49" s="1">
        <v>0.28820000000000001</v>
      </c>
      <c r="M49" s="1">
        <v>2.4000000000000002E-3</v>
      </c>
      <c r="N49" s="1">
        <v>5.0000000000000001E-3</v>
      </c>
      <c r="O49" s="1">
        <v>0.10814285714285715</v>
      </c>
      <c r="P49" s="1">
        <v>0.154</v>
      </c>
      <c r="Q49" s="1" t="e">
        <v>#VALUE!</v>
      </c>
      <c r="R49" s="1">
        <v>2.9999999999999996E-3</v>
      </c>
      <c r="S49" s="1" t="e">
        <v>#VALUE!</v>
      </c>
      <c r="T49" s="1" t="e">
        <v>#VALUE!</v>
      </c>
      <c r="U49" s="1">
        <v>8.9999999999999993E-3</v>
      </c>
      <c r="V49" s="1">
        <v>1.272E-2</v>
      </c>
      <c r="W49" s="1">
        <v>3.4999999999999996E-2</v>
      </c>
      <c r="X49" s="1" t="e">
        <v>#VALUE!</v>
      </c>
      <c r="Y49" s="1" t="e">
        <v>#VALUE!</v>
      </c>
      <c r="Z49" s="1" t="e">
        <v>#VALUE!</v>
      </c>
      <c r="AA49" s="1" t="e">
        <v>#VALUE!</v>
      </c>
      <c r="AB49" s="1">
        <v>7.0000000000000001E-3</v>
      </c>
      <c r="AD49" s="72"/>
      <c r="AE49" s="72"/>
      <c r="AF49" s="72"/>
      <c r="AG49" s="72"/>
      <c r="AJ49" s="72"/>
      <c r="AK49" s="72"/>
      <c r="AL49" s="72"/>
      <c r="AM49" s="72"/>
      <c r="AO49" s="72"/>
      <c r="AP49" s="72"/>
      <c r="AQ49" s="72"/>
      <c r="AR49" s="72"/>
      <c r="AS49" s="72"/>
    </row>
    <row r="50" spans="1:45" customFormat="1" x14ac:dyDescent="0.55000000000000004">
      <c r="A50" s="72"/>
      <c r="B50" s="72"/>
      <c r="C50" s="7" t="s">
        <v>187</v>
      </c>
      <c r="D50" s="7" t="s">
        <v>593</v>
      </c>
      <c r="E50" s="1">
        <v>0.13532818532818533</v>
      </c>
      <c r="F50" s="1">
        <v>5.6580000000000007E-3</v>
      </c>
      <c r="G50" s="1">
        <v>7.9160000000000008E-2</v>
      </c>
      <c r="H50" s="1">
        <v>0.115</v>
      </c>
      <c r="I50" s="1">
        <v>8.134000000000001E-2</v>
      </c>
      <c r="J50" s="1">
        <v>8.2000000000000007E-3</v>
      </c>
      <c r="K50" s="1">
        <v>1.9624999999999999</v>
      </c>
      <c r="L50" s="1">
        <v>3.2159999999999994E-2</v>
      </c>
      <c r="M50" s="1">
        <v>1.6184000000000001</v>
      </c>
      <c r="N50" s="1">
        <v>4.3449999999999998</v>
      </c>
      <c r="O50" s="1">
        <v>0.1492857142857143</v>
      </c>
      <c r="P50" s="1">
        <v>6.2E-2</v>
      </c>
      <c r="Q50" s="1">
        <v>0.95099999999999996</v>
      </c>
      <c r="R50" s="1">
        <v>5.0549999999999988</v>
      </c>
      <c r="S50" s="1">
        <v>0.20400000000000001</v>
      </c>
      <c r="T50" s="1">
        <v>0.13599999999999998</v>
      </c>
      <c r="U50" s="1">
        <v>3.972</v>
      </c>
      <c r="V50" s="1">
        <v>4.8399999999999997E-3</v>
      </c>
      <c r="W50" s="1">
        <v>5.35</v>
      </c>
      <c r="X50" s="1">
        <v>5.0600000000000005</v>
      </c>
      <c r="Y50" s="1">
        <v>3.95E-2</v>
      </c>
      <c r="Z50" s="1">
        <v>14.672000000000001</v>
      </c>
      <c r="AA50" s="1">
        <v>0.51</v>
      </c>
      <c r="AB50" s="1">
        <v>0.45650000000000002</v>
      </c>
      <c r="AD50" s="72"/>
      <c r="AE50" s="72"/>
      <c r="AF50" s="72"/>
      <c r="AG50" s="72"/>
      <c r="AJ50" s="72"/>
      <c r="AK50" s="72"/>
      <c r="AL50" s="72"/>
      <c r="AM50" s="72"/>
      <c r="AO50" s="72"/>
      <c r="AP50" s="72"/>
      <c r="AQ50" s="72"/>
      <c r="AR50" s="72"/>
      <c r="AS50" s="72"/>
    </row>
    <row r="51" spans="1:45" customFormat="1" x14ac:dyDescent="0.55000000000000004">
      <c r="A51" s="72"/>
      <c r="B51" s="72"/>
      <c r="C51" s="7" t="s">
        <v>189</v>
      </c>
      <c r="D51" s="7" t="s">
        <v>594</v>
      </c>
      <c r="E51" s="1">
        <v>0.12548262548262548</v>
      </c>
      <c r="F51" s="1">
        <v>1.1094E-2</v>
      </c>
      <c r="G51" s="1">
        <v>8.516E-2</v>
      </c>
      <c r="H51" s="1">
        <v>0.10299999999999999</v>
      </c>
      <c r="I51" s="1">
        <v>6.7180000000000004E-2</v>
      </c>
      <c r="J51" s="1" t="e">
        <v>#VALUE!</v>
      </c>
      <c r="K51" s="1">
        <v>2.02</v>
      </c>
      <c r="L51" s="1">
        <v>3.4590000000000003E-2</v>
      </c>
      <c r="M51" s="1">
        <v>0.96920000000000006</v>
      </c>
      <c r="N51" s="1">
        <v>2.5269999999999997</v>
      </c>
      <c r="O51" s="1">
        <v>0.10214285714285715</v>
      </c>
      <c r="P51" s="1">
        <v>5.8000000000000003E-2</v>
      </c>
      <c r="Q51" s="1">
        <v>0.316</v>
      </c>
      <c r="R51" s="1">
        <v>1.8784999999999998</v>
      </c>
      <c r="S51" s="1">
        <v>9.799999999999999E-2</v>
      </c>
      <c r="T51" s="1">
        <v>7.4999999999999997E-2</v>
      </c>
      <c r="U51" s="1">
        <v>2.008</v>
      </c>
      <c r="V51" s="1">
        <v>3.64E-3</v>
      </c>
      <c r="W51" s="1">
        <v>2.5735000000000001</v>
      </c>
      <c r="X51" s="1">
        <v>3.6199999999999997</v>
      </c>
      <c r="Y51" s="1">
        <v>0.02</v>
      </c>
      <c r="Z51" s="1">
        <v>6.9720000000000004</v>
      </c>
      <c r="AA51" s="1" t="e">
        <v>#VALUE!</v>
      </c>
      <c r="AB51" s="1">
        <v>0.16500000000000001</v>
      </c>
      <c r="AD51" s="72"/>
      <c r="AE51" s="72"/>
      <c r="AF51" s="72"/>
      <c r="AG51" s="72"/>
      <c r="AJ51" s="72"/>
      <c r="AK51" s="72"/>
      <c r="AL51" s="72"/>
      <c r="AM51" s="72"/>
      <c r="AO51" s="72"/>
      <c r="AP51" s="72"/>
      <c r="AQ51" s="72"/>
      <c r="AR51" s="72"/>
      <c r="AS51" s="72"/>
    </row>
    <row r="52" spans="1:45" customFormat="1" x14ac:dyDescent="0.55000000000000004">
      <c r="A52" s="72"/>
      <c r="B52" s="72"/>
      <c r="C52" s="7" t="s">
        <v>190</v>
      </c>
      <c r="D52" s="7" t="s">
        <v>595</v>
      </c>
      <c r="E52" s="1">
        <v>0.15733590733590733</v>
      </c>
      <c r="F52" s="1">
        <v>0.18825999999999998</v>
      </c>
      <c r="G52" s="1">
        <v>0.26103999999999999</v>
      </c>
      <c r="H52" s="1">
        <v>0.1</v>
      </c>
      <c r="I52" s="1">
        <v>4.614E-2</v>
      </c>
      <c r="J52" s="1" t="e">
        <v>#VALUE!</v>
      </c>
      <c r="K52" s="1">
        <v>1.9</v>
      </c>
      <c r="L52" s="1">
        <v>6.0409999999999998E-2</v>
      </c>
      <c r="M52" s="1">
        <v>0.79020000000000001</v>
      </c>
      <c r="N52" s="1">
        <v>1.6879999999999999</v>
      </c>
      <c r="O52" s="1">
        <v>9.8142857142857143E-2</v>
      </c>
      <c r="P52" s="1">
        <v>0.108</v>
      </c>
      <c r="Q52" s="1">
        <v>0.219</v>
      </c>
      <c r="R52" s="1">
        <v>1.5709999999999997</v>
      </c>
      <c r="S52" s="1">
        <v>8.5999999999999993E-2</v>
      </c>
      <c r="T52" s="1">
        <v>0.06</v>
      </c>
      <c r="U52" s="1">
        <v>1.4843999999999999</v>
      </c>
      <c r="V52" s="1">
        <v>3.7199999999999998E-3</v>
      </c>
      <c r="W52" s="1">
        <v>2.3524999999999996</v>
      </c>
      <c r="X52" s="1">
        <v>2.66</v>
      </c>
      <c r="Y52" s="1">
        <v>1.4499999999999999E-2</v>
      </c>
      <c r="Z52" s="1">
        <v>5.4779999999999989</v>
      </c>
      <c r="AA52" s="1" t="e">
        <v>#VALUE!</v>
      </c>
      <c r="AB52" s="1">
        <v>0.129</v>
      </c>
      <c r="AD52" s="72"/>
      <c r="AE52" s="72"/>
      <c r="AF52" s="72"/>
      <c r="AG52" s="72"/>
      <c r="AJ52" s="72"/>
      <c r="AK52" s="72"/>
      <c r="AL52" s="72"/>
      <c r="AM52" s="72"/>
      <c r="AO52" s="72"/>
      <c r="AP52" s="72"/>
      <c r="AQ52" s="72"/>
      <c r="AR52" s="72"/>
      <c r="AS52" s="72"/>
    </row>
    <row r="53" spans="1:45" customFormat="1" x14ac:dyDescent="0.55000000000000004">
      <c r="A53" s="72"/>
      <c r="B53" s="72"/>
      <c r="C53" s="7" t="s">
        <v>191</v>
      </c>
      <c r="D53" s="7" t="s">
        <v>596</v>
      </c>
      <c r="E53" s="1">
        <v>0.11583011583011583</v>
      </c>
      <c r="F53" s="1">
        <v>5.254E-3</v>
      </c>
      <c r="G53" s="1">
        <v>7.9719999999999999E-2</v>
      </c>
      <c r="H53" s="1">
        <v>7.1999999999999995E-2</v>
      </c>
      <c r="I53" s="1">
        <v>5.4659999999999993E-2</v>
      </c>
      <c r="J53" s="1" t="e">
        <v>#VALUE!</v>
      </c>
      <c r="K53" s="1">
        <v>2.0024999999999999</v>
      </c>
      <c r="L53" s="1">
        <v>3.3770000000000001E-2</v>
      </c>
      <c r="M53" s="1">
        <v>1.9026000000000001</v>
      </c>
      <c r="N53" s="1">
        <v>8.1829999999999998</v>
      </c>
      <c r="O53" s="1">
        <v>0.13200000000000001</v>
      </c>
      <c r="P53" s="1">
        <v>6.4000000000000001E-2</v>
      </c>
      <c r="Q53" s="1">
        <v>1.026</v>
      </c>
      <c r="R53" s="1">
        <v>5.4449999999999994</v>
      </c>
      <c r="S53" s="1">
        <v>0.222</v>
      </c>
      <c r="T53" s="1">
        <v>0.16</v>
      </c>
      <c r="U53" s="1">
        <v>5.0179999999999998</v>
      </c>
      <c r="V53" s="1">
        <v>4.9199999999999999E-3</v>
      </c>
      <c r="W53" s="1">
        <v>5.3</v>
      </c>
      <c r="X53" s="1">
        <v>6.53</v>
      </c>
      <c r="Y53" s="1">
        <v>4.7999999999999994E-2</v>
      </c>
      <c r="Z53" s="1">
        <v>15.985999999999999</v>
      </c>
      <c r="AA53" s="1" t="e">
        <v>#VALUE!</v>
      </c>
      <c r="AB53" s="1">
        <v>0.49349999999999999</v>
      </c>
      <c r="AD53" s="72"/>
      <c r="AE53" s="72"/>
      <c r="AF53" s="72"/>
      <c r="AG53" s="72"/>
      <c r="AJ53" s="72"/>
      <c r="AK53" s="72"/>
      <c r="AL53" s="72"/>
      <c r="AM53" s="72"/>
      <c r="AO53" s="72"/>
      <c r="AP53" s="72"/>
      <c r="AQ53" s="72"/>
      <c r="AR53" s="72"/>
      <c r="AS53" s="72"/>
    </row>
    <row r="54" spans="1:45" customFormat="1" x14ac:dyDescent="0.55000000000000004">
      <c r="A54" s="72"/>
      <c r="B54" s="72"/>
      <c r="C54" s="7" t="s">
        <v>193</v>
      </c>
      <c r="D54" s="7" t="s">
        <v>597</v>
      </c>
      <c r="E54" s="1">
        <v>0.77007722007722001</v>
      </c>
      <c r="F54" s="1">
        <v>5.4379999999999997</v>
      </c>
      <c r="G54" s="1">
        <v>3.7986400000000002</v>
      </c>
      <c r="H54" s="1">
        <v>1.9419999999999999</v>
      </c>
      <c r="I54" s="1">
        <v>2.349E-2</v>
      </c>
      <c r="J54" s="1" t="e">
        <v>#VALUE!</v>
      </c>
      <c r="K54" s="1">
        <v>1.825</v>
      </c>
      <c r="L54" s="1">
        <v>0.35160000000000002</v>
      </c>
      <c r="M54" s="1">
        <v>0.10880000000000001</v>
      </c>
      <c r="N54" s="1">
        <v>0.79600000000000004</v>
      </c>
      <c r="O54" s="1">
        <v>0.25</v>
      </c>
      <c r="P54" s="1">
        <v>0.77300000000000002</v>
      </c>
      <c r="Q54" s="1">
        <v>3.4000000000000002E-2</v>
      </c>
      <c r="R54" s="1">
        <v>6.4999999999999988E-2</v>
      </c>
      <c r="S54" s="1">
        <v>2.1999999999999999E-2</v>
      </c>
      <c r="T54" s="1">
        <v>1.2999999999999999E-2</v>
      </c>
      <c r="U54" s="1">
        <v>0.23780000000000001</v>
      </c>
      <c r="V54" s="1">
        <v>4.2399999999999998E-3</v>
      </c>
      <c r="W54" s="1">
        <v>12.47</v>
      </c>
      <c r="X54" s="1" t="e">
        <v>#VALUE!</v>
      </c>
      <c r="Y54" s="1">
        <v>5.9999999999999993E-3</v>
      </c>
      <c r="Z54" s="1">
        <v>0.22399999999999998</v>
      </c>
      <c r="AA54" s="1" t="e">
        <v>#VALUE!</v>
      </c>
      <c r="AB54" s="1">
        <v>1.2999999999999999E-2</v>
      </c>
      <c r="AD54" s="72"/>
      <c r="AE54" s="72"/>
      <c r="AF54" s="72"/>
      <c r="AG54" s="72"/>
      <c r="AJ54" s="72"/>
      <c r="AK54" s="72"/>
      <c r="AL54" s="72"/>
      <c r="AM54" s="72"/>
      <c r="AO54" s="72"/>
      <c r="AP54" s="72"/>
      <c r="AQ54" s="72"/>
      <c r="AR54" s="72"/>
      <c r="AS54" s="72"/>
    </row>
    <row r="55" spans="1:45" customFormat="1" x14ac:dyDescent="0.55000000000000004">
      <c r="A55" s="72"/>
      <c r="B55" s="72"/>
      <c r="C55" s="7" t="s">
        <v>194</v>
      </c>
      <c r="D55" s="7" t="s">
        <v>598</v>
      </c>
      <c r="E55" s="1">
        <v>0.19729729729729731</v>
      </c>
      <c r="F55" s="1">
        <v>4.032</v>
      </c>
      <c r="G55" s="1">
        <v>2.7972040000000002</v>
      </c>
      <c r="H55" s="1">
        <v>0.10100000000000001</v>
      </c>
      <c r="I55" s="1">
        <v>4.1339999999999995E-2</v>
      </c>
      <c r="J55" s="1" t="e">
        <v>#VALUE!</v>
      </c>
      <c r="K55" s="1">
        <v>1.585</v>
      </c>
      <c r="L55" s="1">
        <v>0.33429999999999999</v>
      </c>
      <c r="M55" s="1">
        <v>0.15279999999999999</v>
      </c>
      <c r="N55" s="1">
        <v>0.55999999999999994</v>
      </c>
      <c r="O55" s="1">
        <v>7.342857142857144E-2</v>
      </c>
      <c r="P55" s="1">
        <v>0.63300000000000001</v>
      </c>
      <c r="Q55" s="1">
        <v>5.5999999999999994E-2</v>
      </c>
      <c r="R55" s="1">
        <v>0.19650000000000001</v>
      </c>
      <c r="S55" s="1">
        <v>3.7999999999999999E-2</v>
      </c>
      <c r="T55" s="1">
        <v>1.2999999999999999E-2</v>
      </c>
      <c r="U55" s="1">
        <v>0.27879999999999999</v>
      </c>
      <c r="V55" s="1">
        <v>8.7600000000000004E-3</v>
      </c>
      <c r="W55" s="1">
        <v>1.3084999999999998</v>
      </c>
      <c r="X55" s="1" t="e">
        <v>#VALUE!</v>
      </c>
      <c r="Y55" s="1">
        <v>2.9999999999999996E-3</v>
      </c>
      <c r="Z55" s="1">
        <v>0.94</v>
      </c>
      <c r="AA55" s="1" t="e">
        <v>#VALUE!</v>
      </c>
      <c r="AB55" s="1">
        <v>2.5499999999999998E-2</v>
      </c>
      <c r="AD55" s="72"/>
      <c r="AE55" s="72"/>
      <c r="AF55" s="72"/>
      <c r="AG55" s="72"/>
      <c r="AJ55" s="72"/>
      <c r="AK55" s="72"/>
      <c r="AL55" s="72"/>
      <c r="AM55" s="72"/>
      <c r="AO55" s="72"/>
      <c r="AP55" s="72"/>
      <c r="AQ55" s="72"/>
      <c r="AR55" s="72"/>
      <c r="AS55" s="72"/>
    </row>
    <row r="59" spans="1:45" customFormat="1" x14ac:dyDescent="0.55000000000000004">
      <c r="A59" s="72"/>
      <c r="B59" s="72"/>
      <c r="C59" s="72"/>
      <c r="D59" s="142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72"/>
      <c r="P59" s="72"/>
      <c r="Q59" s="72"/>
      <c r="S59" s="72"/>
      <c r="U59" s="72"/>
      <c r="Y59" s="72"/>
      <c r="Z59" s="72"/>
      <c r="AB59" s="72"/>
      <c r="AD59" s="72"/>
      <c r="AE59" s="72"/>
      <c r="AF59" s="72"/>
      <c r="AG59" s="72"/>
      <c r="AJ59" s="72"/>
      <c r="AK59" s="72"/>
      <c r="AL59" s="72"/>
      <c r="AM59" s="72"/>
      <c r="AO59" s="72"/>
      <c r="AP59" s="72"/>
      <c r="AQ59" s="72"/>
      <c r="AR59" s="72"/>
      <c r="AS59" s="72"/>
    </row>
    <row r="60" spans="1:45" customFormat="1" x14ac:dyDescent="0.55000000000000004">
      <c r="A60" s="72"/>
      <c r="B60" s="72"/>
      <c r="C60" s="72"/>
      <c r="D60" s="144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72"/>
      <c r="P60" s="72"/>
      <c r="Q60" s="72"/>
      <c r="S60" s="72"/>
      <c r="U60" s="72"/>
      <c r="Y60" s="72"/>
      <c r="Z60" s="72"/>
      <c r="AB60" s="72"/>
      <c r="AD60" s="72"/>
      <c r="AE60" s="72"/>
      <c r="AF60" s="72"/>
      <c r="AG60" s="72"/>
      <c r="AJ60" s="72"/>
      <c r="AK60" s="72"/>
      <c r="AL60" s="72"/>
      <c r="AM60" s="72"/>
      <c r="AO60" s="72"/>
      <c r="AP60" s="72"/>
      <c r="AQ60" s="72"/>
      <c r="AR60" s="72"/>
      <c r="AS60" s="72"/>
    </row>
    <row r="61" spans="1:45" customFormat="1" x14ac:dyDescent="0.55000000000000004">
      <c r="A61" s="72"/>
      <c r="B61" s="72"/>
      <c r="C61" s="72"/>
      <c r="D61" s="146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72"/>
      <c r="P61" s="72"/>
      <c r="Q61" s="72"/>
      <c r="S61" s="72"/>
      <c r="U61" s="72"/>
      <c r="Y61" s="72"/>
      <c r="Z61" s="72"/>
      <c r="AB61" s="72"/>
      <c r="AD61" s="72"/>
      <c r="AE61" s="72"/>
      <c r="AF61" s="72"/>
      <c r="AG61" s="72"/>
      <c r="AJ61" s="72"/>
      <c r="AK61" s="72"/>
      <c r="AL61" s="72"/>
      <c r="AM61" s="72"/>
      <c r="AO61" s="72"/>
      <c r="AP61" s="72"/>
      <c r="AQ61" s="72"/>
      <c r="AR61" s="72"/>
      <c r="AS61" s="72"/>
    </row>
    <row r="62" spans="1:45" customFormat="1" x14ac:dyDescent="0.55000000000000004">
      <c r="A62" s="72"/>
      <c r="B62" s="72"/>
      <c r="C62" s="72"/>
      <c r="D62" s="147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72"/>
      <c r="P62" s="72"/>
      <c r="Q62" s="72"/>
      <c r="S62" s="72"/>
      <c r="U62" s="72"/>
      <c r="Y62" s="72"/>
      <c r="Z62" s="72"/>
      <c r="AB62" s="72"/>
      <c r="AD62" s="72"/>
      <c r="AE62" s="72"/>
      <c r="AF62" s="72"/>
      <c r="AG62" s="72"/>
      <c r="AJ62" s="72"/>
      <c r="AK62" s="72"/>
      <c r="AL62" s="72"/>
      <c r="AM62" s="72"/>
      <c r="AO62" s="72"/>
      <c r="AP62" s="72"/>
      <c r="AQ62" s="72"/>
      <c r="AR62" s="72"/>
      <c r="AS62" s="72"/>
    </row>
    <row r="63" spans="1:45" x14ac:dyDescent="0.55000000000000004">
      <c r="D63" s="144"/>
      <c r="E63" s="145"/>
      <c r="F63" s="145"/>
      <c r="G63" s="145"/>
      <c r="H63" s="145"/>
      <c r="I63" s="145"/>
      <c r="J63" s="145"/>
      <c r="K63" s="145"/>
      <c r="L63" s="145"/>
      <c r="M63" s="145"/>
      <c r="N63" s="145"/>
    </row>
    <row r="64" spans="1:45" x14ac:dyDescent="0.55000000000000004">
      <c r="D64" s="146"/>
      <c r="E64" s="145"/>
      <c r="F64" s="145"/>
      <c r="G64" s="145"/>
      <c r="H64" s="145"/>
      <c r="I64" s="145"/>
      <c r="J64" s="145"/>
      <c r="K64" s="145"/>
      <c r="L64" s="145"/>
      <c r="M64" s="145"/>
      <c r="N64" s="145"/>
    </row>
    <row r="65" spans="4:14" x14ac:dyDescent="0.55000000000000004">
      <c r="D65" s="144"/>
      <c r="E65" s="145"/>
      <c r="F65" s="145"/>
      <c r="G65" s="145"/>
      <c r="H65" s="145"/>
      <c r="I65" s="145"/>
      <c r="J65" s="145"/>
      <c r="K65" s="145"/>
      <c r="L65" s="145"/>
      <c r="M65" s="145"/>
      <c r="N65" s="145"/>
    </row>
    <row r="66" spans="4:14" x14ac:dyDescent="0.55000000000000004">
      <c r="D66" s="146"/>
      <c r="E66" s="145"/>
      <c r="F66" s="145"/>
      <c r="G66" s="145"/>
      <c r="H66" s="145"/>
      <c r="I66" s="145"/>
      <c r="J66" s="145"/>
      <c r="K66" s="145"/>
      <c r="L66" s="145"/>
      <c r="M66" s="145"/>
      <c r="N66" s="145"/>
    </row>
    <row r="67" spans="4:14" x14ac:dyDescent="0.55000000000000004">
      <c r="D67" s="146"/>
      <c r="E67" s="145"/>
      <c r="F67" s="145"/>
      <c r="G67" s="145"/>
      <c r="H67" s="145"/>
      <c r="I67" s="145"/>
      <c r="J67" s="145"/>
      <c r="K67" s="145"/>
      <c r="L67" s="145"/>
      <c r="M67" s="145"/>
      <c r="N67" s="145"/>
    </row>
    <row r="68" spans="4:14" x14ac:dyDescent="0.55000000000000004">
      <c r="D68" s="148"/>
      <c r="E68" s="145"/>
      <c r="F68" s="145"/>
      <c r="G68" s="145"/>
      <c r="H68" s="145"/>
      <c r="I68" s="145"/>
      <c r="J68" s="145"/>
      <c r="K68" s="145"/>
      <c r="L68" s="145"/>
      <c r="M68" s="145"/>
      <c r="N68" s="145"/>
    </row>
    <row r="69" spans="4:14" x14ac:dyDescent="0.55000000000000004">
      <c r="D69" s="147"/>
      <c r="E69" s="145"/>
      <c r="F69" s="145"/>
      <c r="G69" s="145"/>
      <c r="H69" s="145"/>
      <c r="I69" s="145"/>
      <c r="J69" s="145"/>
      <c r="K69" s="145"/>
      <c r="L69" s="145"/>
      <c r="M69" s="145"/>
      <c r="N69" s="145"/>
    </row>
    <row r="70" spans="4:14" x14ac:dyDescent="0.55000000000000004">
      <c r="D70" s="146"/>
      <c r="E70" s="145"/>
      <c r="F70" s="145"/>
      <c r="G70" s="145"/>
      <c r="H70" s="145"/>
      <c r="I70" s="145"/>
      <c r="J70" s="145"/>
      <c r="K70" s="145"/>
      <c r="L70" s="145"/>
      <c r="M70" s="145"/>
      <c r="N70" s="145"/>
    </row>
    <row r="71" spans="4:14" x14ac:dyDescent="0.55000000000000004">
      <c r="D71" s="146"/>
      <c r="E71" s="145"/>
      <c r="F71" s="145"/>
      <c r="G71" s="145"/>
      <c r="H71" s="145"/>
      <c r="I71" s="145"/>
      <c r="J71" s="145"/>
      <c r="K71" s="145"/>
      <c r="L71" s="145"/>
      <c r="M71" s="145"/>
      <c r="N71" s="145"/>
    </row>
    <row r="72" spans="4:14" x14ac:dyDescent="0.55000000000000004">
      <c r="D72" s="146"/>
      <c r="E72" s="145"/>
      <c r="F72" s="145"/>
      <c r="G72" s="145"/>
      <c r="H72" s="145"/>
      <c r="I72" s="145"/>
      <c r="J72" s="145"/>
      <c r="K72" s="145"/>
      <c r="L72" s="145"/>
      <c r="M72" s="145"/>
      <c r="N72" s="145"/>
    </row>
    <row r="73" spans="4:14" x14ac:dyDescent="0.55000000000000004">
      <c r="D73" s="146"/>
      <c r="E73" s="145"/>
      <c r="F73" s="145"/>
      <c r="G73" s="145"/>
      <c r="H73" s="145"/>
      <c r="I73" s="145"/>
      <c r="J73" s="145"/>
      <c r="K73" s="145"/>
      <c r="L73" s="145"/>
      <c r="M73" s="145"/>
      <c r="N73" s="145"/>
    </row>
    <row r="74" spans="4:14" x14ac:dyDescent="0.55000000000000004">
      <c r="D74" s="146"/>
      <c r="E74" s="145"/>
      <c r="F74" s="145"/>
      <c r="G74" s="145"/>
      <c r="H74" s="145"/>
      <c r="I74" s="145"/>
      <c r="J74" s="145"/>
      <c r="K74" s="145"/>
      <c r="L74" s="145"/>
      <c r="M74" s="145"/>
      <c r="N74" s="145"/>
    </row>
    <row r="75" spans="4:14" x14ac:dyDescent="0.55000000000000004">
      <c r="D75" s="146"/>
      <c r="E75" s="145"/>
      <c r="F75" s="145"/>
      <c r="G75" s="145"/>
      <c r="H75" s="145"/>
      <c r="I75" s="145"/>
      <c r="J75" s="145"/>
      <c r="K75" s="145"/>
      <c r="L75" s="145"/>
      <c r="M75" s="145"/>
      <c r="N75" s="145"/>
    </row>
    <row r="76" spans="4:14" x14ac:dyDescent="0.55000000000000004">
      <c r="D76" s="146"/>
      <c r="E76" s="145"/>
      <c r="F76" s="145"/>
      <c r="G76" s="145"/>
      <c r="H76" s="145"/>
      <c r="I76" s="145"/>
      <c r="J76" s="145"/>
      <c r="K76" s="145"/>
      <c r="L76" s="145"/>
      <c r="M76" s="145"/>
      <c r="N76" s="145"/>
    </row>
    <row r="77" spans="4:14" x14ac:dyDescent="0.55000000000000004">
      <c r="D77" s="146"/>
      <c r="E77" s="145"/>
      <c r="F77" s="145"/>
      <c r="G77" s="145"/>
      <c r="H77" s="145"/>
      <c r="I77" s="145"/>
      <c r="J77" s="145"/>
      <c r="K77" s="145"/>
      <c r="L77" s="145"/>
      <c r="M77" s="145"/>
      <c r="N77" s="145"/>
    </row>
    <row r="78" spans="4:14" x14ac:dyDescent="0.55000000000000004">
      <c r="D78" s="144"/>
      <c r="E78" s="145"/>
      <c r="F78" s="145"/>
      <c r="G78" s="145"/>
      <c r="H78" s="145"/>
      <c r="I78" s="145"/>
      <c r="J78" s="145"/>
      <c r="K78" s="145"/>
      <c r="L78" s="145"/>
      <c r="M78" s="145"/>
      <c r="N78" s="145"/>
    </row>
    <row r="79" spans="4:14" x14ac:dyDescent="0.55000000000000004">
      <c r="D79" s="146"/>
      <c r="E79" s="145"/>
      <c r="F79" s="145"/>
      <c r="G79" s="145"/>
      <c r="H79" s="145"/>
      <c r="I79" s="145"/>
      <c r="J79" s="145"/>
      <c r="K79" s="145"/>
      <c r="L79" s="145"/>
      <c r="M79" s="145"/>
      <c r="N79" s="145"/>
    </row>
    <row r="80" spans="4:14" x14ac:dyDescent="0.55000000000000004">
      <c r="D80" s="146"/>
      <c r="E80" s="145"/>
      <c r="F80" s="145"/>
      <c r="G80" s="145"/>
      <c r="H80" s="145"/>
      <c r="I80" s="145"/>
      <c r="J80" s="145"/>
      <c r="K80" s="145"/>
      <c r="L80" s="145"/>
      <c r="M80" s="145"/>
      <c r="N80" s="145"/>
    </row>
    <row r="81" spans="4:14" x14ac:dyDescent="0.55000000000000004">
      <c r="D81" s="144"/>
      <c r="E81" s="145"/>
      <c r="F81" s="145"/>
      <c r="G81" s="145"/>
      <c r="H81" s="145"/>
      <c r="I81" s="145"/>
      <c r="J81" s="145"/>
      <c r="K81" s="145"/>
      <c r="L81" s="145"/>
      <c r="M81" s="145"/>
      <c r="N81" s="145"/>
    </row>
    <row r="82" spans="4:14" x14ac:dyDescent="0.55000000000000004">
      <c r="D82" s="144"/>
      <c r="E82" s="145"/>
      <c r="F82" s="145"/>
      <c r="G82" s="145"/>
      <c r="H82" s="145"/>
      <c r="I82" s="145"/>
      <c r="J82" s="145"/>
      <c r="K82" s="145"/>
      <c r="L82" s="145"/>
      <c r="M82" s="145"/>
      <c r="N82" s="145"/>
    </row>
    <row r="83" spans="4:14" x14ac:dyDescent="0.55000000000000004">
      <c r="D83" s="146"/>
      <c r="E83" s="145"/>
      <c r="F83" s="145"/>
      <c r="G83" s="145"/>
      <c r="H83" s="145"/>
      <c r="I83" s="145"/>
      <c r="J83" s="145"/>
      <c r="K83" s="145"/>
      <c r="L83" s="145"/>
      <c r="M83" s="145"/>
      <c r="N83" s="145"/>
    </row>
    <row r="84" spans="4:14" x14ac:dyDescent="0.55000000000000004">
      <c r="D84" s="146"/>
      <c r="E84" s="145"/>
      <c r="F84" s="145"/>
      <c r="G84" s="145"/>
      <c r="H84" s="145"/>
      <c r="I84" s="145"/>
      <c r="J84" s="145"/>
      <c r="K84" s="145"/>
      <c r="L84" s="145"/>
      <c r="M84" s="145"/>
      <c r="N84" s="145"/>
    </row>
    <row r="85" spans="4:14" x14ac:dyDescent="0.55000000000000004">
      <c r="D85" s="144"/>
      <c r="E85" s="145"/>
      <c r="F85" s="145"/>
      <c r="G85" s="145"/>
      <c r="H85" s="145"/>
      <c r="I85" s="145"/>
      <c r="J85" s="145"/>
      <c r="K85" s="145"/>
      <c r="L85" s="145"/>
      <c r="M85" s="145"/>
      <c r="N85" s="145"/>
    </row>
    <row r="86" spans="4:14" x14ac:dyDescent="0.55000000000000004">
      <c r="D86" s="146"/>
      <c r="E86" s="145"/>
      <c r="F86" s="145"/>
      <c r="G86" s="145"/>
      <c r="H86" s="145"/>
      <c r="I86" s="145"/>
      <c r="J86" s="145"/>
      <c r="K86" s="145"/>
      <c r="L86" s="145"/>
      <c r="M86" s="145"/>
      <c r="N86" s="145"/>
    </row>
    <row r="87" spans="4:14" x14ac:dyDescent="0.55000000000000004">
      <c r="D87" s="146"/>
      <c r="E87" s="145"/>
      <c r="F87" s="145"/>
      <c r="G87" s="145"/>
      <c r="H87" s="145"/>
      <c r="I87" s="145"/>
      <c r="J87" s="145"/>
      <c r="K87" s="145"/>
      <c r="L87" s="145"/>
      <c r="M87" s="145"/>
      <c r="N87" s="145"/>
    </row>
    <row r="88" spans="4:14" x14ac:dyDescent="0.55000000000000004">
      <c r="D88" s="146"/>
      <c r="E88" s="145"/>
      <c r="F88" s="145"/>
      <c r="G88" s="145"/>
      <c r="H88" s="145"/>
      <c r="I88" s="145"/>
      <c r="J88" s="145"/>
      <c r="K88" s="145"/>
      <c r="L88" s="145"/>
      <c r="M88" s="145"/>
      <c r="N88" s="145"/>
    </row>
    <row r="89" spans="4:14" x14ac:dyDescent="0.55000000000000004">
      <c r="D89" s="146"/>
      <c r="E89" s="145"/>
      <c r="F89" s="145"/>
      <c r="G89" s="145"/>
      <c r="H89" s="145"/>
      <c r="I89" s="145"/>
      <c r="J89" s="145"/>
      <c r="K89" s="145"/>
      <c r="L89" s="145"/>
      <c r="M89" s="145"/>
      <c r="N89" s="145"/>
    </row>
  </sheetData>
  <conditionalFormatting sqref="E60:N89 E25:AB38 E42:AB55">
    <cfRule type="cellIs" dxfId="53" priority="2" operator="greaterThan">
      <formula>1</formula>
    </cfRule>
  </conditionalFormatting>
  <pageMargins left="0.23622047244094491" right="0.23622047244094491" top="0.35433070866141736" bottom="0.35433070866141736" header="0.31496062992125984" footer="0.31496062992125984"/>
  <pageSetup paperSize="9" scale="15" fitToHeight="0" orientation="portrait" r:id="rId1"/>
  <drawing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9DCD-EA0E-4C8E-96AD-D90A01359370}">
  <sheetPr>
    <pageSetUpPr fitToPage="1"/>
  </sheetPr>
  <dimension ref="A1:AP89"/>
  <sheetViews>
    <sheetView topLeftCell="A49" zoomScale="60" zoomScaleNormal="60" zoomScaleSheetLayoutView="40" workbookViewId="0">
      <selection activeCell="L95" sqref="L95"/>
    </sheetView>
  </sheetViews>
  <sheetFormatPr baseColWidth="10" defaultColWidth="11.41796875" defaultRowHeight="14.4" x14ac:dyDescent="0.55000000000000004"/>
  <cols>
    <col min="1" max="1" width="11.41796875" style="72"/>
    <col min="2" max="2" width="15.26171875" style="72" customWidth="1"/>
    <col min="3" max="4" width="19.47265625" style="72" customWidth="1"/>
    <col min="5" max="5" width="13.5234375" customWidth="1"/>
    <col min="6" max="6" width="24.3671875" style="72" customWidth="1"/>
    <col min="8" max="9" width="11.41796875" style="72"/>
    <col min="10" max="10" width="10" style="72" bestFit="1" customWidth="1"/>
    <col min="11" max="11" width="13.05078125" style="72" customWidth="1"/>
    <col min="12" max="12" width="16.83984375" style="72" customWidth="1"/>
    <col min="13" max="13" width="11.41796875" style="72"/>
    <col min="15" max="15" width="11.41796875" style="72"/>
    <col min="21" max="22" width="11.41796875" style="72"/>
    <col min="24" max="24" width="11.41796875" style="72"/>
    <col min="26" max="29" width="11.41796875" style="72"/>
    <col min="32" max="35" width="11.41796875" style="72"/>
    <col min="37" max="41" width="11.41796875" style="72"/>
    <col min="43" max="16384" width="11.41796875" style="72"/>
  </cols>
  <sheetData>
    <row r="1" spans="1:42" ht="57.9" thickBot="1" x14ac:dyDescent="0.6">
      <c r="E1" s="102" t="s">
        <v>537</v>
      </c>
      <c r="F1" s="104" t="s">
        <v>579</v>
      </c>
      <c r="G1" s="102" t="s">
        <v>543</v>
      </c>
      <c r="H1" s="104" t="s">
        <v>544</v>
      </c>
      <c r="I1" s="102" t="s">
        <v>553</v>
      </c>
      <c r="J1" s="99" t="s">
        <v>558</v>
      </c>
      <c r="K1" s="99" t="s">
        <v>560</v>
      </c>
      <c r="L1" s="99" t="s">
        <v>563</v>
      </c>
      <c r="M1" s="99" t="s">
        <v>564</v>
      </c>
      <c r="N1" s="99" t="s">
        <v>565</v>
      </c>
      <c r="O1" s="99" t="s">
        <v>566</v>
      </c>
      <c r="P1" s="99" t="s">
        <v>567</v>
      </c>
      <c r="Q1" s="99" t="s">
        <v>569</v>
      </c>
      <c r="R1" s="99" t="s">
        <v>570</v>
      </c>
      <c r="S1" s="99" t="s">
        <v>571</v>
      </c>
      <c r="T1" s="99" t="s">
        <v>572</v>
      </c>
      <c r="U1" s="99" t="s">
        <v>573</v>
      </c>
      <c r="V1" s="99" t="s">
        <v>574</v>
      </c>
      <c r="W1" s="99" t="s">
        <v>575</v>
      </c>
      <c r="X1" s="99" t="s">
        <v>577</v>
      </c>
    </row>
    <row r="2" spans="1:42" ht="14.7" thickBot="1" x14ac:dyDescent="0.6">
      <c r="E2" s="103" t="s">
        <v>578</v>
      </c>
      <c r="F2" s="103" t="s">
        <v>494</v>
      </c>
      <c r="G2" s="103" t="s">
        <v>494</v>
      </c>
      <c r="H2" s="105" t="s">
        <v>494</v>
      </c>
      <c r="I2" s="103" t="s">
        <v>494</v>
      </c>
      <c r="J2" s="100" t="s">
        <v>494</v>
      </c>
      <c r="K2" s="100" t="s">
        <v>494</v>
      </c>
      <c r="L2" s="101" t="s">
        <v>494</v>
      </c>
      <c r="M2" s="101" t="s">
        <v>494</v>
      </c>
      <c r="N2" s="101" t="s">
        <v>494</v>
      </c>
      <c r="O2" s="101" t="s">
        <v>494</v>
      </c>
      <c r="P2" s="100" t="s">
        <v>494</v>
      </c>
      <c r="Q2" s="100" t="s">
        <v>494</v>
      </c>
      <c r="R2" s="100" t="s">
        <v>494</v>
      </c>
      <c r="S2" s="101" t="s">
        <v>494</v>
      </c>
      <c r="T2" s="101" t="s">
        <v>494</v>
      </c>
      <c r="U2" s="101" t="s">
        <v>494</v>
      </c>
      <c r="V2" s="100" t="s">
        <v>494</v>
      </c>
      <c r="W2" s="100" t="s">
        <v>494</v>
      </c>
      <c r="X2" s="100" t="s">
        <v>494</v>
      </c>
    </row>
    <row r="3" spans="1:42" ht="14.7" thickBot="1" x14ac:dyDescent="0.6">
      <c r="D3" s="72" t="s">
        <v>584</v>
      </c>
      <c r="E3" s="118">
        <v>5000</v>
      </c>
      <c r="F3" s="152">
        <v>100</v>
      </c>
      <c r="G3" s="152">
        <v>10</v>
      </c>
      <c r="H3" s="152">
        <v>5</v>
      </c>
      <c r="I3" s="152">
        <v>1000</v>
      </c>
      <c r="J3" s="153">
        <v>5</v>
      </c>
      <c r="K3" s="153">
        <v>0.2</v>
      </c>
      <c r="L3" s="153">
        <v>5</v>
      </c>
      <c r="M3" s="153">
        <v>0.05</v>
      </c>
      <c r="N3" s="153">
        <v>0.5</v>
      </c>
      <c r="O3" s="153">
        <v>1</v>
      </c>
      <c r="P3" s="153">
        <v>1</v>
      </c>
      <c r="Q3" s="153">
        <v>2.5</v>
      </c>
      <c r="R3" s="153">
        <v>250</v>
      </c>
      <c r="S3" s="152">
        <v>0.2</v>
      </c>
      <c r="T3" s="152">
        <v>0.01</v>
      </c>
      <c r="U3" s="152">
        <v>1</v>
      </c>
      <c r="V3" s="152">
        <v>0.05</v>
      </c>
      <c r="W3" s="152">
        <v>0.05</v>
      </c>
      <c r="X3" s="118">
        <v>24</v>
      </c>
    </row>
    <row r="5" spans="1:42" x14ac:dyDescent="0.55000000000000004">
      <c r="E5" s="72">
        <v>2</v>
      </c>
      <c r="G5" s="72">
        <v>6</v>
      </c>
      <c r="H5" s="72">
        <v>7</v>
      </c>
      <c r="I5" s="72">
        <v>10</v>
      </c>
      <c r="J5" s="72">
        <v>12</v>
      </c>
      <c r="K5" s="72">
        <v>14</v>
      </c>
      <c r="L5" s="72">
        <v>17</v>
      </c>
      <c r="M5" s="72">
        <v>18</v>
      </c>
      <c r="N5" s="72">
        <v>19</v>
      </c>
      <c r="O5"/>
      <c r="P5" s="72">
        <v>20</v>
      </c>
      <c r="S5" s="72">
        <v>22</v>
      </c>
      <c r="T5" s="72">
        <v>23</v>
      </c>
      <c r="U5" s="72">
        <v>25</v>
      </c>
      <c r="V5" s="72">
        <v>26</v>
      </c>
      <c r="W5" s="72">
        <v>27</v>
      </c>
      <c r="X5" s="72">
        <v>29</v>
      </c>
      <c r="Y5" s="72"/>
      <c r="Z5"/>
      <c r="AA5"/>
      <c r="AD5" s="72"/>
      <c r="AE5" s="72"/>
      <c r="AF5"/>
      <c r="AJ5" s="72"/>
      <c r="AL5"/>
      <c r="AP5" s="72"/>
    </row>
    <row r="6" spans="1:42" x14ac:dyDescent="0.55000000000000004">
      <c r="E6" s="72">
        <v>3</v>
      </c>
      <c r="F6" s="72">
        <v>5</v>
      </c>
      <c r="G6" s="72">
        <v>6</v>
      </c>
      <c r="H6" s="72">
        <v>7</v>
      </c>
      <c r="I6" s="72">
        <v>9</v>
      </c>
      <c r="J6" s="72">
        <v>11</v>
      </c>
      <c r="K6" s="72">
        <v>12</v>
      </c>
      <c r="L6" s="72">
        <v>15</v>
      </c>
      <c r="M6" s="72">
        <v>16</v>
      </c>
      <c r="N6" s="72">
        <v>17</v>
      </c>
      <c r="O6" s="72">
        <v>18</v>
      </c>
      <c r="P6" s="72">
        <v>19</v>
      </c>
      <c r="Q6" s="72">
        <v>21</v>
      </c>
      <c r="R6" s="72">
        <v>22</v>
      </c>
      <c r="S6" s="72">
        <v>23</v>
      </c>
      <c r="T6" s="72">
        <v>24</v>
      </c>
      <c r="U6" s="72">
        <v>25</v>
      </c>
      <c r="V6" s="72">
        <v>26</v>
      </c>
      <c r="W6" s="72">
        <v>27</v>
      </c>
      <c r="X6" s="72">
        <v>28</v>
      </c>
      <c r="Y6" s="72"/>
      <c r="Z6"/>
      <c r="AA6"/>
      <c r="AD6" s="72"/>
      <c r="AE6" s="72"/>
      <c r="AF6"/>
      <c r="AJ6" s="72"/>
      <c r="AL6"/>
      <c r="AP6" s="72"/>
    </row>
    <row r="7" spans="1:42" s="1" customFormat="1" ht="43.5" customHeight="1" x14ac:dyDescent="0.55000000000000004">
      <c r="A7" s="109"/>
      <c r="B7" s="31" t="s">
        <v>521</v>
      </c>
      <c r="C7" s="31" t="s">
        <v>0</v>
      </c>
      <c r="D7" s="31" t="s">
        <v>522</v>
      </c>
      <c r="E7" s="88" t="s">
        <v>28</v>
      </c>
      <c r="F7" s="86" t="s">
        <v>523</v>
      </c>
      <c r="G7" s="87" t="s">
        <v>206</v>
      </c>
      <c r="H7" s="89" t="s">
        <v>32</v>
      </c>
      <c r="I7" s="87" t="s">
        <v>201</v>
      </c>
      <c r="J7" s="87" t="s">
        <v>257</v>
      </c>
      <c r="K7" s="87" t="s">
        <v>258</v>
      </c>
      <c r="L7" s="87" t="s">
        <v>259</v>
      </c>
      <c r="M7" s="87" t="s">
        <v>264</v>
      </c>
      <c r="N7" s="87" t="s">
        <v>267</v>
      </c>
      <c r="O7" s="86" t="s">
        <v>265</v>
      </c>
      <c r="P7" s="87" t="s">
        <v>266</v>
      </c>
      <c r="Q7" s="86" t="s">
        <v>271</v>
      </c>
      <c r="R7" s="86" t="s">
        <v>272</v>
      </c>
      <c r="S7" s="87" t="s">
        <v>273</v>
      </c>
      <c r="T7" s="87" t="s">
        <v>269</v>
      </c>
      <c r="U7" s="86" t="s">
        <v>276</v>
      </c>
      <c r="V7" s="87" t="s">
        <v>278</v>
      </c>
      <c r="W7" s="87" t="s">
        <v>280</v>
      </c>
      <c r="X7" s="87" t="s">
        <v>288</v>
      </c>
    </row>
    <row r="8" spans="1:42" s="1" customFormat="1" ht="18" customHeight="1" x14ac:dyDescent="0.55000000000000004">
      <c r="A8" s="110" t="s">
        <v>178</v>
      </c>
      <c r="B8" s="7" t="s">
        <v>585</v>
      </c>
      <c r="C8" s="7" t="s">
        <v>80</v>
      </c>
      <c r="D8" s="7"/>
      <c r="E8" s="9">
        <v>447.5</v>
      </c>
      <c r="F8" s="74">
        <v>10.085000000000001</v>
      </c>
      <c r="G8" s="74" t="s">
        <v>307</v>
      </c>
      <c r="H8" s="9">
        <v>7.4</v>
      </c>
      <c r="I8" s="74">
        <v>54.61</v>
      </c>
      <c r="J8" s="74">
        <v>3.72</v>
      </c>
      <c r="K8" s="74">
        <v>0.1681</v>
      </c>
      <c r="L8" s="74">
        <v>8.3000000000000004E-2</v>
      </c>
      <c r="M8" s="74">
        <v>2.0999999999999999E-3</v>
      </c>
      <c r="N8" s="74">
        <v>0.22770000000000001</v>
      </c>
      <c r="O8" s="74">
        <v>4.1999999999999997E-3</v>
      </c>
      <c r="P8" s="74">
        <v>6.6E-3</v>
      </c>
      <c r="Q8" s="74">
        <v>8.9999999999999993E-3</v>
      </c>
      <c r="R8" s="74">
        <v>7.5730000000000004</v>
      </c>
      <c r="S8" s="74">
        <v>0.44080000000000003</v>
      </c>
      <c r="T8" s="74">
        <v>1.2600000000000001E-3</v>
      </c>
      <c r="U8" s="74">
        <v>2.8E-3</v>
      </c>
      <c r="V8" s="74">
        <v>0.39650000000000002</v>
      </c>
      <c r="W8" s="74" t="s">
        <v>313</v>
      </c>
      <c r="X8" s="74">
        <v>0.32100000000000001</v>
      </c>
    </row>
    <row r="9" spans="1:42" s="1" customFormat="1" x14ac:dyDescent="0.55000000000000004">
      <c r="A9" s="110" t="s">
        <v>179</v>
      </c>
      <c r="B9" s="7" t="s">
        <v>586</v>
      </c>
      <c r="C9" s="7" t="s">
        <v>80</v>
      </c>
      <c r="D9" s="7"/>
      <c r="E9" s="9">
        <v>302.10000000000002</v>
      </c>
      <c r="F9" s="74">
        <v>5.282</v>
      </c>
      <c r="G9" s="74" t="s">
        <v>307</v>
      </c>
      <c r="H9" s="9">
        <v>7.72</v>
      </c>
      <c r="I9" s="74">
        <v>52.58</v>
      </c>
      <c r="J9" s="74">
        <v>4.4429999999999996</v>
      </c>
      <c r="K9" s="74">
        <v>0.19550000000000001</v>
      </c>
      <c r="L9" s="74">
        <v>8.1000000000000003E-2</v>
      </c>
      <c r="M9" s="74">
        <v>2.1900000000000001E-3</v>
      </c>
      <c r="N9" s="74">
        <v>0.23910000000000001</v>
      </c>
      <c r="O9" s="74">
        <v>4.4999999999999997E-3</v>
      </c>
      <c r="P9" s="74">
        <v>7.1000000000000004E-3</v>
      </c>
      <c r="Q9" s="74">
        <v>8.9999999999999993E-3</v>
      </c>
      <c r="R9" s="74">
        <v>7.2859999999999996</v>
      </c>
      <c r="S9" s="74">
        <v>0.4335</v>
      </c>
      <c r="T9" s="74">
        <v>1.6299999999999999E-3</v>
      </c>
      <c r="U9" s="74">
        <v>3.0000000000000001E-3</v>
      </c>
      <c r="V9" s="74">
        <v>0.40689999999999998</v>
      </c>
      <c r="W9" s="74" t="s">
        <v>313</v>
      </c>
      <c r="X9" s="74">
        <v>0.32500000000000001</v>
      </c>
    </row>
    <row r="10" spans="1:42" s="1" customFormat="1" x14ac:dyDescent="0.55000000000000004">
      <c r="A10" s="110" t="s">
        <v>180</v>
      </c>
      <c r="B10" s="7" t="s">
        <v>587</v>
      </c>
      <c r="C10" s="7" t="s">
        <v>110</v>
      </c>
      <c r="D10" s="7"/>
      <c r="E10" s="9">
        <v>1466</v>
      </c>
      <c r="F10" s="74">
        <v>2.4E-2</v>
      </c>
      <c r="G10" s="74" t="s">
        <v>307</v>
      </c>
      <c r="H10" s="9">
        <v>5.99</v>
      </c>
      <c r="I10" s="74">
        <v>216.8</v>
      </c>
      <c r="J10" s="74" t="s">
        <v>325</v>
      </c>
      <c r="K10" s="74">
        <v>5.7999999999999996E-3</v>
      </c>
      <c r="L10" s="74">
        <v>0.373</v>
      </c>
      <c r="M10" s="74" t="s">
        <v>310</v>
      </c>
      <c r="N10" s="74" t="s">
        <v>326</v>
      </c>
      <c r="O10" s="74" t="s">
        <v>309</v>
      </c>
      <c r="P10" s="74" t="s">
        <v>311</v>
      </c>
      <c r="Q10" s="74">
        <v>2.06E-2</v>
      </c>
      <c r="R10" s="74">
        <v>33.92</v>
      </c>
      <c r="S10" s="74">
        <v>0.24279999999999999</v>
      </c>
      <c r="T10" s="74" t="s">
        <v>312</v>
      </c>
      <c r="U10" s="74" t="s">
        <v>309</v>
      </c>
      <c r="V10" s="74" t="s">
        <v>309</v>
      </c>
      <c r="W10" s="74" t="s">
        <v>313</v>
      </c>
      <c r="X10" s="74" t="s">
        <v>322</v>
      </c>
    </row>
    <row r="11" spans="1:42" s="1" customFormat="1" x14ac:dyDescent="0.55000000000000004">
      <c r="A11" s="110" t="s">
        <v>181</v>
      </c>
      <c r="B11" s="7" t="s">
        <v>588</v>
      </c>
      <c r="C11" s="7" t="s">
        <v>110</v>
      </c>
      <c r="D11" s="7"/>
      <c r="E11" s="9">
        <v>414.5</v>
      </c>
      <c r="F11" s="74">
        <v>2.5380000000000003</v>
      </c>
      <c r="G11" s="74" t="s">
        <v>307</v>
      </c>
      <c r="H11" s="9">
        <v>7.34</v>
      </c>
      <c r="I11" s="74">
        <v>26.6</v>
      </c>
      <c r="J11" s="74">
        <v>2.8000000000000001E-2</v>
      </c>
      <c r="K11" s="74">
        <v>2.3999999999999998E-3</v>
      </c>
      <c r="L11" s="74">
        <v>8.8999999999999996E-2</v>
      </c>
      <c r="M11" s="74" t="s">
        <v>310</v>
      </c>
      <c r="N11" s="74">
        <v>4.0000000000000002E-4</v>
      </c>
      <c r="O11" s="74" t="s">
        <v>309</v>
      </c>
      <c r="P11" s="74" t="s">
        <v>311</v>
      </c>
      <c r="Q11" s="74">
        <v>1.23E-2</v>
      </c>
      <c r="R11" s="74">
        <v>11.23</v>
      </c>
      <c r="S11" s="74" t="s">
        <v>309</v>
      </c>
      <c r="T11" s="74" t="s">
        <v>312</v>
      </c>
      <c r="U11" s="74" t="s">
        <v>309</v>
      </c>
      <c r="V11" s="74" t="s">
        <v>309</v>
      </c>
      <c r="W11" s="74" t="s">
        <v>313</v>
      </c>
      <c r="X11" s="74">
        <v>1.2999999999999999E-2</v>
      </c>
    </row>
    <row r="12" spans="1:42" s="1" customFormat="1" x14ac:dyDescent="0.55000000000000004">
      <c r="A12" s="110" t="s">
        <v>182</v>
      </c>
      <c r="B12" s="7" t="s">
        <v>589</v>
      </c>
      <c r="C12" s="7" t="s">
        <v>80</v>
      </c>
      <c r="D12" s="7"/>
      <c r="E12" s="9">
        <v>197.8</v>
      </c>
      <c r="F12" s="74">
        <v>7.2619999999999996</v>
      </c>
      <c r="G12" s="74" t="s">
        <v>307</v>
      </c>
      <c r="H12" s="9">
        <v>7.87</v>
      </c>
      <c r="I12" s="74">
        <v>30.97</v>
      </c>
      <c r="J12" s="74">
        <v>6.3330000000000002</v>
      </c>
      <c r="K12" s="74">
        <v>0.37709999999999999</v>
      </c>
      <c r="L12" s="74">
        <v>6.5000000000000002E-2</v>
      </c>
      <c r="M12" s="74">
        <v>4.4900000000000001E-3</v>
      </c>
      <c r="N12" s="74">
        <v>0.58130000000000004</v>
      </c>
      <c r="O12" s="74">
        <v>6.8999999999999999E-3</v>
      </c>
      <c r="P12" s="74">
        <v>1.06E-2</v>
      </c>
      <c r="Q12" s="74">
        <v>1.1299999999999999E-2</v>
      </c>
      <c r="R12" s="74">
        <v>7.2489999999999997</v>
      </c>
      <c r="S12" s="74">
        <v>0.6875</v>
      </c>
      <c r="T12" s="74">
        <v>5.0000000000000001E-3</v>
      </c>
      <c r="U12" s="74">
        <v>6.0000000000000001E-3</v>
      </c>
      <c r="V12" s="74">
        <v>0.4662</v>
      </c>
      <c r="W12" s="74" t="s">
        <v>313</v>
      </c>
      <c r="X12" s="74">
        <v>0.45200000000000001</v>
      </c>
    </row>
    <row r="13" spans="1:42" s="1" customFormat="1" x14ac:dyDescent="0.55000000000000004">
      <c r="A13" s="110" t="s">
        <v>183</v>
      </c>
      <c r="B13" s="7" t="s">
        <v>590</v>
      </c>
      <c r="C13" s="7" t="s">
        <v>80</v>
      </c>
      <c r="D13" s="7"/>
      <c r="E13" s="9">
        <v>170.1</v>
      </c>
      <c r="F13" s="74">
        <v>2.3109999999999999</v>
      </c>
      <c r="G13" s="74" t="s">
        <v>307</v>
      </c>
      <c r="H13" s="9">
        <v>7.88</v>
      </c>
      <c r="I13" s="74">
        <v>22.42</v>
      </c>
      <c r="J13" s="74">
        <v>2.0049999999999999</v>
      </c>
      <c r="K13" s="74">
        <v>9.5699999999999993E-2</v>
      </c>
      <c r="L13" s="74">
        <v>4.7E-2</v>
      </c>
      <c r="M13" s="74">
        <v>1.5399999999999999E-3</v>
      </c>
      <c r="N13" s="74">
        <v>0.14729999999999999</v>
      </c>
      <c r="O13" s="74">
        <v>2.3E-3</v>
      </c>
      <c r="P13" s="74">
        <v>3.3E-3</v>
      </c>
      <c r="Q13" s="74">
        <v>5.7999999999999996E-3</v>
      </c>
      <c r="R13" s="74">
        <v>3.63</v>
      </c>
      <c r="S13" s="74">
        <v>0.21360000000000001</v>
      </c>
      <c r="T13" s="74">
        <v>9.7000000000000005E-4</v>
      </c>
      <c r="U13" s="74">
        <v>1.8E-3</v>
      </c>
      <c r="V13" s="74">
        <v>0.19769999999999999</v>
      </c>
      <c r="W13" s="74" t="s">
        <v>313</v>
      </c>
      <c r="X13" s="74">
        <v>0.16400000000000001</v>
      </c>
    </row>
    <row r="14" spans="1:42" s="1" customFormat="1" x14ac:dyDescent="0.55000000000000004">
      <c r="A14" s="110" t="s">
        <v>185</v>
      </c>
      <c r="B14" s="7" t="s">
        <v>591</v>
      </c>
      <c r="C14" s="4" t="s">
        <v>127</v>
      </c>
      <c r="D14" s="4"/>
      <c r="E14" s="9">
        <v>188.1</v>
      </c>
      <c r="F14" s="74">
        <v>7.2719999999999994</v>
      </c>
      <c r="G14" s="74" t="s">
        <v>307</v>
      </c>
      <c r="H14" s="9">
        <v>8.1199999999999992</v>
      </c>
      <c r="I14" s="74">
        <v>29.09</v>
      </c>
      <c r="J14" s="74">
        <v>7.3739999999999997</v>
      </c>
      <c r="K14" s="74">
        <v>0.37519999999999998</v>
      </c>
      <c r="L14" s="74">
        <v>5.2999999999999999E-2</v>
      </c>
      <c r="M14" s="74">
        <v>7.9900000000000006E-3</v>
      </c>
      <c r="N14" s="74">
        <v>0.95469999999999999</v>
      </c>
      <c r="O14" s="74">
        <v>9.1000000000000004E-3</v>
      </c>
      <c r="P14" s="74">
        <v>1.2E-2</v>
      </c>
      <c r="Q14" s="74">
        <v>1.0699999999999999E-2</v>
      </c>
      <c r="R14" s="74">
        <v>7.1349999999999998</v>
      </c>
      <c r="S14" s="74">
        <v>0.97650000000000003</v>
      </c>
      <c r="T14" s="74">
        <v>5.4900000000000001E-3</v>
      </c>
      <c r="U14" s="74">
        <v>7.6E-3</v>
      </c>
      <c r="V14" s="74">
        <v>0.66</v>
      </c>
      <c r="W14" s="74">
        <v>9.1999999999999998E-3</v>
      </c>
      <c r="X14" s="74">
        <v>0.79200000000000004</v>
      </c>
    </row>
    <row r="15" spans="1:42" s="1" customFormat="1" x14ac:dyDescent="0.55000000000000004">
      <c r="A15" s="110" t="s">
        <v>186</v>
      </c>
      <c r="B15" s="7" t="s">
        <v>592</v>
      </c>
      <c r="C15" s="4" t="s">
        <v>134</v>
      </c>
      <c r="D15" s="4"/>
      <c r="E15" s="9">
        <v>945.1</v>
      </c>
      <c r="F15" s="74">
        <v>2.4E-2</v>
      </c>
      <c r="G15" s="74" t="s">
        <v>307</v>
      </c>
      <c r="H15" s="9">
        <v>8.92</v>
      </c>
      <c r="I15" s="74">
        <v>288.2</v>
      </c>
      <c r="J15" s="74">
        <v>1.2E-2</v>
      </c>
      <c r="K15" s="74">
        <v>5.0000000000000001E-4</v>
      </c>
      <c r="L15" s="74">
        <v>0.154</v>
      </c>
      <c r="M15" s="74" t="s">
        <v>310</v>
      </c>
      <c r="N15" s="74">
        <v>5.9999999999999995E-4</v>
      </c>
      <c r="O15" s="74" t="s">
        <v>309</v>
      </c>
      <c r="P15" s="74" t="s">
        <v>311</v>
      </c>
      <c r="Q15" s="74">
        <v>3.1800000000000002E-2</v>
      </c>
      <c r="R15" s="74">
        <v>23.67</v>
      </c>
      <c r="S15" s="74">
        <v>7.0000000000000001E-3</v>
      </c>
      <c r="T15" s="74" t="s">
        <v>312</v>
      </c>
      <c r="U15" s="74" t="s">
        <v>309</v>
      </c>
      <c r="V15" s="74" t="s">
        <v>309</v>
      </c>
      <c r="W15" s="74" t="s">
        <v>313</v>
      </c>
      <c r="X15" s="74">
        <v>1.4E-2</v>
      </c>
    </row>
    <row r="16" spans="1:42" s="1" customFormat="1" ht="18.75" customHeight="1" x14ac:dyDescent="0.55000000000000004">
      <c r="A16" s="110" t="s">
        <v>187</v>
      </c>
      <c r="B16" s="7" t="s">
        <v>593</v>
      </c>
      <c r="C16" s="4" t="s">
        <v>112</v>
      </c>
      <c r="D16" s="4"/>
      <c r="E16" s="9">
        <v>197.9</v>
      </c>
      <c r="F16" s="74">
        <v>8.1340000000000003</v>
      </c>
      <c r="G16" s="74">
        <v>8.2000000000000003E-2</v>
      </c>
      <c r="H16" s="9">
        <v>7.85</v>
      </c>
      <c r="I16" s="74">
        <v>32.159999999999997</v>
      </c>
      <c r="J16" s="74">
        <v>8.0920000000000005</v>
      </c>
      <c r="K16" s="74">
        <v>0.4345</v>
      </c>
      <c r="L16" s="74">
        <v>6.2E-2</v>
      </c>
      <c r="M16" s="74">
        <v>9.5099999999999994E-3</v>
      </c>
      <c r="N16" s="74">
        <v>1.0109999999999999</v>
      </c>
      <c r="O16" s="74">
        <v>1.0200000000000001E-2</v>
      </c>
      <c r="P16" s="74">
        <v>1.3599999999999999E-2</v>
      </c>
      <c r="Q16" s="74">
        <v>1.21E-2</v>
      </c>
      <c r="R16" s="74">
        <v>7.8090000000000002</v>
      </c>
      <c r="S16" s="74">
        <v>1.07</v>
      </c>
      <c r="T16" s="74">
        <v>5.0600000000000003E-3</v>
      </c>
      <c r="U16" s="74">
        <v>7.9000000000000008E-3</v>
      </c>
      <c r="V16" s="74">
        <v>0.73360000000000003</v>
      </c>
      <c r="W16" s="74">
        <v>1.0200000000000001E-2</v>
      </c>
      <c r="X16" s="74">
        <v>0.91300000000000003</v>
      </c>
    </row>
    <row r="17" spans="1:41" s="1" customFormat="1" x14ac:dyDescent="0.55000000000000004">
      <c r="A17" s="110" t="s">
        <v>189</v>
      </c>
      <c r="B17" s="7" t="s">
        <v>594</v>
      </c>
      <c r="C17" s="4" t="s">
        <v>80</v>
      </c>
      <c r="D17" s="4"/>
      <c r="E17" s="9">
        <v>212.9</v>
      </c>
      <c r="F17" s="74">
        <v>6.718</v>
      </c>
      <c r="G17" s="74" t="s">
        <v>307</v>
      </c>
      <c r="H17" s="9">
        <v>8.08</v>
      </c>
      <c r="I17" s="74">
        <v>34.590000000000003</v>
      </c>
      <c r="J17" s="74">
        <v>4.8460000000000001</v>
      </c>
      <c r="K17" s="74">
        <v>0.25269999999999998</v>
      </c>
      <c r="L17" s="74">
        <v>5.8000000000000003E-2</v>
      </c>
      <c r="M17" s="74">
        <v>3.16E-3</v>
      </c>
      <c r="N17" s="74">
        <v>0.37569999999999998</v>
      </c>
      <c r="O17" s="74">
        <v>4.8999999999999998E-3</v>
      </c>
      <c r="P17" s="74">
        <v>7.4999999999999997E-3</v>
      </c>
      <c r="Q17" s="74">
        <v>9.1000000000000004E-3</v>
      </c>
      <c r="R17" s="74">
        <v>6.23</v>
      </c>
      <c r="S17" s="74">
        <v>0.51470000000000005</v>
      </c>
      <c r="T17" s="74">
        <v>3.62E-3</v>
      </c>
      <c r="U17" s="74">
        <v>4.0000000000000001E-3</v>
      </c>
      <c r="V17" s="74">
        <v>0.34860000000000002</v>
      </c>
      <c r="W17" s="74" t="s">
        <v>313</v>
      </c>
      <c r="X17" s="74">
        <v>0.33</v>
      </c>
    </row>
    <row r="18" spans="1:41" s="1" customFormat="1" x14ac:dyDescent="0.55000000000000004">
      <c r="A18" s="110" t="s">
        <v>190</v>
      </c>
      <c r="B18" s="7" t="s">
        <v>595</v>
      </c>
      <c r="C18" s="4" t="s">
        <v>80</v>
      </c>
      <c r="D18" s="4"/>
      <c r="E18" s="9">
        <v>652.6</v>
      </c>
      <c r="F18" s="74">
        <v>4.6139999999999999</v>
      </c>
      <c r="G18" s="74" t="s">
        <v>307</v>
      </c>
      <c r="H18" s="9">
        <v>7.6</v>
      </c>
      <c r="I18" s="74">
        <v>60.41</v>
      </c>
      <c r="J18" s="74">
        <v>3.9510000000000001</v>
      </c>
      <c r="K18" s="74">
        <v>0.16880000000000001</v>
      </c>
      <c r="L18" s="74">
        <v>0.108</v>
      </c>
      <c r="M18" s="74">
        <v>2.1900000000000001E-3</v>
      </c>
      <c r="N18" s="74">
        <v>0.31419999999999998</v>
      </c>
      <c r="O18" s="74">
        <v>4.3E-3</v>
      </c>
      <c r="P18" s="74">
        <v>6.0000000000000001E-3</v>
      </c>
      <c r="Q18" s="74">
        <v>9.2999999999999992E-3</v>
      </c>
      <c r="R18" s="74">
        <v>13.05</v>
      </c>
      <c r="S18" s="74">
        <v>0.47049999999999997</v>
      </c>
      <c r="T18" s="74">
        <v>2.66E-3</v>
      </c>
      <c r="U18" s="74">
        <v>2.8999999999999998E-3</v>
      </c>
      <c r="V18" s="74">
        <v>0.27389999999999998</v>
      </c>
      <c r="W18" s="74" t="s">
        <v>313</v>
      </c>
      <c r="X18" s="74">
        <v>0.25800000000000001</v>
      </c>
    </row>
    <row r="19" spans="1:41" s="1" customFormat="1" ht="21.75" customHeight="1" x14ac:dyDescent="0.55000000000000004">
      <c r="A19" s="110" t="s">
        <v>191</v>
      </c>
      <c r="B19" s="7" t="s">
        <v>596</v>
      </c>
      <c r="C19" s="4" t="s">
        <v>127</v>
      </c>
      <c r="D19" s="4"/>
      <c r="E19" s="9">
        <v>199.3</v>
      </c>
      <c r="F19" s="74">
        <v>5.4659999999999993</v>
      </c>
      <c r="G19" s="74" t="s">
        <v>307</v>
      </c>
      <c r="H19" s="9">
        <v>8.01</v>
      </c>
      <c r="I19" s="74">
        <v>33.770000000000003</v>
      </c>
      <c r="J19" s="74">
        <v>9.5129999999999999</v>
      </c>
      <c r="K19" s="74">
        <v>0.81830000000000003</v>
      </c>
      <c r="L19" s="74">
        <v>6.4000000000000001E-2</v>
      </c>
      <c r="M19" s="74">
        <v>1.026E-2</v>
      </c>
      <c r="N19" s="74">
        <v>1.089</v>
      </c>
      <c r="O19" s="74">
        <v>1.11E-2</v>
      </c>
      <c r="P19" s="74">
        <v>1.6E-2</v>
      </c>
      <c r="Q19" s="74">
        <v>1.23E-2</v>
      </c>
      <c r="R19" s="74">
        <v>8.4019999999999992</v>
      </c>
      <c r="S19" s="74">
        <v>1.06</v>
      </c>
      <c r="T19" s="74">
        <v>6.5300000000000002E-3</v>
      </c>
      <c r="U19" s="74">
        <v>9.5999999999999992E-3</v>
      </c>
      <c r="V19" s="74">
        <v>0.79930000000000001</v>
      </c>
      <c r="W19" s="74" t="s">
        <v>313</v>
      </c>
      <c r="X19" s="74">
        <v>0.98699999999999999</v>
      </c>
    </row>
    <row r="20" spans="1:41" s="4" customFormat="1" x14ac:dyDescent="0.55000000000000004">
      <c r="A20" s="110" t="s">
        <v>193</v>
      </c>
      <c r="B20" s="7" t="s">
        <v>597</v>
      </c>
      <c r="C20" s="4" t="s">
        <v>80</v>
      </c>
      <c r="E20" s="9">
        <v>9496.6</v>
      </c>
      <c r="F20" s="74">
        <v>2.3490000000000002</v>
      </c>
      <c r="G20" s="74" t="s">
        <v>307</v>
      </c>
      <c r="H20" s="9">
        <v>7.3</v>
      </c>
      <c r="I20" s="74">
        <v>351.6</v>
      </c>
      <c r="J20" s="74">
        <v>0.54400000000000004</v>
      </c>
      <c r="K20" s="74">
        <v>7.9600000000000004E-2</v>
      </c>
      <c r="L20" s="74">
        <v>0.77300000000000002</v>
      </c>
      <c r="M20" s="74">
        <v>3.4000000000000002E-4</v>
      </c>
      <c r="N20" s="74">
        <v>1.2999999999999999E-2</v>
      </c>
      <c r="O20" s="74">
        <v>1.1000000000000001E-3</v>
      </c>
      <c r="P20" s="74">
        <v>1.2999999999999999E-3</v>
      </c>
      <c r="Q20" s="74">
        <v>1.06E-2</v>
      </c>
      <c r="R20" s="74">
        <v>178.3</v>
      </c>
      <c r="S20" s="74">
        <v>2.4940000000000002</v>
      </c>
      <c r="T20" s="74" t="s">
        <v>312</v>
      </c>
      <c r="U20" s="74">
        <v>1.1999999999999999E-3</v>
      </c>
      <c r="V20" s="74">
        <v>1.12E-2</v>
      </c>
      <c r="W20" s="74" t="s">
        <v>313</v>
      </c>
      <c r="X20" s="74">
        <v>2.5999999999999999E-2</v>
      </c>
    </row>
    <row r="21" spans="1:41" s="73" customFormat="1" ht="17.25" customHeight="1" x14ac:dyDescent="0.55000000000000004">
      <c r="A21" s="111" t="s">
        <v>194</v>
      </c>
      <c r="B21" s="42" t="s">
        <v>598</v>
      </c>
      <c r="C21" s="4" t="s">
        <v>80</v>
      </c>
      <c r="D21" s="43"/>
      <c r="E21">
        <v>6993.01</v>
      </c>
      <c r="F21" s="74">
        <v>4.1339999999999995</v>
      </c>
      <c r="G21" s="74" t="s">
        <v>307</v>
      </c>
      <c r="H21" s="49">
        <v>6.34</v>
      </c>
      <c r="I21" s="74">
        <v>334.3</v>
      </c>
      <c r="J21" s="74">
        <v>0.76400000000000001</v>
      </c>
      <c r="K21" s="74">
        <v>5.6000000000000001E-2</v>
      </c>
      <c r="L21" s="74">
        <v>0.63300000000000001</v>
      </c>
      <c r="M21" s="74">
        <v>5.5999999999999995E-4</v>
      </c>
      <c r="N21" s="74">
        <v>3.9300000000000002E-2</v>
      </c>
      <c r="O21" s="74">
        <v>1.9E-3</v>
      </c>
      <c r="P21" s="74">
        <v>1.2999999999999999E-3</v>
      </c>
      <c r="Q21" s="74">
        <v>2.1899999999999999E-2</v>
      </c>
      <c r="R21" s="74">
        <v>141.69999999999999</v>
      </c>
      <c r="S21" s="74">
        <v>0.26169999999999999</v>
      </c>
      <c r="T21" s="74" t="s">
        <v>312</v>
      </c>
      <c r="U21" s="74">
        <v>5.9999999999999995E-4</v>
      </c>
      <c r="V21" s="74">
        <v>4.7E-2</v>
      </c>
      <c r="W21" s="74" t="s">
        <v>313</v>
      </c>
      <c r="X21" s="74">
        <v>5.0999999999999997E-2</v>
      </c>
    </row>
    <row r="22" spans="1:41" s="53" customFormat="1" ht="17.25" customHeight="1" x14ac:dyDescent="0.55000000000000004">
      <c r="A22" s="129"/>
      <c r="B22" s="129"/>
      <c r="C22" s="130"/>
      <c r="D22" s="130"/>
      <c r="E22"/>
      <c r="F22" s="132"/>
      <c r="G22" s="132"/>
      <c r="H22" s="133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</row>
    <row r="24" spans="1:41" customFormat="1" ht="38.700000000000003" x14ac:dyDescent="0.55000000000000004">
      <c r="A24" s="141" t="e">
        <v>#DIV/0!</v>
      </c>
      <c r="B24" s="141" t="e">
        <v>#VALUE!</v>
      </c>
      <c r="C24" s="1"/>
      <c r="D24" s="134" t="s">
        <v>521</v>
      </c>
      <c r="E24" s="137" t="s">
        <v>28</v>
      </c>
      <c r="F24" s="135" t="s">
        <v>523</v>
      </c>
      <c r="G24" s="136" t="s">
        <v>206</v>
      </c>
      <c r="H24" s="139" t="s">
        <v>32</v>
      </c>
      <c r="I24" s="136" t="s">
        <v>201</v>
      </c>
      <c r="J24" s="136" t="s">
        <v>257</v>
      </c>
      <c r="K24" s="136" t="s">
        <v>258</v>
      </c>
      <c r="L24" s="136" t="s">
        <v>259</v>
      </c>
      <c r="M24" s="136" t="s">
        <v>264</v>
      </c>
      <c r="N24" s="136" t="s">
        <v>267</v>
      </c>
      <c r="O24" s="135" t="s">
        <v>265</v>
      </c>
      <c r="P24" s="136" t="s">
        <v>266</v>
      </c>
      <c r="Q24" s="135" t="s">
        <v>271</v>
      </c>
      <c r="R24" s="135" t="s">
        <v>272</v>
      </c>
      <c r="S24" s="136" t="s">
        <v>273</v>
      </c>
      <c r="T24" s="136" t="s">
        <v>269</v>
      </c>
      <c r="U24" s="135" t="s">
        <v>276</v>
      </c>
      <c r="V24" s="136" t="s">
        <v>278</v>
      </c>
      <c r="W24" s="136" t="s">
        <v>280</v>
      </c>
      <c r="X24" s="136" t="s">
        <v>288</v>
      </c>
      <c r="Z24" s="72"/>
      <c r="AA24" s="72"/>
      <c r="AB24" s="72"/>
      <c r="AC24" s="72"/>
      <c r="AF24" s="72"/>
      <c r="AG24" s="72"/>
      <c r="AH24" s="72"/>
      <c r="AI24" s="72"/>
      <c r="AK24" s="72"/>
      <c r="AL24" s="72"/>
      <c r="AM24" s="72"/>
      <c r="AN24" s="72"/>
      <c r="AO24" s="72"/>
    </row>
    <row r="25" spans="1:41" customFormat="1" x14ac:dyDescent="0.55000000000000004">
      <c r="A25" s="72"/>
      <c r="B25" s="72"/>
      <c r="C25" s="7" t="s">
        <v>178</v>
      </c>
      <c r="D25" s="7" t="s">
        <v>585</v>
      </c>
      <c r="E25" s="1">
        <f>E8/$E$3</f>
        <v>8.9499999999999996E-2</v>
      </c>
      <c r="F25" s="1">
        <f>F8/$F$3</f>
        <v>0.10085000000000001</v>
      </c>
      <c r="G25" s="1" t="e">
        <f>G8/$G$3</f>
        <v>#VALUE!</v>
      </c>
      <c r="H25" s="1">
        <f>H8/$H$3</f>
        <v>1.48</v>
      </c>
      <c r="I25" s="1">
        <f>I8/$I$3</f>
        <v>5.4609999999999999E-2</v>
      </c>
      <c r="J25" s="1">
        <f>J8/$J$3</f>
        <v>0.74399999999999999</v>
      </c>
      <c r="K25" s="1">
        <f>K8/$K$3</f>
        <v>0.84049999999999991</v>
      </c>
      <c r="L25" s="1">
        <f>L8/$L$3</f>
        <v>1.66E-2</v>
      </c>
      <c r="M25" s="1">
        <f>M8/$M$3</f>
        <v>4.1999999999999996E-2</v>
      </c>
      <c r="N25" s="1">
        <f>N8/$N$3</f>
        <v>0.45540000000000003</v>
      </c>
      <c r="O25" s="1">
        <f>O8/$O$3</f>
        <v>4.1999999999999997E-3</v>
      </c>
      <c r="P25" s="1">
        <f>P8/$P$3</f>
        <v>6.6E-3</v>
      </c>
      <c r="Q25" s="1">
        <f>Q8/$Q$3</f>
        <v>3.5999999999999999E-3</v>
      </c>
      <c r="R25" s="1">
        <f>R8/$R$3</f>
        <v>3.0292000000000003E-2</v>
      </c>
      <c r="S25" s="1">
        <f>S8/$S$3</f>
        <v>2.2040000000000002</v>
      </c>
      <c r="T25" s="1">
        <f>T8/$T$3</f>
        <v>0.126</v>
      </c>
      <c r="U25" s="1">
        <f>U8/$U$3</f>
        <v>2.8E-3</v>
      </c>
      <c r="V25" s="1">
        <f>V8/$V$3</f>
        <v>7.93</v>
      </c>
      <c r="W25" s="1" t="e">
        <f>W8/$W$3</f>
        <v>#VALUE!</v>
      </c>
      <c r="X25" s="1">
        <f>X8/$X$3</f>
        <v>1.3375E-2</v>
      </c>
      <c r="Z25" s="72"/>
      <c r="AA25" s="72"/>
      <c r="AB25" s="72"/>
      <c r="AC25" s="72"/>
      <c r="AF25" s="72"/>
      <c r="AG25" s="72"/>
      <c r="AH25" s="72"/>
      <c r="AI25" s="72"/>
      <c r="AK25" s="72"/>
      <c r="AL25" s="72"/>
      <c r="AM25" s="72"/>
      <c r="AN25" s="72"/>
      <c r="AO25" s="72"/>
    </row>
    <row r="26" spans="1:41" customFormat="1" x14ac:dyDescent="0.55000000000000004">
      <c r="A26" s="72"/>
      <c r="B26" s="72"/>
      <c r="C26" s="7" t="s">
        <v>179</v>
      </c>
      <c r="D26" s="7" t="s">
        <v>586</v>
      </c>
      <c r="E26" s="1">
        <f t="shared" ref="E26:E38" si="0">E9/$E$3</f>
        <v>6.0420000000000001E-2</v>
      </c>
      <c r="F26" s="1">
        <f t="shared" ref="F26:F38" si="1">F9/$F$3</f>
        <v>5.2819999999999999E-2</v>
      </c>
      <c r="G26" s="1" t="e">
        <f t="shared" ref="G26:G38" si="2">G9/$G$3</f>
        <v>#VALUE!</v>
      </c>
      <c r="H26" s="1">
        <f t="shared" ref="H26:H38" si="3">H9/$H$3</f>
        <v>1.544</v>
      </c>
      <c r="I26" s="1">
        <f t="shared" ref="I26:I38" si="4">I9/$I$3</f>
        <v>5.2580000000000002E-2</v>
      </c>
      <c r="J26" s="1">
        <f t="shared" ref="J26:J38" si="5">J9/$J$3</f>
        <v>0.88859999999999995</v>
      </c>
      <c r="K26" s="1">
        <f t="shared" ref="K26:K38" si="6">K9/$K$3</f>
        <v>0.97750000000000004</v>
      </c>
      <c r="L26" s="1">
        <f t="shared" ref="L26:L38" si="7">L9/$L$3</f>
        <v>1.6199999999999999E-2</v>
      </c>
      <c r="M26" s="1">
        <f t="shared" ref="M26:M38" si="8">M9/$M$3</f>
        <v>4.3799999999999999E-2</v>
      </c>
      <c r="N26" s="1">
        <f t="shared" ref="N26:N38" si="9">N9/$N$3</f>
        <v>0.47820000000000001</v>
      </c>
      <c r="O26" s="1">
        <f t="shared" ref="O26:O38" si="10">O9/$O$3</f>
        <v>4.4999999999999997E-3</v>
      </c>
      <c r="P26" s="1">
        <f t="shared" ref="P26:P38" si="11">P9/$P$3</f>
        <v>7.1000000000000004E-3</v>
      </c>
      <c r="Q26" s="1">
        <f t="shared" ref="Q26:Q38" si="12">Q9/$Q$3</f>
        <v>3.5999999999999999E-3</v>
      </c>
      <c r="R26" s="1">
        <f t="shared" ref="R26:R38" si="13">R9/$R$3</f>
        <v>2.9144E-2</v>
      </c>
      <c r="S26" s="1">
        <f t="shared" ref="S26:S38" si="14">S9/$S$3</f>
        <v>2.1675</v>
      </c>
      <c r="T26" s="1">
        <f t="shared" ref="T26:T38" si="15">T9/$T$3</f>
        <v>0.16299999999999998</v>
      </c>
      <c r="U26" s="1">
        <f t="shared" ref="U26:U38" si="16">U9/$U$3</f>
        <v>3.0000000000000001E-3</v>
      </c>
      <c r="V26" s="1">
        <f t="shared" ref="V26:V38" si="17">V9/$V$3</f>
        <v>8.1379999999999999</v>
      </c>
      <c r="W26" s="1" t="e">
        <f t="shared" ref="W26:W38" si="18">W9/$W$3</f>
        <v>#VALUE!</v>
      </c>
      <c r="X26" s="1">
        <f t="shared" ref="X26:X38" si="19">X9/$X$3</f>
        <v>1.3541666666666667E-2</v>
      </c>
      <c r="Z26" s="72"/>
      <c r="AA26" s="72"/>
      <c r="AB26" s="72"/>
      <c r="AC26" s="72"/>
      <c r="AF26" s="72"/>
      <c r="AG26" s="72"/>
      <c r="AH26" s="72"/>
      <c r="AI26" s="72"/>
      <c r="AK26" s="72"/>
      <c r="AL26" s="72"/>
      <c r="AM26" s="72"/>
      <c r="AN26" s="72"/>
      <c r="AO26" s="72"/>
    </row>
    <row r="27" spans="1:41" customFormat="1" x14ac:dyDescent="0.55000000000000004">
      <c r="A27" s="72"/>
      <c r="B27" s="72"/>
      <c r="C27" s="7" t="s">
        <v>180</v>
      </c>
      <c r="D27" s="7" t="s">
        <v>587</v>
      </c>
      <c r="E27" s="1">
        <f t="shared" si="0"/>
        <v>0.29320000000000002</v>
      </c>
      <c r="F27" s="1">
        <f t="shared" si="1"/>
        <v>2.4000000000000001E-4</v>
      </c>
      <c r="G27" s="1" t="e">
        <f t="shared" si="2"/>
        <v>#VALUE!</v>
      </c>
      <c r="H27" s="1">
        <f t="shared" si="3"/>
        <v>1.198</v>
      </c>
      <c r="I27" s="1">
        <f t="shared" si="4"/>
        <v>0.21680000000000002</v>
      </c>
      <c r="J27" s="1" t="e">
        <f t="shared" si="5"/>
        <v>#VALUE!</v>
      </c>
      <c r="K27" s="1">
        <f t="shared" si="6"/>
        <v>2.8999999999999998E-2</v>
      </c>
      <c r="L27" s="1">
        <f t="shared" si="7"/>
        <v>7.46E-2</v>
      </c>
      <c r="M27" s="1" t="e">
        <f t="shared" si="8"/>
        <v>#VALUE!</v>
      </c>
      <c r="N27" s="1" t="e">
        <f t="shared" si="9"/>
        <v>#VALUE!</v>
      </c>
      <c r="O27" s="1" t="e">
        <f t="shared" si="10"/>
        <v>#VALUE!</v>
      </c>
      <c r="P27" s="1" t="e">
        <f t="shared" si="11"/>
        <v>#VALUE!</v>
      </c>
      <c r="Q27" s="1">
        <f t="shared" si="12"/>
        <v>8.2400000000000008E-3</v>
      </c>
      <c r="R27" s="1">
        <f t="shared" si="13"/>
        <v>0.13568</v>
      </c>
      <c r="S27" s="1">
        <f t="shared" si="14"/>
        <v>1.214</v>
      </c>
      <c r="T27" s="1" t="e">
        <f t="shared" si="15"/>
        <v>#VALUE!</v>
      </c>
      <c r="U27" s="1" t="e">
        <f t="shared" si="16"/>
        <v>#VALUE!</v>
      </c>
      <c r="V27" s="1" t="e">
        <f t="shared" si="17"/>
        <v>#VALUE!</v>
      </c>
      <c r="W27" s="1" t="e">
        <f t="shared" si="18"/>
        <v>#VALUE!</v>
      </c>
      <c r="X27" s="1" t="e">
        <f t="shared" si="19"/>
        <v>#VALUE!</v>
      </c>
      <c r="Z27" s="72"/>
      <c r="AA27" s="72"/>
      <c r="AB27" s="72"/>
      <c r="AC27" s="72"/>
      <c r="AF27" s="72"/>
      <c r="AG27" s="72"/>
      <c r="AH27" s="72"/>
      <c r="AI27" s="72"/>
      <c r="AK27" s="72"/>
      <c r="AL27" s="72"/>
      <c r="AM27" s="72"/>
      <c r="AN27" s="72"/>
      <c r="AO27" s="72"/>
    </row>
    <row r="28" spans="1:41" customFormat="1" x14ac:dyDescent="0.55000000000000004">
      <c r="A28" s="72"/>
      <c r="B28" s="72"/>
      <c r="C28" s="7" t="s">
        <v>181</v>
      </c>
      <c r="D28" s="7" t="s">
        <v>588</v>
      </c>
      <c r="E28" s="1">
        <f t="shared" si="0"/>
        <v>8.2900000000000001E-2</v>
      </c>
      <c r="F28" s="1">
        <f t="shared" si="1"/>
        <v>2.5380000000000003E-2</v>
      </c>
      <c r="G28" s="1" t="e">
        <f t="shared" si="2"/>
        <v>#VALUE!</v>
      </c>
      <c r="H28" s="1">
        <f t="shared" si="3"/>
        <v>1.468</v>
      </c>
      <c r="I28" s="1">
        <f t="shared" si="4"/>
        <v>2.6600000000000002E-2</v>
      </c>
      <c r="J28" s="1">
        <f t="shared" si="5"/>
        <v>5.5999999999999999E-3</v>
      </c>
      <c r="K28" s="1">
        <f t="shared" si="6"/>
        <v>1.1999999999999999E-2</v>
      </c>
      <c r="L28" s="1">
        <f t="shared" si="7"/>
        <v>1.78E-2</v>
      </c>
      <c r="M28" s="1" t="e">
        <f t="shared" si="8"/>
        <v>#VALUE!</v>
      </c>
      <c r="N28" s="1">
        <f t="shared" si="9"/>
        <v>8.0000000000000004E-4</v>
      </c>
      <c r="O28" s="1" t="e">
        <f t="shared" si="10"/>
        <v>#VALUE!</v>
      </c>
      <c r="P28" s="1" t="e">
        <f t="shared" si="11"/>
        <v>#VALUE!</v>
      </c>
      <c r="Q28" s="1">
        <f t="shared" si="12"/>
        <v>4.9199999999999999E-3</v>
      </c>
      <c r="R28" s="1">
        <f t="shared" si="13"/>
        <v>4.4920000000000002E-2</v>
      </c>
      <c r="S28" s="1" t="e">
        <f t="shared" si="14"/>
        <v>#VALUE!</v>
      </c>
      <c r="T28" s="1" t="e">
        <f t="shared" si="15"/>
        <v>#VALUE!</v>
      </c>
      <c r="U28" s="1" t="e">
        <f t="shared" si="16"/>
        <v>#VALUE!</v>
      </c>
      <c r="V28" s="1" t="e">
        <f t="shared" si="17"/>
        <v>#VALUE!</v>
      </c>
      <c r="W28" s="1" t="e">
        <f t="shared" si="18"/>
        <v>#VALUE!</v>
      </c>
      <c r="X28" s="1">
        <f t="shared" si="19"/>
        <v>5.4166666666666664E-4</v>
      </c>
      <c r="Z28" s="72"/>
      <c r="AA28" s="72"/>
      <c r="AB28" s="72"/>
      <c r="AC28" s="72"/>
      <c r="AF28" s="72"/>
      <c r="AG28" s="72"/>
      <c r="AH28" s="72"/>
      <c r="AI28" s="72"/>
      <c r="AK28" s="72"/>
      <c r="AL28" s="72"/>
      <c r="AM28" s="72"/>
      <c r="AN28" s="72"/>
      <c r="AO28" s="72"/>
    </row>
    <row r="29" spans="1:41" customFormat="1" x14ac:dyDescent="0.55000000000000004">
      <c r="A29" s="72"/>
      <c r="B29" s="72"/>
      <c r="C29" s="7" t="s">
        <v>182</v>
      </c>
      <c r="D29" s="7" t="s">
        <v>589</v>
      </c>
      <c r="E29" s="1">
        <f t="shared" si="0"/>
        <v>3.9560000000000005E-2</v>
      </c>
      <c r="F29" s="1">
        <f t="shared" si="1"/>
        <v>7.261999999999999E-2</v>
      </c>
      <c r="G29" s="1" t="e">
        <f t="shared" si="2"/>
        <v>#VALUE!</v>
      </c>
      <c r="H29" s="1">
        <f t="shared" si="3"/>
        <v>1.5740000000000001</v>
      </c>
      <c r="I29" s="1">
        <f t="shared" si="4"/>
        <v>3.0969999999999998E-2</v>
      </c>
      <c r="J29" s="1">
        <f t="shared" si="5"/>
        <v>1.2665999999999999</v>
      </c>
      <c r="K29" s="1">
        <f t="shared" si="6"/>
        <v>1.8855</v>
      </c>
      <c r="L29" s="1">
        <f t="shared" si="7"/>
        <v>1.3000000000000001E-2</v>
      </c>
      <c r="M29" s="1">
        <f t="shared" si="8"/>
        <v>8.9799999999999991E-2</v>
      </c>
      <c r="N29" s="1">
        <f t="shared" si="9"/>
        <v>1.1626000000000001</v>
      </c>
      <c r="O29" s="1">
        <f t="shared" si="10"/>
        <v>6.8999999999999999E-3</v>
      </c>
      <c r="P29" s="1">
        <f t="shared" si="11"/>
        <v>1.06E-2</v>
      </c>
      <c r="Q29" s="1">
        <f t="shared" si="12"/>
        <v>4.5199999999999997E-3</v>
      </c>
      <c r="R29" s="1">
        <f t="shared" si="13"/>
        <v>2.8995999999999997E-2</v>
      </c>
      <c r="S29" s="1">
        <f t="shared" si="14"/>
        <v>3.4375</v>
      </c>
      <c r="T29" s="1">
        <f t="shared" si="15"/>
        <v>0.5</v>
      </c>
      <c r="U29" s="1">
        <f t="shared" si="16"/>
        <v>6.0000000000000001E-3</v>
      </c>
      <c r="V29" s="1">
        <f t="shared" si="17"/>
        <v>9.3239999999999998</v>
      </c>
      <c r="W29" s="1" t="e">
        <f t="shared" si="18"/>
        <v>#VALUE!</v>
      </c>
      <c r="X29" s="1">
        <f t="shared" si="19"/>
        <v>1.8833333333333334E-2</v>
      </c>
      <c r="Z29" s="72"/>
      <c r="AA29" s="72"/>
      <c r="AB29" s="72"/>
      <c r="AC29" s="72"/>
      <c r="AF29" s="72"/>
      <c r="AG29" s="72"/>
      <c r="AH29" s="72"/>
      <c r="AI29" s="72"/>
      <c r="AK29" s="72"/>
      <c r="AL29" s="72"/>
      <c r="AM29" s="72"/>
      <c r="AN29" s="72"/>
      <c r="AO29" s="72"/>
    </row>
    <row r="30" spans="1:41" customFormat="1" x14ac:dyDescent="0.55000000000000004">
      <c r="A30" s="72"/>
      <c r="B30" s="72"/>
      <c r="C30" s="7" t="s">
        <v>183</v>
      </c>
      <c r="D30" s="7" t="s">
        <v>590</v>
      </c>
      <c r="E30" s="1">
        <f t="shared" si="0"/>
        <v>3.4020000000000002E-2</v>
      </c>
      <c r="F30" s="1">
        <f t="shared" si="1"/>
        <v>2.3109999999999999E-2</v>
      </c>
      <c r="G30" s="1" t="e">
        <f t="shared" si="2"/>
        <v>#VALUE!</v>
      </c>
      <c r="H30" s="1">
        <f t="shared" si="3"/>
        <v>1.5760000000000001</v>
      </c>
      <c r="I30" s="1">
        <f t="shared" si="4"/>
        <v>2.2420000000000002E-2</v>
      </c>
      <c r="J30" s="1">
        <f t="shared" si="5"/>
        <v>0.40099999999999997</v>
      </c>
      <c r="K30" s="1">
        <f t="shared" si="6"/>
        <v>0.47849999999999993</v>
      </c>
      <c r="L30" s="1">
        <f t="shared" si="7"/>
        <v>9.4000000000000004E-3</v>
      </c>
      <c r="M30" s="1">
        <f t="shared" si="8"/>
        <v>3.0799999999999998E-2</v>
      </c>
      <c r="N30" s="1">
        <f t="shared" si="9"/>
        <v>0.29459999999999997</v>
      </c>
      <c r="O30" s="1">
        <f t="shared" si="10"/>
        <v>2.3E-3</v>
      </c>
      <c r="P30" s="1">
        <f t="shared" si="11"/>
        <v>3.3E-3</v>
      </c>
      <c r="Q30" s="1">
        <f t="shared" si="12"/>
        <v>2.32E-3</v>
      </c>
      <c r="R30" s="1">
        <f t="shared" si="13"/>
        <v>1.452E-2</v>
      </c>
      <c r="S30" s="1">
        <f t="shared" si="14"/>
        <v>1.0680000000000001</v>
      </c>
      <c r="T30" s="1">
        <f t="shared" si="15"/>
        <v>9.7000000000000003E-2</v>
      </c>
      <c r="U30" s="1">
        <f t="shared" si="16"/>
        <v>1.8E-3</v>
      </c>
      <c r="V30" s="1">
        <f t="shared" si="17"/>
        <v>3.9539999999999997</v>
      </c>
      <c r="W30" s="1" t="e">
        <f t="shared" si="18"/>
        <v>#VALUE!</v>
      </c>
      <c r="X30" s="1">
        <f t="shared" si="19"/>
        <v>6.8333333333333336E-3</v>
      </c>
      <c r="Z30" s="72"/>
      <c r="AA30" s="72"/>
      <c r="AB30" s="72"/>
      <c r="AC30" s="72"/>
      <c r="AF30" s="72"/>
      <c r="AG30" s="72"/>
      <c r="AH30" s="72"/>
      <c r="AI30" s="72"/>
      <c r="AK30" s="72"/>
      <c r="AL30" s="72"/>
      <c r="AM30" s="72"/>
      <c r="AN30" s="72"/>
      <c r="AO30" s="72"/>
    </row>
    <row r="31" spans="1:41" customFormat="1" x14ac:dyDescent="0.55000000000000004">
      <c r="A31" s="72"/>
      <c r="B31" s="72"/>
      <c r="C31" s="7" t="s">
        <v>185</v>
      </c>
      <c r="D31" s="7" t="s">
        <v>591</v>
      </c>
      <c r="E31" s="1">
        <f t="shared" si="0"/>
        <v>3.7620000000000001E-2</v>
      </c>
      <c r="F31" s="1">
        <f t="shared" si="1"/>
        <v>7.2719999999999993E-2</v>
      </c>
      <c r="G31" s="1" t="e">
        <f t="shared" si="2"/>
        <v>#VALUE!</v>
      </c>
      <c r="H31" s="1">
        <f t="shared" si="3"/>
        <v>1.6239999999999999</v>
      </c>
      <c r="I31" s="1">
        <f t="shared" si="4"/>
        <v>2.9090000000000001E-2</v>
      </c>
      <c r="J31" s="1">
        <f t="shared" si="5"/>
        <v>1.4747999999999999</v>
      </c>
      <c r="K31" s="1">
        <f t="shared" si="6"/>
        <v>1.8759999999999999</v>
      </c>
      <c r="L31" s="1">
        <f t="shared" si="7"/>
        <v>1.06E-2</v>
      </c>
      <c r="M31" s="1">
        <f t="shared" si="8"/>
        <v>0.1598</v>
      </c>
      <c r="N31" s="1">
        <f t="shared" si="9"/>
        <v>1.9094</v>
      </c>
      <c r="O31" s="1">
        <f t="shared" si="10"/>
        <v>9.1000000000000004E-3</v>
      </c>
      <c r="P31" s="1">
        <f t="shared" si="11"/>
        <v>1.2E-2</v>
      </c>
      <c r="Q31" s="1">
        <f t="shared" si="12"/>
        <v>4.28E-3</v>
      </c>
      <c r="R31" s="1">
        <f t="shared" si="13"/>
        <v>2.8539999999999999E-2</v>
      </c>
      <c r="S31" s="1">
        <f t="shared" si="14"/>
        <v>4.8825000000000003</v>
      </c>
      <c r="T31" s="1">
        <f t="shared" si="15"/>
        <v>0.54900000000000004</v>
      </c>
      <c r="U31" s="1">
        <f t="shared" si="16"/>
        <v>7.6E-3</v>
      </c>
      <c r="V31" s="1">
        <f t="shared" si="17"/>
        <v>13.2</v>
      </c>
      <c r="W31" s="1">
        <f t="shared" si="18"/>
        <v>0.184</v>
      </c>
      <c r="X31" s="1">
        <f t="shared" si="19"/>
        <v>3.3000000000000002E-2</v>
      </c>
      <c r="Z31" s="72"/>
      <c r="AA31" s="72"/>
      <c r="AB31" s="72"/>
      <c r="AC31" s="72"/>
      <c r="AF31" s="72"/>
      <c r="AG31" s="72"/>
      <c r="AH31" s="72"/>
      <c r="AI31" s="72"/>
      <c r="AK31" s="72"/>
      <c r="AL31" s="72"/>
      <c r="AM31" s="72"/>
      <c r="AN31" s="72"/>
      <c r="AO31" s="72"/>
    </row>
    <row r="32" spans="1:41" customFormat="1" x14ac:dyDescent="0.55000000000000004">
      <c r="A32" s="72"/>
      <c r="B32" s="72"/>
      <c r="C32" s="7" t="s">
        <v>186</v>
      </c>
      <c r="D32" s="7" t="s">
        <v>592</v>
      </c>
      <c r="E32" s="1">
        <f t="shared" si="0"/>
        <v>0.18901999999999999</v>
      </c>
      <c r="F32" s="1">
        <f t="shared" si="1"/>
        <v>2.4000000000000001E-4</v>
      </c>
      <c r="G32" s="1" t="e">
        <f t="shared" si="2"/>
        <v>#VALUE!</v>
      </c>
      <c r="H32" s="1">
        <f t="shared" si="3"/>
        <v>1.784</v>
      </c>
      <c r="I32" s="1">
        <f t="shared" si="4"/>
        <v>0.28820000000000001</v>
      </c>
      <c r="J32" s="1">
        <f t="shared" si="5"/>
        <v>2.4000000000000002E-3</v>
      </c>
      <c r="K32" s="1">
        <f t="shared" si="6"/>
        <v>2.5000000000000001E-3</v>
      </c>
      <c r="L32" s="1">
        <f t="shared" si="7"/>
        <v>3.0800000000000001E-2</v>
      </c>
      <c r="M32" s="1" t="e">
        <f t="shared" si="8"/>
        <v>#VALUE!</v>
      </c>
      <c r="N32" s="1">
        <f t="shared" si="9"/>
        <v>1.1999999999999999E-3</v>
      </c>
      <c r="O32" s="1" t="e">
        <f t="shared" si="10"/>
        <v>#VALUE!</v>
      </c>
      <c r="P32" s="1" t="e">
        <f t="shared" si="11"/>
        <v>#VALUE!</v>
      </c>
      <c r="Q32" s="1">
        <f t="shared" si="12"/>
        <v>1.272E-2</v>
      </c>
      <c r="R32" s="1">
        <f t="shared" si="13"/>
        <v>9.468E-2</v>
      </c>
      <c r="S32" s="1">
        <f t="shared" si="14"/>
        <v>3.4999999999999996E-2</v>
      </c>
      <c r="T32" s="1" t="e">
        <f t="shared" si="15"/>
        <v>#VALUE!</v>
      </c>
      <c r="U32" s="1" t="e">
        <f t="shared" si="16"/>
        <v>#VALUE!</v>
      </c>
      <c r="V32" s="1" t="e">
        <f t="shared" si="17"/>
        <v>#VALUE!</v>
      </c>
      <c r="W32" s="1" t="e">
        <f t="shared" si="18"/>
        <v>#VALUE!</v>
      </c>
      <c r="X32" s="1">
        <f t="shared" si="19"/>
        <v>5.8333333333333338E-4</v>
      </c>
      <c r="Z32" s="72"/>
      <c r="AA32" s="72"/>
      <c r="AB32" s="72"/>
      <c r="AC32" s="72"/>
      <c r="AF32" s="72"/>
      <c r="AG32" s="72"/>
      <c r="AH32" s="72"/>
      <c r="AI32" s="72"/>
      <c r="AK32" s="72"/>
      <c r="AL32" s="72"/>
      <c r="AM32" s="72"/>
      <c r="AN32" s="72"/>
      <c r="AO32" s="72"/>
    </row>
    <row r="33" spans="1:41" customFormat="1" x14ac:dyDescent="0.55000000000000004">
      <c r="A33" s="72"/>
      <c r="B33" s="72"/>
      <c r="C33" s="7" t="s">
        <v>187</v>
      </c>
      <c r="D33" s="7" t="s">
        <v>593</v>
      </c>
      <c r="E33" s="1">
        <f t="shared" si="0"/>
        <v>3.9580000000000004E-2</v>
      </c>
      <c r="F33" s="1">
        <f t="shared" si="1"/>
        <v>8.134000000000001E-2</v>
      </c>
      <c r="G33" s="1">
        <f t="shared" si="2"/>
        <v>8.2000000000000007E-3</v>
      </c>
      <c r="H33" s="1">
        <f t="shared" si="3"/>
        <v>1.5699999999999998</v>
      </c>
      <c r="I33" s="1">
        <f t="shared" si="4"/>
        <v>3.2159999999999994E-2</v>
      </c>
      <c r="J33" s="1">
        <f t="shared" si="5"/>
        <v>1.6184000000000001</v>
      </c>
      <c r="K33" s="1">
        <f t="shared" si="6"/>
        <v>2.1724999999999999</v>
      </c>
      <c r="L33" s="1">
        <f t="shared" si="7"/>
        <v>1.24E-2</v>
      </c>
      <c r="M33" s="1">
        <f t="shared" si="8"/>
        <v>0.19019999999999998</v>
      </c>
      <c r="N33" s="1">
        <f t="shared" si="9"/>
        <v>2.0219999999999998</v>
      </c>
      <c r="O33" s="1">
        <f t="shared" si="10"/>
        <v>1.0200000000000001E-2</v>
      </c>
      <c r="P33" s="1">
        <f t="shared" si="11"/>
        <v>1.3599999999999999E-2</v>
      </c>
      <c r="Q33" s="1">
        <f t="shared" si="12"/>
        <v>4.8399999999999997E-3</v>
      </c>
      <c r="R33" s="1">
        <f t="shared" si="13"/>
        <v>3.1236E-2</v>
      </c>
      <c r="S33" s="1">
        <f t="shared" si="14"/>
        <v>5.35</v>
      </c>
      <c r="T33" s="1">
        <f t="shared" si="15"/>
        <v>0.50600000000000001</v>
      </c>
      <c r="U33" s="1">
        <f t="shared" si="16"/>
        <v>7.9000000000000008E-3</v>
      </c>
      <c r="V33" s="1">
        <f t="shared" si="17"/>
        <v>14.672000000000001</v>
      </c>
      <c r="W33" s="1">
        <f t="shared" si="18"/>
        <v>0.20400000000000001</v>
      </c>
      <c r="X33" s="1">
        <f t="shared" si="19"/>
        <v>3.8041666666666668E-2</v>
      </c>
      <c r="Z33" s="72"/>
      <c r="AA33" s="72"/>
      <c r="AB33" s="72"/>
      <c r="AC33" s="72"/>
      <c r="AF33" s="72"/>
      <c r="AG33" s="72"/>
      <c r="AH33" s="72"/>
      <c r="AI33" s="72"/>
      <c r="AK33" s="72"/>
      <c r="AL33" s="72"/>
      <c r="AM33" s="72"/>
      <c r="AN33" s="72"/>
      <c r="AO33" s="72"/>
    </row>
    <row r="34" spans="1:41" customFormat="1" x14ac:dyDescent="0.55000000000000004">
      <c r="A34" s="72"/>
      <c r="B34" s="72"/>
      <c r="C34" s="7" t="s">
        <v>189</v>
      </c>
      <c r="D34" s="7" t="s">
        <v>594</v>
      </c>
      <c r="E34" s="1">
        <f t="shared" si="0"/>
        <v>4.258E-2</v>
      </c>
      <c r="F34" s="1">
        <f t="shared" si="1"/>
        <v>6.7180000000000004E-2</v>
      </c>
      <c r="G34" s="1" t="e">
        <f t="shared" si="2"/>
        <v>#VALUE!</v>
      </c>
      <c r="H34" s="1">
        <f t="shared" si="3"/>
        <v>1.6160000000000001</v>
      </c>
      <c r="I34" s="1">
        <f t="shared" si="4"/>
        <v>3.4590000000000003E-2</v>
      </c>
      <c r="J34" s="1">
        <f t="shared" si="5"/>
        <v>0.96920000000000006</v>
      </c>
      <c r="K34" s="1">
        <f t="shared" si="6"/>
        <v>1.2634999999999998</v>
      </c>
      <c r="L34" s="1">
        <f t="shared" si="7"/>
        <v>1.1600000000000001E-2</v>
      </c>
      <c r="M34" s="1">
        <f t="shared" si="8"/>
        <v>6.3199999999999992E-2</v>
      </c>
      <c r="N34" s="1">
        <f t="shared" si="9"/>
        <v>0.75139999999999996</v>
      </c>
      <c r="O34" s="1">
        <f t="shared" si="10"/>
        <v>4.8999999999999998E-3</v>
      </c>
      <c r="P34" s="1">
        <f t="shared" si="11"/>
        <v>7.4999999999999997E-3</v>
      </c>
      <c r="Q34" s="1">
        <f t="shared" si="12"/>
        <v>3.64E-3</v>
      </c>
      <c r="R34" s="1">
        <f t="shared" si="13"/>
        <v>2.4920000000000001E-2</v>
      </c>
      <c r="S34" s="1">
        <f t="shared" si="14"/>
        <v>2.5735000000000001</v>
      </c>
      <c r="T34" s="1">
        <f t="shared" si="15"/>
        <v>0.36199999999999999</v>
      </c>
      <c r="U34" s="1">
        <f t="shared" si="16"/>
        <v>4.0000000000000001E-3</v>
      </c>
      <c r="V34" s="1">
        <f t="shared" si="17"/>
        <v>6.9720000000000004</v>
      </c>
      <c r="W34" s="1" t="e">
        <f t="shared" si="18"/>
        <v>#VALUE!</v>
      </c>
      <c r="X34" s="1">
        <f t="shared" si="19"/>
        <v>1.375E-2</v>
      </c>
      <c r="Z34" s="72"/>
      <c r="AA34" s="72"/>
      <c r="AB34" s="72"/>
      <c r="AC34" s="72"/>
      <c r="AF34" s="72"/>
      <c r="AG34" s="72"/>
      <c r="AH34" s="72"/>
      <c r="AI34" s="72"/>
      <c r="AK34" s="72"/>
      <c r="AL34" s="72"/>
      <c r="AM34" s="72"/>
      <c r="AN34" s="72"/>
      <c r="AO34" s="72"/>
    </row>
    <row r="35" spans="1:41" customFormat="1" x14ac:dyDescent="0.55000000000000004">
      <c r="A35" s="72"/>
      <c r="B35" s="72"/>
      <c r="C35" s="7" t="s">
        <v>190</v>
      </c>
      <c r="D35" s="7" t="s">
        <v>595</v>
      </c>
      <c r="E35" s="1">
        <f t="shared" si="0"/>
        <v>0.13052</v>
      </c>
      <c r="F35" s="1">
        <f t="shared" si="1"/>
        <v>4.614E-2</v>
      </c>
      <c r="G35" s="1" t="e">
        <f t="shared" si="2"/>
        <v>#VALUE!</v>
      </c>
      <c r="H35" s="1">
        <f t="shared" si="3"/>
        <v>1.52</v>
      </c>
      <c r="I35" s="1">
        <f t="shared" si="4"/>
        <v>6.0409999999999998E-2</v>
      </c>
      <c r="J35" s="1">
        <f t="shared" si="5"/>
        <v>0.79020000000000001</v>
      </c>
      <c r="K35" s="1">
        <f t="shared" si="6"/>
        <v>0.84399999999999997</v>
      </c>
      <c r="L35" s="1">
        <f t="shared" si="7"/>
        <v>2.1600000000000001E-2</v>
      </c>
      <c r="M35" s="1">
        <f t="shared" si="8"/>
        <v>4.3799999999999999E-2</v>
      </c>
      <c r="N35" s="1">
        <f t="shared" si="9"/>
        <v>0.62839999999999996</v>
      </c>
      <c r="O35" s="1">
        <f t="shared" si="10"/>
        <v>4.3E-3</v>
      </c>
      <c r="P35" s="1">
        <f t="shared" si="11"/>
        <v>6.0000000000000001E-3</v>
      </c>
      <c r="Q35" s="1">
        <f t="shared" si="12"/>
        <v>3.7199999999999998E-3</v>
      </c>
      <c r="R35" s="1">
        <f t="shared" si="13"/>
        <v>5.2200000000000003E-2</v>
      </c>
      <c r="S35" s="1">
        <f t="shared" si="14"/>
        <v>2.3524999999999996</v>
      </c>
      <c r="T35" s="1">
        <f t="shared" si="15"/>
        <v>0.26600000000000001</v>
      </c>
      <c r="U35" s="1">
        <f t="shared" si="16"/>
        <v>2.8999999999999998E-3</v>
      </c>
      <c r="V35" s="1">
        <f t="shared" si="17"/>
        <v>5.4779999999999989</v>
      </c>
      <c r="W35" s="1" t="e">
        <f t="shared" si="18"/>
        <v>#VALUE!</v>
      </c>
      <c r="X35" s="1">
        <f t="shared" si="19"/>
        <v>1.0750000000000001E-2</v>
      </c>
      <c r="Z35" s="72"/>
      <c r="AA35" s="72"/>
      <c r="AB35" s="72"/>
      <c r="AC35" s="72"/>
      <c r="AF35" s="72"/>
      <c r="AG35" s="72"/>
      <c r="AH35" s="72"/>
      <c r="AI35" s="72"/>
      <c r="AK35" s="72"/>
      <c r="AL35" s="72"/>
      <c r="AM35" s="72"/>
      <c r="AN35" s="72"/>
      <c r="AO35" s="72"/>
    </row>
    <row r="36" spans="1:41" customFormat="1" x14ac:dyDescent="0.55000000000000004">
      <c r="A36" s="72"/>
      <c r="B36" s="72"/>
      <c r="C36" s="7" t="s">
        <v>191</v>
      </c>
      <c r="D36" s="7" t="s">
        <v>596</v>
      </c>
      <c r="E36" s="1">
        <f t="shared" si="0"/>
        <v>3.986E-2</v>
      </c>
      <c r="F36" s="1">
        <f t="shared" si="1"/>
        <v>5.4659999999999993E-2</v>
      </c>
      <c r="G36" s="1" t="e">
        <f t="shared" si="2"/>
        <v>#VALUE!</v>
      </c>
      <c r="H36" s="1">
        <f t="shared" si="3"/>
        <v>1.6019999999999999</v>
      </c>
      <c r="I36" s="1">
        <f t="shared" si="4"/>
        <v>3.3770000000000001E-2</v>
      </c>
      <c r="J36" s="1">
        <f t="shared" si="5"/>
        <v>1.9026000000000001</v>
      </c>
      <c r="K36" s="1">
        <f t="shared" si="6"/>
        <v>4.0914999999999999</v>
      </c>
      <c r="L36" s="1">
        <f t="shared" si="7"/>
        <v>1.2800000000000001E-2</v>
      </c>
      <c r="M36" s="1">
        <f t="shared" si="8"/>
        <v>0.20519999999999999</v>
      </c>
      <c r="N36" s="1">
        <f t="shared" si="9"/>
        <v>2.1779999999999999</v>
      </c>
      <c r="O36" s="1">
        <f t="shared" si="10"/>
        <v>1.11E-2</v>
      </c>
      <c r="P36" s="1">
        <f t="shared" si="11"/>
        <v>1.6E-2</v>
      </c>
      <c r="Q36" s="1">
        <f t="shared" si="12"/>
        <v>4.9199999999999999E-3</v>
      </c>
      <c r="R36" s="1">
        <f t="shared" si="13"/>
        <v>3.3607999999999999E-2</v>
      </c>
      <c r="S36" s="1">
        <f t="shared" si="14"/>
        <v>5.3</v>
      </c>
      <c r="T36" s="1">
        <f t="shared" si="15"/>
        <v>0.65300000000000002</v>
      </c>
      <c r="U36" s="1">
        <f t="shared" si="16"/>
        <v>9.5999999999999992E-3</v>
      </c>
      <c r="V36" s="1">
        <f t="shared" si="17"/>
        <v>15.985999999999999</v>
      </c>
      <c r="W36" s="1" t="e">
        <f t="shared" si="18"/>
        <v>#VALUE!</v>
      </c>
      <c r="X36" s="1">
        <f t="shared" si="19"/>
        <v>4.1125000000000002E-2</v>
      </c>
      <c r="Z36" s="72"/>
      <c r="AA36" s="72"/>
      <c r="AB36" s="72"/>
      <c r="AC36" s="72"/>
      <c r="AF36" s="72"/>
      <c r="AG36" s="72"/>
      <c r="AH36" s="72"/>
      <c r="AI36" s="72"/>
      <c r="AK36" s="72"/>
      <c r="AL36" s="72"/>
      <c r="AM36" s="72"/>
      <c r="AN36" s="72"/>
      <c r="AO36" s="72"/>
    </row>
    <row r="37" spans="1:41" customFormat="1" x14ac:dyDescent="0.55000000000000004">
      <c r="A37" s="72"/>
      <c r="B37" s="72"/>
      <c r="C37" s="7" t="s">
        <v>193</v>
      </c>
      <c r="D37" s="7" t="s">
        <v>597</v>
      </c>
      <c r="E37" s="1">
        <f t="shared" si="0"/>
        <v>1.8993200000000001</v>
      </c>
      <c r="F37" s="1">
        <f t="shared" si="1"/>
        <v>2.349E-2</v>
      </c>
      <c r="G37" s="1" t="e">
        <f t="shared" si="2"/>
        <v>#VALUE!</v>
      </c>
      <c r="H37" s="1">
        <f t="shared" si="3"/>
        <v>1.46</v>
      </c>
      <c r="I37" s="1">
        <f t="shared" si="4"/>
        <v>0.35160000000000002</v>
      </c>
      <c r="J37" s="1">
        <f t="shared" si="5"/>
        <v>0.10880000000000001</v>
      </c>
      <c r="K37" s="1">
        <f t="shared" si="6"/>
        <v>0.39800000000000002</v>
      </c>
      <c r="L37" s="1">
        <f t="shared" si="7"/>
        <v>0.15460000000000002</v>
      </c>
      <c r="M37" s="1">
        <f t="shared" si="8"/>
        <v>6.8000000000000005E-3</v>
      </c>
      <c r="N37" s="1">
        <f t="shared" si="9"/>
        <v>2.5999999999999999E-2</v>
      </c>
      <c r="O37" s="1">
        <f t="shared" si="10"/>
        <v>1.1000000000000001E-3</v>
      </c>
      <c r="P37" s="1">
        <f t="shared" si="11"/>
        <v>1.2999999999999999E-3</v>
      </c>
      <c r="Q37" s="1">
        <f t="shared" si="12"/>
        <v>4.2399999999999998E-3</v>
      </c>
      <c r="R37" s="1">
        <f t="shared" si="13"/>
        <v>0.71320000000000006</v>
      </c>
      <c r="S37" s="1">
        <f t="shared" si="14"/>
        <v>12.47</v>
      </c>
      <c r="T37" s="1" t="e">
        <f t="shared" si="15"/>
        <v>#VALUE!</v>
      </c>
      <c r="U37" s="1">
        <f t="shared" si="16"/>
        <v>1.1999999999999999E-3</v>
      </c>
      <c r="V37" s="1">
        <f t="shared" si="17"/>
        <v>0.22399999999999998</v>
      </c>
      <c r="W37" s="1" t="e">
        <f t="shared" si="18"/>
        <v>#VALUE!</v>
      </c>
      <c r="X37" s="1">
        <f t="shared" si="19"/>
        <v>1.0833333333333333E-3</v>
      </c>
      <c r="Z37" s="72"/>
      <c r="AA37" s="72"/>
      <c r="AB37" s="72"/>
      <c r="AC37" s="72"/>
      <c r="AF37" s="72"/>
      <c r="AG37" s="72"/>
      <c r="AH37" s="72"/>
      <c r="AI37" s="72"/>
      <c r="AK37" s="72"/>
      <c r="AL37" s="72"/>
      <c r="AM37" s="72"/>
      <c r="AN37" s="72"/>
      <c r="AO37" s="72"/>
    </row>
    <row r="38" spans="1:41" customFormat="1" x14ac:dyDescent="0.55000000000000004">
      <c r="A38" s="72"/>
      <c r="B38" s="72"/>
      <c r="C38" s="7" t="s">
        <v>194</v>
      </c>
      <c r="D38" s="7" t="s">
        <v>598</v>
      </c>
      <c r="E38" s="1">
        <f t="shared" si="0"/>
        <v>1.3986020000000001</v>
      </c>
      <c r="F38" s="1">
        <f t="shared" si="1"/>
        <v>4.1339999999999995E-2</v>
      </c>
      <c r="G38" s="1" t="e">
        <f t="shared" si="2"/>
        <v>#VALUE!</v>
      </c>
      <c r="H38" s="1">
        <f t="shared" si="3"/>
        <v>1.268</v>
      </c>
      <c r="I38" s="1">
        <f t="shared" si="4"/>
        <v>0.33429999999999999</v>
      </c>
      <c r="J38" s="1">
        <f t="shared" si="5"/>
        <v>0.15279999999999999</v>
      </c>
      <c r="K38" s="1">
        <f t="shared" si="6"/>
        <v>0.27999999999999997</v>
      </c>
      <c r="L38" s="1">
        <f t="shared" si="7"/>
        <v>0.12659999999999999</v>
      </c>
      <c r="M38" s="1">
        <f t="shared" si="8"/>
        <v>1.1199999999999998E-2</v>
      </c>
      <c r="N38" s="1">
        <f t="shared" si="9"/>
        <v>7.8600000000000003E-2</v>
      </c>
      <c r="O38" s="1">
        <f t="shared" si="10"/>
        <v>1.9E-3</v>
      </c>
      <c r="P38" s="1">
        <f t="shared" si="11"/>
        <v>1.2999999999999999E-3</v>
      </c>
      <c r="Q38" s="1">
        <f t="shared" si="12"/>
        <v>8.7600000000000004E-3</v>
      </c>
      <c r="R38" s="1">
        <f t="shared" si="13"/>
        <v>0.56679999999999997</v>
      </c>
      <c r="S38" s="1">
        <f t="shared" si="14"/>
        <v>1.3084999999999998</v>
      </c>
      <c r="T38" s="1" t="e">
        <f t="shared" si="15"/>
        <v>#VALUE!</v>
      </c>
      <c r="U38" s="1">
        <f t="shared" si="16"/>
        <v>5.9999999999999995E-4</v>
      </c>
      <c r="V38" s="1">
        <f t="shared" si="17"/>
        <v>0.94</v>
      </c>
      <c r="W38" s="1" t="e">
        <f t="shared" si="18"/>
        <v>#VALUE!</v>
      </c>
      <c r="X38" s="1">
        <f t="shared" si="19"/>
        <v>2.1249999999999997E-3</v>
      </c>
      <c r="Z38" s="72"/>
      <c r="AA38" s="72"/>
      <c r="AB38" s="72"/>
      <c r="AC38" s="72"/>
      <c r="AF38" s="72"/>
      <c r="AG38" s="72"/>
      <c r="AH38" s="72"/>
      <c r="AI38" s="72"/>
      <c r="AK38" s="72"/>
      <c r="AL38" s="72"/>
      <c r="AM38" s="72"/>
      <c r="AN38" s="72"/>
      <c r="AO38" s="72"/>
    </row>
    <row r="41" spans="1:41" customFormat="1" ht="28.5" x14ac:dyDescent="0.55000000000000004">
      <c r="A41" s="72"/>
      <c r="B41" s="72"/>
      <c r="C41" s="1"/>
      <c r="D41" s="134" t="s">
        <v>521</v>
      </c>
      <c r="E41" s="149" t="s">
        <v>603</v>
      </c>
      <c r="F41" s="135" t="s">
        <v>606</v>
      </c>
      <c r="G41" s="136" t="s">
        <v>608</v>
      </c>
      <c r="H41" s="150" t="s">
        <v>609</v>
      </c>
      <c r="I41" s="136" t="s">
        <v>611</v>
      </c>
      <c r="J41" s="136" t="s">
        <v>612</v>
      </c>
      <c r="K41" s="136" t="s">
        <v>614</v>
      </c>
      <c r="L41" s="136" t="s">
        <v>616</v>
      </c>
      <c r="M41" s="136" t="s">
        <v>617</v>
      </c>
      <c r="N41" s="136" t="s">
        <v>618</v>
      </c>
      <c r="O41" s="135" t="s">
        <v>619</v>
      </c>
      <c r="P41" s="136" t="s">
        <v>620</v>
      </c>
      <c r="Q41" s="135" t="s">
        <v>622</v>
      </c>
      <c r="R41" s="135" t="s">
        <v>623</v>
      </c>
      <c r="S41" s="136" t="s">
        <v>624</v>
      </c>
      <c r="T41" s="136" t="s">
        <v>625</v>
      </c>
      <c r="U41" s="135" t="s">
        <v>626</v>
      </c>
      <c r="V41" s="136" t="s">
        <v>627</v>
      </c>
      <c r="W41" s="136" t="s">
        <v>628</v>
      </c>
      <c r="X41" s="136" t="s">
        <v>630</v>
      </c>
      <c r="Z41" s="72"/>
      <c r="AA41" s="72"/>
      <c r="AB41" s="72"/>
      <c r="AC41" s="72"/>
      <c r="AF41" s="72"/>
      <c r="AG41" s="72"/>
      <c r="AH41" s="72"/>
      <c r="AI41" s="72"/>
      <c r="AK41" s="72"/>
      <c r="AL41" s="72"/>
      <c r="AM41" s="72"/>
      <c r="AN41" s="72"/>
      <c r="AO41" s="72"/>
    </row>
    <row r="42" spans="1:41" customFormat="1" x14ac:dyDescent="0.55000000000000004">
      <c r="A42" s="72"/>
      <c r="B42" s="72"/>
      <c r="C42" s="7" t="s">
        <v>178</v>
      </c>
      <c r="D42" s="7" t="s">
        <v>585</v>
      </c>
      <c r="E42" s="1">
        <v>8.9499999999999996E-2</v>
      </c>
      <c r="F42" s="1">
        <v>0.10085000000000001</v>
      </c>
      <c r="G42" s="1" t="e">
        <v>#VALUE!</v>
      </c>
      <c r="H42" s="1">
        <v>1.48</v>
      </c>
      <c r="I42" s="1">
        <v>5.4609999999999999E-2</v>
      </c>
      <c r="J42" s="1">
        <v>0.74399999999999999</v>
      </c>
      <c r="K42" s="1">
        <v>0.84049999999999991</v>
      </c>
      <c r="L42" s="1">
        <v>1.66E-2</v>
      </c>
      <c r="M42" s="1">
        <v>4.1999999999999996E-2</v>
      </c>
      <c r="N42" s="1">
        <v>0.45540000000000003</v>
      </c>
      <c r="O42" s="1">
        <v>4.1999999999999997E-3</v>
      </c>
      <c r="P42" s="1">
        <v>6.6E-3</v>
      </c>
      <c r="Q42" s="1">
        <v>3.5999999999999999E-3</v>
      </c>
      <c r="R42" s="1">
        <v>3.0292000000000003E-2</v>
      </c>
      <c r="S42" s="1">
        <v>2.2040000000000002</v>
      </c>
      <c r="T42" s="1">
        <v>0.126</v>
      </c>
      <c r="U42" s="1">
        <v>2.8E-3</v>
      </c>
      <c r="V42" s="1">
        <v>7.93</v>
      </c>
      <c r="W42" s="1" t="e">
        <v>#VALUE!</v>
      </c>
      <c r="X42" s="1">
        <v>1.3375E-2</v>
      </c>
      <c r="Z42" s="72"/>
      <c r="AA42" s="72"/>
      <c r="AB42" s="72"/>
      <c r="AC42" s="72"/>
      <c r="AF42" s="72"/>
      <c r="AG42" s="72"/>
      <c r="AH42" s="72"/>
      <c r="AI42" s="72"/>
      <c r="AK42" s="72"/>
      <c r="AL42" s="72"/>
      <c r="AM42" s="72"/>
      <c r="AN42" s="72"/>
      <c r="AO42" s="72"/>
    </row>
    <row r="43" spans="1:41" customFormat="1" x14ac:dyDescent="0.55000000000000004">
      <c r="A43" s="72"/>
      <c r="B43" s="72"/>
      <c r="C43" s="7" t="s">
        <v>179</v>
      </c>
      <c r="D43" s="7" t="s">
        <v>586</v>
      </c>
      <c r="E43" s="1">
        <v>6.0420000000000001E-2</v>
      </c>
      <c r="F43" s="1">
        <v>5.2819999999999999E-2</v>
      </c>
      <c r="G43" s="1" t="e">
        <v>#VALUE!</v>
      </c>
      <c r="H43" s="1">
        <v>1.544</v>
      </c>
      <c r="I43" s="1">
        <v>5.2580000000000002E-2</v>
      </c>
      <c r="J43" s="1">
        <v>0.88859999999999995</v>
      </c>
      <c r="K43" s="1">
        <v>0.97750000000000004</v>
      </c>
      <c r="L43" s="1">
        <v>1.6199999999999999E-2</v>
      </c>
      <c r="M43" s="1">
        <v>4.3799999999999999E-2</v>
      </c>
      <c r="N43" s="1">
        <v>0.47820000000000001</v>
      </c>
      <c r="O43" s="1">
        <v>4.4999999999999997E-3</v>
      </c>
      <c r="P43" s="1">
        <v>7.1000000000000004E-3</v>
      </c>
      <c r="Q43" s="1">
        <v>3.5999999999999999E-3</v>
      </c>
      <c r="R43" s="1">
        <v>2.9144E-2</v>
      </c>
      <c r="S43" s="1">
        <v>2.1675</v>
      </c>
      <c r="T43" s="1">
        <v>0.16299999999999998</v>
      </c>
      <c r="U43" s="1">
        <v>3.0000000000000001E-3</v>
      </c>
      <c r="V43" s="1">
        <v>8.1379999999999999</v>
      </c>
      <c r="W43" s="1" t="e">
        <v>#VALUE!</v>
      </c>
      <c r="X43" s="1">
        <v>1.3541666666666667E-2</v>
      </c>
      <c r="Z43" s="72"/>
      <c r="AA43" s="72"/>
      <c r="AB43" s="72"/>
      <c r="AC43" s="72"/>
      <c r="AF43" s="72"/>
      <c r="AG43" s="72"/>
      <c r="AH43" s="72"/>
      <c r="AI43" s="72"/>
      <c r="AK43" s="72"/>
      <c r="AL43" s="72"/>
      <c r="AM43" s="72"/>
      <c r="AN43" s="72"/>
      <c r="AO43" s="72"/>
    </row>
    <row r="44" spans="1:41" customFormat="1" x14ac:dyDescent="0.55000000000000004">
      <c r="A44" s="72"/>
      <c r="B44" s="72"/>
      <c r="C44" s="7" t="s">
        <v>180</v>
      </c>
      <c r="D44" s="7" t="s">
        <v>587</v>
      </c>
      <c r="E44" s="1">
        <v>0.29320000000000002</v>
      </c>
      <c r="F44" s="1">
        <v>2.4000000000000001E-4</v>
      </c>
      <c r="G44" s="1" t="e">
        <v>#VALUE!</v>
      </c>
      <c r="H44" s="1">
        <v>1.198</v>
      </c>
      <c r="I44" s="1">
        <v>0.21680000000000002</v>
      </c>
      <c r="J44" s="1" t="e">
        <v>#VALUE!</v>
      </c>
      <c r="K44" s="1">
        <v>2.8999999999999998E-2</v>
      </c>
      <c r="L44" s="1">
        <v>7.46E-2</v>
      </c>
      <c r="M44" s="1" t="e">
        <v>#VALUE!</v>
      </c>
      <c r="N44" s="1" t="e">
        <v>#VALUE!</v>
      </c>
      <c r="O44" s="1" t="e">
        <v>#VALUE!</v>
      </c>
      <c r="P44" s="1" t="e">
        <v>#VALUE!</v>
      </c>
      <c r="Q44" s="1">
        <v>8.2400000000000008E-3</v>
      </c>
      <c r="R44" s="1">
        <v>0.13568</v>
      </c>
      <c r="S44" s="1">
        <v>1.214</v>
      </c>
      <c r="T44" s="1" t="e">
        <v>#VALUE!</v>
      </c>
      <c r="U44" s="1" t="e">
        <v>#VALUE!</v>
      </c>
      <c r="V44" s="1" t="e">
        <v>#VALUE!</v>
      </c>
      <c r="W44" s="1" t="e">
        <v>#VALUE!</v>
      </c>
      <c r="X44" s="1" t="e">
        <v>#VALUE!</v>
      </c>
      <c r="Z44" s="72"/>
      <c r="AA44" s="72"/>
      <c r="AB44" s="72"/>
      <c r="AC44" s="72"/>
      <c r="AF44" s="72"/>
      <c r="AG44" s="72"/>
      <c r="AH44" s="72"/>
      <c r="AI44" s="72"/>
      <c r="AK44" s="72"/>
      <c r="AL44" s="72"/>
      <c r="AM44" s="72"/>
      <c r="AN44" s="72"/>
      <c r="AO44" s="72"/>
    </row>
    <row r="45" spans="1:41" customFormat="1" x14ac:dyDescent="0.55000000000000004">
      <c r="A45" s="72"/>
      <c r="B45" s="72"/>
      <c r="C45" s="7" t="s">
        <v>181</v>
      </c>
      <c r="D45" s="7" t="s">
        <v>588</v>
      </c>
      <c r="E45" s="1">
        <v>8.2900000000000001E-2</v>
      </c>
      <c r="F45" s="1">
        <v>2.5380000000000003E-2</v>
      </c>
      <c r="G45" s="1" t="e">
        <v>#VALUE!</v>
      </c>
      <c r="H45" s="1">
        <v>1.468</v>
      </c>
      <c r="I45" s="1">
        <v>2.6600000000000002E-2</v>
      </c>
      <c r="J45" s="1">
        <v>5.5999999999999999E-3</v>
      </c>
      <c r="K45" s="1">
        <v>1.1999999999999999E-2</v>
      </c>
      <c r="L45" s="1">
        <v>1.78E-2</v>
      </c>
      <c r="M45" s="1" t="e">
        <v>#VALUE!</v>
      </c>
      <c r="N45" s="1">
        <v>8.0000000000000004E-4</v>
      </c>
      <c r="O45" s="1" t="e">
        <v>#VALUE!</v>
      </c>
      <c r="P45" s="1" t="e">
        <v>#VALUE!</v>
      </c>
      <c r="Q45" s="1">
        <v>4.9199999999999999E-3</v>
      </c>
      <c r="R45" s="1">
        <v>4.4920000000000002E-2</v>
      </c>
      <c r="S45" s="1" t="e">
        <v>#VALUE!</v>
      </c>
      <c r="T45" s="1" t="e">
        <v>#VALUE!</v>
      </c>
      <c r="U45" s="1" t="e">
        <v>#VALUE!</v>
      </c>
      <c r="V45" s="1" t="e">
        <v>#VALUE!</v>
      </c>
      <c r="W45" s="1" t="e">
        <v>#VALUE!</v>
      </c>
      <c r="X45" s="1">
        <v>5.4166666666666664E-4</v>
      </c>
      <c r="Z45" s="72"/>
      <c r="AA45" s="72"/>
      <c r="AB45" s="72"/>
      <c r="AC45" s="72"/>
      <c r="AF45" s="72"/>
      <c r="AG45" s="72"/>
      <c r="AH45" s="72"/>
      <c r="AI45" s="72"/>
      <c r="AK45" s="72"/>
      <c r="AL45" s="72"/>
      <c r="AM45" s="72"/>
      <c r="AN45" s="72"/>
      <c r="AO45" s="72"/>
    </row>
    <row r="46" spans="1:41" customFormat="1" x14ac:dyDescent="0.55000000000000004">
      <c r="A46" s="72"/>
      <c r="B46" s="72"/>
      <c r="C46" s="7" t="s">
        <v>182</v>
      </c>
      <c r="D46" s="7" t="s">
        <v>589</v>
      </c>
      <c r="E46" s="1">
        <v>3.9560000000000005E-2</v>
      </c>
      <c r="F46" s="1">
        <v>7.261999999999999E-2</v>
      </c>
      <c r="G46" s="1" t="e">
        <v>#VALUE!</v>
      </c>
      <c r="H46" s="1">
        <v>1.5740000000000001</v>
      </c>
      <c r="I46" s="1">
        <v>3.0969999999999998E-2</v>
      </c>
      <c r="J46" s="1">
        <v>1.2665999999999999</v>
      </c>
      <c r="K46" s="1">
        <v>1.8855</v>
      </c>
      <c r="L46" s="1">
        <v>1.3000000000000001E-2</v>
      </c>
      <c r="M46" s="1">
        <v>8.9799999999999991E-2</v>
      </c>
      <c r="N46" s="1">
        <v>1.1626000000000001</v>
      </c>
      <c r="O46" s="1">
        <v>6.8999999999999999E-3</v>
      </c>
      <c r="P46" s="1">
        <v>1.06E-2</v>
      </c>
      <c r="Q46" s="1">
        <v>4.5199999999999997E-3</v>
      </c>
      <c r="R46" s="1">
        <v>2.8995999999999997E-2</v>
      </c>
      <c r="S46" s="1">
        <v>3.4375</v>
      </c>
      <c r="T46" s="1">
        <v>0.5</v>
      </c>
      <c r="U46" s="1">
        <v>6.0000000000000001E-3</v>
      </c>
      <c r="V46" s="1">
        <v>9.3239999999999998</v>
      </c>
      <c r="W46" s="1" t="e">
        <v>#VALUE!</v>
      </c>
      <c r="X46" s="1">
        <v>1.8833333333333334E-2</v>
      </c>
      <c r="Z46" s="72"/>
      <c r="AA46" s="72"/>
      <c r="AB46" s="72"/>
      <c r="AC46" s="72"/>
      <c r="AF46" s="72"/>
      <c r="AG46" s="72"/>
      <c r="AH46" s="72"/>
      <c r="AI46" s="72"/>
      <c r="AK46" s="72"/>
      <c r="AL46" s="72"/>
      <c r="AM46" s="72"/>
      <c r="AN46" s="72"/>
      <c r="AO46" s="72"/>
    </row>
    <row r="47" spans="1:41" customFormat="1" x14ac:dyDescent="0.55000000000000004">
      <c r="A47" s="72"/>
      <c r="B47" s="72"/>
      <c r="C47" s="7" t="s">
        <v>183</v>
      </c>
      <c r="D47" s="7" t="s">
        <v>590</v>
      </c>
      <c r="E47" s="1">
        <v>3.4020000000000002E-2</v>
      </c>
      <c r="F47" s="1">
        <v>2.3109999999999999E-2</v>
      </c>
      <c r="G47" s="1" t="e">
        <v>#VALUE!</v>
      </c>
      <c r="H47" s="1">
        <v>1.5760000000000001</v>
      </c>
      <c r="I47" s="1">
        <v>2.2420000000000002E-2</v>
      </c>
      <c r="J47" s="1">
        <v>0.40099999999999997</v>
      </c>
      <c r="K47" s="1">
        <v>0.47849999999999993</v>
      </c>
      <c r="L47" s="1">
        <v>9.4000000000000004E-3</v>
      </c>
      <c r="M47" s="1">
        <v>3.0799999999999998E-2</v>
      </c>
      <c r="N47" s="1">
        <v>0.29459999999999997</v>
      </c>
      <c r="O47" s="1">
        <v>2.3E-3</v>
      </c>
      <c r="P47" s="1">
        <v>3.3E-3</v>
      </c>
      <c r="Q47" s="1">
        <v>2.32E-3</v>
      </c>
      <c r="R47" s="1">
        <v>1.452E-2</v>
      </c>
      <c r="S47" s="1">
        <v>1.0680000000000001</v>
      </c>
      <c r="T47" s="1">
        <v>9.7000000000000003E-2</v>
      </c>
      <c r="U47" s="1">
        <v>1.8E-3</v>
      </c>
      <c r="V47" s="1">
        <v>3.9539999999999997</v>
      </c>
      <c r="W47" s="1" t="e">
        <v>#VALUE!</v>
      </c>
      <c r="X47" s="1">
        <v>6.8333333333333336E-3</v>
      </c>
      <c r="Z47" s="72"/>
      <c r="AA47" s="72"/>
      <c r="AB47" s="72"/>
      <c r="AC47" s="72"/>
      <c r="AF47" s="72"/>
      <c r="AG47" s="72"/>
      <c r="AH47" s="72"/>
      <c r="AI47" s="72"/>
      <c r="AK47" s="72"/>
      <c r="AL47" s="72"/>
      <c r="AM47" s="72"/>
      <c r="AN47" s="72"/>
      <c r="AO47" s="72"/>
    </row>
    <row r="48" spans="1:41" customFormat="1" x14ac:dyDescent="0.55000000000000004">
      <c r="A48" s="72"/>
      <c r="B48" s="72"/>
      <c r="C48" s="7" t="s">
        <v>185</v>
      </c>
      <c r="D48" s="7" t="s">
        <v>591</v>
      </c>
      <c r="E48" s="1">
        <v>3.7620000000000001E-2</v>
      </c>
      <c r="F48" s="1">
        <v>7.2719999999999993E-2</v>
      </c>
      <c r="G48" s="1" t="e">
        <v>#VALUE!</v>
      </c>
      <c r="H48" s="1">
        <v>1.6239999999999999</v>
      </c>
      <c r="I48" s="1">
        <v>2.9090000000000001E-2</v>
      </c>
      <c r="J48" s="1">
        <v>1.4747999999999999</v>
      </c>
      <c r="K48" s="1">
        <v>1.8759999999999999</v>
      </c>
      <c r="L48" s="1">
        <v>1.06E-2</v>
      </c>
      <c r="M48" s="1">
        <v>0.1598</v>
      </c>
      <c r="N48" s="1">
        <v>1.9094</v>
      </c>
      <c r="O48" s="1">
        <v>9.1000000000000004E-3</v>
      </c>
      <c r="P48" s="1">
        <v>1.2E-2</v>
      </c>
      <c r="Q48" s="1">
        <v>4.28E-3</v>
      </c>
      <c r="R48" s="1">
        <v>2.8539999999999999E-2</v>
      </c>
      <c r="S48" s="1">
        <v>4.8825000000000003</v>
      </c>
      <c r="T48" s="1">
        <v>0.54900000000000004</v>
      </c>
      <c r="U48" s="1">
        <v>7.6E-3</v>
      </c>
      <c r="V48" s="1">
        <v>13.2</v>
      </c>
      <c r="W48" s="1">
        <v>0.184</v>
      </c>
      <c r="X48" s="1">
        <v>3.3000000000000002E-2</v>
      </c>
      <c r="Z48" s="72"/>
      <c r="AA48" s="72"/>
      <c r="AB48" s="72"/>
      <c r="AC48" s="72"/>
      <c r="AF48" s="72"/>
      <c r="AG48" s="72"/>
      <c r="AH48" s="72"/>
      <c r="AI48" s="72"/>
      <c r="AK48" s="72"/>
      <c r="AL48" s="72"/>
      <c r="AM48" s="72"/>
      <c r="AN48" s="72"/>
      <c r="AO48" s="72"/>
    </row>
    <row r="49" spans="1:41" customFormat="1" x14ac:dyDescent="0.55000000000000004">
      <c r="A49" s="72"/>
      <c r="B49" s="72"/>
      <c r="C49" s="7" t="s">
        <v>186</v>
      </c>
      <c r="D49" s="7" t="s">
        <v>592</v>
      </c>
      <c r="E49" s="1">
        <v>0.18901999999999999</v>
      </c>
      <c r="F49" s="1">
        <v>2.4000000000000001E-4</v>
      </c>
      <c r="G49" s="1" t="e">
        <v>#VALUE!</v>
      </c>
      <c r="H49" s="1">
        <v>1.784</v>
      </c>
      <c r="I49" s="1">
        <v>0.28820000000000001</v>
      </c>
      <c r="J49" s="1">
        <v>2.4000000000000002E-3</v>
      </c>
      <c r="K49" s="1">
        <v>2.5000000000000001E-3</v>
      </c>
      <c r="L49" s="1">
        <v>3.0800000000000001E-2</v>
      </c>
      <c r="M49" s="1" t="e">
        <v>#VALUE!</v>
      </c>
      <c r="N49" s="1">
        <v>1.1999999999999999E-3</v>
      </c>
      <c r="O49" s="1" t="e">
        <v>#VALUE!</v>
      </c>
      <c r="P49" s="1" t="e">
        <v>#VALUE!</v>
      </c>
      <c r="Q49" s="1">
        <v>1.272E-2</v>
      </c>
      <c r="R49" s="1">
        <v>9.468E-2</v>
      </c>
      <c r="S49" s="1">
        <v>3.4999999999999996E-2</v>
      </c>
      <c r="T49" s="1" t="e">
        <v>#VALUE!</v>
      </c>
      <c r="U49" s="1" t="e">
        <v>#VALUE!</v>
      </c>
      <c r="V49" s="1" t="e">
        <v>#VALUE!</v>
      </c>
      <c r="W49" s="1" t="e">
        <v>#VALUE!</v>
      </c>
      <c r="X49" s="1">
        <v>5.8333333333333338E-4</v>
      </c>
      <c r="Z49" s="72"/>
      <c r="AA49" s="72"/>
      <c r="AB49" s="72"/>
      <c r="AC49" s="72"/>
      <c r="AF49" s="72"/>
      <c r="AG49" s="72"/>
      <c r="AH49" s="72"/>
      <c r="AI49" s="72"/>
      <c r="AK49" s="72"/>
      <c r="AL49" s="72"/>
      <c r="AM49" s="72"/>
      <c r="AN49" s="72"/>
      <c r="AO49" s="72"/>
    </row>
    <row r="50" spans="1:41" customFormat="1" x14ac:dyDescent="0.55000000000000004">
      <c r="A50" s="72"/>
      <c r="B50" s="72"/>
      <c r="C50" s="7" t="s">
        <v>187</v>
      </c>
      <c r="D50" s="7" t="s">
        <v>593</v>
      </c>
      <c r="E50" s="1">
        <v>3.9580000000000004E-2</v>
      </c>
      <c r="F50" s="1">
        <v>8.134000000000001E-2</v>
      </c>
      <c r="G50" s="1">
        <v>8.2000000000000007E-3</v>
      </c>
      <c r="H50" s="1">
        <v>1.5699999999999998</v>
      </c>
      <c r="I50" s="1">
        <v>3.2159999999999994E-2</v>
      </c>
      <c r="J50" s="1">
        <v>1.6184000000000001</v>
      </c>
      <c r="K50" s="1">
        <v>2.1724999999999999</v>
      </c>
      <c r="L50" s="1">
        <v>1.24E-2</v>
      </c>
      <c r="M50" s="1">
        <v>0.19019999999999998</v>
      </c>
      <c r="N50" s="1">
        <v>2.0219999999999998</v>
      </c>
      <c r="O50" s="1">
        <v>1.0200000000000001E-2</v>
      </c>
      <c r="P50" s="1">
        <v>1.3599999999999999E-2</v>
      </c>
      <c r="Q50" s="1">
        <v>4.8399999999999997E-3</v>
      </c>
      <c r="R50" s="1">
        <v>3.1236E-2</v>
      </c>
      <c r="S50" s="1">
        <v>5.35</v>
      </c>
      <c r="T50" s="1">
        <v>0.50600000000000001</v>
      </c>
      <c r="U50" s="1">
        <v>7.9000000000000008E-3</v>
      </c>
      <c r="V50" s="1">
        <v>14.672000000000001</v>
      </c>
      <c r="W50" s="1">
        <v>0.20400000000000001</v>
      </c>
      <c r="X50" s="1">
        <v>3.8041666666666668E-2</v>
      </c>
      <c r="Z50" s="72"/>
      <c r="AA50" s="72"/>
      <c r="AB50" s="72"/>
      <c r="AC50" s="72"/>
      <c r="AF50" s="72"/>
      <c r="AG50" s="72"/>
      <c r="AH50" s="72"/>
      <c r="AI50" s="72"/>
      <c r="AK50" s="72"/>
      <c r="AL50" s="72"/>
      <c r="AM50" s="72"/>
      <c r="AN50" s="72"/>
      <c r="AO50" s="72"/>
    </row>
    <row r="51" spans="1:41" customFormat="1" x14ac:dyDescent="0.55000000000000004">
      <c r="A51" s="72"/>
      <c r="B51" s="72"/>
      <c r="C51" s="7" t="s">
        <v>189</v>
      </c>
      <c r="D51" s="7" t="s">
        <v>594</v>
      </c>
      <c r="E51" s="1">
        <v>4.258E-2</v>
      </c>
      <c r="F51" s="1">
        <v>6.7180000000000004E-2</v>
      </c>
      <c r="G51" s="1" t="e">
        <v>#VALUE!</v>
      </c>
      <c r="H51" s="1">
        <v>1.6160000000000001</v>
      </c>
      <c r="I51" s="1">
        <v>3.4590000000000003E-2</v>
      </c>
      <c r="J51" s="1">
        <v>0.96920000000000006</v>
      </c>
      <c r="K51" s="1">
        <v>1.2634999999999998</v>
      </c>
      <c r="L51" s="1">
        <v>1.1600000000000001E-2</v>
      </c>
      <c r="M51" s="1">
        <v>6.3199999999999992E-2</v>
      </c>
      <c r="N51" s="1">
        <v>0.75139999999999996</v>
      </c>
      <c r="O51" s="1">
        <v>4.8999999999999998E-3</v>
      </c>
      <c r="P51" s="1">
        <v>7.4999999999999997E-3</v>
      </c>
      <c r="Q51" s="1">
        <v>3.64E-3</v>
      </c>
      <c r="R51" s="1">
        <v>2.4920000000000001E-2</v>
      </c>
      <c r="S51" s="1">
        <v>2.5735000000000001</v>
      </c>
      <c r="T51" s="1">
        <v>0.36199999999999999</v>
      </c>
      <c r="U51" s="1">
        <v>4.0000000000000001E-3</v>
      </c>
      <c r="V51" s="1">
        <v>6.9720000000000004</v>
      </c>
      <c r="W51" s="1" t="e">
        <v>#VALUE!</v>
      </c>
      <c r="X51" s="1">
        <v>1.375E-2</v>
      </c>
      <c r="Z51" s="72"/>
      <c r="AA51" s="72"/>
      <c r="AB51" s="72"/>
      <c r="AC51" s="72"/>
      <c r="AF51" s="72"/>
      <c r="AG51" s="72"/>
      <c r="AH51" s="72"/>
      <c r="AI51" s="72"/>
      <c r="AK51" s="72"/>
      <c r="AL51" s="72"/>
      <c r="AM51" s="72"/>
      <c r="AN51" s="72"/>
      <c r="AO51" s="72"/>
    </row>
    <row r="52" spans="1:41" customFormat="1" x14ac:dyDescent="0.55000000000000004">
      <c r="A52" s="72"/>
      <c r="B52" s="72"/>
      <c r="C52" s="7" t="s">
        <v>190</v>
      </c>
      <c r="D52" s="7" t="s">
        <v>595</v>
      </c>
      <c r="E52" s="1">
        <v>0.13052</v>
      </c>
      <c r="F52" s="1">
        <v>4.614E-2</v>
      </c>
      <c r="G52" s="1" t="e">
        <v>#VALUE!</v>
      </c>
      <c r="H52" s="1">
        <v>1.52</v>
      </c>
      <c r="I52" s="1">
        <v>6.0409999999999998E-2</v>
      </c>
      <c r="J52" s="1">
        <v>0.79020000000000001</v>
      </c>
      <c r="K52" s="1">
        <v>0.84399999999999997</v>
      </c>
      <c r="L52" s="1">
        <v>2.1600000000000001E-2</v>
      </c>
      <c r="M52" s="1">
        <v>4.3799999999999999E-2</v>
      </c>
      <c r="N52" s="1">
        <v>0.62839999999999996</v>
      </c>
      <c r="O52" s="1">
        <v>4.3E-3</v>
      </c>
      <c r="P52" s="1">
        <v>6.0000000000000001E-3</v>
      </c>
      <c r="Q52" s="1">
        <v>3.7199999999999998E-3</v>
      </c>
      <c r="R52" s="1">
        <v>5.2200000000000003E-2</v>
      </c>
      <c r="S52" s="1">
        <v>2.3524999999999996</v>
      </c>
      <c r="T52" s="1">
        <v>0.26600000000000001</v>
      </c>
      <c r="U52" s="1">
        <v>2.8999999999999998E-3</v>
      </c>
      <c r="V52" s="1">
        <v>5.4779999999999989</v>
      </c>
      <c r="W52" s="1" t="e">
        <v>#VALUE!</v>
      </c>
      <c r="X52" s="1">
        <v>1.0750000000000001E-2</v>
      </c>
      <c r="Z52" s="72"/>
      <c r="AA52" s="72"/>
      <c r="AB52" s="72"/>
      <c r="AC52" s="72"/>
      <c r="AF52" s="72"/>
      <c r="AG52" s="72"/>
      <c r="AH52" s="72"/>
      <c r="AI52" s="72"/>
      <c r="AK52" s="72"/>
      <c r="AL52" s="72"/>
      <c r="AM52" s="72"/>
      <c r="AN52" s="72"/>
      <c r="AO52" s="72"/>
    </row>
    <row r="53" spans="1:41" customFormat="1" x14ac:dyDescent="0.55000000000000004">
      <c r="A53" s="72"/>
      <c r="B53" s="72"/>
      <c r="C53" s="7" t="s">
        <v>191</v>
      </c>
      <c r="D53" s="7" t="s">
        <v>596</v>
      </c>
      <c r="E53" s="1">
        <v>3.986E-2</v>
      </c>
      <c r="F53" s="1">
        <v>5.4659999999999993E-2</v>
      </c>
      <c r="G53" s="1" t="e">
        <v>#VALUE!</v>
      </c>
      <c r="H53" s="1">
        <v>1.6019999999999999</v>
      </c>
      <c r="I53" s="1">
        <v>3.3770000000000001E-2</v>
      </c>
      <c r="J53" s="1">
        <v>1.9026000000000001</v>
      </c>
      <c r="K53" s="1">
        <v>4.0914999999999999</v>
      </c>
      <c r="L53" s="1">
        <v>1.2800000000000001E-2</v>
      </c>
      <c r="M53" s="1">
        <v>0.20519999999999999</v>
      </c>
      <c r="N53" s="1">
        <v>2.1779999999999999</v>
      </c>
      <c r="O53" s="1">
        <v>1.11E-2</v>
      </c>
      <c r="P53" s="1">
        <v>1.6E-2</v>
      </c>
      <c r="Q53" s="1">
        <v>4.9199999999999999E-3</v>
      </c>
      <c r="R53" s="1">
        <v>3.3607999999999999E-2</v>
      </c>
      <c r="S53" s="1">
        <v>5.3</v>
      </c>
      <c r="T53" s="1">
        <v>0.65300000000000002</v>
      </c>
      <c r="U53" s="1">
        <v>9.5999999999999992E-3</v>
      </c>
      <c r="V53" s="1">
        <v>15.985999999999999</v>
      </c>
      <c r="W53" s="1" t="e">
        <v>#VALUE!</v>
      </c>
      <c r="X53" s="1">
        <v>4.1125000000000002E-2</v>
      </c>
      <c r="Z53" s="72"/>
      <c r="AA53" s="72"/>
      <c r="AB53" s="72"/>
      <c r="AC53" s="72"/>
      <c r="AF53" s="72"/>
      <c r="AG53" s="72"/>
      <c r="AH53" s="72"/>
      <c r="AI53" s="72"/>
      <c r="AK53" s="72"/>
      <c r="AL53" s="72"/>
      <c r="AM53" s="72"/>
      <c r="AN53" s="72"/>
      <c r="AO53" s="72"/>
    </row>
    <row r="54" spans="1:41" customFormat="1" x14ac:dyDescent="0.55000000000000004">
      <c r="A54" s="72"/>
      <c r="B54" s="72"/>
      <c r="C54" s="7" t="s">
        <v>193</v>
      </c>
      <c r="D54" s="7" t="s">
        <v>597</v>
      </c>
      <c r="E54" s="1">
        <v>1.8993200000000001</v>
      </c>
      <c r="F54" s="1">
        <v>2.349E-2</v>
      </c>
      <c r="G54" s="1" t="e">
        <v>#VALUE!</v>
      </c>
      <c r="H54" s="1">
        <v>1.46</v>
      </c>
      <c r="I54" s="1">
        <v>0.35160000000000002</v>
      </c>
      <c r="J54" s="1">
        <v>0.10880000000000001</v>
      </c>
      <c r="K54" s="1">
        <v>0.39800000000000002</v>
      </c>
      <c r="L54" s="1">
        <v>0.15460000000000002</v>
      </c>
      <c r="M54" s="1">
        <v>6.8000000000000005E-3</v>
      </c>
      <c r="N54" s="1">
        <v>2.5999999999999999E-2</v>
      </c>
      <c r="O54" s="1">
        <v>1.1000000000000001E-3</v>
      </c>
      <c r="P54" s="1">
        <v>1.2999999999999999E-3</v>
      </c>
      <c r="Q54" s="1">
        <v>4.2399999999999998E-3</v>
      </c>
      <c r="R54" s="1">
        <v>0.71320000000000006</v>
      </c>
      <c r="S54" s="1">
        <v>12.47</v>
      </c>
      <c r="T54" s="1" t="e">
        <v>#VALUE!</v>
      </c>
      <c r="U54" s="1">
        <v>1.1999999999999999E-3</v>
      </c>
      <c r="V54" s="1">
        <v>0.22399999999999998</v>
      </c>
      <c r="W54" s="1" t="e">
        <v>#VALUE!</v>
      </c>
      <c r="X54" s="1">
        <v>1.0833333333333333E-3</v>
      </c>
      <c r="Z54" s="72"/>
      <c r="AA54" s="72"/>
      <c r="AB54" s="72"/>
      <c r="AC54" s="72"/>
      <c r="AF54" s="72"/>
      <c r="AG54" s="72"/>
      <c r="AH54" s="72"/>
      <c r="AI54" s="72"/>
      <c r="AK54" s="72"/>
      <c r="AL54" s="72"/>
      <c r="AM54" s="72"/>
      <c r="AN54" s="72"/>
      <c r="AO54" s="72"/>
    </row>
    <row r="55" spans="1:41" customFormat="1" x14ac:dyDescent="0.55000000000000004">
      <c r="A55" s="72"/>
      <c r="B55" s="72"/>
      <c r="C55" s="7" t="s">
        <v>194</v>
      </c>
      <c r="D55" s="7" t="s">
        <v>598</v>
      </c>
      <c r="E55" s="1">
        <v>1.3986020000000001</v>
      </c>
      <c r="F55" s="1">
        <v>4.1339999999999995E-2</v>
      </c>
      <c r="G55" s="1" t="e">
        <v>#VALUE!</v>
      </c>
      <c r="H55" s="1">
        <v>1.268</v>
      </c>
      <c r="I55" s="1">
        <v>0.33429999999999999</v>
      </c>
      <c r="J55" s="1">
        <v>0.15279999999999999</v>
      </c>
      <c r="K55" s="1">
        <v>0.27999999999999997</v>
      </c>
      <c r="L55" s="1">
        <v>0.12659999999999999</v>
      </c>
      <c r="M55" s="1">
        <v>1.1199999999999998E-2</v>
      </c>
      <c r="N55" s="1">
        <v>7.8600000000000003E-2</v>
      </c>
      <c r="O55" s="1">
        <v>1.9E-3</v>
      </c>
      <c r="P55" s="1">
        <v>1.2999999999999999E-3</v>
      </c>
      <c r="Q55" s="1">
        <v>8.7600000000000004E-3</v>
      </c>
      <c r="R55" s="1">
        <v>0.56679999999999997</v>
      </c>
      <c r="S55" s="1">
        <v>1.3084999999999998</v>
      </c>
      <c r="T55" s="1" t="e">
        <v>#VALUE!</v>
      </c>
      <c r="U55" s="1">
        <v>5.9999999999999995E-4</v>
      </c>
      <c r="V55" s="1">
        <v>0.94</v>
      </c>
      <c r="W55" s="1" t="e">
        <v>#VALUE!</v>
      </c>
      <c r="X55" s="1">
        <v>2.1249999999999997E-3</v>
      </c>
      <c r="Z55" s="72"/>
      <c r="AA55" s="72"/>
      <c r="AB55" s="72"/>
      <c r="AC55" s="72"/>
      <c r="AF55" s="72"/>
      <c r="AG55" s="72"/>
      <c r="AH55" s="72"/>
      <c r="AI55" s="72"/>
      <c r="AK55" s="72"/>
      <c r="AL55" s="72"/>
      <c r="AM55" s="72"/>
      <c r="AN55" s="72"/>
      <c r="AO55" s="72"/>
    </row>
    <row r="59" spans="1:41" customFormat="1" x14ac:dyDescent="0.55000000000000004">
      <c r="A59" s="72"/>
      <c r="B59" s="72"/>
      <c r="C59" s="72"/>
      <c r="D59" s="142"/>
      <c r="E59" s="143"/>
      <c r="F59" s="143"/>
      <c r="G59" s="143"/>
      <c r="H59" s="143"/>
      <c r="I59" s="143"/>
      <c r="J59" s="143"/>
      <c r="K59" s="143"/>
      <c r="L59" s="72"/>
      <c r="M59" s="72"/>
      <c r="O59" s="72"/>
      <c r="U59" s="72"/>
      <c r="V59" s="72"/>
      <c r="X59" s="72"/>
      <c r="Z59" s="72"/>
      <c r="AA59" s="72"/>
      <c r="AB59" s="72"/>
      <c r="AC59" s="72"/>
      <c r="AF59" s="72"/>
      <c r="AG59" s="72"/>
      <c r="AH59" s="72"/>
      <c r="AI59" s="72"/>
      <c r="AK59" s="72"/>
      <c r="AL59" s="72"/>
      <c r="AM59" s="72"/>
      <c r="AN59" s="72"/>
      <c r="AO59" s="72"/>
    </row>
    <row r="60" spans="1:41" customFormat="1" x14ac:dyDescent="0.55000000000000004">
      <c r="A60" s="72"/>
      <c r="B60" s="72"/>
      <c r="C60" s="72"/>
      <c r="D60" s="144"/>
      <c r="E60" s="145"/>
      <c r="F60" s="145"/>
      <c r="G60" s="145"/>
      <c r="H60" s="145"/>
      <c r="I60" s="145"/>
      <c r="J60" s="145"/>
      <c r="K60" s="145"/>
      <c r="L60" s="72"/>
      <c r="M60" s="72"/>
      <c r="O60" s="72"/>
      <c r="U60" s="72"/>
      <c r="V60" s="72"/>
      <c r="X60" s="72"/>
      <c r="Z60" s="72"/>
      <c r="AA60" s="72"/>
      <c r="AB60" s="72"/>
      <c r="AC60" s="72"/>
      <c r="AF60" s="72"/>
      <c r="AG60" s="72"/>
      <c r="AH60" s="72"/>
      <c r="AI60" s="72"/>
      <c r="AK60" s="72"/>
      <c r="AL60" s="72"/>
      <c r="AM60" s="72"/>
      <c r="AN60" s="72"/>
      <c r="AO60" s="72"/>
    </row>
    <row r="61" spans="1:41" customFormat="1" x14ac:dyDescent="0.55000000000000004">
      <c r="A61" s="72"/>
      <c r="B61" s="72"/>
      <c r="C61" s="72"/>
      <c r="D61" s="146"/>
      <c r="E61" s="145"/>
      <c r="F61" s="145"/>
      <c r="G61" s="145"/>
      <c r="H61" s="145"/>
      <c r="I61" s="145"/>
      <c r="J61" s="145"/>
      <c r="K61" s="145"/>
      <c r="L61" s="72"/>
      <c r="M61" s="72"/>
      <c r="O61" s="72"/>
      <c r="U61" s="72"/>
      <c r="V61" s="72"/>
      <c r="X61" s="72"/>
      <c r="Z61" s="72"/>
      <c r="AA61" s="72"/>
      <c r="AB61" s="72"/>
      <c r="AC61" s="72"/>
      <c r="AF61" s="72"/>
      <c r="AG61" s="72"/>
      <c r="AH61" s="72"/>
      <c r="AI61" s="72"/>
      <c r="AK61" s="72"/>
      <c r="AL61" s="72"/>
      <c r="AM61" s="72"/>
      <c r="AN61" s="72"/>
      <c r="AO61" s="72"/>
    </row>
    <row r="62" spans="1:41" customFormat="1" x14ac:dyDescent="0.55000000000000004">
      <c r="A62" s="72"/>
      <c r="B62" s="72"/>
      <c r="C62" s="72"/>
      <c r="D62" s="147"/>
      <c r="E62" s="145"/>
      <c r="F62" s="145"/>
      <c r="G62" s="145"/>
      <c r="H62" s="145"/>
      <c r="I62" s="145"/>
      <c r="J62" s="145"/>
      <c r="K62" s="145"/>
      <c r="L62" s="72"/>
      <c r="M62" s="72"/>
      <c r="O62" s="72"/>
      <c r="U62" s="72"/>
      <c r="V62" s="72"/>
      <c r="X62" s="72"/>
      <c r="Z62" s="72"/>
      <c r="AA62" s="72"/>
      <c r="AB62" s="72"/>
      <c r="AC62" s="72"/>
      <c r="AF62" s="72"/>
      <c r="AG62" s="72"/>
      <c r="AH62" s="72"/>
      <c r="AI62" s="72"/>
      <c r="AK62" s="72"/>
      <c r="AL62" s="72"/>
      <c r="AM62" s="72"/>
      <c r="AN62" s="72"/>
      <c r="AO62" s="72"/>
    </row>
    <row r="63" spans="1:41" x14ac:dyDescent="0.55000000000000004">
      <c r="D63" s="144"/>
      <c r="E63" s="145"/>
      <c r="F63" s="145"/>
      <c r="G63" s="145"/>
      <c r="H63" s="145"/>
      <c r="I63" s="145"/>
      <c r="J63" s="145"/>
      <c r="K63" s="145"/>
    </row>
    <row r="64" spans="1:41" x14ac:dyDescent="0.55000000000000004">
      <c r="D64" s="146"/>
      <c r="E64" s="145"/>
      <c r="F64" s="145"/>
      <c r="G64" s="145"/>
      <c r="H64" s="145"/>
      <c r="I64" s="145"/>
      <c r="J64" s="145"/>
      <c r="K64" s="145"/>
    </row>
    <row r="65" spans="4:11" x14ac:dyDescent="0.55000000000000004">
      <c r="D65" s="144"/>
      <c r="E65" s="145"/>
      <c r="F65" s="145"/>
      <c r="G65" s="145"/>
      <c r="H65" s="145"/>
      <c r="I65" s="145"/>
      <c r="J65" s="145"/>
      <c r="K65" s="145"/>
    </row>
    <row r="66" spans="4:11" x14ac:dyDescent="0.55000000000000004">
      <c r="D66" s="146"/>
      <c r="E66" s="145"/>
      <c r="F66" s="145"/>
      <c r="G66" s="145"/>
      <c r="H66" s="145"/>
      <c r="I66" s="145"/>
      <c r="J66" s="145"/>
      <c r="K66" s="145"/>
    </row>
    <row r="67" spans="4:11" x14ac:dyDescent="0.55000000000000004">
      <c r="D67" s="146"/>
      <c r="E67" s="145"/>
      <c r="F67" s="145"/>
      <c r="G67" s="145"/>
      <c r="H67" s="145"/>
      <c r="I67" s="145"/>
      <c r="J67" s="145"/>
      <c r="K67" s="145"/>
    </row>
    <row r="68" spans="4:11" x14ac:dyDescent="0.55000000000000004">
      <c r="D68" s="148"/>
      <c r="E68" s="145"/>
      <c r="F68" s="145"/>
      <c r="G68" s="145"/>
      <c r="H68" s="145"/>
      <c r="I68" s="145"/>
      <c r="J68" s="145"/>
      <c r="K68" s="145"/>
    </row>
    <row r="69" spans="4:11" x14ac:dyDescent="0.55000000000000004">
      <c r="D69" s="147"/>
      <c r="E69" s="145"/>
      <c r="F69" s="145"/>
      <c r="G69" s="145"/>
      <c r="H69" s="145"/>
      <c r="I69" s="145"/>
      <c r="J69" s="145"/>
      <c r="K69" s="145"/>
    </row>
    <row r="70" spans="4:11" x14ac:dyDescent="0.55000000000000004">
      <c r="D70" s="146"/>
      <c r="E70" s="145"/>
      <c r="F70" s="145"/>
      <c r="G70" s="145"/>
      <c r="H70" s="145"/>
      <c r="I70" s="145"/>
      <c r="J70" s="145"/>
      <c r="K70" s="145"/>
    </row>
    <row r="71" spans="4:11" x14ac:dyDescent="0.55000000000000004">
      <c r="D71" s="146"/>
      <c r="E71" s="145"/>
      <c r="F71" s="145"/>
      <c r="G71" s="145"/>
      <c r="H71" s="145"/>
      <c r="I71" s="145"/>
      <c r="J71" s="145"/>
      <c r="K71" s="145"/>
    </row>
    <row r="72" spans="4:11" x14ac:dyDescent="0.55000000000000004">
      <c r="D72" s="146"/>
      <c r="E72" s="145"/>
      <c r="F72" s="145"/>
      <c r="G72" s="145"/>
      <c r="H72" s="145"/>
      <c r="I72" s="145"/>
      <c r="J72" s="145"/>
      <c r="K72" s="145"/>
    </row>
    <row r="73" spans="4:11" x14ac:dyDescent="0.55000000000000004">
      <c r="D73" s="146"/>
      <c r="E73" s="145"/>
      <c r="F73" s="145"/>
      <c r="G73" s="145"/>
      <c r="H73" s="145"/>
      <c r="I73" s="145"/>
      <c r="J73" s="145"/>
      <c r="K73" s="145"/>
    </row>
    <row r="74" spans="4:11" x14ac:dyDescent="0.55000000000000004">
      <c r="D74" s="146"/>
      <c r="E74" s="145"/>
      <c r="F74" s="145"/>
      <c r="G74" s="145"/>
      <c r="H74" s="145"/>
      <c r="I74" s="145"/>
      <c r="J74" s="145"/>
      <c r="K74" s="145"/>
    </row>
    <row r="75" spans="4:11" x14ac:dyDescent="0.55000000000000004">
      <c r="D75" s="146"/>
      <c r="E75" s="145"/>
      <c r="F75" s="145"/>
      <c r="G75" s="145"/>
      <c r="H75" s="145"/>
      <c r="I75" s="145"/>
      <c r="J75" s="145"/>
      <c r="K75" s="145"/>
    </row>
    <row r="76" spans="4:11" x14ac:dyDescent="0.55000000000000004">
      <c r="D76" s="146"/>
      <c r="E76" s="145"/>
      <c r="F76" s="145"/>
      <c r="G76" s="145"/>
      <c r="H76" s="145"/>
      <c r="I76" s="145"/>
      <c r="J76" s="145"/>
      <c r="K76" s="145"/>
    </row>
    <row r="77" spans="4:11" x14ac:dyDescent="0.55000000000000004">
      <c r="D77" s="146"/>
      <c r="E77" s="145"/>
      <c r="F77" s="145"/>
      <c r="G77" s="145"/>
      <c r="H77" s="145"/>
      <c r="I77" s="145"/>
      <c r="J77" s="145"/>
      <c r="K77" s="145"/>
    </row>
    <row r="78" spans="4:11" x14ac:dyDescent="0.55000000000000004">
      <c r="D78" s="144"/>
      <c r="E78" s="145"/>
      <c r="F78" s="145"/>
      <c r="G78" s="145"/>
      <c r="H78" s="145"/>
      <c r="I78" s="145"/>
      <c r="J78" s="145"/>
      <c r="K78" s="145"/>
    </row>
    <row r="79" spans="4:11" x14ac:dyDescent="0.55000000000000004">
      <c r="D79" s="146"/>
      <c r="E79" s="145"/>
      <c r="F79" s="145"/>
      <c r="G79" s="145"/>
      <c r="H79" s="145"/>
      <c r="I79" s="145"/>
      <c r="J79" s="145"/>
      <c r="K79" s="145"/>
    </row>
    <row r="80" spans="4:11" x14ac:dyDescent="0.55000000000000004">
      <c r="D80" s="146"/>
      <c r="E80" s="145"/>
      <c r="F80" s="145"/>
      <c r="G80" s="145"/>
      <c r="H80" s="145"/>
      <c r="I80" s="145"/>
      <c r="J80" s="145"/>
      <c r="K80" s="145"/>
    </row>
    <row r="81" spans="4:11" x14ac:dyDescent="0.55000000000000004">
      <c r="D81" s="144"/>
      <c r="E81" s="145"/>
      <c r="F81" s="145"/>
      <c r="G81" s="145"/>
      <c r="H81" s="145"/>
      <c r="I81" s="145"/>
      <c r="J81" s="145"/>
      <c r="K81" s="145"/>
    </row>
    <row r="82" spans="4:11" x14ac:dyDescent="0.55000000000000004">
      <c r="D82" s="144"/>
      <c r="E82" s="145"/>
      <c r="F82" s="145"/>
      <c r="G82" s="145"/>
      <c r="H82" s="145"/>
      <c r="I82" s="145"/>
      <c r="J82" s="145"/>
      <c r="K82" s="145"/>
    </row>
    <row r="83" spans="4:11" x14ac:dyDescent="0.55000000000000004">
      <c r="D83" s="146"/>
      <c r="E83" s="145"/>
      <c r="F83" s="145"/>
      <c r="G83" s="145"/>
      <c r="H83" s="145"/>
      <c r="I83" s="145"/>
      <c r="J83" s="145"/>
      <c r="K83" s="145"/>
    </row>
    <row r="84" spans="4:11" x14ac:dyDescent="0.55000000000000004">
      <c r="D84" s="146"/>
      <c r="E84" s="145"/>
      <c r="F84" s="145"/>
      <c r="G84" s="145"/>
      <c r="H84" s="145"/>
      <c r="I84" s="145"/>
      <c r="J84" s="145"/>
      <c r="K84" s="145"/>
    </row>
    <row r="85" spans="4:11" x14ac:dyDescent="0.55000000000000004">
      <c r="D85" s="144"/>
      <c r="E85" s="145"/>
      <c r="F85" s="145"/>
      <c r="G85" s="145"/>
      <c r="H85" s="145"/>
      <c r="I85" s="145"/>
      <c r="J85" s="145"/>
      <c r="K85" s="145"/>
    </row>
    <row r="86" spans="4:11" x14ac:dyDescent="0.55000000000000004">
      <c r="D86" s="146"/>
      <c r="E86" s="145"/>
      <c r="F86" s="145"/>
      <c r="G86" s="145"/>
      <c r="H86" s="145"/>
      <c r="I86" s="145"/>
      <c r="J86" s="145"/>
      <c r="K86" s="145"/>
    </row>
    <row r="87" spans="4:11" x14ac:dyDescent="0.55000000000000004">
      <c r="D87" s="146"/>
      <c r="E87" s="145"/>
      <c r="F87" s="145"/>
      <c r="G87" s="145"/>
      <c r="H87" s="145"/>
      <c r="I87" s="145"/>
      <c r="J87" s="145"/>
      <c r="K87" s="145"/>
    </row>
    <row r="88" spans="4:11" x14ac:dyDescent="0.55000000000000004">
      <c r="D88" s="146"/>
      <c r="E88" s="145"/>
      <c r="F88" s="145"/>
      <c r="G88" s="145"/>
      <c r="H88" s="145"/>
      <c r="I88" s="145"/>
      <c r="J88" s="145"/>
      <c r="K88" s="145"/>
    </row>
    <row r="89" spans="4:11" x14ac:dyDescent="0.55000000000000004">
      <c r="D89" s="146"/>
      <c r="E89" s="145"/>
      <c r="F89" s="145"/>
      <c r="G89" s="145"/>
      <c r="H89" s="145"/>
      <c r="I89" s="145"/>
      <c r="J89" s="145"/>
      <c r="K89" s="145"/>
    </row>
  </sheetData>
  <conditionalFormatting sqref="E60:K89 E25:X38 E42:X55">
    <cfRule type="cellIs" dxfId="24" priority="2" operator="greaterThan">
      <formula>1</formula>
    </cfRule>
  </conditionalFormatting>
  <pageMargins left="0.23622047244094491" right="0.23622047244094491" top="0.35433070866141736" bottom="0.35433070866141736" header="0.31496062992125984" footer="0.31496062992125984"/>
  <pageSetup paperSize="9" scale="15" fitToHeight="0" orientation="portrait" r:id="rId1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750F-F523-4989-AEC5-449853113E02}"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A15"/>
  <sheetViews>
    <sheetView zoomScaleNormal="100" workbookViewId="0">
      <pane xSplit="1" ySplit="1" topLeftCell="Q2" activePane="bottomRight" state="frozen"/>
      <selection pane="topRight" activeCell="C1" sqref="C1"/>
      <selection pane="bottomLeft" activeCell="A3" sqref="A3"/>
      <selection pane="bottomRight" activeCell="T14" sqref="T14:U15"/>
    </sheetView>
  </sheetViews>
  <sheetFormatPr baseColWidth="10" defaultColWidth="11.41796875" defaultRowHeight="12.9" x14ac:dyDescent="0.55000000000000004"/>
  <cols>
    <col min="1" max="1" width="15.26171875" style="72" customWidth="1"/>
    <col min="2" max="4" width="19.47265625" style="72" customWidth="1"/>
    <col min="5" max="5" width="7" style="72" bestFit="1" customWidth="1"/>
    <col min="6" max="6" width="8" style="72" bestFit="1" customWidth="1"/>
    <col min="7" max="7" width="4.578125" style="72" bestFit="1" customWidth="1"/>
    <col min="8" max="8" width="10.41796875" style="72" bestFit="1" customWidth="1"/>
    <col min="9" max="9" width="12.41796875" style="72" bestFit="1" customWidth="1"/>
    <col min="10" max="10" width="10" style="72" bestFit="1" customWidth="1"/>
    <col min="11" max="11" width="32" style="72" bestFit="1" customWidth="1"/>
    <col min="12" max="12" width="102.83984375" style="72" customWidth="1"/>
    <col min="13" max="13" width="12.578125" style="72" bestFit="1" customWidth="1"/>
    <col min="14" max="14" width="13.15625" style="72" bestFit="1" customWidth="1"/>
    <col min="15" max="15" width="15" style="72" bestFit="1" customWidth="1"/>
    <col min="16" max="16" width="10" style="72" bestFit="1" customWidth="1"/>
    <col min="17" max="17" width="4.578125" style="72" customWidth="1"/>
    <col min="18" max="18" width="8.83984375" style="72" customWidth="1"/>
    <col min="19" max="19" width="9.15625" style="72" customWidth="1"/>
    <col min="20" max="20" width="13.26171875" style="72" bestFit="1" customWidth="1"/>
    <col min="21" max="21" width="10.26171875" style="72" customWidth="1"/>
    <col min="22" max="22" width="13.26171875" style="72" customWidth="1"/>
    <col min="23" max="23" width="20" style="72" customWidth="1"/>
    <col min="24" max="24" width="9.41796875" style="72" customWidth="1"/>
    <col min="25" max="25" width="10.578125" style="72" customWidth="1"/>
    <col min="26" max="26" width="26.15625" style="72" bestFit="1" customWidth="1"/>
    <col min="27" max="27" width="16.83984375" style="72" customWidth="1"/>
    <col min="28" max="16384" width="11.41796875" style="72"/>
  </cols>
  <sheetData>
    <row r="1" spans="1:105" s="1" customFormat="1" ht="43.5" customHeight="1" x14ac:dyDescent="0.55000000000000004">
      <c r="A1" s="31" t="s">
        <v>521</v>
      </c>
      <c r="B1" s="31" t="s">
        <v>0</v>
      </c>
      <c r="C1" s="31" t="s">
        <v>522</v>
      </c>
      <c r="D1" s="31" t="s">
        <v>645</v>
      </c>
      <c r="E1" s="31" t="s">
        <v>5</v>
      </c>
      <c r="F1" s="33" t="s">
        <v>4</v>
      </c>
      <c r="G1" s="33" t="s">
        <v>6</v>
      </c>
      <c r="H1" s="31" t="s">
        <v>2</v>
      </c>
      <c r="I1" s="33" t="s">
        <v>12</v>
      </c>
      <c r="J1" s="33" t="s">
        <v>10</v>
      </c>
      <c r="K1" s="35" t="s">
        <v>49</v>
      </c>
      <c r="L1" s="35" t="s">
        <v>69</v>
      </c>
      <c r="M1" s="31" t="s">
        <v>40</v>
      </c>
      <c r="N1" s="33" t="s">
        <v>21</v>
      </c>
      <c r="O1" s="33" t="s">
        <v>22</v>
      </c>
      <c r="P1" s="34" t="s">
        <v>23</v>
      </c>
      <c r="Q1" s="31" t="s">
        <v>25</v>
      </c>
      <c r="R1" s="31" t="s">
        <v>26</v>
      </c>
      <c r="S1" s="36" t="s">
        <v>33</v>
      </c>
      <c r="T1" s="38" t="s">
        <v>28</v>
      </c>
      <c r="U1" s="38" t="s">
        <v>29</v>
      </c>
      <c r="V1" s="39" t="s">
        <v>52</v>
      </c>
      <c r="W1" s="39" t="s">
        <v>30</v>
      </c>
      <c r="X1" s="36" t="s">
        <v>32</v>
      </c>
      <c r="Y1" s="36" t="s">
        <v>31</v>
      </c>
      <c r="Z1" s="41" t="s">
        <v>520</v>
      </c>
      <c r="AA1" s="79" t="s">
        <v>195</v>
      </c>
      <c r="AB1" s="79" t="s">
        <v>196</v>
      </c>
      <c r="AC1" s="79" t="s">
        <v>197</v>
      </c>
      <c r="AD1" s="79" t="s">
        <v>198</v>
      </c>
      <c r="AE1" s="79" t="s">
        <v>199</v>
      </c>
      <c r="AF1" s="79" t="s">
        <v>200</v>
      </c>
      <c r="AG1" s="79" t="s">
        <v>201</v>
      </c>
      <c r="AH1" s="79" t="s">
        <v>202</v>
      </c>
      <c r="AI1" s="79" t="s">
        <v>203</v>
      </c>
      <c r="AJ1" s="79" t="s">
        <v>204</v>
      </c>
      <c r="AK1" s="79" t="s">
        <v>205</v>
      </c>
      <c r="AL1" s="79" t="s">
        <v>206</v>
      </c>
      <c r="AM1" s="79" t="s">
        <v>207</v>
      </c>
      <c r="AN1" s="79" t="s">
        <v>208</v>
      </c>
      <c r="AO1" s="79" t="s">
        <v>209</v>
      </c>
      <c r="AP1" s="79" t="s">
        <v>210</v>
      </c>
      <c r="AQ1" s="79" t="s">
        <v>211</v>
      </c>
      <c r="AR1" s="79" t="s">
        <v>212</v>
      </c>
      <c r="AS1" s="79" t="s">
        <v>213</v>
      </c>
      <c r="AT1" s="79" t="s">
        <v>214</v>
      </c>
      <c r="AU1" s="79" t="s">
        <v>215</v>
      </c>
      <c r="AV1" s="79" t="s">
        <v>216</v>
      </c>
      <c r="AW1" s="79" t="s">
        <v>217</v>
      </c>
      <c r="AX1" s="79" t="s">
        <v>218</v>
      </c>
      <c r="AY1" s="79" t="s">
        <v>219</v>
      </c>
      <c r="AZ1" s="79" t="s">
        <v>220</v>
      </c>
      <c r="BA1" s="79" t="s">
        <v>221</v>
      </c>
      <c r="BB1" s="79" t="s">
        <v>222</v>
      </c>
      <c r="BC1" s="79" t="s">
        <v>223</v>
      </c>
      <c r="BD1" s="79" t="s">
        <v>224</v>
      </c>
      <c r="BE1" s="79" t="s">
        <v>225</v>
      </c>
      <c r="BF1" s="79" t="s">
        <v>226</v>
      </c>
      <c r="BG1" s="79" t="s">
        <v>227</v>
      </c>
      <c r="BH1" s="79" t="s">
        <v>228</v>
      </c>
      <c r="BI1" s="79" t="s">
        <v>229</v>
      </c>
      <c r="BJ1" s="79" t="s">
        <v>230</v>
      </c>
      <c r="BK1" s="79" t="s">
        <v>231</v>
      </c>
      <c r="BL1" s="79" t="s">
        <v>232</v>
      </c>
      <c r="BM1" s="79" t="s">
        <v>233</v>
      </c>
      <c r="BN1" s="79" t="s">
        <v>234</v>
      </c>
      <c r="BO1" s="79" t="s">
        <v>235</v>
      </c>
      <c r="BP1" s="79" t="s">
        <v>236</v>
      </c>
      <c r="BQ1" s="79" t="s">
        <v>237</v>
      </c>
      <c r="BR1" s="79" t="s">
        <v>238</v>
      </c>
      <c r="BS1" s="79" t="s">
        <v>239</v>
      </c>
      <c r="BT1" s="79" t="s">
        <v>240</v>
      </c>
      <c r="BU1" s="79" t="s">
        <v>256</v>
      </c>
      <c r="BV1" s="79" t="s">
        <v>257</v>
      </c>
      <c r="BW1" s="79" t="s">
        <v>258</v>
      </c>
      <c r="BX1" s="79" t="s">
        <v>259</v>
      </c>
      <c r="BY1" s="79" t="s">
        <v>260</v>
      </c>
      <c r="BZ1" s="79" t="s">
        <v>261</v>
      </c>
      <c r="CA1" s="79" t="s">
        <v>262</v>
      </c>
      <c r="CB1" s="79" t="s">
        <v>263</v>
      </c>
      <c r="CC1" s="79" t="s">
        <v>264</v>
      </c>
      <c r="CD1" s="79" t="s">
        <v>265</v>
      </c>
      <c r="CE1" s="79" t="s">
        <v>266</v>
      </c>
      <c r="CF1" s="79" t="s">
        <v>267</v>
      </c>
      <c r="CG1" s="79" t="s">
        <v>268</v>
      </c>
      <c r="CH1" s="79" t="s">
        <v>269</v>
      </c>
      <c r="CI1" s="79" t="s">
        <v>270</v>
      </c>
      <c r="CJ1" s="79" t="s">
        <v>271</v>
      </c>
      <c r="CK1" s="79" t="s">
        <v>272</v>
      </c>
      <c r="CL1" s="79" t="s">
        <v>273</v>
      </c>
      <c r="CM1" s="79" t="s">
        <v>274</v>
      </c>
      <c r="CN1" s="79" t="s">
        <v>275</v>
      </c>
      <c r="CO1" s="79" t="s">
        <v>276</v>
      </c>
      <c r="CP1" s="79" t="s">
        <v>277</v>
      </c>
      <c r="CQ1" s="79" t="s">
        <v>278</v>
      </c>
      <c r="CR1" s="79" t="s">
        <v>279</v>
      </c>
      <c r="CS1" s="79" t="s">
        <v>280</v>
      </c>
      <c r="CT1" s="79" t="s">
        <v>281</v>
      </c>
      <c r="CU1" s="79" t="s">
        <v>282</v>
      </c>
      <c r="CV1" s="79" t="s">
        <v>283</v>
      </c>
      <c r="CW1" s="79" t="s">
        <v>284</v>
      </c>
      <c r="CX1" s="79" t="s">
        <v>285</v>
      </c>
      <c r="CY1" s="79" t="s">
        <v>286</v>
      </c>
      <c r="CZ1" s="79" t="s">
        <v>287</v>
      </c>
      <c r="DA1" s="79" t="s">
        <v>288</v>
      </c>
    </row>
    <row r="2" spans="1:105" s="1" customFormat="1" ht="18" customHeight="1" x14ac:dyDescent="0.55000000000000004">
      <c r="A2" s="7" t="s">
        <v>178</v>
      </c>
      <c r="B2" s="7" t="s">
        <v>80</v>
      </c>
      <c r="C2" s="161" t="s">
        <v>647</v>
      </c>
      <c r="D2" s="7" t="s">
        <v>649</v>
      </c>
      <c r="E2" s="4">
        <v>559441</v>
      </c>
      <c r="F2" s="4">
        <v>9605611</v>
      </c>
      <c r="G2" s="4">
        <v>12</v>
      </c>
      <c r="H2" s="5">
        <v>43627</v>
      </c>
      <c r="I2" s="4" t="s">
        <v>74</v>
      </c>
      <c r="J2" s="4" t="s">
        <v>80</v>
      </c>
      <c r="K2" s="4" t="s">
        <v>106</v>
      </c>
      <c r="L2" s="77" t="s">
        <v>519</v>
      </c>
      <c r="M2" s="4" t="s">
        <v>47</v>
      </c>
      <c r="N2" s="4" t="s">
        <v>85</v>
      </c>
      <c r="O2" s="4" t="s">
        <v>86</v>
      </c>
      <c r="P2" s="8">
        <v>28.7</v>
      </c>
      <c r="Q2" s="9">
        <v>7.82</v>
      </c>
      <c r="R2" s="8">
        <v>-62.1</v>
      </c>
      <c r="S2" s="8">
        <v>320.5</v>
      </c>
      <c r="T2" s="9">
        <v>447.5</v>
      </c>
      <c r="U2" s="9">
        <v>219.8</v>
      </c>
      <c r="V2" s="10">
        <v>0.26600000000000001</v>
      </c>
      <c r="W2" s="4">
        <v>2.2349999999999999</v>
      </c>
      <c r="X2" s="9">
        <v>7.4</v>
      </c>
      <c r="Y2" s="8">
        <v>92.9</v>
      </c>
      <c r="Z2" s="29" t="s">
        <v>88</v>
      </c>
      <c r="AA2" s="76">
        <v>62.3</v>
      </c>
      <c r="AB2" s="76">
        <v>76</v>
      </c>
      <c r="AC2" s="75" t="s">
        <v>304</v>
      </c>
      <c r="AD2" s="74">
        <v>13.2</v>
      </c>
      <c r="AE2" s="74" t="s">
        <v>305</v>
      </c>
      <c r="AF2" s="74">
        <v>9.7000000000000003E-2</v>
      </c>
      <c r="AG2" s="74">
        <v>54.61</v>
      </c>
      <c r="AH2" s="74" t="s">
        <v>306</v>
      </c>
      <c r="AI2" s="74" t="s">
        <v>305</v>
      </c>
      <c r="AJ2" s="74">
        <v>10.07</v>
      </c>
      <c r="AK2" s="74">
        <v>2.2749999999999999</v>
      </c>
      <c r="AL2" s="74" t="s">
        <v>307</v>
      </c>
      <c r="AM2" s="74" t="s">
        <v>305</v>
      </c>
      <c r="AN2" s="74" t="s">
        <v>308</v>
      </c>
      <c r="AO2" s="74">
        <v>3.7999999999999999E-2</v>
      </c>
      <c r="AP2" s="74">
        <v>3.8399999999999997E-2</v>
      </c>
      <c r="AQ2" s="74">
        <v>8.3000000000000004E-2</v>
      </c>
      <c r="AR2" s="74">
        <v>7.1900000000000006E-2</v>
      </c>
      <c r="AS2" s="74" t="s">
        <v>309</v>
      </c>
      <c r="AT2" s="74" t="s">
        <v>309</v>
      </c>
      <c r="AU2" s="74">
        <v>29.99</v>
      </c>
      <c r="AV2" s="74" t="s">
        <v>310</v>
      </c>
      <c r="AW2" s="74">
        <v>1.4E-3</v>
      </c>
      <c r="AX2" s="74" t="s">
        <v>311</v>
      </c>
      <c r="AY2" s="74">
        <v>5.4999999999999997E-3</v>
      </c>
      <c r="AZ2" s="74">
        <v>3.4000000000000002E-2</v>
      </c>
      <c r="BA2" s="74" t="s">
        <v>312</v>
      </c>
      <c r="BB2" s="74">
        <v>2.02</v>
      </c>
      <c r="BC2" s="74">
        <v>5.4999999999999997E-3</v>
      </c>
      <c r="BD2" s="74">
        <v>5.3339999999999996</v>
      </c>
      <c r="BE2" s="74">
        <v>3.6600000000000001E-2</v>
      </c>
      <c r="BF2" s="74" t="s">
        <v>309</v>
      </c>
      <c r="BG2" s="74">
        <v>17.96</v>
      </c>
      <c r="BH2" s="74" t="s">
        <v>309</v>
      </c>
      <c r="BI2" s="74">
        <v>0.13</v>
      </c>
      <c r="BJ2" s="74">
        <v>3.5999999999999999E-3</v>
      </c>
      <c r="BK2" s="74">
        <v>3.0800000000000001E-2</v>
      </c>
      <c r="BL2" s="74" t="s">
        <v>313</v>
      </c>
      <c r="BM2" s="74">
        <v>8.4</v>
      </c>
      <c r="BN2" s="74" t="s">
        <v>309</v>
      </c>
      <c r="BO2" s="74">
        <v>0.1128</v>
      </c>
      <c r="BP2" s="74" t="s">
        <v>314</v>
      </c>
      <c r="BQ2" s="74" t="s">
        <v>309</v>
      </c>
      <c r="BR2" s="74" t="s">
        <v>309</v>
      </c>
      <c r="BS2" s="74">
        <v>1E-3</v>
      </c>
      <c r="BT2" s="74">
        <v>4.3999999999999997E-2</v>
      </c>
      <c r="BU2" s="74">
        <v>3.5999999999999999E-3</v>
      </c>
      <c r="BV2" s="74">
        <v>3.72</v>
      </c>
      <c r="BW2" s="74">
        <v>0.1681</v>
      </c>
      <c r="BX2" s="74">
        <v>8.3000000000000004E-2</v>
      </c>
      <c r="BY2" s="74">
        <v>7.1900000000000006E-2</v>
      </c>
      <c r="BZ2" s="74" t="s">
        <v>309</v>
      </c>
      <c r="CA2" s="74">
        <v>5.4000000000000003E-3</v>
      </c>
      <c r="CB2" s="74">
        <v>31.53</v>
      </c>
      <c r="CC2" s="74">
        <v>2.0999999999999999E-3</v>
      </c>
      <c r="CD2" s="74">
        <v>4.1999999999999997E-3</v>
      </c>
      <c r="CE2" s="74">
        <v>6.6E-3</v>
      </c>
      <c r="CF2" s="74">
        <v>0.22770000000000001</v>
      </c>
      <c r="CG2" s="74">
        <v>8.593</v>
      </c>
      <c r="CH2" s="74">
        <v>1.2600000000000001E-3</v>
      </c>
      <c r="CI2" s="74">
        <v>2.86</v>
      </c>
      <c r="CJ2" s="74">
        <v>8.9999999999999993E-3</v>
      </c>
      <c r="CK2" s="74">
        <v>7.5730000000000004</v>
      </c>
      <c r="CL2" s="74">
        <v>0.44080000000000003</v>
      </c>
      <c r="CM2" s="74" t="s">
        <v>309</v>
      </c>
      <c r="CN2" s="74">
        <v>17.97</v>
      </c>
      <c r="CO2" s="74">
        <v>2.8E-3</v>
      </c>
      <c r="CP2" s="74">
        <v>0.27</v>
      </c>
      <c r="CQ2" s="74">
        <v>0.39650000000000002</v>
      </c>
      <c r="CR2" s="74">
        <v>3.85E-2</v>
      </c>
      <c r="CS2" s="74" t="s">
        <v>313</v>
      </c>
      <c r="CT2" s="74">
        <v>12.6</v>
      </c>
      <c r="CU2" s="74">
        <v>1E-3</v>
      </c>
      <c r="CV2" s="74">
        <v>0.1164</v>
      </c>
      <c r="CW2" s="74">
        <v>5.0200000000000002E-2</v>
      </c>
      <c r="CX2" s="74" t="s">
        <v>309</v>
      </c>
      <c r="CY2" s="74" t="s">
        <v>309</v>
      </c>
      <c r="CZ2" s="74">
        <v>1.44E-2</v>
      </c>
      <c r="DA2" s="74">
        <v>0.32100000000000001</v>
      </c>
    </row>
    <row r="3" spans="1:105" s="1" customFormat="1" ht="14.4" x14ac:dyDescent="0.55000000000000004">
      <c r="A3" s="7" t="s">
        <v>179</v>
      </c>
      <c r="B3" s="7" t="s">
        <v>80</v>
      </c>
      <c r="C3" s="161" t="s">
        <v>648</v>
      </c>
      <c r="D3" s="7"/>
      <c r="E3" s="4">
        <v>560282</v>
      </c>
      <c r="F3" s="4">
        <v>9604883</v>
      </c>
      <c r="G3" s="4">
        <v>1</v>
      </c>
      <c r="H3" s="5">
        <v>43627</v>
      </c>
      <c r="I3" s="4" t="s">
        <v>74</v>
      </c>
      <c r="J3" s="4" t="s">
        <v>80</v>
      </c>
      <c r="K3" s="4" t="s">
        <v>106</v>
      </c>
      <c r="L3" s="78" t="s">
        <v>107</v>
      </c>
      <c r="M3" s="4" t="s">
        <v>47</v>
      </c>
      <c r="N3" s="4" t="s">
        <v>108</v>
      </c>
      <c r="O3" s="4" t="s">
        <v>51</v>
      </c>
      <c r="P3" s="8">
        <v>28.5</v>
      </c>
      <c r="Q3" s="9">
        <v>7.81</v>
      </c>
      <c r="R3" s="8">
        <v>-62.1</v>
      </c>
      <c r="S3" s="8">
        <v>328.3</v>
      </c>
      <c r="T3" s="9">
        <v>302.10000000000002</v>
      </c>
      <c r="U3" s="9">
        <v>148.6</v>
      </c>
      <c r="V3" s="10">
        <v>0.19600000000000001</v>
      </c>
      <c r="W3" s="4">
        <v>3.31</v>
      </c>
      <c r="X3" s="9">
        <v>7.72</v>
      </c>
      <c r="Y3" s="8">
        <v>92</v>
      </c>
      <c r="Z3" s="29" t="s">
        <v>88</v>
      </c>
      <c r="AA3" s="76">
        <v>66.400000000000006</v>
      </c>
      <c r="AB3" s="76">
        <v>81</v>
      </c>
      <c r="AC3" s="75" t="s">
        <v>304</v>
      </c>
      <c r="AD3" s="74">
        <v>11.71</v>
      </c>
      <c r="AE3" s="74" t="s">
        <v>305</v>
      </c>
      <c r="AF3" s="74">
        <v>9.8000000000000004E-2</v>
      </c>
      <c r="AG3" s="74">
        <v>52.58</v>
      </c>
      <c r="AH3" s="74" t="s">
        <v>306</v>
      </c>
      <c r="AI3" s="74" t="s">
        <v>305</v>
      </c>
      <c r="AJ3" s="74">
        <v>5.2670000000000003</v>
      </c>
      <c r="AK3" s="74">
        <v>1.19</v>
      </c>
      <c r="AL3" s="74" t="s">
        <v>307</v>
      </c>
      <c r="AM3" s="74" t="s">
        <v>305</v>
      </c>
      <c r="AN3" s="74" t="s">
        <v>308</v>
      </c>
      <c r="AO3" s="74">
        <v>0.01</v>
      </c>
      <c r="AP3" s="74">
        <v>3.8800000000000001E-2</v>
      </c>
      <c r="AQ3" s="74">
        <v>7.0999999999999994E-2</v>
      </c>
      <c r="AR3" s="74">
        <v>3.9800000000000002E-2</v>
      </c>
      <c r="AS3" s="74" t="s">
        <v>309</v>
      </c>
      <c r="AT3" s="74" t="s">
        <v>309</v>
      </c>
      <c r="AU3" s="74">
        <v>29.81</v>
      </c>
      <c r="AV3" s="74" t="s">
        <v>310</v>
      </c>
      <c r="AW3" s="74">
        <v>1.6000000000000001E-3</v>
      </c>
      <c r="AX3" s="74" t="s">
        <v>311</v>
      </c>
      <c r="AY3" s="74">
        <v>7.3000000000000001E-3</v>
      </c>
      <c r="AZ3" s="74">
        <v>2.5999999999999999E-2</v>
      </c>
      <c r="BA3" s="74" t="s">
        <v>312</v>
      </c>
      <c r="BB3" s="74">
        <v>1.61</v>
      </c>
      <c r="BC3" s="74">
        <v>4.4999999999999997E-3</v>
      </c>
      <c r="BD3" s="74">
        <v>5.1150000000000002</v>
      </c>
      <c r="BE3" s="74">
        <v>3.32E-2</v>
      </c>
      <c r="BF3" s="74" t="s">
        <v>309</v>
      </c>
      <c r="BG3" s="74">
        <v>15.07</v>
      </c>
      <c r="BH3" s="74" t="s">
        <v>309</v>
      </c>
      <c r="BI3" s="74" t="s">
        <v>321</v>
      </c>
      <c r="BJ3" s="74">
        <v>6.9999999999999999E-4</v>
      </c>
      <c r="BK3" s="74">
        <v>3.4599999999999999E-2</v>
      </c>
      <c r="BL3" s="74" t="s">
        <v>313</v>
      </c>
      <c r="BM3" s="74">
        <v>6.9</v>
      </c>
      <c r="BN3" s="74" t="s">
        <v>309</v>
      </c>
      <c r="BO3" s="74">
        <v>0.11070000000000001</v>
      </c>
      <c r="BP3" s="74" t="s">
        <v>314</v>
      </c>
      <c r="BQ3" s="74" t="s">
        <v>309</v>
      </c>
      <c r="BR3" s="74" t="s">
        <v>309</v>
      </c>
      <c r="BS3" s="74">
        <v>8.9999999999999998E-4</v>
      </c>
      <c r="BT3" s="74" t="s">
        <v>322</v>
      </c>
      <c r="BU3" s="74">
        <v>3.62E-3</v>
      </c>
      <c r="BV3" s="74">
        <v>4.4429999999999996</v>
      </c>
      <c r="BW3" s="74">
        <v>0.19550000000000001</v>
      </c>
      <c r="BX3" s="74">
        <v>8.1000000000000003E-2</v>
      </c>
      <c r="BY3" s="74">
        <v>7.4999999999999997E-2</v>
      </c>
      <c r="BZ3" s="74" t="s">
        <v>309</v>
      </c>
      <c r="CA3" s="74">
        <v>5.4000000000000003E-3</v>
      </c>
      <c r="CB3" s="74">
        <v>30.18</v>
      </c>
      <c r="CC3" s="74">
        <v>2.1900000000000001E-3</v>
      </c>
      <c r="CD3" s="74">
        <v>4.4999999999999997E-3</v>
      </c>
      <c r="CE3" s="74">
        <v>7.1000000000000004E-3</v>
      </c>
      <c r="CF3" s="74">
        <v>0.23910000000000001</v>
      </c>
      <c r="CG3" s="74">
        <v>8.9949999999999992</v>
      </c>
      <c r="CH3" s="74">
        <v>1.6299999999999999E-3</v>
      </c>
      <c r="CI3" s="74">
        <v>3.24</v>
      </c>
      <c r="CJ3" s="74">
        <v>8.9999999999999993E-3</v>
      </c>
      <c r="CK3" s="74">
        <v>7.2859999999999996</v>
      </c>
      <c r="CL3" s="74">
        <v>0.4335</v>
      </c>
      <c r="CM3" s="74" t="s">
        <v>309</v>
      </c>
      <c r="CN3" s="74">
        <v>15.07</v>
      </c>
      <c r="CO3" s="74">
        <v>3.0000000000000001E-3</v>
      </c>
      <c r="CP3" s="74">
        <v>0.13</v>
      </c>
      <c r="CQ3" s="74">
        <v>0.40689999999999998</v>
      </c>
      <c r="CR3" s="74">
        <v>4.48E-2</v>
      </c>
      <c r="CS3" s="74" t="s">
        <v>313</v>
      </c>
      <c r="CT3" s="74">
        <v>13.9</v>
      </c>
      <c r="CU3" s="74">
        <v>2.9999999999999997E-4</v>
      </c>
      <c r="CV3" s="74">
        <v>0.1163</v>
      </c>
      <c r="CW3" s="74">
        <v>6.3100000000000003E-2</v>
      </c>
      <c r="CX3" s="74" t="s">
        <v>309</v>
      </c>
      <c r="CY3" s="74">
        <v>2.9999999999999997E-4</v>
      </c>
      <c r="CZ3" s="74">
        <v>1.5599999999999999E-2</v>
      </c>
      <c r="DA3" s="74">
        <v>0.32500000000000001</v>
      </c>
    </row>
    <row r="4" spans="1:105" s="1" customFormat="1" ht="14.4" x14ac:dyDescent="0.55000000000000004">
      <c r="A4" s="7" t="s">
        <v>180</v>
      </c>
      <c r="B4" s="7" t="s">
        <v>110</v>
      </c>
      <c r="C4" s="159" t="s">
        <v>646</v>
      </c>
      <c r="D4" s="7" t="s">
        <v>651</v>
      </c>
      <c r="E4" s="4">
        <v>561335</v>
      </c>
      <c r="F4" s="4">
        <v>9588975</v>
      </c>
      <c r="G4" s="4">
        <v>13</v>
      </c>
      <c r="H4" s="5">
        <v>43627</v>
      </c>
      <c r="I4" s="4" t="s">
        <v>74</v>
      </c>
      <c r="J4" s="4" t="s">
        <v>112</v>
      </c>
      <c r="K4" s="4" t="s">
        <v>106</v>
      </c>
      <c r="L4" s="78" t="s">
        <v>113</v>
      </c>
      <c r="M4" s="4" t="s">
        <v>47</v>
      </c>
      <c r="N4" s="4" t="s">
        <v>50</v>
      </c>
      <c r="O4" s="4" t="s">
        <v>51</v>
      </c>
      <c r="P4" s="8">
        <v>31.7</v>
      </c>
      <c r="Q4" s="9">
        <v>7.54</v>
      </c>
      <c r="R4" s="8">
        <v>-46.4</v>
      </c>
      <c r="S4" s="8">
        <v>325.39999999999998</v>
      </c>
      <c r="T4" s="9">
        <v>1466</v>
      </c>
      <c r="U4" s="9">
        <v>718.8</v>
      </c>
      <c r="V4" s="10">
        <v>0.78600000000000003</v>
      </c>
      <c r="W4" s="10">
        <v>0.68220000000000003</v>
      </c>
      <c r="X4" s="9">
        <v>5.99</v>
      </c>
      <c r="Y4" s="8">
        <v>82</v>
      </c>
      <c r="Z4" s="29" t="s">
        <v>88</v>
      </c>
      <c r="AA4" s="76">
        <v>241.2</v>
      </c>
      <c r="AB4" s="76">
        <v>294.2</v>
      </c>
      <c r="AC4" s="75" t="s">
        <v>304</v>
      </c>
      <c r="AD4" s="74">
        <v>178.5</v>
      </c>
      <c r="AE4" s="74" t="s">
        <v>305</v>
      </c>
      <c r="AF4" s="74">
        <v>0.55100000000000005</v>
      </c>
      <c r="AG4" s="74">
        <v>216.8</v>
      </c>
      <c r="AH4" s="74" t="s">
        <v>306</v>
      </c>
      <c r="AI4" s="74" t="s">
        <v>305</v>
      </c>
      <c r="AJ4" s="74" t="s">
        <v>323</v>
      </c>
      <c r="AK4" s="74" t="s">
        <v>324</v>
      </c>
      <c r="AL4" s="74" t="s">
        <v>307</v>
      </c>
      <c r="AM4" s="74" t="s">
        <v>305</v>
      </c>
      <c r="AN4" s="74" t="s">
        <v>308</v>
      </c>
      <c r="AO4" s="74" t="s">
        <v>325</v>
      </c>
      <c r="AP4" s="74">
        <v>5.1999999999999998E-3</v>
      </c>
      <c r="AQ4" s="74">
        <v>0.373</v>
      </c>
      <c r="AR4" s="74">
        <v>6.0199999999999997E-2</v>
      </c>
      <c r="AS4" s="74" t="s">
        <v>309</v>
      </c>
      <c r="AT4" s="74" t="s">
        <v>309</v>
      </c>
      <c r="AU4" s="74">
        <v>76.680000000000007</v>
      </c>
      <c r="AV4" s="74" t="s">
        <v>310</v>
      </c>
      <c r="AW4" s="74" t="s">
        <v>309</v>
      </c>
      <c r="AX4" s="74" t="s">
        <v>311</v>
      </c>
      <c r="AY4" s="74" t="s">
        <v>326</v>
      </c>
      <c r="AZ4" s="74">
        <v>3.4000000000000002E-2</v>
      </c>
      <c r="BA4" s="74" t="s">
        <v>312</v>
      </c>
      <c r="BB4" s="74">
        <v>1.91</v>
      </c>
      <c r="BC4" s="74">
        <v>0.02</v>
      </c>
      <c r="BD4" s="74">
        <v>33.08</v>
      </c>
      <c r="BE4" s="74">
        <v>0.22969999999999999</v>
      </c>
      <c r="BF4" s="74" t="s">
        <v>309</v>
      </c>
      <c r="BG4" s="74">
        <v>164.3</v>
      </c>
      <c r="BH4" s="74" t="s">
        <v>309</v>
      </c>
      <c r="BI4" s="74">
        <v>7.0000000000000007E-2</v>
      </c>
      <c r="BJ4" s="74" t="s">
        <v>309</v>
      </c>
      <c r="BK4" s="74" t="s">
        <v>309</v>
      </c>
      <c r="BL4" s="74" t="s">
        <v>313</v>
      </c>
      <c r="BM4" s="74">
        <v>13.5</v>
      </c>
      <c r="BN4" s="74" t="s">
        <v>309</v>
      </c>
      <c r="BO4" s="74">
        <v>0.51870000000000005</v>
      </c>
      <c r="BP4" s="74" t="s">
        <v>314</v>
      </c>
      <c r="BQ4" s="74" t="s">
        <v>309</v>
      </c>
      <c r="BR4" s="74">
        <v>6.9999999999999999E-4</v>
      </c>
      <c r="BS4" s="74">
        <v>6.9999999999999999E-4</v>
      </c>
      <c r="BT4" s="74" t="s">
        <v>322</v>
      </c>
      <c r="BU4" s="74" t="s">
        <v>308</v>
      </c>
      <c r="BV4" s="74" t="s">
        <v>325</v>
      </c>
      <c r="BW4" s="74">
        <v>5.7999999999999996E-3</v>
      </c>
      <c r="BX4" s="74">
        <v>0.373</v>
      </c>
      <c r="BY4" s="74">
        <v>6.0199999999999997E-2</v>
      </c>
      <c r="BZ4" s="74" t="s">
        <v>309</v>
      </c>
      <c r="CA4" s="74" t="s">
        <v>309</v>
      </c>
      <c r="CB4" s="74">
        <v>76.959999999999994</v>
      </c>
      <c r="CC4" s="74" t="s">
        <v>310</v>
      </c>
      <c r="CD4" s="74" t="s">
        <v>309</v>
      </c>
      <c r="CE4" s="74" t="s">
        <v>311</v>
      </c>
      <c r="CF4" s="74" t="s">
        <v>326</v>
      </c>
      <c r="CG4" s="74">
        <v>0.223</v>
      </c>
      <c r="CH4" s="74" t="s">
        <v>312</v>
      </c>
      <c r="CI4" s="74">
        <v>1.95</v>
      </c>
      <c r="CJ4" s="74">
        <v>2.06E-2</v>
      </c>
      <c r="CK4" s="74">
        <v>33.92</v>
      </c>
      <c r="CL4" s="74">
        <v>0.24279999999999999</v>
      </c>
      <c r="CM4" s="74" t="s">
        <v>309</v>
      </c>
      <c r="CN4" s="74">
        <v>168.2</v>
      </c>
      <c r="CO4" s="74" t="s">
        <v>309</v>
      </c>
      <c r="CP4" s="74">
        <v>0.1</v>
      </c>
      <c r="CQ4" s="74" t="s">
        <v>309</v>
      </c>
      <c r="CR4" s="74" t="s">
        <v>309</v>
      </c>
      <c r="CS4" s="74" t="s">
        <v>313</v>
      </c>
      <c r="CT4" s="74">
        <v>13.5</v>
      </c>
      <c r="CU4" s="74" t="s">
        <v>309</v>
      </c>
      <c r="CV4" s="74">
        <v>0.52410000000000001</v>
      </c>
      <c r="CW4" s="74" t="s">
        <v>314</v>
      </c>
      <c r="CX4" s="74" t="s">
        <v>309</v>
      </c>
      <c r="CY4" s="74">
        <v>6.9999999999999999E-4</v>
      </c>
      <c r="CZ4" s="74">
        <v>6.9999999999999999E-4</v>
      </c>
      <c r="DA4" s="74" t="s">
        <v>322</v>
      </c>
    </row>
    <row r="5" spans="1:105" s="1" customFormat="1" ht="14.4" x14ac:dyDescent="0.55000000000000004">
      <c r="A5" s="7" t="s">
        <v>181</v>
      </c>
      <c r="B5" s="7" t="s">
        <v>110</v>
      </c>
      <c r="C5" s="4" t="s">
        <v>653</v>
      </c>
      <c r="D5" s="4"/>
      <c r="E5" s="4">
        <v>566090</v>
      </c>
      <c r="F5" s="4">
        <v>9585513</v>
      </c>
      <c r="G5" s="4">
        <v>43</v>
      </c>
      <c r="H5" s="5">
        <v>43627</v>
      </c>
      <c r="I5" s="4" t="s">
        <v>74</v>
      </c>
      <c r="J5" s="4" t="s">
        <v>80</v>
      </c>
      <c r="K5" s="4" t="s">
        <v>118</v>
      </c>
      <c r="L5" s="78" t="s">
        <v>164</v>
      </c>
      <c r="M5" s="4" t="s">
        <v>47</v>
      </c>
      <c r="N5" s="4" t="s">
        <v>50</v>
      </c>
      <c r="O5" s="4" t="s">
        <v>51</v>
      </c>
      <c r="P5" s="8">
        <v>29.3</v>
      </c>
      <c r="Q5" s="9">
        <v>7.4</v>
      </c>
      <c r="R5" s="8">
        <v>-37.799999999999997</v>
      </c>
      <c r="S5" s="8">
        <v>325.39999999999998</v>
      </c>
      <c r="T5" s="9">
        <v>414.5</v>
      </c>
      <c r="U5" s="9">
        <v>203.6</v>
      </c>
      <c r="V5" s="10">
        <v>0.251</v>
      </c>
      <c r="W5" s="4">
        <v>2.4119999999999999</v>
      </c>
      <c r="X5" s="9">
        <v>7.34</v>
      </c>
      <c r="Y5" s="8">
        <v>96.8</v>
      </c>
      <c r="Z5" s="29" t="s">
        <v>88</v>
      </c>
      <c r="AA5" s="76">
        <v>116.1</v>
      </c>
      <c r="AB5" s="76">
        <v>141.69999999999999</v>
      </c>
      <c r="AC5" s="75" t="s">
        <v>304</v>
      </c>
      <c r="AD5" s="74">
        <v>32.299999999999997</v>
      </c>
      <c r="AE5" s="74" t="s">
        <v>305</v>
      </c>
      <c r="AF5" s="74">
        <v>0.375</v>
      </c>
      <c r="AG5" s="74">
        <v>26.6</v>
      </c>
      <c r="AH5" s="74" t="s">
        <v>306</v>
      </c>
      <c r="AI5" s="74" t="s">
        <v>305</v>
      </c>
      <c r="AJ5" s="74">
        <v>2.5230000000000001</v>
      </c>
      <c r="AK5" s="74">
        <v>0.56999999999999995</v>
      </c>
      <c r="AL5" s="74" t="s">
        <v>307</v>
      </c>
      <c r="AM5" s="74" t="s">
        <v>305</v>
      </c>
      <c r="AN5" s="74" t="s">
        <v>308</v>
      </c>
      <c r="AO5" s="74">
        <v>8.9999999999999993E-3</v>
      </c>
      <c r="AP5" s="74">
        <v>2.3999999999999998E-3</v>
      </c>
      <c r="AQ5" s="74">
        <v>8.8999999999999996E-2</v>
      </c>
      <c r="AR5" s="74">
        <v>1.6299999999999999E-2</v>
      </c>
      <c r="AS5" s="74" t="s">
        <v>309</v>
      </c>
      <c r="AT5" s="74" t="s">
        <v>309</v>
      </c>
      <c r="AU5" s="74">
        <v>18.350000000000001</v>
      </c>
      <c r="AV5" s="74" t="s">
        <v>310</v>
      </c>
      <c r="AW5" s="74" t="s">
        <v>309</v>
      </c>
      <c r="AX5" s="74" t="s">
        <v>311</v>
      </c>
      <c r="AY5" s="74" t="s">
        <v>326</v>
      </c>
      <c r="AZ5" s="74">
        <v>3.6999999999999998E-2</v>
      </c>
      <c r="BA5" s="74" t="s">
        <v>312</v>
      </c>
      <c r="BB5" s="74">
        <v>2.2000000000000002</v>
      </c>
      <c r="BC5" s="74">
        <v>1.18E-2</v>
      </c>
      <c r="BD5" s="74">
        <v>11.22</v>
      </c>
      <c r="BE5" s="74" t="s">
        <v>309</v>
      </c>
      <c r="BF5" s="74" t="s">
        <v>309</v>
      </c>
      <c r="BG5" s="74">
        <v>43.21</v>
      </c>
      <c r="BH5" s="74" t="s">
        <v>309</v>
      </c>
      <c r="BI5" s="74">
        <v>0.11</v>
      </c>
      <c r="BJ5" s="74" t="s">
        <v>309</v>
      </c>
      <c r="BK5" s="74" t="s">
        <v>309</v>
      </c>
      <c r="BL5" s="74" t="s">
        <v>313</v>
      </c>
      <c r="BM5" s="74">
        <v>11.8</v>
      </c>
      <c r="BN5" s="74" t="s">
        <v>309</v>
      </c>
      <c r="BO5" s="74">
        <v>0.12839999999999999</v>
      </c>
      <c r="BP5" s="74" t="s">
        <v>314</v>
      </c>
      <c r="BQ5" s="74" t="s">
        <v>309</v>
      </c>
      <c r="BR5" s="74" t="s">
        <v>309</v>
      </c>
      <c r="BS5" s="74">
        <v>2.2000000000000001E-3</v>
      </c>
      <c r="BT5" s="74" t="s">
        <v>322</v>
      </c>
      <c r="BU5" s="74" t="s">
        <v>308</v>
      </c>
      <c r="BV5" s="74">
        <v>2.8000000000000001E-2</v>
      </c>
      <c r="BW5" s="74">
        <v>2.3999999999999998E-3</v>
      </c>
      <c r="BX5" s="74">
        <v>8.8999999999999996E-2</v>
      </c>
      <c r="BY5" s="74">
        <v>1.6299999999999999E-2</v>
      </c>
      <c r="BZ5" s="74" t="s">
        <v>309</v>
      </c>
      <c r="CA5" s="74" t="s">
        <v>309</v>
      </c>
      <c r="CB5" s="74">
        <v>18.350000000000001</v>
      </c>
      <c r="CC5" s="74" t="s">
        <v>310</v>
      </c>
      <c r="CD5" s="74" t="s">
        <v>309</v>
      </c>
      <c r="CE5" s="74" t="s">
        <v>311</v>
      </c>
      <c r="CF5" s="74">
        <v>4.0000000000000002E-4</v>
      </c>
      <c r="CG5" s="74">
        <v>3.6999999999999998E-2</v>
      </c>
      <c r="CH5" s="74" t="s">
        <v>312</v>
      </c>
      <c r="CI5" s="74">
        <v>2.21</v>
      </c>
      <c r="CJ5" s="74">
        <v>1.23E-2</v>
      </c>
      <c r="CK5" s="74">
        <v>11.23</v>
      </c>
      <c r="CL5" s="74" t="s">
        <v>309</v>
      </c>
      <c r="CM5" s="74" t="s">
        <v>309</v>
      </c>
      <c r="CN5" s="74">
        <v>43.38</v>
      </c>
      <c r="CO5" s="74" t="s">
        <v>309</v>
      </c>
      <c r="CP5" s="74">
        <v>0.16</v>
      </c>
      <c r="CQ5" s="74" t="s">
        <v>309</v>
      </c>
      <c r="CR5" s="74" t="s">
        <v>309</v>
      </c>
      <c r="CS5" s="74" t="s">
        <v>313</v>
      </c>
      <c r="CT5" s="74">
        <v>12.2</v>
      </c>
      <c r="CU5" s="74" t="s">
        <v>309</v>
      </c>
      <c r="CV5" s="74">
        <v>0.12839999999999999</v>
      </c>
      <c r="CW5" s="74">
        <v>1.2999999999999999E-3</v>
      </c>
      <c r="CX5" s="74" t="s">
        <v>309</v>
      </c>
      <c r="CY5" s="74" t="s">
        <v>309</v>
      </c>
      <c r="CZ5" s="74">
        <v>2.7000000000000001E-3</v>
      </c>
      <c r="DA5" s="74">
        <v>1.2999999999999999E-2</v>
      </c>
    </row>
    <row r="6" spans="1:105" s="1" customFormat="1" ht="14.4" x14ac:dyDescent="0.55000000000000004">
      <c r="A6" s="7" t="s">
        <v>182</v>
      </c>
      <c r="B6" s="7" t="s">
        <v>80</v>
      </c>
      <c r="C6" s="7" t="s">
        <v>654</v>
      </c>
      <c r="D6" s="7"/>
      <c r="E6" s="4">
        <v>555895</v>
      </c>
      <c r="F6" s="4">
        <v>9579589</v>
      </c>
      <c r="G6" s="4">
        <v>32</v>
      </c>
      <c r="H6" s="5">
        <v>43627</v>
      </c>
      <c r="I6" s="4" t="s">
        <v>74</v>
      </c>
      <c r="J6" s="4" t="s">
        <v>80</v>
      </c>
      <c r="K6" s="4" t="s">
        <v>117</v>
      </c>
      <c r="L6" s="78" t="s">
        <v>119</v>
      </c>
      <c r="M6" s="4" t="s">
        <v>47</v>
      </c>
      <c r="N6" s="4" t="s">
        <v>108</v>
      </c>
      <c r="O6" s="4" t="s">
        <v>51</v>
      </c>
      <c r="P6" s="8">
        <v>28.4</v>
      </c>
      <c r="Q6" s="9">
        <v>7.99</v>
      </c>
      <c r="R6" s="8">
        <v>-71.8</v>
      </c>
      <c r="S6" s="8">
        <v>345.5</v>
      </c>
      <c r="T6" s="9">
        <v>197.8</v>
      </c>
      <c r="U6" s="9">
        <v>97.42</v>
      </c>
      <c r="V6" s="10">
        <v>0.14699999999999999</v>
      </c>
      <c r="W6" s="4">
        <v>5.056</v>
      </c>
      <c r="X6" s="9">
        <v>7.87</v>
      </c>
      <c r="Y6" s="8">
        <v>101.5</v>
      </c>
      <c r="Z6" s="29" t="s">
        <v>88</v>
      </c>
      <c r="AA6" s="76">
        <v>50.1</v>
      </c>
      <c r="AB6" s="76">
        <v>61.1</v>
      </c>
      <c r="AC6" s="75" t="s">
        <v>304</v>
      </c>
      <c r="AD6" s="74">
        <v>3.3</v>
      </c>
      <c r="AE6" s="74" t="s">
        <v>305</v>
      </c>
      <c r="AF6" s="74">
        <v>8.3000000000000004E-2</v>
      </c>
      <c r="AG6" s="74">
        <v>30.97</v>
      </c>
      <c r="AH6" s="74" t="s">
        <v>306</v>
      </c>
      <c r="AI6" s="74" t="s">
        <v>305</v>
      </c>
      <c r="AJ6" s="74">
        <v>7.2469999999999999</v>
      </c>
      <c r="AK6" s="74">
        <v>1.637</v>
      </c>
      <c r="AL6" s="74" t="s">
        <v>307</v>
      </c>
      <c r="AM6" s="74" t="s">
        <v>305</v>
      </c>
      <c r="AN6" s="74">
        <v>2.2000000000000001E-4</v>
      </c>
      <c r="AO6" s="74">
        <v>2.7E-2</v>
      </c>
      <c r="AP6" s="74">
        <v>5.4899999999999997E-2</v>
      </c>
      <c r="AQ6" s="74">
        <v>6.5000000000000002E-2</v>
      </c>
      <c r="AR6" s="74">
        <v>7.9600000000000004E-2</v>
      </c>
      <c r="AS6" s="74" t="s">
        <v>309</v>
      </c>
      <c r="AT6" s="74" t="s">
        <v>309</v>
      </c>
      <c r="AU6" s="74">
        <v>19.600000000000001</v>
      </c>
      <c r="AV6" s="74">
        <v>5.1000000000000004E-4</v>
      </c>
      <c r="AW6" s="74">
        <v>2.2000000000000001E-3</v>
      </c>
      <c r="AX6" s="74" t="s">
        <v>311</v>
      </c>
      <c r="AY6" s="74">
        <v>1.9800000000000002E-2</v>
      </c>
      <c r="AZ6" s="74">
        <v>0.14599999999999999</v>
      </c>
      <c r="BA6" s="74">
        <v>6.4000000000000005E-4</v>
      </c>
      <c r="BB6" s="74">
        <v>1.59</v>
      </c>
      <c r="BC6" s="74">
        <v>4.7999999999999996E-3</v>
      </c>
      <c r="BD6" s="74">
        <v>3.3639999999999999</v>
      </c>
      <c r="BE6" s="74">
        <v>9.0800000000000006E-2</v>
      </c>
      <c r="BF6" s="74" t="s">
        <v>309</v>
      </c>
      <c r="BG6" s="74">
        <v>11.47</v>
      </c>
      <c r="BH6" s="74">
        <v>8.0000000000000004E-4</v>
      </c>
      <c r="BI6" s="74" t="s">
        <v>321</v>
      </c>
      <c r="BJ6" s="74">
        <v>3.2000000000000002E-3</v>
      </c>
      <c r="BK6" s="74">
        <v>1.6400000000000001E-2</v>
      </c>
      <c r="BL6" s="74" t="s">
        <v>313</v>
      </c>
      <c r="BM6" s="74">
        <v>8.9</v>
      </c>
      <c r="BN6" s="74" t="s">
        <v>309</v>
      </c>
      <c r="BO6" s="74">
        <v>6.54E-2</v>
      </c>
      <c r="BP6" s="74" t="s">
        <v>314</v>
      </c>
      <c r="BQ6" s="74" t="s">
        <v>309</v>
      </c>
      <c r="BR6" s="74" t="s">
        <v>309</v>
      </c>
      <c r="BS6" s="74">
        <v>1E-3</v>
      </c>
      <c r="BT6" s="74">
        <v>3.3000000000000002E-2</v>
      </c>
      <c r="BU6" s="74">
        <v>6.4799999999999996E-3</v>
      </c>
      <c r="BV6" s="74">
        <v>6.3330000000000002</v>
      </c>
      <c r="BW6" s="74">
        <v>0.37709999999999999</v>
      </c>
      <c r="BX6" s="74">
        <v>6.5000000000000002E-2</v>
      </c>
      <c r="BY6" s="74">
        <v>8.3000000000000004E-2</v>
      </c>
      <c r="BZ6" s="74" t="s">
        <v>309</v>
      </c>
      <c r="CA6" s="74">
        <v>7.0000000000000001E-3</v>
      </c>
      <c r="CB6" s="74">
        <v>21.83</v>
      </c>
      <c r="CC6" s="74">
        <v>4.4900000000000001E-3</v>
      </c>
      <c r="CD6" s="74">
        <v>6.8999999999999999E-3</v>
      </c>
      <c r="CE6" s="74">
        <v>1.06E-2</v>
      </c>
      <c r="CF6" s="74">
        <v>0.58130000000000004</v>
      </c>
      <c r="CG6" s="74">
        <v>13.79</v>
      </c>
      <c r="CH6" s="74">
        <v>5.0000000000000001E-3</v>
      </c>
      <c r="CI6" s="74">
        <v>3.65</v>
      </c>
      <c r="CJ6" s="74">
        <v>1.1299999999999999E-2</v>
      </c>
      <c r="CK6" s="74">
        <v>7.2489999999999997</v>
      </c>
      <c r="CL6" s="74">
        <v>0.6875</v>
      </c>
      <c r="CM6" s="74" t="s">
        <v>309</v>
      </c>
      <c r="CN6" s="74">
        <v>11.63</v>
      </c>
      <c r="CO6" s="74">
        <v>6.0000000000000001E-3</v>
      </c>
      <c r="CP6" s="74">
        <v>0.17</v>
      </c>
      <c r="CQ6" s="74">
        <v>0.4662</v>
      </c>
      <c r="CR6" s="74">
        <v>2.9700000000000001E-2</v>
      </c>
      <c r="CS6" s="74" t="s">
        <v>313</v>
      </c>
      <c r="CT6" s="74">
        <v>17.399999999999999</v>
      </c>
      <c r="CU6" s="74" t="s">
        <v>309</v>
      </c>
      <c r="CV6" s="74">
        <v>7.46E-2</v>
      </c>
      <c r="CW6" s="74">
        <v>0.10970000000000001</v>
      </c>
      <c r="CX6" s="74" t="s">
        <v>309</v>
      </c>
      <c r="CY6" s="74">
        <v>2.9999999999999997E-4</v>
      </c>
      <c r="CZ6" s="74">
        <v>2.2200000000000001E-2</v>
      </c>
      <c r="DA6" s="74">
        <v>0.45200000000000001</v>
      </c>
    </row>
    <row r="7" spans="1:105" s="1" customFormat="1" ht="14.4" x14ac:dyDescent="0.55000000000000004">
      <c r="A7" s="7" t="s">
        <v>183</v>
      </c>
      <c r="B7" s="7" t="s">
        <v>80</v>
      </c>
      <c r="C7" s="159" t="s">
        <v>643</v>
      </c>
      <c r="D7" s="7" t="s">
        <v>644</v>
      </c>
      <c r="E7" s="4">
        <v>560304</v>
      </c>
      <c r="F7" s="4">
        <v>9583395</v>
      </c>
      <c r="G7" s="4">
        <v>16</v>
      </c>
      <c r="H7" s="5">
        <v>43627</v>
      </c>
      <c r="I7" s="4" t="s">
        <v>74</v>
      </c>
      <c r="J7" s="4" t="s">
        <v>80</v>
      </c>
      <c r="K7" s="4" t="s">
        <v>117</v>
      </c>
      <c r="L7" s="78" t="s">
        <v>122</v>
      </c>
      <c r="M7" s="4" t="s">
        <v>47</v>
      </c>
      <c r="N7" s="4" t="s">
        <v>108</v>
      </c>
      <c r="O7" s="4" t="s">
        <v>51</v>
      </c>
      <c r="P7" s="8">
        <v>27.9</v>
      </c>
      <c r="Q7" s="9">
        <v>8.08</v>
      </c>
      <c r="R7" s="8">
        <v>-77.3</v>
      </c>
      <c r="S7" s="8">
        <v>346.7</v>
      </c>
      <c r="T7" s="9">
        <v>170.1</v>
      </c>
      <c r="U7" s="9">
        <v>83.83</v>
      </c>
      <c r="V7" s="10">
        <v>0.13400000000000001</v>
      </c>
      <c r="W7" s="4">
        <v>5.88</v>
      </c>
      <c r="X7" s="9">
        <v>7.88</v>
      </c>
      <c r="Y7" s="8">
        <v>101.3</v>
      </c>
      <c r="Z7" s="29" t="s">
        <v>88</v>
      </c>
      <c r="AA7" s="76">
        <v>54.6</v>
      </c>
      <c r="AB7" s="76">
        <v>66.599999999999994</v>
      </c>
      <c r="AC7" s="75" t="s">
        <v>304</v>
      </c>
      <c r="AD7" s="74">
        <v>3.3769999999999998</v>
      </c>
      <c r="AE7" s="74" t="s">
        <v>305</v>
      </c>
      <c r="AF7" s="74">
        <v>7.8E-2</v>
      </c>
      <c r="AG7" s="74">
        <v>22.42</v>
      </c>
      <c r="AH7" s="74" t="s">
        <v>306</v>
      </c>
      <c r="AI7" s="74" t="s">
        <v>305</v>
      </c>
      <c r="AJ7" s="74">
        <v>2.2959999999999998</v>
      </c>
      <c r="AK7" s="74">
        <v>0.51900000000000002</v>
      </c>
      <c r="AL7" s="74" t="s">
        <v>307</v>
      </c>
      <c r="AM7" s="74" t="s">
        <v>305</v>
      </c>
      <c r="AN7" s="74" t="s">
        <v>308</v>
      </c>
      <c r="AO7" s="74">
        <v>4.2000000000000003E-2</v>
      </c>
      <c r="AP7" s="74">
        <v>3.9E-2</v>
      </c>
      <c r="AQ7" s="74">
        <v>4.3999999999999997E-2</v>
      </c>
      <c r="AR7" s="74">
        <v>2.8899999999999999E-2</v>
      </c>
      <c r="AS7" s="74" t="s">
        <v>309</v>
      </c>
      <c r="AT7" s="74" t="s">
        <v>309</v>
      </c>
      <c r="AU7" s="74">
        <v>16.54</v>
      </c>
      <c r="AV7" s="74">
        <v>1.9000000000000001E-4</v>
      </c>
      <c r="AW7" s="74">
        <v>6.9999999999999999E-4</v>
      </c>
      <c r="AX7" s="74" t="s">
        <v>311</v>
      </c>
      <c r="AY7" s="74">
        <v>2.0400000000000001E-2</v>
      </c>
      <c r="AZ7" s="74">
        <v>6.7000000000000004E-2</v>
      </c>
      <c r="BA7" s="74" t="s">
        <v>312</v>
      </c>
      <c r="BB7" s="74">
        <v>1.31</v>
      </c>
      <c r="BC7" s="74">
        <v>3.3999999999999998E-3</v>
      </c>
      <c r="BD7" s="74">
        <v>2.9039999999999999</v>
      </c>
      <c r="BE7" s="74">
        <v>3.5400000000000001E-2</v>
      </c>
      <c r="BF7" s="74" t="s">
        <v>309</v>
      </c>
      <c r="BG7" s="74">
        <v>7.96</v>
      </c>
      <c r="BH7" s="74" t="s">
        <v>309</v>
      </c>
      <c r="BI7" s="74">
        <v>7.0000000000000007E-2</v>
      </c>
      <c r="BJ7" s="74">
        <v>7.0000000000000001E-3</v>
      </c>
      <c r="BK7" s="74">
        <v>7.6E-3</v>
      </c>
      <c r="BL7" s="74" t="s">
        <v>313</v>
      </c>
      <c r="BM7" s="74">
        <v>8</v>
      </c>
      <c r="BN7" s="74" t="s">
        <v>309</v>
      </c>
      <c r="BO7" s="74">
        <v>5.7299999999999997E-2</v>
      </c>
      <c r="BP7" s="74" t="s">
        <v>314</v>
      </c>
      <c r="BQ7" s="74" t="s">
        <v>309</v>
      </c>
      <c r="BR7" s="74" t="s">
        <v>309</v>
      </c>
      <c r="BS7" s="74">
        <v>8.9999999999999998E-4</v>
      </c>
      <c r="BT7" s="74" t="s">
        <v>322</v>
      </c>
      <c r="BU7" s="74">
        <v>1.4400000000000001E-3</v>
      </c>
      <c r="BV7" s="74">
        <v>2.0049999999999999</v>
      </c>
      <c r="BW7" s="74">
        <v>9.5699999999999993E-2</v>
      </c>
      <c r="BX7" s="74">
        <v>4.7E-2</v>
      </c>
      <c r="BY7" s="74">
        <v>4.3700000000000003E-2</v>
      </c>
      <c r="BZ7" s="74" t="s">
        <v>309</v>
      </c>
      <c r="CA7" s="74">
        <v>2.3E-3</v>
      </c>
      <c r="CB7" s="74">
        <v>16.62</v>
      </c>
      <c r="CC7" s="74">
        <v>1.5399999999999999E-3</v>
      </c>
      <c r="CD7" s="74">
        <v>2.3E-3</v>
      </c>
      <c r="CE7" s="74">
        <v>3.3E-3</v>
      </c>
      <c r="CF7" s="74">
        <v>0.14729999999999999</v>
      </c>
      <c r="CG7" s="74">
        <v>3.91</v>
      </c>
      <c r="CH7" s="74">
        <v>9.7000000000000005E-4</v>
      </c>
      <c r="CI7" s="74">
        <v>1.93</v>
      </c>
      <c r="CJ7" s="74">
        <v>5.7999999999999996E-3</v>
      </c>
      <c r="CK7" s="74">
        <v>3.63</v>
      </c>
      <c r="CL7" s="74">
        <v>0.21360000000000001</v>
      </c>
      <c r="CM7" s="74" t="s">
        <v>309</v>
      </c>
      <c r="CN7" s="74">
        <v>7.96</v>
      </c>
      <c r="CO7" s="74">
        <v>1.8E-3</v>
      </c>
      <c r="CP7" s="74">
        <v>0.12</v>
      </c>
      <c r="CQ7" s="74">
        <v>0.19769999999999999</v>
      </c>
      <c r="CR7" s="74">
        <v>1.21E-2</v>
      </c>
      <c r="CS7" s="74" t="s">
        <v>313</v>
      </c>
      <c r="CT7" s="74">
        <v>10.9</v>
      </c>
      <c r="CU7" s="74" t="s">
        <v>309</v>
      </c>
      <c r="CV7" s="74">
        <v>5.8799999999999998E-2</v>
      </c>
      <c r="CW7" s="74">
        <v>3.0599999999999999E-2</v>
      </c>
      <c r="CX7" s="74" t="s">
        <v>309</v>
      </c>
      <c r="CY7" s="74" t="s">
        <v>309</v>
      </c>
      <c r="CZ7" s="74">
        <v>7.0000000000000001E-3</v>
      </c>
      <c r="DA7" s="74">
        <v>0.16400000000000001</v>
      </c>
    </row>
    <row r="8" spans="1:105" s="1" customFormat="1" ht="14.4" x14ac:dyDescent="0.55000000000000004">
      <c r="A8" s="7" t="s">
        <v>185</v>
      </c>
      <c r="B8" s="4" t="s">
        <v>127</v>
      </c>
      <c r="C8" s="159" t="s">
        <v>642</v>
      </c>
      <c r="D8" s="4">
        <v>107</v>
      </c>
      <c r="E8" s="4">
        <v>566848</v>
      </c>
      <c r="F8" s="4">
        <v>9559779</v>
      </c>
      <c r="G8" s="4">
        <v>135</v>
      </c>
      <c r="H8" s="5">
        <v>43657</v>
      </c>
      <c r="I8" s="4" t="s">
        <v>74</v>
      </c>
      <c r="J8" s="4" t="s">
        <v>80</v>
      </c>
      <c r="K8" s="4" t="s">
        <v>117</v>
      </c>
      <c r="L8" s="78" t="s">
        <v>129</v>
      </c>
      <c r="M8" s="4" t="s">
        <v>47</v>
      </c>
      <c r="N8" s="4" t="s">
        <v>130</v>
      </c>
      <c r="O8" s="4" t="s">
        <v>76</v>
      </c>
      <c r="P8" s="8">
        <v>26.6</v>
      </c>
      <c r="Q8" s="9">
        <v>8.07</v>
      </c>
      <c r="R8" s="8">
        <v>-76.5</v>
      </c>
      <c r="S8" s="8">
        <v>306.10000000000002</v>
      </c>
      <c r="T8" s="9">
        <v>188.1</v>
      </c>
      <c r="U8" s="9">
        <v>92.66</v>
      </c>
      <c r="V8" s="10">
        <v>0.14199999999999999</v>
      </c>
      <c r="W8" s="4">
        <v>5.3170000000000002</v>
      </c>
      <c r="X8" s="9">
        <v>8.1199999999999992</v>
      </c>
      <c r="Y8" s="8">
        <v>102.9</v>
      </c>
      <c r="Z8" s="29" t="s">
        <v>88</v>
      </c>
      <c r="AA8" s="76">
        <v>54.4</v>
      </c>
      <c r="AB8" s="76">
        <v>66.3</v>
      </c>
      <c r="AC8" s="75" t="s">
        <v>304</v>
      </c>
      <c r="AD8" s="74">
        <v>2.577</v>
      </c>
      <c r="AE8" s="74" t="s">
        <v>305</v>
      </c>
      <c r="AF8" s="74">
        <v>8.1000000000000003E-2</v>
      </c>
      <c r="AG8" s="74">
        <v>29.09</v>
      </c>
      <c r="AH8" s="74" t="s">
        <v>306</v>
      </c>
      <c r="AI8" s="74" t="s">
        <v>305</v>
      </c>
      <c r="AJ8" s="74">
        <v>7.2569999999999997</v>
      </c>
      <c r="AK8" s="74">
        <v>1.639</v>
      </c>
      <c r="AL8" s="74" t="s">
        <v>307</v>
      </c>
      <c r="AM8" s="74" t="s">
        <v>305</v>
      </c>
      <c r="AN8" s="74">
        <v>6.0499999999999998E-3</v>
      </c>
      <c r="AO8" s="74">
        <v>2.5999999999999999E-2</v>
      </c>
      <c r="AP8" s="74">
        <v>4.7100000000000003E-2</v>
      </c>
      <c r="AQ8" s="74">
        <v>0.05</v>
      </c>
      <c r="AR8" s="74">
        <v>3.1E-2</v>
      </c>
      <c r="AS8" s="74" t="s">
        <v>309</v>
      </c>
      <c r="AT8" s="74" t="s">
        <v>309</v>
      </c>
      <c r="AU8" s="74">
        <v>17.64</v>
      </c>
      <c r="AV8" s="74">
        <v>2.1000000000000001E-4</v>
      </c>
      <c r="AW8" s="74">
        <v>3.0000000000000001E-3</v>
      </c>
      <c r="AX8" s="74" t="s">
        <v>311</v>
      </c>
      <c r="AY8" s="74">
        <v>0.35289999999999999</v>
      </c>
      <c r="AZ8" s="74">
        <v>0.06</v>
      </c>
      <c r="BA8" s="74">
        <v>5.0000000000000001E-4</v>
      </c>
      <c r="BB8" s="74">
        <v>1.27</v>
      </c>
      <c r="BC8" s="74">
        <v>3.8999999999999998E-3</v>
      </c>
      <c r="BD8" s="74">
        <v>2.9260000000000002</v>
      </c>
      <c r="BE8" s="74">
        <v>9.8799999999999999E-2</v>
      </c>
      <c r="BF8" s="74" t="s">
        <v>309</v>
      </c>
      <c r="BG8" s="74">
        <v>10.92</v>
      </c>
      <c r="BH8" s="74">
        <v>2E-3</v>
      </c>
      <c r="BI8" s="74" t="s">
        <v>321</v>
      </c>
      <c r="BJ8" s="74">
        <v>3.5000000000000001E-3</v>
      </c>
      <c r="BK8" s="74">
        <v>1.2200000000000001E-2</v>
      </c>
      <c r="BL8" s="74" t="s">
        <v>313</v>
      </c>
      <c r="BM8" s="74">
        <v>8</v>
      </c>
      <c r="BN8" s="74" t="s">
        <v>309</v>
      </c>
      <c r="BO8" s="74">
        <v>5.9900000000000002E-2</v>
      </c>
      <c r="BP8" s="74" t="s">
        <v>314</v>
      </c>
      <c r="BQ8" s="74" t="s">
        <v>309</v>
      </c>
      <c r="BR8" s="74" t="s">
        <v>309</v>
      </c>
      <c r="BS8" s="74">
        <v>8.0000000000000004E-4</v>
      </c>
      <c r="BT8" s="74" t="s">
        <v>322</v>
      </c>
      <c r="BU8" s="74">
        <v>1.358E-2</v>
      </c>
      <c r="BV8" s="74">
        <v>7.3739999999999997</v>
      </c>
      <c r="BW8" s="74">
        <v>0.37519999999999998</v>
      </c>
      <c r="BX8" s="74">
        <v>5.2999999999999999E-2</v>
      </c>
      <c r="BY8" s="74">
        <v>9.5500000000000002E-2</v>
      </c>
      <c r="BZ8" s="74" t="s">
        <v>309</v>
      </c>
      <c r="CA8" s="74">
        <v>7.4999999999999997E-3</v>
      </c>
      <c r="CB8" s="74">
        <v>22.41</v>
      </c>
      <c r="CC8" s="74">
        <v>7.9900000000000006E-3</v>
      </c>
      <c r="CD8" s="74">
        <v>9.1000000000000004E-3</v>
      </c>
      <c r="CE8" s="74">
        <v>1.2E-2</v>
      </c>
      <c r="CF8" s="74">
        <v>0.95469999999999999</v>
      </c>
      <c r="CG8" s="74">
        <v>17.46</v>
      </c>
      <c r="CH8" s="74">
        <v>5.4900000000000001E-3</v>
      </c>
      <c r="CI8" s="74">
        <v>3.81</v>
      </c>
      <c r="CJ8" s="74">
        <v>1.0699999999999999E-2</v>
      </c>
      <c r="CK8" s="74">
        <v>7.1349999999999998</v>
      </c>
      <c r="CL8" s="74">
        <v>0.97650000000000003</v>
      </c>
      <c r="CM8" s="74" t="s">
        <v>309</v>
      </c>
      <c r="CN8" s="74">
        <v>10.92</v>
      </c>
      <c r="CO8" s="74">
        <v>7.6E-3</v>
      </c>
      <c r="CP8" s="74">
        <v>0.18</v>
      </c>
      <c r="CQ8" s="74">
        <v>0.66</v>
      </c>
      <c r="CR8" s="74">
        <v>2.92E-2</v>
      </c>
      <c r="CS8" s="74">
        <v>9.1999999999999998E-3</v>
      </c>
      <c r="CT8" s="74">
        <v>16.5</v>
      </c>
      <c r="CU8" s="74" t="s">
        <v>309</v>
      </c>
      <c r="CV8" s="74">
        <v>7.2900000000000006E-2</v>
      </c>
      <c r="CW8" s="74">
        <v>9.6799999999999997E-2</v>
      </c>
      <c r="CX8" s="74">
        <v>2.9999999999999997E-4</v>
      </c>
      <c r="CY8" s="74" t="s">
        <v>309</v>
      </c>
      <c r="CZ8" s="74">
        <v>2.52E-2</v>
      </c>
      <c r="DA8" s="74">
        <v>0.79200000000000004</v>
      </c>
    </row>
    <row r="9" spans="1:105" s="1" customFormat="1" ht="14.4" x14ac:dyDescent="0.55000000000000004">
      <c r="A9" s="7" t="s">
        <v>186</v>
      </c>
      <c r="B9" s="4" t="s">
        <v>134</v>
      </c>
      <c r="C9" s="160" t="s">
        <v>640</v>
      </c>
      <c r="D9" s="4">
        <v>55</v>
      </c>
      <c r="E9" s="4">
        <v>566647</v>
      </c>
      <c r="F9" s="4">
        <v>9559873</v>
      </c>
      <c r="G9" s="4">
        <v>137</v>
      </c>
      <c r="H9" s="5">
        <v>43657</v>
      </c>
      <c r="I9" s="4" t="s">
        <v>74</v>
      </c>
      <c r="J9" s="4" t="s">
        <v>80</v>
      </c>
      <c r="K9" s="4" t="s">
        <v>117</v>
      </c>
      <c r="L9" s="78" t="s">
        <v>135</v>
      </c>
      <c r="M9" s="4" t="s">
        <v>47</v>
      </c>
      <c r="N9" s="4" t="s">
        <v>50</v>
      </c>
      <c r="O9" s="4" t="s">
        <v>51</v>
      </c>
      <c r="P9" s="8">
        <v>29</v>
      </c>
      <c r="Q9" s="9">
        <v>8.35</v>
      </c>
      <c r="R9" s="8">
        <v>-92.8</v>
      </c>
      <c r="S9" s="8">
        <v>304.8</v>
      </c>
      <c r="T9" s="9">
        <v>945.1</v>
      </c>
      <c r="U9" s="9">
        <v>463.6</v>
      </c>
      <c r="V9" s="10">
        <v>0.51600000000000001</v>
      </c>
      <c r="W9" s="4">
        <v>1.0580000000000001</v>
      </c>
      <c r="X9" s="9">
        <v>8.92</v>
      </c>
      <c r="Y9" s="8">
        <v>117.7</v>
      </c>
      <c r="Z9" s="29" t="s">
        <v>88</v>
      </c>
      <c r="AA9" s="76">
        <v>79.400000000000006</v>
      </c>
      <c r="AB9" s="76">
        <v>96.9</v>
      </c>
      <c r="AC9" s="75" t="s">
        <v>304</v>
      </c>
      <c r="AD9" s="74">
        <v>57.78</v>
      </c>
      <c r="AE9" s="74" t="s">
        <v>305</v>
      </c>
      <c r="AF9" s="74">
        <v>0.29699999999999999</v>
      </c>
      <c r="AG9" s="74">
        <v>288.2</v>
      </c>
      <c r="AH9" s="74" t="s">
        <v>306</v>
      </c>
      <c r="AI9" s="74" t="s">
        <v>305</v>
      </c>
      <c r="AJ9" s="74" t="s">
        <v>323</v>
      </c>
      <c r="AK9" s="74" t="s">
        <v>324</v>
      </c>
      <c r="AL9" s="74" t="s">
        <v>307</v>
      </c>
      <c r="AM9" s="74" t="s">
        <v>305</v>
      </c>
      <c r="AN9" s="74" t="s">
        <v>308</v>
      </c>
      <c r="AO9" s="74" t="s">
        <v>325</v>
      </c>
      <c r="AP9" s="74">
        <v>5.0000000000000001E-4</v>
      </c>
      <c r="AQ9" s="74">
        <v>0.152</v>
      </c>
      <c r="AR9" s="74">
        <v>7.5700000000000003E-2</v>
      </c>
      <c r="AS9" s="74" t="s">
        <v>309</v>
      </c>
      <c r="AT9" s="74" t="s">
        <v>309</v>
      </c>
      <c r="AU9" s="74">
        <v>72.239999999999995</v>
      </c>
      <c r="AV9" s="74" t="s">
        <v>310</v>
      </c>
      <c r="AW9" s="74" t="s">
        <v>309</v>
      </c>
      <c r="AX9" s="74" t="s">
        <v>311</v>
      </c>
      <c r="AY9" s="74">
        <v>5.0000000000000001E-4</v>
      </c>
      <c r="AZ9" s="74" t="s">
        <v>327</v>
      </c>
      <c r="BA9" s="74" t="s">
        <v>312</v>
      </c>
      <c r="BB9" s="74">
        <v>2.0299999999999998</v>
      </c>
      <c r="BC9" s="74">
        <v>3.1800000000000002E-2</v>
      </c>
      <c r="BD9" s="74">
        <v>23.6</v>
      </c>
      <c r="BE9" s="74">
        <v>3.0000000000000001E-3</v>
      </c>
      <c r="BF9" s="74" t="s">
        <v>309</v>
      </c>
      <c r="BG9" s="74">
        <v>75.819999999999993</v>
      </c>
      <c r="BH9" s="74" t="s">
        <v>309</v>
      </c>
      <c r="BI9" s="74" t="s">
        <v>321</v>
      </c>
      <c r="BJ9" s="74" t="s">
        <v>309</v>
      </c>
      <c r="BK9" s="74" t="s">
        <v>309</v>
      </c>
      <c r="BL9" s="74" t="s">
        <v>313</v>
      </c>
      <c r="BM9" s="74">
        <v>9.6999999999999993</v>
      </c>
      <c r="BN9" s="74" t="s">
        <v>309</v>
      </c>
      <c r="BO9" s="74">
        <v>0.61829999999999996</v>
      </c>
      <c r="BP9" s="74" t="s">
        <v>314</v>
      </c>
      <c r="BQ9" s="74" t="s">
        <v>309</v>
      </c>
      <c r="BR9" s="74">
        <v>5.0000000000000001E-4</v>
      </c>
      <c r="BS9" s="74">
        <v>1.6000000000000001E-3</v>
      </c>
      <c r="BT9" s="74" t="s">
        <v>322</v>
      </c>
      <c r="BU9" s="74" t="s">
        <v>308</v>
      </c>
      <c r="BV9" s="74">
        <v>1.2E-2</v>
      </c>
      <c r="BW9" s="74">
        <v>5.0000000000000001E-4</v>
      </c>
      <c r="BX9" s="74">
        <v>0.154</v>
      </c>
      <c r="BY9" s="74">
        <v>7.5700000000000003E-2</v>
      </c>
      <c r="BZ9" s="74" t="s">
        <v>309</v>
      </c>
      <c r="CA9" s="74" t="s">
        <v>309</v>
      </c>
      <c r="CB9" s="74">
        <v>74.349999999999994</v>
      </c>
      <c r="CC9" s="74" t="s">
        <v>310</v>
      </c>
      <c r="CD9" s="74" t="s">
        <v>309</v>
      </c>
      <c r="CE9" s="74" t="s">
        <v>311</v>
      </c>
      <c r="CF9" s="74">
        <v>5.9999999999999995E-4</v>
      </c>
      <c r="CG9" s="74">
        <v>4.4999999999999998E-2</v>
      </c>
      <c r="CH9" s="74" t="s">
        <v>312</v>
      </c>
      <c r="CI9" s="74">
        <v>2.09</v>
      </c>
      <c r="CJ9" s="74">
        <v>3.1800000000000002E-2</v>
      </c>
      <c r="CK9" s="74">
        <v>23.67</v>
      </c>
      <c r="CL9" s="74">
        <v>7.0000000000000001E-3</v>
      </c>
      <c r="CM9" s="74" t="s">
        <v>309</v>
      </c>
      <c r="CN9" s="74">
        <v>75.819999999999993</v>
      </c>
      <c r="CO9" s="74" t="s">
        <v>309</v>
      </c>
      <c r="CP9" s="74" t="s">
        <v>321</v>
      </c>
      <c r="CQ9" s="74" t="s">
        <v>309</v>
      </c>
      <c r="CR9" s="74" t="s">
        <v>309</v>
      </c>
      <c r="CS9" s="74" t="s">
        <v>313</v>
      </c>
      <c r="CT9" s="74">
        <v>9.9</v>
      </c>
      <c r="CU9" s="74" t="s">
        <v>309</v>
      </c>
      <c r="CV9" s="74">
        <v>0.61829999999999996</v>
      </c>
      <c r="CW9" s="74" t="s">
        <v>314</v>
      </c>
      <c r="CX9" s="74" t="s">
        <v>309</v>
      </c>
      <c r="CY9" s="74">
        <v>5.0000000000000001E-4</v>
      </c>
      <c r="CZ9" s="74">
        <v>1.6000000000000001E-3</v>
      </c>
      <c r="DA9" s="74">
        <v>1.4E-2</v>
      </c>
    </row>
    <row r="10" spans="1:105" s="1" customFormat="1" ht="18.75" customHeight="1" x14ac:dyDescent="0.55000000000000004">
      <c r="A10" s="7" t="s">
        <v>187</v>
      </c>
      <c r="B10" s="4" t="s">
        <v>112</v>
      </c>
      <c r="C10" s="159" t="s">
        <v>639</v>
      </c>
      <c r="D10" s="4">
        <v>155</v>
      </c>
      <c r="E10" s="4">
        <v>566759</v>
      </c>
      <c r="F10" s="4">
        <v>9560046</v>
      </c>
      <c r="G10" s="4">
        <v>130</v>
      </c>
      <c r="H10" s="5">
        <v>43657</v>
      </c>
      <c r="I10" s="4" t="s">
        <v>74</v>
      </c>
      <c r="J10" s="4" t="s">
        <v>80</v>
      </c>
      <c r="K10" s="4" t="s">
        <v>117</v>
      </c>
      <c r="L10" s="77" t="s">
        <v>138</v>
      </c>
      <c r="M10" s="4" t="s">
        <v>47</v>
      </c>
      <c r="N10" s="4" t="s">
        <v>130</v>
      </c>
      <c r="O10" s="4" t="s">
        <v>76</v>
      </c>
      <c r="P10" s="8">
        <v>28</v>
      </c>
      <c r="Q10" s="9">
        <v>8.08</v>
      </c>
      <c r="R10" s="8">
        <v>-77.2</v>
      </c>
      <c r="S10" s="8">
        <v>345.1</v>
      </c>
      <c r="T10" s="9">
        <v>197.9</v>
      </c>
      <c r="U10" s="9">
        <v>97.45</v>
      </c>
      <c r="V10" s="10">
        <v>0.14699999999999999</v>
      </c>
      <c r="W10" s="10">
        <v>5.0540000000000003</v>
      </c>
      <c r="X10" s="9">
        <v>7.85</v>
      </c>
      <c r="Y10" s="8">
        <v>101</v>
      </c>
      <c r="Z10" s="29" t="s">
        <v>88</v>
      </c>
      <c r="AA10" s="76">
        <v>57.4</v>
      </c>
      <c r="AB10" s="76">
        <v>70.099999999999994</v>
      </c>
      <c r="AC10" s="75" t="s">
        <v>304</v>
      </c>
      <c r="AD10" s="74">
        <v>2.8290000000000002</v>
      </c>
      <c r="AE10" s="74" t="s">
        <v>305</v>
      </c>
      <c r="AF10" s="74">
        <v>0.115</v>
      </c>
      <c r="AG10" s="74">
        <v>32.159999999999997</v>
      </c>
      <c r="AH10" s="74" t="s">
        <v>306</v>
      </c>
      <c r="AI10" s="74" t="s">
        <v>305</v>
      </c>
      <c r="AJ10" s="74">
        <v>8.1189999999999998</v>
      </c>
      <c r="AK10" s="74">
        <v>1.8340000000000001</v>
      </c>
      <c r="AL10" s="74">
        <v>8.2000000000000003E-2</v>
      </c>
      <c r="AM10" s="74">
        <v>2.5000000000000001E-2</v>
      </c>
      <c r="AN10" s="74">
        <v>6.0499999999999998E-3</v>
      </c>
      <c r="AO10" s="74">
        <v>2.5999999999999999E-2</v>
      </c>
      <c r="AP10" s="74">
        <v>5.7799999999999997E-2</v>
      </c>
      <c r="AQ10" s="74">
        <v>6.2E-2</v>
      </c>
      <c r="AR10" s="74">
        <v>8.6400000000000005E-2</v>
      </c>
      <c r="AS10" s="74" t="s">
        <v>309</v>
      </c>
      <c r="AT10" s="74" t="s">
        <v>309</v>
      </c>
      <c r="AU10" s="74">
        <v>19.36</v>
      </c>
      <c r="AV10" s="74">
        <v>5.6999999999999998E-4</v>
      </c>
      <c r="AW10" s="74">
        <v>3.3999999999999998E-3</v>
      </c>
      <c r="AX10" s="74" t="s">
        <v>311</v>
      </c>
      <c r="AY10" s="74">
        <v>0.36</v>
      </c>
      <c r="AZ10" s="74">
        <v>0.05</v>
      </c>
      <c r="BA10" s="74">
        <v>2.4000000000000001E-4</v>
      </c>
      <c r="BB10" s="74">
        <v>1.44</v>
      </c>
      <c r="BC10" s="74">
        <v>4.0000000000000001E-3</v>
      </c>
      <c r="BD10" s="74">
        <v>3.0880000000000001</v>
      </c>
      <c r="BE10" s="74">
        <v>0.12239999999999999</v>
      </c>
      <c r="BF10" s="74" t="s">
        <v>309</v>
      </c>
      <c r="BG10" s="74">
        <v>11.51</v>
      </c>
      <c r="BH10" s="74">
        <v>2.0999999999999999E-3</v>
      </c>
      <c r="BI10" s="74" t="s">
        <v>321</v>
      </c>
      <c r="BJ10" s="74">
        <v>2.3999999999999998E-3</v>
      </c>
      <c r="BK10" s="74">
        <v>1.4800000000000001E-2</v>
      </c>
      <c r="BL10" s="74" t="s">
        <v>313</v>
      </c>
      <c r="BM10" s="74">
        <v>7.8</v>
      </c>
      <c r="BN10" s="74" t="s">
        <v>309</v>
      </c>
      <c r="BO10" s="74">
        <v>6.4399999999999999E-2</v>
      </c>
      <c r="BP10" s="74" t="s">
        <v>314</v>
      </c>
      <c r="BQ10" s="74" t="s">
        <v>309</v>
      </c>
      <c r="BR10" s="74" t="s">
        <v>309</v>
      </c>
      <c r="BS10" s="74">
        <v>8.0000000000000004E-4</v>
      </c>
      <c r="BT10" s="74">
        <v>2.5999999999999999E-2</v>
      </c>
      <c r="BU10" s="74">
        <v>1.4500000000000001E-2</v>
      </c>
      <c r="BV10" s="74">
        <v>8.0920000000000005</v>
      </c>
      <c r="BW10" s="74">
        <v>0.4345</v>
      </c>
      <c r="BX10" s="74">
        <v>6.2E-2</v>
      </c>
      <c r="BY10" s="74">
        <v>0.1045</v>
      </c>
      <c r="BZ10" s="74" t="s">
        <v>309</v>
      </c>
      <c r="CA10" s="74">
        <v>8.0000000000000002E-3</v>
      </c>
      <c r="CB10" s="74">
        <v>24.34</v>
      </c>
      <c r="CC10" s="74">
        <v>9.5099999999999994E-3</v>
      </c>
      <c r="CD10" s="74">
        <v>1.0200000000000001E-2</v>
      </c>
      <c r="CE10" s="74">
        <v>1.3599999999999999E-2</v>
      </c>
      <c r="CF10" s="74">
        <v>1.0109999999999999</v>
      </c>
      <c r="CG10" s="74">
        <v>19.86</v>
      </c>
      <c r="CH10" s="74">
        <v>5.0600000000000003E-3</v>
      </c>
      <c r="CI10" s="74">
        <v>4.04</v>
      </c>
      <c r="CJ10" s="74">
        <v>1.21E-2</v>
      </c>
      <c r="CK10" s="74">
        <v>7.8090000000000002</v>
      </c>
      <c r="CL10" s="74">
        <v>1.07</v>
      </c>
      <c r="CM10" s="74" t="s">
        <v>309</v>
      </c>
      <c r="CN10" s="74">
        <v>11.51</v>
      </c>
      <c r="CO10" s="74">
        <v>7.9000000000000008E-3</v>
      </c>
      <c r="CP10" s="74">
        <v>0.21</v>
      </c>
      <c r="CQ10" s="74">
        <v>0.73360000000000003</v>
      </c>
      <c r="CR10" s="74">
        <v>3.3599999999999998E-2</v>
      </c>
      <c r="CS10" s="74">
        <v>1.0200000000000001E-2</v>
      </c>
      <c r="CT10" s="74">
        <v>18</v>
      </c>
      <c r="CU10" s="74">
        <v>2.9999999999999997E-4</v>
      </c>
      <c r="CV10" s="74">
        <v>7.51E-2</v>
      </c>
      <c r="CW10" s="74">
        <v>0.1114</v>
      </c>
      <c r="CX10" s="74">
        <v>2.9999999999999997E-4</v>
      </c>
      <c r="CY10" s="74" t="s">
        <v>309</v>
      </c>
      <c r="CZ10" s="74">
        <v>2.93E-2</v>
      </c>
      <c r="DA10" s="74">
        <v>0.91300000000000003</v>
      </c>
    </row>
    <row r="11" spans="1:105" s="1" customFormat="1" ht="14.4" x14ac:dyDescent="0.55000000000000004">
      <c r="A11" s="7" t="s">
        <v>189</v>
      </c>
      <c r="B11" s="4" t="s">
        <v>80</v>
      </c>
      <c r="C11" s="4" t="s">
        <v>655</v>
      </c>
      <c r="D11" s="4"/>
      <c r="E11" s="4">
        <v>560702</v>
      </c>
      <c r="F11" s="4">
        <v>9593094</v>
      </c>
      <c r="G11" s="4">
        <v>10</v>
      </c>
      <c r="H11" s="5">
        <v>43657</v>
      </c>
      <c r="I11" s="4" t="s">
        <v>74</v>
      </c>
      <c r="J11" s="4" t="s">
        <v>80</v>
      </c>
      <c r="K11" s="4" t="s">
        <v>117</v>
      </c>
      <c r="L11" s="78" t="s">
        <v>143</v>
      </c>
      <c r="M11" s="4" t="s">
        <v>47</v>
      </c>
      <c r="N11" s="4" t="s">
        <v>108</v>
      </c>
      <c r="O11" s="4" t="s">
        <v>51</v>
      </c>
      <c r="P11" s="8">
        <v>27.3</v>
      </c>
      <c r="Q11" s="9">
        <v>8.0500000000000007</v>
      </c>
      <c r="R11" s="8">
        <v>-74.900000000000006</v>
      </c>
      <c r="S11" s="8">
        <v>322.3</v>
      </c>
      <c r="T11" s="9">
        <v>212.9</v>
      </c>
      <c r="U11" s="9">
        <v>104.8</v>
      </c>
      <c r="V11" s="10">
        <v>0.154</v>
      </c>
      <c r="W11" s="4">
        <v>4.6959999999999997</v>
      </c>
      <c r="X11" s="9">
        <v>8.08</v>
      </c>
      <c r="Y11" s="8">
        <v>102.5</v>
      </c>
      <c r="Z11" s="29" t="s">
        <v>88</v>
      </c>
      <c r="AA11" s="76">
        <v>53.3</v>
      </c>
      <c r="AB11" s="76">
        <v>65</v>
      </c>
      <c r="AC11" s="75" t="s">
        <v>304</v>
      </c>
      <c r="AD11" s="74">
        <v>5.5469999999999997</v>
      </c>
      <c r="AE11" s="74" t="s">
        <v>305</v>
      </c>
      <c r="AF11" s="74">
        <v>0.10299999999999999</v>
      </c>
      <c r="AG11" s="74">
        <v>34.590000000000003</v>
      </c>
      <c r="AH11" s="74" t="s">
        <v>306</v>
      </c>
      <c r="AI11" s="74" t="s">
        <v>305</v>
      </c>
      <c r="AJ11" s="74">
        <v>6.7030000000000003</v>
      </c>
      <c r="AK11" s="74">
        <v>1.514</v>
      </c>
      <c r="AL11" s="74" t="s">
        <v>307</v>
      </c>
      <c r="AM11" s="74" t="s">
        <v>305</v>
      </c>
      <c r="AN11" s="74" t="s">
        <v>308</v>
      </c>
      <c r="AO11" s="74">
        <v>2.5999999999999999E-2</v>
      </c>
      <c r="AP11" s="74">
        <v>4.9399999999999999E-2</v>
      </c>
      <c r="AQ11" s="74">
        <v>5.8000000000000003E-2</v>
      </c>
      <c r="AR11" s="74">
        <v>3.6200000000000003E-2</v>
      </c>
      <c r="AS11" s="74" t="s">
        <v>309</v>
      </c>
      <c r="AT11" s="74" t="s">
        <v>309</v>
      </c>
      <c r="AU11" s="74">
        <v>20.88</v>
      </c>
      <c r="AV11" s="74">
        <v>2.5999999999999998E-4</v>
      </c>
      <c r="AW11" s="74">
        <v>1.6999999999999999E-3</v>
      </c>
      <c r="AX11" s="74" t="s">
        <v>311</v>
      </c>
      <c r="AY11" s="74">
        <v>1.5299999999999999E-2</v>
      </c>
      <c r="AZ11" s="74">
        <v>5.6000000000000001E-2</v>
      </c>
      <c r="BA11" s="74">
        <v>3.8000000000000002E-4</v>
      </c>
      <c r="BB11" s="74">
        <v>1.53</v>
      </c>
      <c r="BC11" s="74">
        <v>4.4999999999999997E-3</v>
      </c>
      <c r="BD11" s="74">
        <v>3.6179999999999999</v>
      </c>
      <c r="BE11" s="74">
        <v>5.8900000000000001E-2</v>
      </c>
      <c r="BF11" s="74" t="s">
        <v>309</v>
      </c>
      <c r="BG11" s="74">
        <v>12.78</v>
      </c>
      <c r="BH11" s="74">
        <v>5.0000000000000001E-4</v>
      </c>
      <c r="BI11" s="74" t="s">
        <v>321</v>
      </c>
      <c r="BJ11" s="74">
        <v>2.3999999999999998E-3</v>
      </c>
      <c r="BK11" s="74">
        <v>1.43E-2</v>
      </c>
      <c r="BL11" s="74" t="s">
        <v>313</v>
      </c>
      <c r="BM11" s="74">
        <v>8.8000000000000007</v>
      </c>
      <c r="BN11" s="74" t="s">
        <v>309</v>
      </c>
      <c r="BO11" s="74">
        <v>7.22E-2</v>
      </c>
      <c r="BP11" s="74" t="s">
        <v>314</v>
      </c>
      <c r="BQ11" s="74" t="s">
        <v>309</v>
      </c>
      <c r="BR11" s="74" t="s">
        <v>309</v>
      </c>
      <c r="BS11" s="74">
        <v>8.9999999999999998E-4</v>
      </c>
      <c r="BT11" s="74" t="s">
        <v>322</v>
      </c>
      <c r="BU11" s="74">
        <v>4.0099999999999997E-3</v>
      </c>
      <c r="BV11" s="74">
        <v>4.8460000000000001</v>
      </c>
      <c r="BW11" s="74">
        <v>0.25269999999999998</v>
      </c>
      <c r="BX11" s="74">
        <v>5.8000000000000003E-2</v>
      </c>
      <c r="BY11" s="74">
        <v>7.1499999999999994E-2</v>
      </c>
      <c r="BZ11" s="74" t="s">
        <v>309</v>
      </c>
      <c r="CA11" s="74">
        <v>4.7999999999999996E-3</v>
      </c>
      <c r="CB11" s="74">
        <v>20.88</v>
      </c>
      <c r="CC11" s="74">
        <v>3.16E-3</v>
      </c>
      <c r="CD11" s="74">
        <v>4.8999999999999998E-3</v>
      </c>
      <c r="CE11" s="74">
        <v>7.4999999999999997E-3</v>
      </c>
      <c r="CF11" s="74">
        <v>0.37569999999999998</v>
      </c>
      <c r="CG11" s="74">
        <v>10.039999999999999</v>
      </c>
      <c r="CH11" s="74">
        <v>3.62E-3</v>
      </c>
      <c r="CI11" s="74">
        <v>3.05</v>
      </c>
      <c r="CJ11" s="74">
        <v>9.1000000000000004E-3</v>
      </c>
      <c r="CK11" s="74">
        <v>6.23</v>
      </c>
      <c r="CL11" s="74">
        <v>0.51470000000000005</v>
      </c>
      <c r="CM11" s="74" t="s">
        <v>309</v>
      </c>
      <c r="CN11" s="74">
        <v>12.78</v>
      </c>
      <c r="CO11" s="74">
        <v>4.0000000000000001E-3</v>
      </c>
      <c r="CP11" s="74">
        <v>0.15</v>
      </c>
      <c r="CQ11" s="74">
        <v>0.34860000000000002</v>
      </c>
      <c r="CR11" s="74">
        <v>2.2800000000000001E-2</v>
      </c>
      <c r="CS11" s="74" t="s">
        <v>313</v>
      </c>
      <c r="CT11" s="74">
        <v>15.2</v>
      </c>
      <c r="CU11" s="74" t="s">
        <v>309</v>
      </c>
      <c r="CV11" s="74">
        <v>7.4200000000000002E-2</v>
      </c>
      <c r="CW11" s="74">
        <v>7.3899999999999993E-2</v>
      </c>
      <c r="CX11" s="74" t="s">
        <v>309</v>
      </c>
      <c r="CY11" s="74" t="s">
        <v>309</v>
      </c>
      <c r="CZ11" s="74">
        <v>1.67E-2</v>
      </c>
      <c r="DA11" s="74">
        <v>0.33</v>
      </c>
    </row>
    <row r="12" spans="1:105" s="1" customFormat="1" ht="14.4" x14ac:dyDescent="0.55000000000000004">
      <c r="A12" s="7" t="s">
        <v>190</v>
      </c>
      <c r="B12" s="4" t="s">
        <v>80</v>
      </c>
      <c r="C12" s="4" t="s">
        <v>656</v>
      </c>
      <c r="D12" s="4"/>
      <c r="E12" s="4">
        <v>562693</v>
      </c>
      <c r="F12" s="4">
        <v>9598504</v>
      </c>
      <c r="G12" s="4">
        <v>0</v>
      </c>
      <c r="H12" s="5">
        <v>43657</v>
      </c>
      <c r="I12" s="4" t="s">
        <v>74</v>
      </c>
      <c r="J12" s="4" t="s">
        <v>80</v>
      </c>
      <c r="K12" s="4" t="s">
        <v>117</v>
      </c>
      <c r="L12" s="78" t="s">
        <v>146</v>
      </c>
      <c r="M12" s="4" t="s">
        <v>47</v>
      </c>
      <c r="N12" s="4" t="s">
        <v>147</v>
      </c>
      <c r="O12" s="4" t="s">
        <v>51</v>
      </c>
      <c r="P12" s="8">
        <v>27.3</v>
      </c>
      <c r="Q12" s="9">
        <v>7.7</v>
      </c>
      <c r="R12" s="8">
        <v>-55.3</v>
      </c>
      <c r="S12" s="8">
        <v>337.1</v>
      </c>
      <c r="T12" s="9">
        <v>652.6</v>
      </c>
      <c r="U12" s="9">
        <v>320.3</v>
      </c>
      <c r="V12" s="10">
        <v>0.36799999999999999</v>
      </c>
      <c r="W12" s="4">
        <v>1.532</v>
      </c>
      <c r="X12" s="9">
        <v>7.6</v>
      </c>
      <c r="Y12" s="8">
        <v>95.6</v>
      </c>
      <c r="Z12" s="29" t="s">
        <v>88</v>
      </c>
      <c r="AA12" s="76">
        <v>66.8</v>
      </c>
      <c r="AB12" s="76">
        <v>81.5</v>
      </c>
      <c r="AC12" s="75" t="s">
        <v>304</v>
      </c>
      <c r="AD12" s="74">
        <v>94.13</v>
      </c>
      <c r="AE12" s="74" t="s">
        <v>305</v>
      </c>
      <c r="AF12" s="74">
        <v>0.1</v>
      </c>
      <c r="AG12" s="74">
        <v>60.41</v>
      </c>
      <c r="AH12" s="74" t="s">
        <v>306</v>
      </c>
      <c r="AI12" s="74" t="s">
        <v>305</v>
      </c>
      <c r="AJ12" s="74">
        <v>4.5990000000000002</v>
      </c>
      <c r="AK12" s="74">
        <v>1.0389999999999999</v>
      </c>
      <c r="AL12" s="74" t="s">
        <v>307</v>
      </c>
      <c r="AM12" s="74" t="s">
        <v>305</v>
      </c>
      <c r="AN12" s="74">
        <v>1.2999999999999999E-4</v>
      </c>
      <c r="AO12" s="74">
        <v>2.1999999999999999E-2</v>
      </c>
      <c r="AP12" s="74">
        <v>3.9300000000000002E-2</v>
      </c>
      <c r="AQ12" s="74">
        <v>0.106</v>
      </c>
      <c r="AR12" s="74">
        <v>4.6899999999999997E-2</v>
      </c>
      <c r="AS12" s="74" t="s">
        <v>309</v>
      </c>
      <c r="AT12" s="74" t="s">
        <v>309</v>
      </c>
      <c r="AU12" s="74">
        <v>44.28</v>
      </c>
      <c r="AV12" s="74">
        <v>3.5E-4</v>
      </c>
      <c r="AW12" s="74">
        <v>2E-3</v>
      </c>
      <c r="AX12" s="74" t="s">
        <v>311</v>
      </c>
      <c r="AY12" s="74">
        <v>1.9300000000000001E-2</v>
      </c>
      <c r="AZ12" s="74">
        <v>9.5000000000000001E-2</v>
      </c>
      <c r="BA12" s="74" t="s">
        <v>312</v>
      </c>
      <c r="BB12" s="74">
        <v>1.95</v>
      </c>
      <c r="BC12" s="74">
        <v>6.4000000000000003E-3</v>
      </c>
      <c r="BD12" s="74">
        <v>11.87</v>
      </c>
      <c r="BE12" s="74">
        <v>0.14829999999999999</v>
      </c>
      <c r="BF12" s="74" t="s">
        <v>309</v>
      </c>
      <c r="BG12" s="74">
        <v>57.76</v>
      </c>
      <c r="BH12" s="74">
        <v>5.0000000000000001E-4</v>
      </c>
      <c r="BI12" s="74" t="s">
        <v>321</v>
      </c>
      <c r="BJ12" s="74">
        <v>1.5E-3</v>
      </c>
      <c r="BK12" s="74">
        <v>1.29E-2</v>
      </c>
      <c r="BL12" s="74" t="s">
        <v>313</v>
      </c>
      <c r="BM12" s="74">
        <v>8.6999999999999993</v>
      </c>
      <c r="BN12" s="74" t="s">
        <v>309</v>
      </c>
      <c r="BO12" s="74">
        <v>0.22450000000000001</v>
      </c>
      <c r="BP12" s="74" t="s">
        <v>314</v>
      </c>
      <c r="BQ12" s="74" t="s">
        <v>309</v>
      </c>
      <c r="BR12" s="74" t="s">
        <v>309</v>
      </c>
      <c r="BS12" s="74">
        <v>1E-3</v>
      </c>
      <c r="BT12" s="74" t="s">
        <v>322</v>
      </c>
      <c r="BU12" s="74">
        <v>4.1200000000000004E-3</v>
      </c>
      <c r="BV12" s="74">
        <v>3.9510000000000001</v>
      </c>
      <c r="BW12" s="74">
        <v>0.16880000000000001</v>
      </c>
      <c r="BX12" s="74">
        <v>0.108</v>
      </c>
      <c r="BY12" s="74">
        <v>6.8699999999999997E-2</v>
      </c>
      <c r="BZ12" s="74" t="s">
        <v>309</v>
      </c>
      <c r="CA12" s="74">
        <v>4.0000000000000001E-3</v>
      </c>
      <c r="CB12" s="74">
        <v>44.28</v>
      </c>
      <c r="CC12" s="74">
        <v>2.1900000000000001E-3</v>
      </c>
      <c r="CD12" s="74">
        <v>4.3E-3</v>
      </c>
      <c r="CE12" s="74">
        <v>6.0000000000000001E-3</v>
      </c>
      <c r="CF12" s="74">
        <v>0.31419999999999998</v>
      </c>
      <c r="CG12" s="74">
        <v>7.4219999999999997</v>
      </c>
      <c r="CH12" s="74">
        <v>2.66E-3</v>
      </c>
      <c r="CI12" s="74">
        <v>3.07</v>
      </c>
      <c r="CJ12" s="74">
        <v>9.2999999999999992E-3</v>
      </c>
      <c r="CK12" s="74">
        <v>13.05</v>
      </c>
      <c r="CL12" s="74">
        <v>0.47049999999999997</v>
      </c>
      <c r="CM12" s="74" t="s">
        <v>309</v>
      </c>
      <c r="CN12" s="74">
        <v>57.76</v>
      </c>
      <c r="CO12" s="74">
        <v>2.8999999999999998E-3</v>
      </c>
      <c r="CP12" s="74">
        <v>0.12</v>
      </c>
      <c r="CQ12" s="74">
        <v>0.27389999999999998</v>
      </c>
      <c r="CR12" s="74">
        <v>2.07E-2</v>
      </c>
      <c r="CS12" s="74" t="s">
        <v>313</v>
      </c>
      <c r="CT12" s="74">
        <v>13.5</v>
      </c>
      <c r="CU12" s="74" t="s">
        <v>309</v>
      </c>
      <c r="CV12" s="74">
        <v>0.2291</v>
      </c>
      <c r="CW12" s="74">
        <v>6.6199999999999995E-2</v>
      </c>
      <c r="CX12" s="74" t="s">
        <v>309</v>
      </c>
      <c r="CY12" s="74">
        <v>2.9999999999999997E-4</v>
      </c>
      <c r="CZ12" s="74">
        <v>1.37E-2</v>
      </c>
      <c r="DA12" s="74">
        <v>0.25800000000000001</v>
      </c>
    </row>
    <row r="13" spans="1:105" s="1" customFormat="1" ht="21.75" customHeight="1" x14ac:dyDescent="0.55000000000000004">
      <c r="A13" s="7" t="s">
        <v>191</v>
      </c>
      <c r="B13" s="4" t="s">
        <v>127</v>
      </c>
      <c r="C13" s="159" t="s">
        <v>638</v>
      </c>
      <c r="D13" s="42" t="s">
        <v>641</v>
      </c>
      <c r="E13" s="4">
        <v>596800</v>
      </c>
      <c r="F13" s="4">
        <v>9570152</v>
      </c>
      <c r="G13" s="4">
        <v>255</v>
      </c>
      <c r="H13" s="5">
        <v>43688</v>
      </c>
      <c r="I13" s="4" t="s">
        <v>74</v>
      </c>
      <c r="J13" s="4" t="s">
        <v>112</v>
      </c>
      <c r="K13" s="4" t="s">
        <v>117</v>
      </c>
      <c r="L13" s="77" t="s">
        <v>152</v>
      </c>
      <c r="M13" s="4" t="s">
        <v>47</v>
      </c>
      <c r="N13" s="4" t="s">
        <v>130</v>
      </c>
      <c r="O13" s="4" t="s">
        <v>171</v>
      </c>
      <c r="P13" s="8">
        <v>27.8</v>
      </c>
      <c r="Q13" s="9">
        <v>7.89</v>
      </c>
      <c r="R13" s="8">
        <v>-66.400000000000006</v>
      </c>
      <c r="S13" s="8">
        <v>263.60000000000002</v>
      </c>
      <c r="T13" s="9">
        <v>199.3</v>
      </c>
      <c r="U13" s="9">
        <v>98.18</v>
      </c>
      <c r="V13" s="10">
        <v>0.14799999999999999</v>
      </c>
      <c r="W13" s="10">
        <v>5.016</v>
      </c>
      <c r="X13" s="9">
        <v>8.01</v>
      </c>
      <c r="Y13" s="8">
        <v>105.5</v>
      </c>
      <c r="Z13" s="29" t="s">
        <v>88</v>
      </c>
      <c r="AA13" s="76">
        <v>49.2</v>
      </c>
      <c r="AB13" s="76">
        <v>60</v>
      </c>
      <c r="AC13" s="75" t="s">
        <v>304</v>
      </c>
      <c r="AD13" s="74">
        <v>2.6269999999999998</v>
      </c>
      <c r="AE13" s="74" t="s">
        <v>305</v>
      </c>
      <c r="AF13" s="74">
        <v>7.1999999999999995E-2</v>
      </c>
      <c r="AG13" s="74">
        <v>33.770000000000003</v>
      </c>
      <c r="AH13" s="74" t="s">
        <v>306</v>
      </c>
      <c r="AI13" s="74" t="s">
        <v>305</v>
      </c>
      <c r="AJ13" s="74">
        <v>5.4509999999999996</v>
      </c>
      <c r="AK13" s="74">
        <v>1.2310000000000001</v>
      </c>
      <c r="AL13" s="74" t="s">
        <v>307</v>
      </c>
      <c r="AM13" s="74" t="s">
        <v>305</v>
      </c>
      <c r="AN13" s="74">
        <v>4.6499999999999996E-3</v>
      </c>
      <c r="AO13" s="74">
        <v>4.2000000000000003E-2</v>
      </c>
      <c r="AP13" s="74">
        <v>0.11070000000000001</v>
      </c>
      <c r="AQ13" s="74">
        <v>6.4000000000000001E-2</v>
      </c>
      <c r="AR13" s="74">
        <v>9.2399999999999996E-2</v>
      </c>
      <c r="AS13" s="74" t="s">
        <v>309</v>
      </c>
      <c r="AT13" s="74" t="s">
        <v>309</v>
      </c>
      <c r="AU13" s="74">
        <v>19.32</v>
      </c>
      <c r="AV13" s="74">
        <v>5.1000000000000004E-4</v>
      </c>
      <c r="AW13" s="74">
        <v>3.3E-3</v>
      </c>
      <c r="AX13" s="74" t="s">
        <v>311</v>
      </c>
      <c r="AY13" s="74">
        <v>0.55920000000000003</v>
      </c>
      <c r="AZ13" s="74">
        <v>0.11700000000000001</v>
      </c>
      <c r="BA13" s="74">
        <v>3.3E-4</v>
      </c>
      <c r="BB13" s="74">
        <v>1.65</v>
      </c>
      <c r="BC13" s="74">
        <v>4.7000000000000002E-3</v>
      </c>
      <c r="BD13" s="74">
        <v>3.157</v>
      </c>
      <c r="BE13" s="74">
        <v>0.1565</v>
      </c>
      <c r="BF13" s="74" t="s">
        <v>309</v>
      </c>
      <c r="BG13" s="74">
        <v>12.65</v>
      </c>
      <c r="BH13" s="74">
        <v>3.0000000000000001E-3</v>
      </c>
      <c r="BI13" s="74" t="s">
        <v>321</v>
      </c>
      <c r="BJ13" s="74">
        <v>3.8E-3</v>
      </c>
      <c r="BK13" s="74">
        <v>1.7299999999999999E-2</v>
      </c>
      <c r="BL13" s="74" t="s">
        <v>313</v>
      </c>
      <c r="BM13" s="74">
        <v>9.1999999999999993</v>
      </c>
      <c r="BN13" s="74" t="s">
        <v>309</v>
      </c>
      <c r="BO13" s="74">
        <v>6.08E-2</v>
      </c>
      <c r="BP13" s="74" t="s">
        <v>314</v>
      </c>
      <c r="BQ13" s="74" t="s">
        <v>309</v>
      </c>
      <c r="BR13" s="74" t="s">
        <v>309</v>
      </c>
      <c r="BS13" s="74">
        <v>8.9999999999999998E-4</v>
      </c>
      <c r="BT13" s="74">
        <v>3.7999999999999999E-2</v>
      </c>
      <c r="BU13" s="74">
        <v>1.222E-2</v>
      </c>
      <c r="BV13" s="74">
        <v>9.5129999999999999</v>
      </c>
      <c r="BW13" s="74">
        <v>0.81830000000000003</v>
      </c>
      <c r="BX13" s="74">
        <v>6.4000000000000001E-2</v>
      </c>
      <c r="BY13" s="74">
        <v>9.2399999999999996E-2</v>
      </c>
      <c r="BZ13" s="74" t="s">
        <v>309</v>
      </c>
      <c r="CA13" s="74">
        <v>1.24E-2</v>
      </c>
      <c r="CB13" s="74">
        <v>22.05</v>
      </c>
      <c r="CC13" s="74">
        <v>1.026E-2</v>
      </c>
      <c r="CD13" s="74">
        <v>1.11E-2</v>
      </c>
      <c r="CE13" s="74">
        <v>1.6E-2</v>
      </c>
      <c r="CF13" s="74">
        <v>1.089</v>
      </c>
      <c r="CG13" s="74">
        <v>25.09</v>
      </c>
      <c r="CH13" s="74">
        <v>6.5300000000000002E-3</v>
      </c>
      <c r="CI13" s="74">
        <v>3.95</v>
      </c>
      <c r="CJ13" s="74">
        <v>1.23E-2</v>
      </c>
      <c r="CK13" s="74">
        <v>8.4019999999999992</v>
      </c>
      <c r="CL13" s="74">
        <v>1.06</v>
      </c>
      <c r="CM13" s="74">
        <v>2.1000000000000001E-2</v>
      </c>
      <c r="CN13" s="74">
        <v>12.65</v>
      </c>
      <c r="CO13" s="74">
        <v>9.5999999999999992E-3</v>
      </c>
      <c r="CP13" s="74">
        <v>0.23</v>
      </c>
      <c r="CQ13" s="74">
        <v>0.79930000000000001</v>
      </c>
      <c r="CR13" s="74">
        <v>4.19E-2</v>
      </c>
      <c r="CS13" s="74" t="s">
        <v>313</v>
      </c>
      <c r="CT13" s="74">
        <v>22.6</v>
      </c>
      <c r="CU13" s="74">
        <v>4.0000000000000002E-4</v>
      </c>
      <c r="CV13" s="74">
        <v>7.0800000000000002E-2</v>
      </c>
      <c r="CW13" s="74">
        <v>0.23230000000000001</v>
      </c>
      <c r="CX13" s="74">
        <v>2.9999999999999997E-4</v>
      </c>
      <c r="CY13" s="74">
        <v>2.9999999999999997E-4</v>
      </c>
      <c r="CZ13" s="74">
        <v>3.6200000000000003E-2</v>
      </c>
      <c r="DA13" s="74">
        <v>0.98699999999999999</v>
      </c>
    </row>
    <row r="14" spans="1:105" s="4" customFormat="1" ht="14.4" x14ac:dyDescent="0.55000000000000004">
      <c r="A14" s="7" t="s">
        <v>193</v>
      </c>
      <c r="B14" s="4" t="s">
        <v>80</v>
      </c>
      <c r="C14" s="4" t="s">
        <v>652</v>
      </c>
      <c r="E14" s="4">
        <v>555748</v>
      </c>
      <c r="F14" s="4">
        <v>9609567</v>
      </c>
      <c r="G14" s="4">
        <v>10</v>
      </c>
      <c r="H14" s="5">
        <v>43719</v>
      </c>
      <c r="I14" s="4" t="s">
        <v>74</v>
      </c>
      <c r="J14" s="4" t="s">
        <v>80</v>
      </c>
      <c r="K14" s="4" t="s">
        <v>106</v>
      </c>
      <c r="L14" s="78" t="s">
        <v>155</v>
      </c>
      <c r="M14" s="4" t="s">
        <v>47</v>
      </c>
      <c r="N14" s="4" t="s">
        <v>67</v>
      </c>
      <c r="O14" s="4" t="s">
        <v>51</v>
      </c>
      <c r="P14" s="8">
        <v>28.6</v>
      </c>
      <c r="Q14" s="9">
        <v>7.82</v>
      </c>
      <c r="R14" s="8">
        <v>-62</v>
      </c>
      <c r="S14" s="8">
        <v>86.8</v>
      </c>
      <c r="T14" s="9">
        <v>9496.6</v>
      </c>
      <c r="U14" s="9">
        <v>4636</v>
      </c>
      <c r="V14" s="10">
        <v>5.3609999999999998</v>
      </c>
      <c r="W14" s="4">
        <v>105.3</v>
      </c>
      <c r="X14" s="9">
        <v>7.3</v>
      </c>
      <c r="Y14" s="8">
        <v>93</v>
      </c>
      <c r="Z14" s="29" t="s">
        <v>88</v>
      </c>
      <c r="AA14" s="76">
        <v>327</v>
      </c>
      <c r="AB14" s="76">
        <v>398.9</v>
      </c>
      <c r="AC14" s="75" t="s">
        <v>304</v>
      </c>
      <c r="AD14" s="74">
        <v>2719</v>
      </c>
      <c r="AE14" s="74">
        <v>4.2539999999999996</v>
      </c>
      <c r="AF14" s="74">
        <v>1.9419999999999999</v>
      </c>
      <c r="AG14" s="74">
        <v>351.6</v>
      </c>
      <c r="AH14" s="74" t="s">
        <v>306</v>
      </c>
      <c r="AI14" s="74" t="s">
        <v>305</v>
      </c>
      <c r="AJ14" s="74">
        <v>2.3340000000000001</v>
      </c>
      <c r="AK14" s="74">
        <v>0.52700000000000002</v>
      </c>
      <c r="AL14" s="74" t="s">
        <v>307</v>
      </c>
      <c r="AM14" s="74" t="s">
        <v>305</v>
      </c>
      <c r="AN14" s="74" t="s">
        <v>308</v>
      </c>
      <c r="AO14" s="74" t="s">
        <v>325</v>
      </c>
      <c r="AP14" s="74">
        <v>6.2600000000000003E-2</v>
      </c>
      <c r="AQ14" s="74">
        <v>0.66500000000000004</v>
      </c>
      <c r="AR14" s="74">
        <v>0.15429999999999999</v>
      </c>
      <c r="AS14" s="74" t="s">
        <v>309</v>
      </c>
      <c r="AT14" s="74" t="s">
        <v>309</v>
      </c>
      <c r="AU14" s="74">
        <v>124.9</v>
      </c>
      <c r="AV14" s="74">
        <v>2.0000000000000001E-4</v>
      </c>
      <c r="AW14" s="74">
        <v>5.9999999999999995E-4</v>
      </c>
      <c r="AX14" s="74" t="s">
        <v>311</v>
      </c>
      <c r="AY14" s="74">
        <v>4.1999999999999997E-3</v>
      </c>
      <c r="AZ14" s="74" t="s">
        <v>327</v>
      </c>
      <c r="BA14" s="74" t="s">
        <v>312</v>
      </c>
      <c r="BB14" s="74">
        <v>45.04</v>
      </c>
      <c r="BC14" s="74">
        <v>9.4999999999999998E-3</v>
      </c>
      <c r="BD14" s="74">
        <v>161.19999999999999</v>
      </c>
      <c r="BE14" s="74">
        <v>2.0409999999999999</v>
      </c>
      <c r="BF14" s="74" t="s">
        <v>309</v>
      </c>
      <c r="BG14" s="74">
        <v>1315</v>
      </c>
      <c r="BH14" s="74">
        <v>5.9999999999999995E-4</v>
      </c>
      <c r="BI14" s="74" t="s">
        <v>321</v>
      </c>
      <c r="BJ14" s="74" t="s">
        <v>309</v>
      </c>
      <c r="BK14" s="74">
        <v>1.6000000000000001E-3</v>
      </c>
      <c r="BL14" s="74" t="s">
        <v>313</v>
      </c>
      <c r="BM14" s="74">
        <v>9.1999999999999993</v>
      </c>
      <c r="BN14" s="74" t="s">
        <v>309</v>
      </c>
      <c r="BO14" s="74">
        <v>1.272</v>
      </c>
      <c r="BP14" s="74" t="s">
        <v>314</v>
      </c>
      <c r="BQ14" s="74" t="s">
        <v>309</v>
      </c>
      <c r="BR14" s="74">
        <v>6.9999999999999999E-4</v>
      </c>
      <c r="BS14" s="74">
        <v>2.3E-3</v>
      </c>
      <c r="BT14" s="74" t="s">
        <v>322</v>
      </c>
      <c r="BU14" s="74" t="s">
        <v>308</v>
      </c>
      <c r="BV14" s="74">
        <v>0.54400000000000004</v>
      </c>
      <c r="BW14" s="74">
        <v>7.9600000000000004E-2</v>
      </c>
      <c r="BX14" s="74">
        <v>0.77300000000000002</v>
      </c>
      <c r="BY14" s="74">
        <v>0.17499999999999999</v>
      </c>
      <c r="BZ14" s="74" t="s">
        <v>309</v>
      </c>
      <c r="CA14" s="74" t="s">
        <v>309</v>
      </c>
      <c r="CB14" s="74">
        <v>139.4</v>
      </c>
      <c r="CC14" s="74">
        <v>3.4000000000000002E-4</v>
      </c>
      <c r="CD14" s="74">
        <v>1.1000000000000001E-3</v>
      </c>
      <c r="CE14" s="74">
        <v>1.2999999999999999E-3</v>
      </c>
      <c r="CF14" s="74">
        <v>1.2999999999999999E-2</v>
      </c>
      <c r="CG14" s="74">
        <v>1.1890000000000001</v>
      </c>
      <c r="CH14" s="74" t="s">
        <v>312</v>
      </c>
      <c r="CI14" s="74">
        <v>50.35</v>
      </c>
      <c r="CJ14" s="74">
        <v>1.06E-2</v>
      </c>
      <c r="CK14" s="74">
        <v>178.3</v>
      </c>
      <c r="CL14" s="74">
        <v>2.4940000000000002</v>
      </c>
      <c r="CM14" s="74" t="s">
        <v>309</v>
      </c>
      <c r="CN14" s="74">
        <v>1459</v>
      </c>
      <c r="CO14" s="74">
        <v>1.1999999999999999E-3</v>
      </c>
      <c r="CP14" s="74">
        <v>0.24</v>
      </c>
      <c r="CQ14" s="74">
        <v>1.12E-2</v>
      </c>
      <c r="CR14" s="74">
        <v>2.2000000000000001E-3</v>
      </c>
      <c r="CS14" s="74" t="s">
        <v>313</v>
      </c>
      <c r="CT14" s="74">
        <v>11.6</v>
      </c>
      <c r="CU14" s="74" t="s">
        <v>309</v>
      </c>
      <c r="CV14" s="74">
        <v>1.3740000000000001</v>
      </c>
      <c r="CW14" s="74">
        <v>1.3100000000000001E-2</v>
      </c>
      <c r="CX14" s="74" t="s">
        <v>309</v>
      </c>
      <c r="CY14" s="74">
        <v>6.9999999999999999E-4</v>
      </c>
      <c r="CZ14" s="74">
        <v>5.0000000000000001E-3</v>
      </c>
      <c r="DA14" s="74">
        <v>2.5999999999999999E-2</v>
      </c>
    </row>
    <row r="15" spans="1:105" s="73" customFormat="1" ht="17.25" customHeight="1" x14ac:dyDescent="0.55000000000000004">
      <c r="A15" s="42" t="s">
        <v>194</v>
      </c>
      <c r="B15" s="4" t="s">
        <v>80</v>
      </c>
      <c r="C15" s="162" t="s">
        <v>650</v>
      </c>
      <c r="D15" s="43">
        <v>397</v>
      </c>
      <c r="E15" s="43">
        <v>559918</v>
      </c>
      <c r="F15" s="43">
        <v>9612498</v>
      </c>
      <c r="G15" s="43">
        <v>0</v>
      </c>
      <c r="H15" s="44">
        <v>43719</v>
      </c>
      <c r="I15" s="43" t="s">
        <v>74</v>
      </c>
      <c r="J15" s="43" t="s">
        <v>80</v>
      </c>
      <c r="K15" s="4" t="s">
        <v>106</v>
      </c>
      <c r="L15" s="77" t="s">
        <v>175</v>
      </c>
      <c r="M15" s="4" t="s">
        <v>47</v>
      </c>
      <c r="N15" s="43" t="s">
        <v>108</v>
      </c>
      <c r="O15" s="43" t="s">
        <v>51</v>
      </c>
      <c r="P15" s="48">
        <v>29.1</v>
      </c>
      <c r="Q15" s="49">
        <v>7.57</v>
      </c>
      <c r="R15" s="48">
        <v>-48</v>
      </c>
      <c r="S15" s="48">
        <v>162.9</v>
      </c>
      <c r="T15">
        <v>6993.01</v>
      </c>
      <c r="U15" s="49">
        <v>3496</v>
      </c>
      <c r="V15" s="50">
        <v>3.895</v>
      </c>
      <c r="W15" s="50">
        <v>0.14299999999999999</v>
      </c>
      <c r="X15" s="49">
        <v>6.34</v>
      </c>
      <c r="Y15" s="48">
        <v>82.1</v>
      </c>
      <c r="Z15" s="51" t="s">
        <v>88</v>
      </c>
      <c r="AA15" s="76">
        <v>83.8</v>
      </c>
      <c r="AB15" s="76">
        <v>102.2</v>
      </c>
      <c r="AC15" s="75" t="s">
        <v>304</v>
      </c>
      <c r="AD15" s="74">
        <v>2016</v>
      </c>
      <c r="AE15" s="74" t="s">
        <v>305</v>
      </c>
      <c r="AF15" s="74">
        <v>0.10100000000000001</v>
      </c>
      <c r="AG15" s="74">
        <v>334.3</v>
      </c>
      <c r="AH15" s="74" t="s">
        <v>306</v>
      </c>
      <c r="AI15" s="74" t="s">
        <v>305</v>
      </c>
      <c r="AJ15" s="74">
        <v>4.1189999999999998</v>
      </c>
      <c r="AK15" s="74">
        <v>0.93100000000000005</v>
      </c>
      <c r="AL15" s="74" t="s">
        <v>307</v>
      </c>
      <c r="AM15" s="74" t="s">
        <v>305</v>
      </c>
      <c r="AN15" s="74" t="s">
        <v>308</v>
      </c>
      <c r="AO15" s="74">
        <v>0.01</v>
      </c>
      <c r="AP15" s="74">
        <v>3.1600000000000003E-2</v>
      </c>
      <c r="AQ15" s="74">
        <v>0.63300000000000001</v>
      </c>
      <c r="AR15" s="74">
        <v>5.1400000000000001E-2</v>
      </c>
      <c r="AS15" s="74" t="s">
        <v>309</v>
      </c>
      <c r="AT15" s="74" t="s">
        <v>309</v>
      </c>
      <c r="AU15" s="74">
        <v>72.11</v>
      </c>
      <c r="AV15" s="74">
        <v>5.5999999999999995E-4</v>
      </c>
      <c r="AW15" s="74">
        <v>1.5E-3</v>
      </c>
      <c r="AX15" s="74" t="s">
        <v>311</v>
      </c>
      <c r="AY15" s="74">
        <v>9.9000000000000008E-3</v>
      </c>
      <c r="AZ15" s="74" t="s">
        <v>327</v>
      </c>
      <c r="BA15" s="74" t="s">
        <v>312</v>
      </c>
      <c r="BB15" s="74">
        <v>42</v>
      </c>
      <c r="BC15" s="74">
        <v>2.1899999999999999E-2</v>
      </c>
      <c r="BD15" s="74">
        <v>141.69999999999999</v>
      </c>
      <c r="BE15" s="74">
        <v>0.19919999999999999</v>
      </c>
      <c r="BF15" s="74" t="s">
        <v>309</v>
      </c>
      <c r="BG15" s="74">
        <v>1100</v>
      </c>
      <c r="BH15" s="74">
        <v>2.9999999999999997E-4</v>
      </c>
      <c r="BI15" s="74" t="s">
        <v>321</v>
      </c>
      <c r="BJ15" s="74">
        <v>4.0000000000000002E-4</v>
      </c>
      <c r="BK15" s="74">
        <v>1.3599999999999999E-2</v>
      </c>
      <c r="BL15" s="74" t="s">
        <v>313</v>
      </c>
      <c r="BM15" s="74">
        <v>9.1999999999999993</v>
      </c>
      <c r="BN15" s="74" t="s">
        <v>309</v>
      </c>
      <c r="BO15" s="74">
        <v>0.88990000000000002</v>
      </c>
      <c r="BP15" s="74" t="s">
        <v>314</v>
      </c>
      <c r="BQ15" s="74" t="s">
        <v>309</v>
      </c>
      <c r="BR15" s="74">
        <v>4.0000000000000002E-4</v>
      </c>
      <c r="BS15" s="74">
        <v>1.4E-3</v>
      </c>
      <c r="BT15" s="74" t="s">
        <v>322</v>
      </c>
      <c r="BU15" s="74">
        <v>4.4999999999999999E-4</v>
      </c>
      <c r="BV15" s="74">
        <v>0.76400000000000001</v>
      </c>
      <c r="BW15" s="74">
        <v>5.6000000000000001E-2</v>
      </c>
      <c r="BX15" s="74">
        <v>0.63300000000000001</v>
      </c>
      <c r="BY15" s="74">
        <v>5.1400000000000001E-2</v>
      </c>
      <c r="BZ15" s="74" t="s">
        <v>309</v>
      </c>
      <c r="CA15" s="74">
        <v>6.9999999999999999E-4</v>
      </c>
      <c r="CB15" s="74">
        <v>72.11</v>
      </c>
      <c r="CC15" s="74">
        <v>5.5999999999999995E-4</v>
      </c>
      <c r="CD15" s="74">
        <v>1.9E-3</v>
      </c>
      <c r="CE15" s="74">
        <v>1.2999999999999999E-3</v>
      </c>
      <c r="CF15" s="74">
        <v>3.9300000000000002E-2</v>
      </c>
      <c r="CG15" s="74">
        <v>1.3939999999999999</v>
      </c>
      <c r="CH15" s="74" t="s">
        <v>312</v>
      </c>
      <c r="CI15" s="74">
        <v>42</v>
      </c>
      <c r="CJ15" s="74">
        <v>2.1899999999999999E-2</v>
      </c>
      <c r="CK15" s="74">
        <v>141.69999999999999</v>
      </c>
      <c r="CL15" s="74">
        <v>0.26169999999999999</v>
      </c>
      <c r="CM15" s="74" t="s">
        <v>309</v>
      </c>
      <c r="CN15" s="74">
        <v>1100</v>
      </c>
      <c r="CO15" s="74">
        <v>5.9999999999999995E-4</v>
      </c>
      <c r="CP15" s="74">
        <v>0.12</v>
      </c>
      <c r="CQ15" s="74">
        <v>4.7E-2</v>
      </c>
      <c r="CR15" s="74">
        <v>1.5299999999999999E-2</v>
      </c>
      <c r="CS15" s="74" t="s">
        <v>313</v>
      </c>
      <c r="CT15" s="74">
        <v>11.4</v>
      </c>
      <c r="CU15" s="74" t="s">
        <v>309</v>
      </c>
      <c r="CV15" s="74">
        <v>0.88990000000000002</v>
      </c>
      <c r="CW15" s="74">
        <v>2.1999999999999999E-2</v>
      </c>
      <c r="CX15" s="74" t="s">
        <v>309</v>
      </c>
      <c r="CY15" s="74">
        <v>5.0000000000000001E-4</v>
      </c>
      <c r="CZ15" s="74">
        <v>4.7000000000000002E-3</v>
      </c>
      <c r="DA15" s="74">
        <v>5.0999999999999997E-2</v>
      </c>
    </row>
  </sheetData>
  <phoneticPr fontId="22" type="noConversion"/>
  <pageMargins left="0.23622047244094491" right="0.23622047244094491" top="0.35433070866141736" bottom="0.35433070866141736" header="0.31496062992125984" footer="0.31496062992125984"/>
  <pageSetup paperSize="9" scale="10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F15"/>
  <sheetViews>
    <sheetView topLeftCell="D1" workbookViewId="0">
      <selection activeCell="AH1" sqref="AH1:AH15"/>
    </sheetView>
  </sheetViews>
  <sheetFormatPr baseColWidth="10" defaultRowHeight="14.4" x14ac:dyDescent="0.55000000000000004"/>
  <cols>
    <col min="1" max="1" width="14" bestFit="1" customWidth="1"/>
    <col min="2" max="2" width="27.15625" bestFit="1" customWidth="1"/>
    <col min="3" max="3" width="22.68359375" bestFit="1" customWidth="1"/>
    <col min="4" max="4" width="20.83984375" bestFit="1" customWidth="1"/>
    <col min="5" max="5" width="16.83984375" bestFit="1" customWidth="1"/>
    <col min="6" max="6" width="17.26171875" bestFit="1" customWidth="1"/>
    <col min="7" max="7" width="17.15625" bestFit="1" customWidth="1"/>
    <col min="8" max="8" width="19.26171875" bestFit="1" customWidth="1"/>
    <col min="9" max="9" width="26.68359375" bestFit="1" customWidth="1"/>
    <col min="10" max="10" width="30.578125" bestFit="1" customWidth="1"/>
    <col min="11" max="11" width="24.83984375" bestFit="1" customWidth="1"/>
    <col min="12" max="12" width="30" bestFit="1" customWidth="1"/>
    <col min="13" max="13" width="24.41796875" bestFit="1" customWidth="1"/>
    <col min="14" max="14" width="29.578125" bestFit="1" customWidth="1"/>
    <col min="15" max="15" width="22.41796875" bestFit="1" customWidth="1"/>
    <col min="16" max="16" width="25.83984375" bestFit="1" customWidth="1"/>
    <col min="17" max="17" width="25.68359375" bestFit="1" customWidth="1"/>
    <col min="18" max="18" width="21" bestFit="1" customWidth="1"/>
    <col min="19" max="19" width="22.578125" bestFit="1" customWidth="1"/>
    <col min="20" max="20" width="24" bestFit="1" customWidth="1"/>
    <col min="21" max="21" width="24.83984375" bestFit="1" customWidth="1"/>
    <col min="22" max="22" width="23.26171875" bestFit="1" customWidth="1"/>
    <col min="23" max="23" width="24.83984375" bestFit="1" customWidth="1"/>
    <col min="24" max="24" width="25" bestFit="1" customWidth="1"/>
    <col min="25" max="25" width="23.578125" bestFit="1" customWidth="1"/>
    <col min="26" max="26" width="23.41796875" bestFit="1" customWidth="1"/>
    <col min="27" max="27" width="23.578125" bestFit="1" customWidth="1"/>
    <col min="28" max="28" width="26.15625" bestFit="1" customWidth="1"/>
    <col min="29" max="29" width="23.578125" bestFit="1" customWidth="1"/>
    <col min="30" max="30" width="21" bestFit="1" customWidth="1"/>
    <col min="31" max="31" width="27.26171875" bestFit="1" customWidth="1"/>
    <col min="32" max="32" width="29" bestFit="1" customWidth="1"/>
    <col min="33" max="33" width="28.578125" bestFit="1" customWidth="1"/>
    <col min="34" max="34" width="23.26171875" bestFit="1" customWidth="1"/>
    <col min="35" max="36" width="23.68359375" bestFit="1" customWidth="1"/>
    <col min="37" max="37" width="23.83984375" bestFit="1" customWidth="1"/>
    <col min="38" max="38" width="27.578125" bestFit="1" customWidth="1"/>
    <col min="39" max="39" width="24.68359375" bestFit="1" customWidth="1"/>
    <col min="40" max="40" width="22.68359375" bestFit="1" customWidth="1"/>
    <col min="41" max="41" width="23.83984375" bestFit="1" customWidth="1"/>
    <col min="42" max="42" width="25.68359375" bestFit="1" customWidth="1"/>
    <col min="43" max="43" width="23.578125" bestFit="1" customWidth="1"/>
    <col min="44" max="44" width="21.68359375" bestFit="1" customWidth="1"/>
    <col min="45" max="45" width="23" bestFit="1" customWidth="1"/>
    <col min="46" max="46" width="24.41796875" bestFit="1" customWidth="1"/>
    <col min="47" max="47" width="21.578125" bestFit="1" customWidth="1"/>
    <col min="48" max="48" width="23.83984375" bestFit="1" customWidth="1"/>
    <col min="49" max="50" width="23.68359375" bestFit="1" customWidth="1"/>
    <col min="51" max="51" width="28.15625" bestFit="1" customWidth="1"/>
    <col min="52" max="52" width="24.68359375" bestFit="1" customWidth="1"/>
    <col min="53" max="53" width="25.68359375" bestFit="1" customWidth="1"/>
    <col min="54" max="54" width="25.26171875" bestFit="1" customWidth="1"/>
    <col min="55" max="55" width="25.41796875" bestFit="1" customWidth="1"/>
    <col min="56" max="57" width="26" bestFit="1" customWidth="1"/>
    <col min="58" max="58" width="24.68359375" bestFit="1" customWidth="1"/>
    <col min="59" max="59" width="23.578125" bestFit="1" customWidth="1"/>
    <col min="60" max="60" width="28.26171875" bestFit="1" customWidth="1"/>
    <col min="61" max="61" width="25" bestFit="1" customWidth="1"/>
    <col min="62" max="62" width="25.83984375" bestFit="1" customWidth="1"/>
    <col min="63" max="63" width="18.68359375" bestFit="1" customWidth="1"/>
    <col min="64" max="64" width="22.15625" bestFit="1" customWidth="1"/>
    <col min="65" max="65" width="22" bestFit="1" customWidth="1"/>
    <col min="66" max="66" width="17.26171875" bestFit="1" customWidth="1"/>
    <col min="67" max="67" width="18.68359375" bestFit="1" customWidth="1"/>
    <col min="68" max="68" width="20.15625" bestFit="1" customWidth="1"/>
    <col min="69" max="69" width="21" bestFit="1" customWidth="1"/>
    <col min="70" max="70" width="19.41796875" bestFit="1" customWidth="1"/>
    <col min="71" max="71" width="21" bestFit="1" customWidth="1"/>
    <col min="72" max="72" width="21.26171875" bestFit="1" customWidth="1"/>
    <col min="73" max="73" width="19.68359375" bestFit="1" customWidth="1"/>
    <col min="74" max="74" width="19.578125" bestFit="1" customWidth="1"/>
    <col min="75" max="75" width="19.68359375" bestFit="1" customWidth="1"/>
    <col min="76" max="76" width="22.41796875" bestFit="1" customWidth="1"/>
    <col min="77" max="77" width="19.68359375" bestFit="1" customWidth="1"/>
    <col min="78" max="78" width="17.26171875" bestFit="1" customWidth="1"/>
    <col min="79" max="79" width="23.41796875" bestFit="1" customWidth="1"/>
    <col min="80" max="80" width="25.15625" bestFit="1" customWidth="1"/>
    <col min="81" max="81" width="24.68359375" bestFit="1" customWidth="1"/>
    <col min="82" max="82" width="19.41796875" bestFit="1" customWidth="1"/>
    <col min="83" max="84" width="19.83984375" bestFit="1" customWidth="1"/>
    <col min="85" max="85" width="20" bestFit="1" customWidth="1"/>
    <col min="86" max="86" width="23.68359375" bestFit="1" customWidth="1"/>
    <col min="87" max="87" width="20.83984375" bestFit="1" customWidth="1"/>
    <col min="88" max="88" width="18.83984375" bestFit="1" customWidth="1"/>
    <col min="89" max="89" width="20" bestFit="1" customWidth="1"/>
    <col min="90" max="90" width="22" bestFit="1" customWidth="1"/>
    <col min="91" max="91" width="19.68359375" bestFit="1" customWidth="1"/>
    <col min="92" max="92" width="17.83984375" bestFit="1" customWidth="1"/>
    <col min="93" max="93" width="19.15625" bestFit="1" customWidth="1"/>
    <col min="94" max="94" width="20.578125" bestFit="1" customWidth="1"/>
    <col min="95" max="95" width="17.68359375" bestFit="1" customWidth="1"/>
    <col min="96" max="96" width="20" bestFit="1" customWidth="1"/>
    <col min="97" max="98" width="19.83984375" bestFit="1" customWidth="1"/>
    <col min="99" max="99" width="24.26171875" bestFit="1" customWidth="1"/>
    <col min="100" max="100" width="20.83984375" bestFit="1" customWidth="1"/>
    <col min="101" max="101" width="22" bestFit="1" customWidth="1"/>
    <col min="102" max="102" width="21.578125" bestFit="1" customWidth="1"/>
    <col min="103" max="103" width="21.68359375" bestFit="1" customWidth="1"/>
    <col min="104" max="105" width="22.26171875" bestFit="1" customWidth="1"/>
    <col min="106" max="106" width="20.83984375" bestFit="1" customWidth="1"/>
    <col min="107" max="107" width="19.68359375" bestFit="1" customWidth="1"/>
    <col min="108" max="108" width="24.41796875" bestFit="1" customWidth="1"/>
    <col min="109" max="109" width="21.26171875" bestFit="1" customWidth="1"/>
    <col min="110" max="110" width="22.15625" bestFit="1" customWidth="1"/>
  </cols>
  <sheetData>
    <row r="1" spans="1:110" x14ac:dyDescent="0.55000000000000004">
      <c r="A1" s="83"/>
      <c r="B1" s="82" t="s">
        <v>195</v>
      </c>
      <c r="C1" s="82" t="s">
        <v>196</v>
      </c>
      <c r="D1" s="82" t="s">
        <v>197</v>
      </c>
      <c r="E1" s="82" t="s">
        <v>198</v>
      </c>
      <c r="F1" s="82" t="s">
        <v>199</v>
      </c>
      <c r="G1" s="82" t="s">
        <v>200</v>
      </c>
      <c r="H1" s="82" t="s">
        <v>201</v>
      </c>
      <c r="I1" s="82" t="s">
        <v>202</v>
      </c>
      <c r="J1" s="82" t="s">
        <v>203</v>
      </c>
      <c r="K1" s="82" t="s">
        <v>204</v>
      </c>
      <c r="L1" s="82" t="s">
        <v>205</v>
      </c>
      <c r="M1" s="82" t="s">
        <v>206</v>
      </c>
      <c r="N1" s="82" t="s">
        <v>207</v>
      </c>
      <c r="O1" s="82" t="s">
        <v>208</v>
      </c>
      <c r="P1" s="82" t="s">
        <v>209</v>
      </c>
      <c r="Q1" s="82" t="s">
        <v>210</v>
      </c>
      <c r="R1" s="82" t="s">
        <v>211</v>
      </c>
      <c r="S1" s="82" t="s">
        <v>212</v>
      </c>
      <c r="T1" s="82" t="s">
        <v>213</v>
      </c>
      <c r="U1" s="82" t="s">
        <v>214</v>
      </c>
      <c r="V1" s="82" t="s">
        <v>215</v>
      </c>
      <c r="W1" s="82" t="s">
        <v>216</v>
      </c>
      <c r="X1" s="82" t="s">
        <v>217</v>
      </c>
      <c r="Y1" s="82" t="s">
        <v>218</v>
      </c>
      <c r="Z1" s="82" t="s">
        <v>219</v>
      </c>
      <c r="AA1" s="82" t="s">
        <v>220</v>
      </c>
      <c r="AB1" s="82" t="s">
        <v>221</v>
      </c>
      <c r="AC1" s="82" t="s">
        <v>222</v>
      </c>
      <c r="AD1" s="82" t="s">
        <v>223</v>
      </c>
      <c r="AE1" s="82" t="s">
        <v>224</v>
      </c>
      <c r="AF1" s="82" t="s">
        <v>225</v>
      </c>
      <c r="AG1" s="82" t="s">
        <v>226</v>
      </c>
      <c r="AH1" s="82" t="s">
        <v>227</v>
      </c>
      <c r="AI1" s="82" t="s">
        <v>228</v>
      </c>
      <c r="AJ1" s="82" t="s">
        <v>229</v>
      </c>
      <c r="AK1" s="82" t="s">
        <v>230</v>
      </c>
      <c r="AL1" s="82" t="s">
        <v>231</v>
      </c>
      <c r="AM1" s="82" t="s">
        <v>232</v>
      </c>
      <c r="AN1" s="82" t="s">
        <v>233</v>
      </c>
      <c r="AO1" s="82" t="s">
        <v>234</v>
      </c>
      <c r="AP1" s="82" t="s">
        <v>235</v>
      </c>
      <c r="AQ1" s="82" t="s">
        <v>236</v>
      </c>
      <c r="AR1" s="82" t="s">
        <v>237</v>
      </c>
      <c r="AS1" s="82" t="s">
        <v>238</v>
      </c>
      <c r="AT1" s="82" t="s">
        <v>239</v>
      </c>
      <c r="AU1" s="82" t="s">
        <v>240</v>
      </c>
      <c r="AV1" s="82" t="s">
        <v>241</v>
      </c>
      <c r="AW1" s="82" t="s">
        <v>242</v>
      </c>
      <c r="AX1" s="82" t="s">
        <v>243</v>
      </c>
      <c r="AY1" s="82" t="s">
        <v>244</v>
      </c>
      <c r="AZ1" s="82" t="s">
        <v>245</v>
      </c>
      <c r="BA1" s="82" t="s">
        <v>246</v>
      </c>
      <c r="BB1" s="82" t="s">
        <v>247</v>
      </c>
      <c r="BC1" s="82" t="s">
        <v>248</v>
      </c>
      <c r="BD1" s="82" t="s">
        <v>249</v>
      </c>
      <c r="BE1" s="82" t="s">
        <v>250</v>
      </c>
      <c r="BF1" s="82" t="s">
        <v>251</v>
      </c>
      <c r="BG1" s="82" t="s">
        <v>252</v>
      </c>
      <c r="BH1" s="82" t="s">
        <v>253</v>
      </c>
      <c r="BI1" s="82" t="s">
        <v>254</v>
      </c>
      <c r="BJ1" s="82" t="s">
        <v>255</v>
      </c>
      <c r="BK1" s="80" t="s">
        <v>256</v>
      </c>
      <c r="BL1" s="80" t="s">
        <v>257</v>
      </c>
      <c r="BM1" s="80" t="s">
        <v>258</v>
      </c>
      <c r="BN1" s="80" t="s">
        <v>259</v>
      </c>
      <c r="BO1" s="80" t="s">
        <v>260</v>
      </c>
      <c r="BP1" s="80" t="s">
        <v>261</v>
      </c>
      <c r="BQ1" s="80" t="s">
        <v>262</v>
      </c>
      <c r="BR1" s="80" t="s">
        <v>263</v>
      </c>
      <c r="BS1" s="80" t="s">
        <v>264</v>
      </c>
      <c r="BT1" s="80" t="s">
        <v>265</v>
      </c>
      <c r="BU1" s="80" t="s">
        <v>266</v>
      </c>
      <c r="BV1" s="80" t="s">
        <v>267</v>
      </c>
      <c r="BW1" s="80" t="s">
        <v>268</v>
      </c>
      <c r="BX1" s="80" t="s">
        <v>269</v>
      </c>
      <c r="BY1" s="80" t="s">
        <v>270</v>
      </c>
      <c r="BZ1" s="80" t="s">
        <v>271</v>
      </c>
      <c r="CA1" s="80" t="s">
        <v>272</v>
      </c>
      <c r="CB1" s="80" t="s">
        <v>273</v>
      </c>
      <c r="CC1" s="80" t="s">
        <v>274</v>
      </c>
      <c r="CD1" s="80" t="s">
        <v>275</v>
      </c>
      <c r="CE1" s="80" t="s">
        <v>276</v>
      </c>
      <c r="CF1" s="80" t="s">
        <v>277</v>
      </c>
      <c r="CG1" s="80" t="s">
        <v>278</v>
      </c>
      <c r="CH1" s="80" t="s">
        <v>279</v>
      </c>
      <c r="CI1" s="80" t="s">
        <v>280</v>
      </c>
      <c r="CJ1" s="80" t="s">
        <v>281</v>
      </c>
      <c r="CK1" s="80" t="s">
        <v>282</v>
      </c>
      <c r="CL1" s="80" t="s">
        <v>283</v>
      </c>
      <c r="CM1" s="80" t="s">
        <v>284</v>
      </c>
      <c r="CN1" s="80" t="s">
        <v>285</v>
      </c>
      <c r="CO1" s="80" t="s">
        <v>286</v>
      </c>
      <c r="CP1" s="80" t="s">
        <v>287</v>
      </c>
      <c r="CQ1" s="80" t="s">
        <v>288</v>
      </c>
      <c r="CR1" s="80" t="s">
        <v>289</v>
      </c>
      <c r="CS1" s="80" t="s">
        <v>290</v>
      </c>
      <c r="CT1" s="80" t="s">
        <v>291</v>
      </c>
      <c r="CU1" s="80" t="s">
        <v>292</v>
      </c>
      <c r="CV1" s="80" t="s">
        <v>293</v>
      </c>
      <c r="CW1" s="80" t="s">
        <v>294</v>
      </c>
      <c r="CX1" s="80" t="s">
        <v>295</v>
      </c>
      <c r="CY1" s="80" t="s">
        <v>296</v>
      </c>
      <c r="CZ1" s="80" t="s">
        <v>297</v>
      </c>
      <c r="DA1" s="80" t="s">
        <v>298</v>
      </c>
      <c r="DB1" s="80" t="s">
        <v>299</v>
      </c>
      <c r="DC1" s="80" t="s">
        <v>300</v>
      </c>
      <c r="DD1" s="80" t="s">
        <v>301</v>
      </c>
      <c r="DE1" s="80" t="s">
        <v>302</v>
      </c>
      <c r="DF1" s="80" t="s">
        <v>303</v>
      </c>
    </row>
    <row r="2" spans="1:110" x14ac:dyDescent="0.55000000000000004">
      <c r="A2" s="83" t="s">
        <v>178</v>
      </c>
      <c r="B2" s="82">
        <v>62.3</v>
      </c>
      <c r="C2" s="82">
        <v>76</v>
      </c>
      <c r="D2" s="81" t="s">
        <v>304</v>
      </c>
      <c r="E2" s="80">
        <v>13.2</v>
      </c>
      <c r="F2" s="80" t="s">
        <v>305</v>
      </c>
      <c r="G2" s="80">
        <v>9.7000000000000003E-2</v>
      </c>
      <c r="H2" s="80">
        <v>54.61</v>
      </c>
      <c r="I2" s="80" t="s">
        <v>306</v>
      </c>
      <c r="J2" s="80" t="s">
        <v>305</v>
      </c>
      <c r="K2" s="80">
        <v>10.07</v>
      </c>
      <c r="L2" s="80">
        <v>2.2749999999999999</v>
      </c>
      <c r="M2" s="80" t="s">
        <v>307</v>
      </c>
      <c r="N2" s="80" t="s">
        <v>305</v>
      </c>
      <c r="O2" s="80" t="s">
        <v>308</v>
      </c>
      <c r="P2" s="80">
        <v>3.7999999999999999E-2</v>
      </c>
      <c r="Q2" s="80">
        <v>3.8399999999999997E-2</v>
      </c>
      <c r="R2" s="80">
        <v>8.3000000000000004E-2</v>
      </c>
      <c r="S2" s="80">
        <v>7.1900000000000006E-2</v>
      </c>
      <c r="T2" s="80" t="s">
        <v>309</v>
      </c>
      <c r="U2" s="80" t="s">
        <v>309</v>
      </c>
      <c r="V2" s="80">
        <v>29.99</v>
      </c>
      <c r="W2" s="80" t="s">
        <v>310</v>
      </c>
      <c r="X2" s="80">
        <v>1.4E-3</v>
      </c>
      <c r="Y2" s="80" t="s">
        <v>311</v>
      </c>
      <c r="Z2" s="80">
        <v>5.4999999999999997E-3</v>
      </c>
      <c r="AA2" s="80">
        <v>3.4000000000000002E-2</v>
      </c>
      <c r="AB2" s="80" t="s">
        <v>312</v>
      </c>
      <c r="AC2" s="80">
        <v>2.02</v>
      </c>
      <c r="AD2" s="80">
        <v>5.4999999999999997E-3</v>
      </c>
      <c r="AE2" s="80">
        <v>5.3339999999999996</v>
      </c>
      <c r="AF2" s="80">
        <v>3.6600000000000001E-2</v>
      </c>
      <c r="AG2" s="80" t="s">
        <v>309</v>
      </c>
      <c r="AH2" s="80">
        <v>17.96</v>
      </c>
      <c r="AI2" s="80" t="s">
        <v>309</v>
      </c>
      <c r="AJ2" s="80">
        <v>0.13</v>
      </c>
      <c r="AK2" s="80">
        <v>3.5999999999999999E-3</v>
      </c>
      <c r="AL2" s="80">
        <v>3.0800000000000001E-2</v>
      </c>
      <c r="AM2" s="80" t="s">
        <v>313</v>
      </c>
      <c r="AN2" s="80">
        <v>8.4</v>
      </c>
      <c r="AO2" s="80" t="s">
        <v>309</v>
      </c>
      <c r="AP2" s="80">
        <v>0.1128</v>
      </c>
      <c r="AQ2" s="80" t="s">
        <v>314</v>
      </c>
      <c r="AR2" s="80" t="s">
        <v>309</v>
      </c>
      <c r="AS2" s="80" t="s">
        <v>309</v>
      </c>
      <c r="AT2" s="80">
        <v>1E-3</v>
      </c>
      <c r="AU2" s="80">
        <v>4.3999999999999997E-2</v>
      </c>
      <c r="AV2" s="80" t="s">
        <v>308</v>
      </c>
      <c r="AW2" s="80" t="s">
        <v>315</v>
      </c>
      <c r="AX2" s="80" t="s">
        <v>316</v>
      </c>
      <c r="AY2" s="80" t="s">
        <v>309</v>
      </c>
      <c r="AZ2" s="80" t="s">
        <v>312</v>
      </c>
      <c r="BA2" s="80" t="s">
        <v>314</v>
      </c>
      <c r="BB2" s="80" t="s">
        <v>317</v>
      </c>
      <c r="BC2" s="80" t="s">
        <v>314</v>
      </c>
      <c r="BD2" s="80">
        <v>2E-3</v>
      </c>
      <c r="BE2" s="80" t="s">
        <v>311</v>
      </c>
      <c r="BF2" s="80" t="s">
        <v>318</v>
      </c>
      <c r="BG2" s="80" t="s">
        <v>319</v>
      </c>
      <c r="BH2" s="80" t="s">
        <v>309</v>
      </c>
      <c r="BI2" s="80" t="s">
        <v>317</v>
      </c>
      <c r="BJ2" s="80" t="s">
        <v>320</v>
      </c>
      <c r="BK2" s="80">
        <v>3.5999999999999999E-3</v>
      </c>
      <c r="BL2" s="80">
        <v>3.72</v>
      </c>
      <c r="BM2" s="80">
        <v>0.1681</v>
      </c>
      <c r="BN2" s="80">
        <v>8.3000000000000004E-2</v>
      </c>
      <c r="BO2" s="80">
        <v>7.1900000000000006E-2</v>
      </c>
      <c r="BP2" s="80" t="s">
        <v>309</v>
      </c>
      <c r="BQ2" s="80">
        <v>5.4000000000000003E-3</v>
      </c>
      <c r="BR2" s="80">
        <v>31.53</v>
      </c>
      <c r="BS2" s="80">
        <v>2.0999999999999999E-3</v>
      </c>
      <c r="BT2" s="80">
        <v>4.1999999999999997E-3</v>
      </c>
      <c r="BU2" s="80">
        <v>6.6E-3</v>
      </c>
      <c r="BV2" s="80">
        <v>0.22770000000000001</v>
      </c>
      <c r="BW2" s="80">
        <v>8.593</v>
      </c>
      <c r="BX2" s="80">
        <v>1.2600000000000001E-3</v>
      </c>
      <c r="BY2" s="80">
        <v>2.86</v>
      </c>
      <c r="BZ2" s="80">
        <v>8.9999999999999993E-3</v>
      </c>
      <c r="CA2" s="80">
        <v>7.5730000000000004</v>
      </c>
      <c r="CB2" s="80">
        <v>0.44080000000000003</v>
      </c>
      <c r="CC2" s="80" t="s">
        <v>309</v>
      </c>
      <c r="CD2" s="80">
        <v>17.97</v>
      </c>
      <c r="CE2" s="80">
        <v>2.8E-3</v>
      </c>
      <c r="CF2" s="80">
        <v>0.27</v>
      </c>
      <c r="CG2" s="80">
        <v>0.39650000000000002</v>
      </c>
      <c r="CH2" s="80">
        <v>3.85E-2</v>
      </c>
      <c r="CI2" s="80" t="s">
        <v>313</v>
      </c>
      <c r="CJ2" s="80">
        <v>12.6</v>
      </c>
      <c r="CK2" s="80">
        <v>1E-3</v>
      </c>
      <c r="CL2" s="80">
        <v>0.1164</v>
      </c>
      <c r="CM2" s="80">
        <v>5.0200000000000002E-2</v>
      </c>
      <c r="CN2" s="80" t="s">
        <v>309</v>
      </c>
      <c r="CO2" s="80" t="s">
        <v>309</v>
      </c>
      <c r="CP2" s="80">
        <v>1.44E-2</v>
      </c>
      <c r="CQ2" s="80">
        <v>0.32100000000000001</v>
      </c>
      <c r="CR2" s="80">
        <v>3.49E-3</v>
      </c>
      <c r="CS2" s="80">
        <v>1.8E-3</v>
      </c>
      <c r="CT2" s="80">
        <v>1.1100000000000001E-3</v>
      </c>
      <c r="CU2" s="80">
        <v>5.9999999999999995E-4</v>
      </c>
      <c r="CV2" s="80" t="s">
        <v>312</v>
      </c>
      <c r="CW2" s="80">
        <v>1.8E-3</v>
      </c>
      <c r="CX2" s="80" t="s">
        <v>317</v>
      </c>
      <c r="CY2" s="80" t="s">
        <v>314</v>
      </c>
      <c r="CZ2" s="80">
        <v>7.3000000000000001E-3</v>
      </c>
      <c r="DA2" s="80" t="s">
        <v>311</v>
      </c>
      <c r="DB2" s="80">
        <v>2E-3</v>
      </c>
      <c r="DC2" s="80" t="s">
        <v>319</v>
      </c>
      <c r="DD2" s="80">
        <v>2.2000000000000001E-3</v>
      </c>
      <c r="DE2" s="80" t="s">
        <v>317</v>
      </c>
      <c r="DF2" s="80" t="s">
        <v>320</v>
      </c>
    </row>
    <row r="3" spans="1:110" x14ac:dyDescent="0.55000000000000004">
      <c r="A3" s="83" t="s">
        <v>179</v>
      </c>
      <c r="B3" s="82">
        <v>66.400000000000006</v>
      </c>
      <c r="C3" s="82">
        <v>81</v>
      </c>
      <c r="D3" s="81" t="s">
        <v>304</v>
      </c>
      <c r="E3" s="80">
        <v>11.71</v>
      </c>
      <c r="F3" s="80" t="s">
        <v>305</v>
      </c>
      <c r="G3" s="80">
        <v>9.8000000000000004E-2</v>
      </c>
      <c r="H3" s="80">
        <v>52.58</v>
      </c>
      <c r="I3" s="80" t="s">
        <v>306</v>
      </c>
      <c r="J3" s="80" t="s">
        <v>305</v>
      </c>
      <c r="K3" s="80">
        <v>5.2670000000000003</v>
      </c>
      <c r="L3" s="80">
        <v>1.19</v>
      </c>
      <c r="M3" s="80" t="s">
        <v>307</v>
      </c>
      <c r="N3" s="80" t="s">
        <v>305</v>
      </c>
      <c r="O3" s="80" t="s">
        <v>308</v>
      </c>
      <c r="P3" s="80">
        <v>0.01</v>
      </c>
      <c r="Q3" s="80">
        <v>3.8800000000000001E-2</v>
      </c>
      <c r="R3" s="80">
        <v>7.0999999999999994E-2</v>
      </c>
      <c r="S3" s="80">
        <v>3.9800000000000002E-2</v>
      </c>
      <c r="T3" s="80" t="s">
        <v>309</v>
      </c>
      <c r="U3" s="80" t="s">
        <v>309</v>
      </c>
      <c r="V3" s="80">
        <v>29.81</v>
      </c>
      <c r="W3" s="80" t="s">
        <v>310</v>
      </c>
      <c r="X3" s="80">
        <v>1.6000000000000001E-3</v>
      </c>
      <c r="Y3" s="80" t="s">
        <v>311</v>
      </c>
      <c r="Z3" s="80">
        <v>7.3000000000000001E-3</v>
      </c>
      <c r="AA3" s="80">
        <v>2.5999999999999999E-2</v>
      </c>
      <c r="AB3" s="80" t="s">
        <v>312</v>
      </c>
      <c r="AC3" s="80">
        <v>1.61</v>
      </c>
      <c r="AD3" s="80">
        <v>4.4999999999999997E-3</v>
      </c>
      <c r="AE3" s="80">
        <v>5.1150000000000002</v>
      </c>
      <c r="AF3" s="80">
        <v>3.32E-2</v>
      </c>
      <c r="AG3" s="80" t="s">
        <v>309</v>
      </c>
      <c r="AH3" s="80">
        <v>15.07</v>
      </c>
      <c r="AI3" s="80" t="s">
        <v>309</v>
      </c>
      <c r="AJ3" s="80" t="s">
        <v>321</v>
      </c>
      <c r="AK3" s="80">
        <v>6.9999999999999999E-4</v>
      </c>
      <c r="AL3" s="80">
        <v>3.4599999999999999E-2</v>
      </c>
      <c r="AM3" s="80" t="s">
        <v>313</v>
      </c>
      <c r="AN3" s="80">
        <v>6.9</v>
      </c>
      <c r="AO3" s="80" t="s">
        <v>309</v>
      </c>
      <c r="AP3" s="80">
        <v>0.11070000000000001</v>
      </c>
      <c r="AQ3" s="80" t="s">
        <v>314</v>
      </c>
      <c r="AR3" s="80" t="s">
        <v>309</v>
      </c>
      <c r="AS3" s="80" t="s">
        <v>309</v>
      </c>
      <c r="AT3" s="80">
        <v>8.9999999999999998E-4</v>
      </c>
      <c r="AU3" s="80" t="s">
        <v>322</v>
      </c>
      <c r="AV3" s="80" t="s">
        <v>308</v>
      </c>
      <c r="AW3" s="80" t="s">
        <v>315</v>
      </c>
      <c r="AX3" s="80" t="s">
        <v>316</v>
      </c>
      <c r="AY3" s="80" t="s">
        <v>309</v>
      </c>
      <c r="AZ3" s="80" t="s">
        <v>312</v>
      </c>
      <c r="BA3" s="80" t="s">
        <v>314</v>
      </c>
      <c r="BB3" s="80" t="s">
        <v>317</v>
      </c>
      <c r="BC3" s="80" t="s">
        <v>314</v>
      </c>
      <c r="BD3" s="80">
        <v>1.5E-3</v>
      </c>
      <c r="BE3" s="80" t="s">
        <v>311</v>
      </c>
      <c r="BF3" s="80" t="s">
        <v>318</v>
      </c>
      <c r="BG3" s="80" t="s">
        <v>319</v>
      </c>
      <c r="BH3" s="80">
        <v>2.9999999999999997E-4</v>
      </c>
      <c r="BI3" s="80" t="s">
        <v>317</v>
      </c>
      <c r="BJ3" s="80" t="s">
        <v>320</v>
      </c>
      <c r="BK3" s="80">
        <v>3.62E-3</v>
      </c>
      <c r="BL3" s="80">
        <v>4.4429999999999996</v>
      </c>
      <c r="BM3" s="80">
        <v>0.19550000000000001</v>
      </c>
      <c r="BN3" s="80">
        <v>8.1000000000000003E-2</v>
      </c>
      <c r="BO3" s="80">
        <v>7.4999999999999997E-2</v>
      </c>
      <c r="BP3" s="80" t="s">
        <v>309</v>
      </c>
      <c r="BQ3" s="80">
        <v>5.4000000000000003E-3</v>
      </c>
      <c r="BR3" s="80">
        <v>30.18</v>
      </c>
      <c r="BS3" s="80">
        <v>2.1900000000000001E-3</v>
      </c>
      <c r="BT3" s="80">
        <v>4.4999999999999997E-3</v>
      </c>
      <c r="BU3" s="80">
        <v>7.1000000000000004E-3</v>
      </c>
      <c r="BV3" s="80">
        <v>0.23910000000000001</v>
      </c>
      <c r="BW3" s="80">
        <v>8.9949999999999992</v>
      </c>
      <c r="BX3" s="80">
        <v>1.6299999999999999E-3</v>
      </c>
      <c r="BY3" s="80">
        <v>3.24</v>
      </c>
      <c r="BZ3" s="80">
        <v>8.9999999999999993E-3</v>
      </c>
      <c r="CA3" s="80">
        <v>7.2859999999999996</v>
      </c>
      <c r="CB3" s="80">
        <v>0.4335</v>
      </c>
      <c r="CC3" s="80" t="s">
        <v>309</v>
      </c>
      <c r="CD3" s="80">
        <v>15.07</v>
      </c>
      <c r="CE3" s="80">
        <v>3.0000000000000001E-3</v>
      </c>
      <c r="CF3" s="80">
        <v>0.13</v>
      </c>
      <c r="CG3" s="80">
        <v>0.40689999999999998</v>
      </c>
      <c r="CH3" s="80">
        <v>4.48E-2</v>
      </c>
      <c r="CI3" s="80" t="s">
        <v>313</v>
      </c>
      <c r="CJ3" s="80">
        <v>13.9</v>
      </c>
      <c r="CK3" s="80">
        <v>2.9999999999999997E-4</v>
      </c>
      <c r="CL3" s="80">
        <v>0.1163</v>
      </c>
      <c r="CM3" s="80">
        <v>6.3100000000000003E-2</v>
      </c>
      <c r="CN3" s="80" t="s">
        <v>309</v>
      </c>
      <c r="CO3" s="80">
        <v>2.9999999999999997E-4</v>
      </c>
      <c r="CP3" s="80">
        <v>1.5599999999999999E-2</v>
      </c>
      <c r="CQ3" s="80">
        <v>0.32500000000000001</v>
      </c>
      <c r="CR3" s="80">
        <v>3.81E-3</v>
      </c>
      <c r="CS3" s="80">
        <v>2.3E-3</v>
      </c>
      <c r="CT3" s="80">
        <v>1.3799999999999999E-3</v>
      </c>
      <c r="CU3" s="80">
        <v>5.0000000000000001E-4</v>
      </c>
      <c r="CV3" s="80" t="s">
        <v>312</v>
      </c>
      <c r="CW3" s="80">
        <v>1.9E-3</v>
      </c>
      <c r="CX3" s="80" t="s">
        <v>317</v>
      </c>
      <c r="CY3" s="80" t="s">
        <v>314</v>
      </c>
      <c r="CZ3" s="80">
        <v>1.04E-2</v>
      </c>
      <c r="DA3" s="80" t="s">
        <v>311</v>
      </c>
      <c r="DB3" s="80">
        <v>2E-3</v>
      </c>
      <c r="DC3" s="80">
        <v>3.6999999999999999E-4</v>
      </c>
      <c r="DD3" s="80">
        <v>2.5999999999999999E-3</v>
      </c>
      <c r="DE3" s="80" t="s">
        <v>317</v>
      </c>
      <c r="DF3" s="80" t="s">
        <v>320</v>
      </c>
    </row>
    <row r="4" spans="1:110" x14ac:dyDescent="0.55000000000000004">
      <c r="A4" s="83" t="s">
        <v>180</v>
      </c>
      <c r="B4" s="82">
        <v>241.2</v>
      </c>
      <c r="C4" s="82">
        <v>294.2</v>
      </c>
      <c r="D4" s="81" t="s">
        <v>304</v>
      </c>
      <c r="E4" s="80">
        <v>178.5</v>
      </c>
      <c r="F4" s="80" t="s">
        <v>305</v>
      </c>
      <c r="G4" s="80">
        <v>0.55100000000000005</v>
      </c>
      <c r="H4" s="80">
        <v>216.8</v>
      </c>
      <c r="I4" s="80" t="s">
        <v>306</v>
      </c>
      <c r="J4" s="80" t="s">
        <v>305</v>
      </c>
      <c r="K4" s="80" t="s">
        <v>323</v>
      </c>
      <c r="L4" s="80" t="s">
        <v>324</v>
      </c>
      <c r="M4" s="80" t="s">
        <v>307</v>
      </c>
      <c r="N4" s="80" t="s">
        <v>305</v>
      </c>
      <c r="O4" s="80" t="s">
        <v>308</v>
      </c>
      <c r="P4" s="80" t="s">
        <v>325</v>
      </c>
      <c r="Q4" s="80">
        <v>5.1999999999999998E-3</v>
      </c>
      <c r="R4" s="80">
        <v>0.373</v>
      </c>
      <c r="S4" s="80">
        <v>6.0199999999999997E-2</v>
      </c>
      <c r="T4" s="80" t="s">
        <v>309</v>
      </c>
      <c r="U4" s="80" t="s">
        <v>309</v>
      </c>
      <c r="V4" s="80">
        <v>76.680000000000007</v>
      </c>
      <c r="W4" s="80" t="s">
        <v>310</v>
      </c>
      <c r="X4" s="80" t="s">
        <v>309</v>
      </c>
      <c r="Y4" s="80" t="s">
        <v>311</v>
      </c>
      <c r="Z4" s="80" t="s">
        <v>326</v>
      </c>
      <c r="AA4" s="80">
        <v>3.4000000000000002E-2</v>
      </c>
      <c r="AB4" s="80" t="s">
        <v>312</v>
      </c>
      <c r="AC4" s="80">
        <v>1.91</v>
      </c>
      <c r="AD4" s="80">
        <v>0.02</v>
      </c>
      <c r="AE4" s="80">
        <v>33.08</v>
      </c>
      <c r="AF4" s="80">
        <v>0.22969999999999999</v>
      </c>
      <c r="AG4" s="80" t="s">
        <v>309</v>
      </c>
      <c r="AH4" s="80">
        <v>164.3</v>
      </c>
      <c r="AI4" s="80" t="s">
        <v>309</v>
      </c>
      <c r="AJ4" s="80">
        <v>7.0000000000000007E-2</v>
      </c>
      <c r="AK4" s="80" t="s">
        <v>309</v>
      </c>
      <c r="AL4" s="80" t="s">
        <v>309</v>
      </c>
      <c r="AM4" s="80" t="s">
        <v>313</v>
      </c>
      <c r="AN4" s="80">
        <v>13.5</v>
      </c>
      <c r="AO4" s="80" t="s">
        <v>309</v>
      </c>
      <c r="AP4" s="80">
        <v>0.51870000000000005</v>
      </c>
      <c r="AQ4" s="80" t="s">
        <v>314</v>
      </c>
      <c r="AR4" s="80" t="s">
        <v>309</v>
      </c>
      <c r="AS4" s="80">
        <v>6.9999999999999999E-4</v>
      </c>
      <c r="AT4" s="80">
        <v>6.9999999999999999E-4</v>
      </c>
      <c r="AU4" s="80" t="s">
        <v>322</v>
      </c>
      <c r="AV4" s="80" t="s">
        <v>308</v>
      </c>
      <c r="AW4" s="80" t="s">
        <v>315</v>
      </c>
      <c r="AX4" s="80" t="s">
        <v>316</v>
      </c>
      <c r="AY4" s="80" t="s">
        <v>309</v>
      </c>
      <c r="AZ4" s="80" t="s">
        <v>312</v>
      </c>
      <c r="BA4" s="80" t="s">
        <v>314</v>
      </c>
      <c r="BB4" s="80" t="s">
        <v>317</v>
      </c>
      <c r="BC4" s="80" t="s">
        <v>314</v>
      </c>
      <c r="BD4" s="80">
        <v>6.9999999999999999E-4</v>
      </c>
      <c r="BE4" s="80" t="s">
        <v>311</v>
      </c>
      <c r="BF4" s="80" t="s">
        <v>318</v>
      </c>
      <c r="BG4" s="80" t="s">
        <v>319</v>
      </c>
      <c r="BH4" s="80" t="s">
        <v>309</v>
      </c>
      <c r="BI4" s="80" t="s">
        <v>317</v>
      </c>
      <c r="BJ4" s="80" t="s">
        <v>320</v>
      </c>
      <c r="BK4" s="80" t="s">
        <v>308</v>
      </c>
      <c r="BL4" s="80" t="s">
        <v>325</v>
      </c>
      <c r="BM4" s="80">
        <v>5.7999999999999996E-3</v>
      </c>
      <c r="BN4" s="80">
        <v>0.373</v>
      </c>
      <c r="BO4" s="80">
        <v>6.0199999999999997E-2</v>
      </c>
      <c r="BP4" s="80" t="s">
        <v>309</v>
      </c>
      <c r="BQ4" s="80" t="s">
        <v>309</v>
      </c>
      <c r="BR4" s="80">
        <v>76.959999999999994</v>
      </c>
      <c r="BS4" s="80" t="s">
        <v>310</v>
      </c>
      <c r="BT4" s="80" t="s">
        <v>309</v>
      </c>
      <c r="BU4" s="80" t="s">
        <v>311</v>
      </c>
      <c r="BV4" s="80" t="s">
        <v>326</v>
      </c>
      <c r="BW4" s="80">
        <v>0.223</v>
      </c>
      <c r="BX4" s="80" t="s">
        <v>312</v>
      </c>
      <c r="BY4" s="80">
        <v>1.95</v>
      </c>
      <c r="BZ4" s="80">
        <v>2.06E-2</v>
      </c>
      <c r="CA4" s="80">
        <v>33.92</v>
      </c>
      <c r="CB4" s="80">
        <v>0.24279999999999999</v>
      </c>
      <c r="CC4" s="80" t="s">
        <v>309</v>
      </c>
      <c r="CD4" s="80">
        <v>168.2</v>
      </c>
      <c r="CE4" s="80" t="s">
        <v>309</v>
      </c>
      <c r="CF4" s="80">
        <v>0.1</v>
      </c>
      <c r="CG4" s="80" t="s">
        <v>309</v>
      </c>
      <c r="CH4" s="80" t="s">
        <v>309</v>
      </c>
      <c r="CI4" s="80" t="s">
        <v>313</v>
      </c>
      <c r="CJ4" s="80">
        <v>13.5</v>
      </c>
      <c r="CK4" s="80" t="s">
        <v>309</v>
      </c>
      <c r="CL4" s="80">
        <v>0.52410000000000001</v>
      </c>
      <c r="CM4" s="80" t="s">
        <v>314</v>
      </c>
      <c r="CN4" s="80" t="s">
        <v>309</v>
      </c>
      <c r="CO4" s="80">
        <v>6.9999999999999999E-4</v>
      </c>
      <c r="CP4" s="80">
        <v>6.9999999999999999E-4</v>
      </c>
      <c r="CQ4" s="80" t="s">
        <v>322</v>
      </c>
      <c r="CR4" s="80" t="s">
        <v>308</v>
      </c>
      <c r="CS4" s="80" t="s">
        <v>315</v>
      </c>
      <c r="CT4" s="80" t="s">
        <v>316</v>
      </c>
      <c r="CU4" s="80" t="s">
        <v>309</v>
      </c>
      <c r="CV4" s="80" t="s">
        <v>312</v>
      </c>
      <c r="CW4" s="80" t="s">
        <v>314</v>
      </c>
      <c r="CX4" s="80" t="s">
        <v>317</v>
      </c>
      <c r="CY4" s="80" t="s">
        <v>314</v>
      </c>
      <c r="CZ4" s="80">
        <v>6.9999999999999999E-4</v>
      </c>
      <c r="DA4" s="80" t="s">
        <v>311</v>
      </c>
      <c r="DB4" s="80" t="s">
        <v>318</v>
      </c>
      <c r="DC4" s="80" t="s">
        <v>319</v>
      </c>
      <c r="DD4" s="80" t="s">
        <v>309</v>
      </c>
      <c r="DE4" s="80" t="s">
        <v>317</v>
      </c>
      <c r="DF4" s="80" t="s">
        <v>320</v>
      </c>
    </row>
    <row r="5" spans="1:110" x14ac:dyDescent="0.55000000000000004">
      <c r="A5" s="83" t="s">
        <v>181</v>
      </c>
      <c r="B5" s="82">
        <v>116.1</v>
      </c>
      <c r="C5" s="82">
        <v>141.69999999999999</v>
      </c>
      <c r="D5" s="81" t="s">
        <v>304</v>
      </c>
      <c r="E5" s="80">
        <v>32.299999999999997</v>
      </c>
      <c r="F5" s="80" t="s">
        <v>305</v>
      </c>
      <c r="G5" s="80">
        <v>0.375</v>
      </c>
      <c r="H5" s="80">
        <v>26.6</v>
      </c>
      <c r="I5" s="80" t="s">
        <v>306</v>
      </c>
      <c r="J5" s="80" t="s">
        <v>305</v>
      </c>
      <c r="K5" s="80">
        <v>2.5230000000000001</v>
      </c>
      <c r="L5" s="80">
        <v>0.56999999999999995</v>
      </c>
      <c r="M5" s="80" t="s">
        <v>307</v>
      </c>
      <c r="N5" s="80" t="s">
        <v>305</v>
      </c>
      <c r="O5" s="80" t="s">
        <v>308</v>
      </c>
      <c r="P5" s="80">
        <v>8.9999999999999993E-3</v>
      </c>
      <c r="Q5" s="80">
        <v>2.3999999999999998E-3</v>
      </c>
      <c r="R5" s="80">
        <v>8.8999999999999996E-2</v>
      </c>
      <c r="S5" s="80">
        <v>1.6299999999999999E-2</v>
      </c>
      <c r="T5" s="80" t="s">
        <v>309</v>
      </c>
      <c r="U5" s="80" t="s">
        <v>309</v>
      </c>
      <c r="V5" s="80">
        <v>18.350000000000001</v>
      </c>
      <c r="W5" s="80" t="s">
        <v>310</v>
      </c>
      <c r="X5" s="80" t="s">
        <v>309</v>
      </c>
      <c r="Y5" s="80" t="s">
        <v>311</v>
      </c>
      <c r="Z5" s="80" t="s">
        <v>326</v>
      </c>
      <c r="AA5" s="80">
        <v>3.6999999999999998E-2</v>
      </c>
      <c r="AB5" s="80" t="s">
        <v>312</v>
      </c>
      <c r="AC5" s="80">
        <v>2.2000000000000002</v>
      </c>
      <c r="AD5" s="80">
        <v>1.18E-2</v>
      </c>
      <c r="AE5" s="80">
        <v>11.22</v>
      </c>
      <c r="AF5" s="80" t="s">
        <v>309</v>
      </c>
      <c r="AG5" s="80" t="s">
        <v>309</v>
      </c>
      <c r="AH5" s="80">
        <v>43.21</v>
      </c>
      <c r="AI5" s="80" t="s">
        <v>309</v>
      </c>
      <c r="AJ5" s="80">
        <v>0.11</v>
      </c>
      <c r="AK5" s="80" t="s">
        <v>309</v>
      </c>
      <c r="AL5" s="80" t="s">
        <v>309</v>
      </c>
      <c r="AM5" s="80" t="s">
        <v>313</v>
      </c>
      <c r="AN5" s="80">
        <v>11.8</v>
      </c>
      <c r="AO5" s="80" t="s">
        <v>309</v>
      </c>
      <c r="AP5" s="80">
        <v>0.12839999999999999</v>
      </c>
      <c r="AQ5" s="80" t="s">
        <v>314</v>
      </c>
      <c r="AR5" s="80" t="s">
        <v>309</v>
      </c>
      <c r="AS5" s="80" t="s">
        <v>309</v>
      </c>
      <c r="AT5" s="80">
        <v>2.2000000000000001E-3</v>
      </c>
      <c r="AU5" s="80" t="s">
        <v>322</v>
      </c>
      <c r="AV5" s="80" t="s">
        <v>308</v>
      </c>
      <c r="AW5" s="80" t="s">
        <v>315</v>
      </c>
      <c r="AX5" s="80" t="s">
        <v>316</v>
      </c>
      <c r="AY5" s="80" t="s">
        <v>309</v>
      </c>
      <c r="AZ5" s="80" t="s">
        <v>312</v>
      </c>
      <c r="BA5" s="80" t="s">
        <v>314</v>
      </c>
      <c r="BB5" s="80" t="s">
        <v>317</v>
      </c>
      <c r="BC5" s="80" t="s">
        <v>314</v>
      </c>
      <c r="BD5" s="80">
        <v>4.0000000000000002E-4</v>
      </c>
      <c r="BE5" s="80" t="s">
        <v>311</v>
      </c>
      <c r="BF5" s="80" t="s">
        <v>318</v>
      </c>
      <c r="BG5" s="80" t="s">
        <v>319</v>
      </c>
      <c r="BH5" s="80" t="s">
        <v>309</v>
      </c>
      <c r="BI5" s="80" t="s">
        <v>317</v>
      </c>
      <c r="BJ5" s="80" t="s">
        <v>320</v>
      </c>
      <c r="BK5" s="80" t="s">
        <v>308</v>
      </c>
      <c r="BL5" s="80">
        <v>2.8000000000000001E-2</v>
      </c>
      <c r="BM5" s="80">
        <v>2.3999999999999998E-3</v>
      </c>
      <c r="BN5" s="80">
        <v>8.8999999999999996E-2</v>
      </c>
      <c r="BO5" s="80">
        <v>1.6299999999999999E-2</v>
      </c>
      <c r="BP5" s="80" t="s">
        <v>309</v>
      </c>
      <c r="BQ5" s="80" t="s">
        <v>309</v>
      </c>
      <c r="BR5" s="80">
        <v>18.350000000000001</v>
      </c>
      <c r="BS5" s="80" t="s">
        <v>310</v>
      </c>
      <c r="BT5" s="80" t="s">
        <v>309</v>
      </c>
      <c r="BU5" s="80" t="s">
        <v>311</v>
      </c>
      <c r="BV5" s="80">
        <v>4.0000000000000002E-4</v>
      </c>
      <c r="BW5" s="80">
        <v>3.6999999999999998E-2</v>
      </c>
      <c r="BX5" s="80" t="s">
        <v>312</v>
      </c>
      <c r="BY5" s="80">
        <v>2.21</v>
      </c>
      <c r="BZ5" s="80">
        <v>1.23E-2</v>
      </c>
      <c r="CA5" s="80">
        <v>11.23</v>
      </c>
      <c r="CB5" s="80" t="s">
        <v>309</v>
      </c>
      <c r="CC5" s="80" t="s">
        <v>309</v>
      </c>
      <c r="CD5" s="80">
        <v>43.38</v>
      </c>
      <c r="CE5" s="80" t="s">
        <v>309</v>
      </c>
      <c r="CF5" s="80">
        <v>0.16</v>
      </c>
      <c r="CG5" s="80" t="s">
        <v>309</v>
      </c>
      <c r="CH5" s="80" t="s">
        <v>309</v>
      </c>
      <c r="CI5" s="80" t="s">
        <v>313</v>
      </c>
      <c r="CJ5" s="80">
        <v>12.2</v>
      </c>
      <c r="CK5" s="80" t="s">
        <v>309</v>
      </c>
      <c r="CL5" s="80">
        <v>0.12839999999999999</v>
      </c>
      <c r="CM5" s="80">
        <v>1.2999999999999999E-3</v>
      </c>
      <c r="CN5" s="80" t="s">
        <v>309</v>
      </c>
      <c r="CO5" s="80" t="s">
        <v>309</v>
      </c>
      <c r="CP5" s="80">
        <v>2.7000000000000001E-3</v>
      </c>
      <c r="CQ5" s="80">
        <v>1.2999999999999999E-2</v>
      </c>
      <c r="CR5" s="80" t="s">
        <v>308</v>
      </c>
      <c r="CS5" s="80" t="s">
        <v>315</v>
      </c>
      <c r="CT5" s="80" t="s">
        <v>316</v>
      </c>
      <c r="CU5" s="80" t="s">
        <v>309</v>
      </c>
      <c r="CV5" s="80" t="s">
        <v>312</v>
      </c>
      <c r="CW5" s="80" t="s">
        <v>314</v>
      </c>
      <c r="CX5" s="80" t="s">
        <v>317</v>
      </c>
      <c r="CY5" s="80" t="s">
        <v>314</v>
      </c>
      <c r="CZ5" s="80">
        <v>4.0000000000000002E-4</v>
      </c>
      <c r="DA5" s="80" t="s">
        <v>311</v>
      </c>
      <c r="DB5" s="80" t="s">
        <v>318</v>
      </c>
      <c r="DC5" s="80" t="s">
        <v>319</v>
      </c>
      <c r="DD5" s="80" t="s">
        <v>309</v>
      </c>
      <c r="DE5" s="80" t="s">
        <v>317</v>
      </c>
      <c r="DF5" s="80" t="s">
        <v>320</v>
      </c>
    </row>
    <row r="6" spans="1:110" x14ac:dyDescent="0.55000000000000004">
      <c r="A6" s="83" t="s">
        <v>182</v>
      </c>
      <c r="B6" s="82">
        <v>50.1</v>
      </c>
      <c r="C6" s="82">
        <v>61.1</v>
      </c>
      <c r="D6" s="81" t="s">
        <v>304</v>
      </c>
      <c r="E6" s="80">
        <v>3.3</v>
      </c>
      <c r="F6" s="80" t="s">
        <v>305</v>
      </c>
      <c r="G6" s="80">
        <v>8.3000000000000004E-2</v>
      </c>
      <c r="H6" s="80">
        <v>30.97</v>
      </c>
      <c r="I6" s="80" t="s">
        <v>306</v>
      </c>
      <c r="J6" s="80" t="s">
        <v>305</v>
      </c>
      <c r="K6" s="80">
        <v>7.2469999999999999</v>
      </c>
      <c r="L6" s="80">
        <v>1.637</v>
      </c>
      <c r="M6" s="80" t="s">
        <v>307</v>
      </c>
      <c r="N6" s="80" t="s">
        <v>305</v>
      </c>
      <c r="O6" s="80">
        <v>2.2000000000000001E-4</v>
      </c>
      <c r="P6" s="80">
        <v>2.7E-2</v>
      </c>
      <c r="Q6" s="80">
        <v>5.4899999999999997E-2</v>
      </c>
      <c r="R6" s="80">
        <v>6.5000000000000002E-2</v>
      </c>
      <c r="S6" s="80">
        <v>7.9600000000000004E-2</v>
      </c>
      <c r="T6" s="80" t="s">
        <v>309</v>
      </c>
      <c r="U6" s="80" t="s">
        <v>309</v>
      </c>
      <c r="V6" s="80">
        <v>19.600000000000001</v>
      </c>
      <c r="W6" s="80">
        <v>5.1000000000000004E-4</v>
      </c>
      <c r="X6" s="80">
        <v>2.2000000000000001E-3</v>
      </c>
      <c r="Y6" s="80" t="s">
        <v>311</v>
      </c>
      <c r="Z6" s="80">
        <v>1.9800000000000002E-2</v>
      </c>
      <c r="AA6" s="80">
        <v>0.14599999999999999</v>
      </c>
      <c r="AB6" s="80">
        <v>6.4000000000000005E-4</v>
      </c>
      <c r="AC6" s="80">
        <v>1.59</v>
      </c>
      <c r="AD6" s="80">
        <v>4.7999999999999996E-3</v>
      </c>
      <c r="AE6" s="80">
        <v>3.3639999999999999</v>
      </c>
      <c r="AF6" s="80">
        <v>9.0800000000000006E-2</v>
      </c>
      <c r="AG6" s="80" t="s">
        <v>309</v>
      </c>
      <c r="AH6" s="80">
        <v>11.47</v>
      </c>
      <c r="AI6" s="80">
        <v>8.0000000000000004E-4</v>
      </c>
      <c r="AJ6" s="80" t="s">
        <v>321</v>
      </c>
      <c r="AK6" s="80">
        <v>3.2000000000000002E-3</v>
      </c>
      <c r="AL6" s="80">
        <v>1.6400000000000001E-2</v>
      </c>
      <c r="AM6" s="80" t="s">
        <v>313</v>
      </c>
      <c r="AN6" s="80">
        <v>8.9</v>
      </c>
      <c r="AO6" s="80" t="s">
        <v>309</v>
      </c>
      <c r="AP6" s="80">
        <v>6.54E-2</v>
      </c>
      <c r="AQ6" s="80" t="s">
        <v>314</v>
      </c>
      <c r="AR6" s="80" t="s">
        <v>309</v>
      </c>
      <c r="AS6" s="80" t="s">
        <v>309</v>
      </c>
      <c r="AT6" s="80">
        <v>1E-3</v>
      </c>
      <c r="AU6" s="80">
        <v>3.3000000000000002E-2</v>
      </c>
      <c r="AV6" s="80" t="s">
        <v>308</v>
      </c>
      <c r="AW6" s="80" t="s">
        <v>315</v>
      </c>
      <c r="AX6" s="80" t="s">
        <v>316</v>
      </c>
      <c r="AY6" s="80" t="s">
        <v>309</v>
      </c>
      <c r="AZ6" s="80" t="s">
        <v>312</v>
      </c>
      <c r="BA6" s="80" t="s">
        <v>314</v>
      </c>
      <c r="BB6" s="80" t="s">
        <v>317</v>
      </c>
      <c r="BC6" s="80" t="s">
        <v>314</v>
      </c>
      <c r="BD6" s="80">
        <v>2.0999999999999999E-3</v>
      </c>
      <c r="BE6" s="80" t="s">
        <v>311</v>
      </c>
      <c r="BF6" s="80" t="s">
        <v>318</v>
      </c>
      <c r="BG6" s="80" t="s">
        <v>319</v>
      </c>
      <c r="BH6" s="80">
        <v>5.9999999999999995E-4</v>
      </c>
      <c r="BI6" s="80" t="s">
        <v>317</v>
      </c>
      <c r="BJ6" s="80" t="s">
        <v>320</v>
      </c>
      <c r="BK6" s="80">
        <v>6.4799999999999996E-3</v>
      </c>
      <c r="BL6" s="80">
        <v>6.3330000000000002</v>
      </c>
      <c r="BM6" s="80">
        <v>0.37709999999999999</v>
      </c>
      <c r="BN6" s="80">
        <v>6.5000000000000002E-2</v>
      </c>
      <c r="BO6" s="80">
        <v>8.3000000000000004E-2</v>
      </c>
      <c r="BP6" s="80" t="s">
        <v>309</v>
      </c>
      <c r="BQ6" s="80">
        <v>7.0000000000000001E-3</v>
      </c>
      <c r="BR6" s="80">
        <v>21.83</v>
      </c>
      <c r="BS6" s="80">
        <v>4.4900000000000001E-3</v>
      </c>
      <c r="BT6" s="80">
        <v>6.8999999999999999E-3</v>
      </c>
      <c r="BU6" s="80">
        <v>1.06E-2</v>
      </c>
      <c r="BV6" s="80">
        <v>0.58130000000000004</v>
      </c>
      <c r="BW6" s="80">
        <v>13.79</v>
      </c>
      <c r="BX6" s="80">
        <v>5.0000000000000001E-3</v>
      </c>
      <c r="BY6" s="80">
        <v>3.65</v>
      </c>
      <c r="BZ6" s="80">
        <v>1.1299999999999999E-2</v>
      </c>
      <c r="CA6" s="80">
        <v>7.2489999999999997</v>
      </c>
      <c r="CB6" s="80">
        <v>0.6875</v>
      </c>
      <c r="CC6" s="80" t="s">
        <v>309</v>
      </c>
      <c r="CD6" s="80">
        <v>11.63</v>
      </c>
      <c r="CE6" s="80">
        <v>6.0000000000000001E-3</v>
      </c>
      <c r="CF6" s="80">
        <v>0.17</v>
      </c>
      <c r="CG6" s="80">
        <v>0.4662</v>
      </c>
      <c r="CH6" s="80">
        <v>2.9700000000000001E-2</v>
      </c>
      <c r="CI6" s="80" t="s">
        <v>313</v>
      </c>
      <c r="CJ6" s="80">
        <v>17.399999999999999</v>
      </c>
      <c r="CK6" s="80" t="s">
        <v>309</v>
      </c>
      <c r="CL6" s="80">
        <v>7.46E-2</v>
      </c>
      <c r="CM6" s="80">
        <v>0.10970000000000001</v>
      </c>
      <c r="CN6" s="80" t="s">
        <v>309</v>
      </c>
      <c r="CO6" s="80">
        <v>2.9999999999999997E-4</v>
      </c>
      <c r="CP6" s="80">
        <v>2.2200000000000001E-2</v>
      </c>
      <c r="CQ6" s="80">
        <v>0.45200000000000001</v>
      </c>
      <c r="CR6" s="80">
        <v>5.7600000000000004E-3</v>
      </c>
      <c r="CS6" s="80">
        <v>3.5000000000000001E-3</v>
      </c>
      <c r="CT6" s="80">
        <v>2.0400000000000001E-3</v>
      </c>
      <c r="CU6" s="80">
        <v>6.9999999999999999E-4</v>
      </c>
      <c r="CV6" s="80" t="s">
        <v>312</v>
      </c>
      <c r="CW6" s="80">
        <v>2.8999999999999998E-3</v>
      </c>
      <c r="CX6" s="80" t="s">
        <v>317</v>
      </c>
      <c r="CY6" s="80" t="s">
        <v>314</v>
      </c>
      <c r="CZ6" s="80">
        <v>1.3599999999999999E-2</v>
      </c>
      <c r="DA6" s="80" t="s">
        <v>311</v>
      </c>
      <c r="DB6" s="80">
        <v>6.0000000000000001E-3</v>
      </c>
      <c r="DC6" s="80">
        <v>6.4000000000000005E-4</v>
      </c>
      <c r="DD6" s="80">
        <v>4.7999999999999996E-3</v>
      </c>
      <c r="DE6" s="80" t="s">
        <v>317</v>
      </c>
      <c r="DF6" s="80" t="s">
        <v>320</v>
      </c>
    </row>
    <row r="7" spans="1:110" x14ac:dyDescent="0.55000000000000004">
      <c r="A7" s="83" t="s">
        <v>183</v>
      </c>
      <c r="B7" s="82">
        <v>54.6</v>
      </c>
      <c r="C7" s="82">
        <v>66.599999999999994</v>
      </c>
      <c r="D7" s="81" t="s">
        <v>304</v>
      </c>
      <c r="E7" s="80">
        <v>3.3769999999999998</v>
      </c>
      <c r="F7" s="80" t="s">
        <v>305</v>
      </c>
      <c r="G7" s="80">
        <v>7.8E-2</v>
      </c>
      <c r="H7" s="80">
        <v>22.42</v>
      </c>
      <c r="I7" s="80" t="s">
        <v>306</v>
      </c>
      <c r="J7" s="80" t="s">
        <v>305</v>
      </c>
      <c r="K7" s="80">
        <v>2.2959999999999998</v>
      </c>
      <c r="L7" s="80">
        <v>0.51900000000000002</v>
      </c>
      <c r="M7" s="80" t="s">
        <v>307</v>
      </c>
      <c r="N7" s="80" t="s">
        <v>305</v>
      </c>
      <c r="O7" s="80" t="s">
        <v>308</v>
      </c>
      <c r="P7" s="80">
        <v>4.2000000000000003E-2</v>
      </c>
      <c r="Q7" s="80">
        <v>3.9E-2</v>
      </c>
      <c r="R7" s="80">
        <v>4.3999999999999997E-2</v>
      </c>
      <c r="S7" s="80">
        <v>2.8899999999999999E-2</v>
      </c>
      <c r="T7" s="80" t="s">
        <v>309</v>
      </c>
      <c r="U7" s="80" t="s">
        <v>309</v>
      </c>
      <c r="V7" s="80">
        <v>16.54</v>
      </c>
      <c r="W7" s="80">
        <v>1.9000000000000001E-4</v>
      </c>
      <c r="X7" s="80">
        <v>6.9999999999999999E-4</v>
      </c>
      <c r="Y7" s="80" t="s">
        <v>311</v>
      </c>
      <c r="Z7" s="80">
        <v>2.0400000000000001E-2</v>
      </c>
      <c r="AA7" s="80">
        <v>6.7000000000000004E-2</v>
      </c>
      <c r="AB7" s="80" t="s">
        <v>312</v>
      </c>
      <c r="AC7" s="80">
        <v>1.31</v>
      </c>
      <c r="AD7" s="80">
        <v>3.3999999999999998E-3</v>
      </c>
      <c r="AE7" s="80">
        <v>2.9039999999999999</v>
      </c>
      <c r="AF7" s="80">
        <v>3.5400000000000001E-2</v>
      </c>
      <c r="AG7" s="80" t="s">
        <v>309</v>
      </c>
      <c r="AH7" s="80">
        <v>7.96</v>
      </c>
      <c r="AI7" s="80" t="s">
        <v>309</v>
      </c>
      <c r="AJ7" s="80">
        <v>7.0000000000000007E-2</v>
      </c>
      <c r="AK7" s="80">
        <v>7.0000000000000001E-3</v>
      </c>
      <c r="AL7" s="80">
        <v>7.6E-3</v>
      </c>
      <c r="AM7" s="80" t="s">
        <v>313</v>
      </c>
      <c r="AN7" s="80">
        <v>8</v>
      </c>
      <c r="AO7" s="80" t="s">
        <v>309</v>
      </c>
      <c r="AP7" s="80">
        <v>5.7299999999999997E-2</v>
      </c>
      <c r="AQ7" s="80" t="s">
        <v>314</v>
      </c>
      <c r="AR7" s="80" t="s">
        <v>309</v>
      </c>
      <c r="AS7" s="80" t="s">
        <v>309</v>
      </c>
      <c r="AT7" s="80">
        <v>8.9999999999999998E-4</v>
      </c>
      <c r="AU7" s="80" t="s">
        <v>322</v>
      </c>
      <c r="AV7" s="80" t="s">
        <v>308</v>
      </c>
      <c r="AW7" s="80" t="s">
        <v>315</v>
      </c>
      <c r="AX7" s="80" t="s">
        <v>316</v>
      </c>
      <c r="AY7" s="80" t="s">
        <v>309</v>
      </c>
      <c r="AZ7" s="80" t="s">
        <v>312</v>
      </c>
      <c r="BA7" s="80" t="s">
        <v>314</v>
      </c>
      <c r="BB7" s="80" t="s">
        <v>317</v>
      </c>
      <c r="BC7" s="80" t="s">
        <v>314</v>
      </c>
      <c r="BD7" s="80">
        <v>1.2999999999999999E-3</v>
      </c>
      <c r="BE7" s="80" t="s">
        <v>311</v>
      </c>
      <c r="BF7" s="80" t="s">
        <v>318</v>
      </c>
      <c r="BG7" s="80" t="s">
        <v>319</v>
      </c>
      <c r="BH7" s="80">
        <v>4.0000000000000002E-4</v>
      </c>
      <c r="BI7" s="80" t="s">
        <v>317</v>
      </c>
      <c r="BJ7" s="80" t="s">
        <v>320</v>
      </c>
      <c r="BK7" s="80">
        <v>1.4400000000000001E-3</v>
      </c>
      <c r="BL7" s="80">
        <v>2.0049999999999999</v>
      </c>
      <c r="BM7" s="80">
        <v>9.5699999999999993E-2</v>
      </c>
      <c r="BN7" s="80">
        <v>4.7E-2</v>
      </c>
      <c r="BO7" s="80">
        <v>4.3700000000000003E-2</v>
      </c>
      <c r="BP7" s="80" t="s">
        <v>309</v>
      </c>
      <c r="BQ7" s="80">
        <v>2.3E-3</v>
      </c>
      <c r="BR7" s="80">
        <v>16.62</v>
      </c>
      <c r="BS7" s="80">
        <v>1.5399999999999999E-3</v>
      </c>
      <c r="BT7" s="80">
        <v>2.3E-3</v>
      </c>
      <c r="BU7" s="80">
        <v>3.3E-3</v>
      </c>
      <c r="BV7" s="80">
        <v>0.14729999999999999</v>
      </c>
      <c r="BW7" s="80">
        <v>3.91</v>
      </c>
      <c r="BX7" s="80">
        <v>9.7000000000000005E-4</v>
      </c>
      <c r="BY7" s="80">
        <v>1.93</v>
      </c>
      <c r="BZ7" s="80">
        <v>5.7999999999999996E-3</v>
      </c>
      <c r="CA7" s="80">
        <v>3.63</v>
      </c>
      <c r="CB7" s="80">
        <v>0.21360000000000001</v>
      </c>
      <c r="CC7" s="80" t="s">
        <v>309</v>
      </c>
      <c r="CD7" s="80">
        <v>7.96</v>
      </c>
      <c r="CE7" s="80">
        <v>1.8E-3</v>
      </c>
      <c r="CF7" s="80">
        <v>0.12</v>
      </c>
      <c r="CG7" s="80">
        <v>0.19769999999999999</v>
      </c>
      <c r="CH7" s="80">
        <v>1.21E-2</v>
      </c>
      <c r="CI7" s="80" t="s">
        <v>313</v>
      </c>
      <c r="CJ7" s="80">
        <v>10.9</v>
      </c>
      <c r="CK7" s="80" t="s">
        <v>309</v>
      </c>
      <c r="CL7" s="80">
        <v>5.8799999999999998E-2</v>
      </c>
      <c r="CM7" s="80">
        <v>3.0599999999999999E-2</v>
      </c>
      <c r="CN7" s="80" t="s">
        <v>309</v>
      </c>
      <c r="CO7" s="80" t="s">
        <v>309</v>
      </c>
      <c r="CP7" s="80">
        <v>7.0000000000000001E-3</v>
      </c>
      <c r="CQ7" s="80">
        <v>0.16400000000000001</v>
      </c>
      <c r="CR7" s="80">
        <v>3.0100000000000001E-3</v>
      </c>
      <c r="CS7" s="80">
        <v>1.1000000000000001E-3</v>
      </c>
      <c r="CT7" s="80">
        <v>6.8999999999999997E-4</v>
      </c>
      <c r="CU7" s="80">
        <v>4.0000000000000002E-4</v>
      </c>
      <c r="CV7" s="80" t="s">
        <v>312</v>
      </c>
      <c r="CW7" s="80">
        <v>1.4E-3</v>
      </c>
      <c r="CX7" s="80" t="s">
        <v>317</v>
      </c>
      <c r="CY7" s="80" t="s">
        <v>314</v>
      </c>
      <c r="CZ7" s="80">
        <v>5.5999999999999999E-3</v>
      </c>
      <c r="DA7" s="80" t="s">
        <v>311</v>
      </c>
      <c r="DB7" s="80" t="s">
        <v>318</v>
      </c>
      <c r="DC7" s="80" t="s">
        <v>319</v>
      </c>
      <c r="DD7" s="80">
        <v>2.2000000000000001E-3</v>
      </c>
      <c r="DE7" s="80" t="s">
        <v>317</v>
      </c>
      <c r="DF7" s="80" t="s">
        <v>320</v>
      </c>
    </row>
    <row r="8" spans="1:110" x14ac:dyDescent="0.55000000000000004">
      <c r="A8" s="83" t="s">
        <v>185</v>
      </c>
      <c r="B8" s="82">
        <v>54.4</v>
      </c>
      <c r="C8" s="82">
        <v>66.3</v>
      </c>
      <c r="D8" s="81" t="s">
        <v>304</v>
      </c>
      <c r="E8" s="80">
        <v>2.577</v>
      </c>
      <c r="F8" s="80" t="s">
        <v>305</v>
      </c>
      <c r="G8" s="80">
        <v>8.1000000000000003E-2</v>
      </c>
      <c r="H8" s="80">
        <v>29.09</v>
      </c>
      <c r="I8" s="80" t="s">
        <v>306</v>
      </c>
      <c r="J8" s="80" t="s">
        <v>305</v>
      </c>
      <c r="K8" s="80">
        <v>7.2569999999999997</v>
      </c>
      <c r="L8" s="80">
        <v>1.639</v>
      </c>
      <c r="M8" s="80" t="s">
        <v>307</v>
      </c>
      <c r="N8" s="80" t="s">
        <v>305</v>
      </c>
      <c r="O8" s="80">
        <v>6.0499999999999998E-3</v>
      </c>
      <c r="P8" s="80">
        <v>2.5999999999999999E-2</v>
      </c>
      <c r="Q8" s="80">
        <v>4.7100000000000003E-2</v>
      </c>
      <c r="R8" s="80">
        <v>0.05</v>
      </c>
      <c r="S8" s="80">
        <v>3.1E-2</v>
      </c>
      <c r="T8" s="80" t="s">
        <v>309</v>
      </c>
      <c r="U8" s="80" t="s">
        <v>309</v>
      </c>
      <c r="V8" s="80">
        <v>17.64</v>
      </c>
      <c r="W8" s="80">
        <v>2.1000000000000001E-4</v>
      </c>
      <c r="X8" s="80">
        <v>3.0000000000000001E-3</v>
      </c>
      <c r="Y8" s="80" t="s">
        <v>311</v>
      </c>
      <c r="Z8" s="80">
        <v>0.35289999999999999</v>
      </c>
      <c r="AA8" s="80">
        <v>0.06</v>
      </c>
      <c r="AB8" s="80">
        <v>5.0000000000000001E-4</v>
      </c>
      <c r="AC8" s="80">
        <v>1.27</v>
      </c>
      <c r="AD8" s="80">
        <v>3.8999999999999998E-3</v>
      </c>
      <c r="AE8" s="80">
        <v>2.9260000000000002</v>
      </c>
      <c r="AF8" s="80">
        <v>9.8799999999999999E-2</v>
      </c>
      <c r="AG8" s="80" t="s">
        <v>309</v>
      </c>
      <c r="AH8" s="80">
        <v>10.92</v>
      </c>
      <c r="AI8" s="80">
        <v>2E-3</v>
      </c>
      <c r="AJ8" s="80" t="s">
        <v>321</v>
      </c>
      <c r="AK8" s="80">
        <v>3.5000000000000001E-3</v>
      </c>
      <c r="AL8" s="80">
        <v>1.2200000000000001E-2</v>
      </c>
      <c r="AM8" s="80" t="s">
        <v>313</v>
      </c>
      <c r="AN8" s="80">
        <v>8</v>
      </c>
      <c r="AO8" s="80" t="s">
        <v>309</v>
      </c>
      <c r="AP8" s="80">
        <v>5.9900000000000002E-2</v>
      </c>
      <c r="AQ8" s="80" t="s">
        <v>314</v>
      </c>
      <c r="AR8" s="80" t="s">
        <v>309</v>
      </c>
      <c r="AS8" s="80" t="s">
        <v>309</v>
      </c>
      <c r="AT8" s="80">
        <v>8.0000000000000004E-4</v>
      </c>
      <c r="AU8" s="80" t="s">
        <v>322</v>
      </c>
      <c r="AV8" s="80" t="s">
        <v>308</v>
      </c>
      <c r="AW8" s="80" t="s">
        <v>315</v>
      </c>
      <c r="AX8" s="80" t="s">
        <v>316</v>
      </c>
      <c r="AY8" s="80" t="s">
        <v>309</v>
      </c>
      <c r="AZ8" s="80" t="s">
        <v>312</v>
      </c>
      <c r="BA8" s="80" t="s">
        <v>314</v>
      </c>
      <c r="BB8" s="80" t="s">
        <v>317</v>
      </c>
      <c r="BC8" s="80" t="s">
        <v>314</v>
      </c>
      <c r="BD8" s="80">
        <v>1.8E-3</v>
      </c>
      <c r="BE8" s="80" t="s">
        <v>311</v>
      </c>
      <c r="BF8" s="80" t="s">
        <v>318</v>
      </c>
      <c r="BG8" s="80" t="s">
        <v>319</v>
      </c>
      <c r="BH8" s="80">
        <v>5.9999999999999995E-4</v>
      </c>
      <c r="BI8" s="80" t="s">
        <v>317</v>
      </c>
      <c r="BJ8" s="80" t="s">
        <v>320</v>
      </c>
      <c r="BK8" s="80">
        <v>1.358E-2</v>
      </c>
      <c r="BL8" s="80">
        <v>7.3739999999999997</v>
      </c>
      <c r="BM8" s="80">
        <v>0.37519999999999998</v>
      </c>
      <c r="BN8" s="80">
        <v>5.2999999999999999E-2</v>
      </c>
      <c r="BO8" s="80">
        <v>9.5500000000000002E-2</v>
      </c>
      <c r="BP8" s="80" t="s">
        <v>309</v>
      </c>
      <c r="BQ8" s="80">
        <v>7.4999999999999997E-3</v>
      </c>
      <c r="BR8" s="80">
        <v>22.41</v>
      </c>
      <c r="BS8" s="80">
        <v>7.9900000000000006E-3</v>
      </c>
      <c r="BT8" s="80">
        <v>9.1000000000000004E-3</v>
      </c>
      <c r="BU8" s="80">
        <v>1.2E-2</v>
      </c>
      <c r="BV8" s="80">
        <v>0.95469999999999999</v>
      </c>
      <c r="BW8" s="80">
        <v>17.46</v>
      </c>
      <c r="BX8" s="80">
        <v>5.4900000000000001E-3</v>
      </c>
      <c r="BY8" s="80">
        <v>3.81</v>
      </c>
      <c r="BZ8" s="80">
        <v>1.0699999999999999E-2</v>
      </c>
      <c r="CA8" s="80">
        <v>7.1349999999999998</v>
      </c>
      <c r="CB8" s="80">
        <v>0.97650000000000003</v>
      </c>
      <c r="CC8" s="80" t="s">
        <v>309</v>
      </c>
      <c r="CD8" s="80">
        <v>10.92</v>
      </c>
      <c r="CE8" s="80">
        <v>7.6E-3</v>
      </c>
      <c r="CF8" s="80">
        <v>0.18</v>
      </c>
      <c r="CG8" s="80">
        <v>0.66</v>
      </c>
      <c r="CH8" s="80">
        <v>2.92E-2</v>
      </c>
      <c r="CI8" s="80">
        <v>9.1999999999999998E-3</v>
      </c>
      <c r="CJ8" s="80">
        <v>16.5</v>
      </c>
      <c r="CK8" s="80" t="s">
        <v>309</v>
      </c>
      <c r="CL8" s="80">
        <v>7.2900000000000006E-2</v>
      </c>
      <c r="CM8" s="80">
        <v>9.6799999999999997E-2</v>
      </c>
      <c r="CN8" s="80">
        <v>2.9999999999999997E-4</v>
      </c>
      <c r="CO8" s="80" t="s">
        <v>309</v>
      </c>
      <c r="CP8" s="80">
        <v>2.52E-2</v>
      </c>
      <c r="CQ8" s="80">
        <v>0.79200000000000004</v>
      </c>
      <c r="CR8" s="80">
        <v>5.9699999999999996E-3</v>
      </c>
      <c r="CS8" s="80">
        <v>4.3E-3</v>
      </c>
      <c r="CT8" s="80">
        <v>2.2200000000000002E-3</v>
      </c>
      <c r="CU8" s="80">
        <v>8.0000000000000004E-4</v>
      </c>
      <c r="CV8" s="80" t="s">
        <v>312</v>
      </c>
      <c r="CW8" s="80">
        <v>3.0000000000000001E-3</v>
      </c>
      <c r="CX8" s="80" t="s">
        <v>317</v>
      </c>
      <c r="CY8" s="80" t="s">
        <v>314</v>
      </c>
      <c r="CZ8" s="80">
        <v>1.6299999999999999E-2</v>
      </c>
      <c r="DA8" s="80" t="s">
        <v>311</v>
      </c>
      <c r="DB8" s="80" t="s">
        <v>318</v>
      </c>
      <c r="DC8" s="80">
        <v>4.4999999999999999E-4</v>
      </c>
      <c r="DD8" s="80">
        <v>6.1999999999999998E-3</v>
      </c>
      <c r="DE8" s="80" t="s">
        <v>317</v>
      </c>
      <c r="DF8" s="80" t="s">
        <v>320</v>
      </c>
    </row>
    <row r="9" spans="1:110" x14ac:dyDescent="0.55000000000000004">
      <c r="A9" s="83" t="s">
        <v>186</v>
      </c>
      <c r="B9" s="82">
        <v>79.400000000000006</v>
      </c>
      <c r="C9" s="82">
        <v>96.9</v>
      </c>
      <c r="D9" s="81" t="s">
        <v>304</v>
      </c>
      <c r="E9" s="80">
        <v>57.78</v>
      </c>
      <c r="F9" s="80" t="s">
        <v>305</v>
      </c>
      <c r="G9" s="80">
        <v>0.29699999999999999</v>
      </c>
      <c r="H9" s="80">
        <v>288.2</v>
      </c>
      <c r="I9" s="80" t="s">
        <v>306</v>
      </c>
      <c r="J9" s="80" t="s">
        <v>305</v>
      </c>
      <c r="K9" s="80" t="s">
        <v>323</v>
      </c>
      <c r="L9" s="80" t="s">
        <v>324</v>
      </c>
      <c r="M9" s="80" t="s">
        <v>307</v>
      </c>
      <c r="N9" s="80" t="s">
        <v>305</v>
      </c>
      <c r="O9" s="80" t="s">
        <v>308</v>
      </c>
      <c r="P9" s="80" t="s">
        <v>325</v>
      </c>
      <c r="Q9" s="80">
        <v>5.0000000000000001E-4</v>
      </c>
      <c r="R9" s="80">
        <v>0.152</v>
      </c>
      <c r="S9" s="80">
        <v>7.5700000000000003E-2</v>
      </c>
      <c r="T9" s="80" t="s">
        <v>309</v>
      </c>
      <c r="U9" s="80" t="s">
        <v>309</v>
      </c>
      <c r="V9" s="80">
        <v>72.239999999999995</v>
      </c>
      <c r="W9" s="80" t="s">
        <v>310</v>
      </c>
      <c r="X9" s="80" t="s">
        <v>309</v>
      </c>
      <c r="Y9" s="80" t="s">
        <v>311</v>
      </c>
      <c r="Z9" s="80">
        <v>5.0000000000000001E-4</v>
      </c>
      <c r="AA9" s="80" t="s">
        <v>327</v>
      </c>
      <c r="AB9" s="80" t="s">
        <v>312</v>
      </c>
      <c r="AC9" s="80">
        <v>2.0299999999999998</v>
      </c>
      <c r="AD9" s="80">
        <v>3.1800000000000002E-2</v>
      </c>
      <c r="AE9" s="80">
        <v>23.6</v>
      </c>
      <c r="AF9" s="80">
        <v>3.0000000000000001E-3</v>
      </c>
      <c r="AG9" s="80" t="s">
        <v>309</v>
      </c>
      <c r="AH9" s="80">
        <v>75.819999999999993</v>
      </c>
      <c r="AI9" s="80" t="s">
        <v>309</v>
      </c>
      <c r="AJ9" s="80" t="s">
        <v>321</v>
      </c>
      <c r="AK9" s="80" t="s">
        <v>309</v>
      </c>
      <c r="AL9" s="80" t="s">
        <v>309</v>
      </c>
      <c r="AM9" s="80" t="s">
        <v>313</v>
      </c>
      <c r="AN9" s="80">
        <v>9.6999999999999993</v>
      </c>
      <c r="AO9" s="80" t="s">
        <v>309</v>
      </c>
      <c r="AP9" s="80">
        <v>0.61829999999999996</v>
      </c>
      <c r="AQ9" s="80" t="s">
        <v>314</v>
      </c>
      <c r="AR9" s="80" t="s">
        <v>309</v>
      </c>
      <c r="AS9" s="80">
        <v>5.0000000000000001E-4</v>
      </c>
      <c r="AT9" s="80">
        <v>1.6000000000000001E-3</v>
      </c>
      <c r="AU9" s="80" t="s">
        <v>322</v>
      </c>
      <c r="AV9" s="80" t="s">
        <v>308</v>
      </c>
      <c r="AW9" s="80" t="s">
        <v>315</v>
      </c>
      <c r="AX9" s="80" t="s">
        <v>316</v>
      </c>
      <c r="AY9" s="80" t="s">
        <v>309</v>
      </c>
      <c r="AZ9" s="80" t="s">
        <v>312</v>
      </c>
      <c r="BA9" s="80" t="s">
        <v>314</v>
      </c>
      <c r="BB9" s="80" t="s">
        <v>317</v>
      </c>
      <c r="BC9" s="80" t="s">
        <v>314</v>
      </c>
      <c r="BD9" s="80">
        <v>4.0000000000000002E-4</v>
      </c>
      <c r="BE9" s="80" t="s">
        <v>311</v>
      </c>
      <c r="BF9" s="80" t="s">
        <v>318</v>
      </c>
      <c r="BG9" s="80" t="s">
        <v>319</v>
      </c>
      <c r="BH9" s="80" t="s">
        <v>309</v>
      </c>
      <c r="BI9" s="80" t="s">
        <v>317</v>
      </c>
      <c r="BJ9" s="80" t="s">
        <v>320</v>
      </c>
      <c r="BK9" s="80" t="s">
        <v>308</v>
      </c>
      <c r="BL9" s="80">
        <v>1.2E-2</v>
      </c>
      <c r="BM9" s="80">
        <v>5.0000000000000001E-4</v>
      </c>
      <c r="BN9" s="80">
        <v>0.154</v>
      </c>
      <c r="BO9" s="80">
        <v>7.5700000000000003E-2</v>
      </c>
      <c r="BP9" s="80" t="s">
        <v>309</v>
      </c>
      <c r="BQ9" s="80" t="s">
        <v>309</v>
      </c>
      <c r="BR9" s="80">
        <v>74.349999999999994</v>
      </c>
      <c r="BS9" s="80" t="s">
        <v>310</v>
      </c>
      <c r="BT9" s="80" t="s">
        <v>309</v>
      </c>
      <c r="BU9" s="80" t="s">
        <v>311</v>
      </c>
      <c r="BV9" s="80">
        <v>5.9999999999999995E-4</v>
      </c>
      <c r="BW9" s="80">
        <v>4.4999999999999998E-2</v>
      </c>
      <c r="BX9" s="80" t="s">
        <v>312</v>
      </c>
      <c r="BY9" s="80">
        <v>2.09</v>
      </c>
      <c r="BZ9" s="80">
        <v>3.1800000000000002E-2</v>
      </c>
      <c r="CA9" s="80">
        <v>23.67</v>
      </c>
      <c r="CB9" s="80">
        <v>7.0000000000000001E-3</v>
      </c>
      <c r="CC9" s="80" t="s">
        <v>309</v>
      </c>
      <c r="CD9" s="80">
        <v>75.819999999999993</v>
      </c>
      <c r="CE9" s="80" t="s">
        <v>309</v>
      </c>
      <c r="CF9" s="80" t="s">
        <v>321</v>
      </c>
      <c r="CG9" s="80" t="s">
        <v>309</v>
      </c>
      <c r="CH9" s="80" t="s">
        <v>309</v>
      </c>
      <c r="CI9" s="80" t="s">
        <v>313</v>
      </c>
      <c r="CJ9" s="80">
        <v>9.9</v>
      </c>
      <c r="CK9" s="80" t="s">
        <v>309</v>
      </c>
      <c r="CL9" s="80">
        <v>0.61829999999999996</v>
      </c>
      <c r="CM9" s="80" t="s">
        <v>314</v>
      </c>
      <c r="CN9" s="80" t="s">
        <v>309</v>
      </c>
      <c r="CO9" s="80">
        <v>5.0000000000000001E-4</v>
      </c>
      <c r="CP9" s="80">
        <v>1.6000000000000001E-3</v>
      </c>
      <c r="CQ9" s="80">
        <v>1.4E-2</v>
      </c>
      <c r="CR9" s="80" t="s">
        <v>308</v>
      </c>
      <c r="CS9" s="80" t="s">
        <v>315</v>
      </c>
      <c r="CT9" s="80" t="s">
        <v>316</v>
      </c>
      <c r="CU9" s="80" t="s">
        <v>309</v>
      </c>
      <c r="CV9" s="80" t="s">
        <v>312</v>
      </c>
      <c r="CW9" s="80" t="s">
        <v>314</v>
      </c>
      <c r="CX9" s="80" t="s">
        <v>317</v>
      </c>
      <c r="CY9" s="80" t="s">
        <v>314</v>
      </c>
      <c r="CZ9" s="80">
        <v>5.0000000000000001E-4</v>
      </c>
      <c r="DA9" s="80" t="s">
        <v>311</v>
      </c>
      <c r="DB9" s="80" t="s">
        <v>318</v>
      </c>
      <c r="DC9" s="80" t="s">
        <v>319</v>
      </c>
      <c r="DD9" s="80" t="s">
        <v>309</v>
      </c>
      <c r="DE9" s="80" t="s">
        <v>317</v>
      </c>
      <c r="DF9" s="80" t="s">
        <v>320</v>
      </c>
    </row>
    <row r="10" spans="1:110" x14ac:dyDescent="0.55000000000000004">
      <c r="A10" s="83" t="s">
        <v>187</v>
      </c>
      <c r="B10" s="82">
        <v>57.4</v>
      </c>
      <c r="C10" s="82">
        <v>70.099999999999994</v>
      </c>
      <c r="D10" s="81" t="s">
        <v>304</v>
      </c>
      <c r="E10" s="80">
        <v>2.8290000000000002</v>
      </c>
      <c r="F10" s="80" t="s">
        <v>305</v>
      </c>
      <c r="G10" s="80">
        <v>0.115</v>
      </c>
      <c r="H10" s="80">
        <v>32.159999999999997</v>
      </c>
      <c r="I10" s="80" t="s">
        <v>306</v>
      </c>
      <c r="J10" s="80" t="s">
        <v>305</v>
      </c>
      <c r="K10" s="80">
        <v>8.1189999999999998</v>
      </c>
      <c r="L10" s="80">
        <v>1.8340000000000001</v>
      </c>
      <c r="M10" s="80">
        <v>8.2000000000000003E-2</v>
      </c>
      <c r="N10" s="80">
        <v>2.5000000000000001E-2</v>
      </c>
      <c r="O10" s="80">
        <v>6.0499999999999998E-3</v>
      </c>
      <c r="P10" s="80">
        <v>2.5999999999999999E-2</v>
      </c>
      <c r="Q10" s="80">
        <v>5.7799999999999997E-2</v>
      </c>
      <c r="R10" s="80">
        <v>6.2E-2</v>
      </c>
      <c r="S10" s="80">
        <v>8.6400000000000005E-2</v>
      </c>
      <c r="T10" s="80" t="s">
        <v>309</v>
      </c>
      <c r="U10" s="80" t="s">
        <v>309</v>
      </c>
      <c r="V10" s="80">
        <v>19.36</v>
      </c>
      <c r="W10" s="80">
        <v>5.6999999999999998E-4</v>
      </c>
      <c r="X10" s="80">
        <v>3.3999999999999998E-3</v>
      </c>
      <c r="Y10" s="80" t="s">
        <v>311</v>
      </c>
      <c r="Z10" s="80">
        <v>0.36</v>
      </c>
      <c r="AA10" s="80">
        <v>0.05</v>
      </c>
      <c r="AB10" s="80">
        <v>2.4000000000000001E-4</v>
      </c>
      <c r="AC10" s="80">
        <v>1.44</v>
      </c>
      <c r="AD10" s="80">
        <v>4.0000000000000001E-3</v>
      </c>
      <c r="AE10" s="80">
        <v>3.0880000000000001</v>
      </c>
      <c r="AF10" s="80">
        <v>0.12239999999999999</v>
      </c>
      <c r="AG10" s="80" t="s">
        <v>309</v>
      </c>
      <c r="AH10" s="80">
        <v>11.51</v>
      </c>
      <c r="AI10" s="80">
        <v>2.0999999999999999E-3</v>
      </c>
      <c r="AJ10" s="80" t="s">
        <v>321</v>
      </c>
      <c r="AK10" s="80">
        <v>2.3999999999999998E-3</v>
      </c>
      <c r="AL10" s="80">
        <v>1.4800000000000001E-2</v>
      </c>
      <c r="AM10" s="80" t="s">
        <v>313</v>
      </c>
      <c r="AN10" s="80">
        <v>7.8</v>
      </c>
      <c r="AO10" s="80" t="s">
        <v>309</v>
      </c>
      <c r="AP10" s="80">
        <v>6.4399999999999999E-2</v>
      </c>
      <c r="AQ10" s="80" t="s">
        <v>314</v>
      </c>
      <c r="AR10" s="80" t="s">
        <v>309</v>
      </c>
      <c r="AS10" s="80" t="s">
        <v>309</v>
      </c>
      <c r="AT10" s="80">
        <v>8.0000000000000004E-4</v>
      </c>
      <c r="AU10" s="80">
        <v>2.5999999999999999E-2</v>
      </c>
      <c r="AV10" s="80" t="s">
        <v>308</v>
      </c>
      <c r="AW10" s="80" t="s">
        <v>315</v>
      </c>
      <c r="AX10" s="80" t="s">
        <v>316</v>
      </c>
      <c r="AY10" s="80" t="s">
        <v>309</v>
      </c>
      <c r="AZ10" s="80" t="s">
        <v>312</v>
      </c>
      <c r="BA10" s="80" t="s">
        <v>314</v>
      </c>
      <c r="BB10" s="80" t="s">
        <v>317</v>
      </c>
      <c r="BC10" s="80" t="s">
        <v>314</v>
      </c>
      <c r="BD10" s="80">
        <v>2.0999999999999999E-3</v>
      </c>
      <c r="BE10" s="80" t="s">
        <v>311</v>
      </c>
      <c r="BF10" s="80" t="s">
        <v>318</v>
      </c>
      <c r="BG10" s="80" t="s">
        <v>319</v>
      </c>
      <c r="BH10" s="80">
        <v>5.9999999999999995E-4</v>
      </c>
      <c r="BI10" s="80" t="s">
        <v>317</v>
      </c>
      <c r="BJ10" s="80" t="s">
        <v>320</v>
      </c>
      <c r="BK10" s="80">
        <v>1.4500000000000001E-2</v>
      </c>
      <c r="BL10" s="80">
        <v>8.0920000000000005</v>
      </c>
      <c r="BM10" s="80">
        <v>0.4345</v>
      </c>
      <c r="BN10" s="80">
        <v>6.2E-2</v>
      </c>
      <c r="BO10" s="80">
        <v>0.1045</v>
      </c>
      <c r="BP10" s="80" t="s">
        <v>309</v>
      </c>
      <c r="BQ10" s="80">
        <v>8.0000000000000002E-3</v>
      </c>
      <c r="BR10" s="80">
        <v>24.34</v>
      </c>
      <c r="BS10" s="80">
        <v>9.5099999999999994E-3</v>
      </c>
      <c r="BT10" s="80">
        <v>1.0200000000000001E-2</v>
      </c>
      <c r="BU10" s="80">
        <v>1.3599999999999999E-2</v>
      </c>
      <c r="BV10" s="80">
        <v>1.0109999999999999</v>
      </c>
      <c r="BW10" s="80">
        <v>19.86</v>
      </c>
      <c r="BX10" s="80">
        <v>5.0600000000000003E-3</v>
      </c>
      <c r="BY10" s="80">
        <v>4.04</v>
      </c>
      <c r="BZ10" s="80">
        <v>1.21E-2</v>
      </c>
      <c r="CA10" s="80">
        <v>7.8090000000000002</v>
      </c>
      <c r="CB10" s="80">
        <v>1.07</v>
      </c>
      <c r="CC10" s="80" t="s">
        <v>309</v>
      </c>
      <c r="CD10" s="80">
        <v>11.51</v>
      </c>
      <c r="CE10" s="80">
        <v>7.9000000000000008E-3</v>
      </c>
      <c r="CF10" s="80">
        <v>0.21</v>
      </c>
      <c r="CG10" s="80">
        <v>0.73360000000000003</v>
      </c>
      <c r="CH10" s="80">
        <v>3.3599999999999998E-2</v>
      </c>
      <c r="CI10" s="80">
        <v>1.0200000000000001E-2</v>
      </c>
      <c r="CJ10" s="80">
        <v>18</v>
      </c>
      <c r="CK10" s="80">
        <v>2.9999999999999997E-4</v>
      </c>
      <c r="CL10" s="80">
        <v>7.51E-2</v>
      </c>
      <c r="CM10" s="80">
        <v>0.1114</v>
      </c>
      <c r="CN10" s="80">
        <v>2.9999999999999997E-4</v>
      </c>
      <c r="CO10" s="80" t="s">
        <v>309</v>
      </c>
      <c r="CP10" s="80">
        <v>2.93E-2</v>
      </c>
      <c r="CQ10" s="80">
        <v>0.91300000000000003</v>
      </c>
      <c r="CR10" s="80">
        <v>6.9899999999999997E-3</v>
      </c>
      <c r="CS10" s="80">
        <v>4.8999999999999998E-3</v>
      </c>
      <c r="CT10" s="80">
        <v>2.5799999999999998E-3</v>
      </c>
      <c r="CU10" s="80">
        <v>8.0000000000000004E-4</v>
      </c>
      <c r="CV10" s="80" t="s">
        <v>312</v>
      </c>
      <c r="CW10" s="80">
        <v>3.5000000000000001E-3</v>
      </c>
      <c r="CX10" s="80" t="s">
        <v>317</v>
      </c>
      <c r="CY10" s="80" t="s">
        <v>314</v>
      </c>
      <c r="CZ10" s="80">
        <v>1.7999999999999999E-2</v>
      </c>
      <c r="DA10" s="80" t="s">
        <v>311</v>
      </c>
      <c r="DB10" s="80" t="s">
        <v>318</v>
      </c>
      <c r="DC10" s="80">
        <v>5.6999999999999998E-4</v>
      </c>
      <c r="DD10" s="80">
        <v>6.6E-3</v>
      </c>
      <c r="DE10" s="80" t="s">
        <v>317</v>
      </c>
      <c r="DF10" s="80" t="s">
        <v>320</v>
      </c>
    </row>
    <row r="11" spans="1:110" x14ac:dyDescent="0.55000000000000004">
      <c r="A11" s="83" t="s">
        <v>189</v>
      </c>
      <c r="B11" s="82">
        <v>53.3</v>
      </c>
      <c r="C11" s="82">
        <v>65</v>
      </c>
      <c r="D11" s="81" t="s">
        <v>304</v>
      </c>
      <c r="E11" s="80">
        <v>5.5469999999999997</v>
      </c>
      <c r="F11" s="80" t="s">
        <v>305</v>
      </c>
      <c r="G11" s="80">
        <v>0.10299999999999999</v>
      </c>
      <c r="H11" s="80">
        <v>34.590000000000003</v>
      </c>
      <c r="I11" s="80" t="s">
        <v>306</v>
      </c>
      <c r="J11" s="80" t="s">
        <v>305</v>
      </c>
      <c r="K11" s="80">
        <v>6.7030000000000003</v>
      </c>
      <c r="L11" s="80">
        <v>1.514</v>
      </c>
      <c r="M11" s="80" t="s">
        <v>307</v>
      </c>
      <c r="N11" s="80" t="s">
        <v>305</v>
      </c>
      <c r="O11" s="80" t="s">
        <v>308</v>
      </c>
      <c r="P11" s="80">
        <v>2.5999999999999999E-2</v>
      </c>
      <c r="Q11" s="80">
        <v>4.9399999999999999E-2</v>
      </c>
      <c r="R11" s="80">
        <v>5.8000000000000003E-2</v>
      </c>
      <c r="S11" s="80">
        <v>3.6200000000000003E-2</v>
      </c>
      <c r="T11" s="80" t="s">
        <v>309</v>
      </c>
      <c r="U11" s="80" t="s">
        <v>309</v>
      </c>
      <c r="V11" s="80">
        <v>20.88</v>
      </c>
      <c r="W11" s="80">
        <v>2.5999999999999998E-4</v>
      </c>
      <c r="X11" s="80">
        <v>1.6999999999999999E-3</v>
      </c>
      <c r="Y11" s="80" t="s">
        <v>311</v>
      </c>
      <c r="Z11" s="80">
        <v>1.5299999999999999E-2</v>
      </c>
      <c r="AA11" s="80">
        <v>5.6000000000000001E-2</v>
      </c>
      <c r="AB11" s="80">
        <v>3.8000000000000002E-4</v>
      </c>
      <c r="AC11" s="80">
        <v>1.53</v>
      </c>
      <c r="AD11" s="80">
        <v>4.4999999999999997E-3</v>
      </c>
      <c r="AE11" s="80">
        <v>3.6179999999999999</v>
      </c>
      <c r="AF11" s="80">
        <v>5.8900000000000001E-2</v>
      </c>
      <c r="AG11" s="80" t="s">
        <v>309</v>
      </c>
      <c r="AH11" s="80">
        <v>12.78</v>
      </c>
      <c r="AI11" s="80">
        <v>5.0000000000000001E-4</v>
      </c>
      <c r="AJ11" s="80" t="s">
        <v>321</v>
      </c>
      <c r="AK11" s="80">
        <v>2.3999999999999998E-3</v>
      </c>
      <c r="AL11" s="80">
        <v>1.43E-2</v>
      </c>
      <c r="AM11" s="80" t="s">
        <v>313</v>
      </c>
      <c r="AN11" s="80">
        <v>8.8000000000000007</v>
      </c>
      <c r="AO11" s="80" t="s">
        <v>309</v>
      </c>
      <c r="AP11" s="80">
        <v>7.22E-2</v>
      </c>
      <c r="AQ11" s="80" t="s">
        <v>314</v>
      </c>
      <c r="AR11" s="80" t="s">
        <v>309</v>
      </c>
      <c r="AS11" s="80" t="s">
        <v>309</v>
      </c>
      <c r="AT11" s="80">
        <v>8.9999999999999998E-4</v>
      </c>
      <c r="AU11" s="80" t="s">
        <v>322</v>
      </c>
      <c r="AV11" s="80" t="s">
        <v>308</v>
      </c>
      <c r="AW11" s="80" t="s">
        <v>315</v>
      </c>
      <c r="AX11" s="80" t="s">
        <v>316</v>
      </c>
      <c r="AY11" s="80" t="s">
        <v>309</v>
      </c>
      <c r="AZ11" s="80" t="s">
        <v>312</v>
      </c>
      <c r="BA11" s="80" t="s">
        <v>314</v>
      </c>
      <c r="BB11" s="80" t="s">
        <v>317</v>
      </c>
      <c r="BC11" s="80" t="s">
        <v>314</v>
      </c>
      <c r="BD11" s="80">
        <v>1.6999999999999999E-3</v>
      </c>
      <c r="BE11" s="80" t="s">
        <v>311</v>
      </c>
      <c r="BF11" s="80" t="s">
        <v>318</v>
      </c>
      <c r="BG11" s="80" t="s">
        <v>319</v>
      </c>
      <c r="BH11" s="80">
        <v>5.9999999999999995E-4</v>
      </c>
      <c r="BI11" s="80" t="s">
        <v>317</v>
      </c>
      <c r="BJ11" s="80" t="s">
        <v>320</v>
      </c>
      <c r="BK11" s="80">
        <v>4.0099999999999997E-3</v>
      </c>
      <c r="BL11" s="80">
        <v>4.8460000000000001</v>
      </c>
      <c r="BM11" s="80">
        <v>0.25269999999999998</v>
      </c>
      <c r="BN11" s="80">
        <v>5.8000000000000003E-2</v>
      </c>
      <c r="BO11" s="80">
        <v>7.1499999999999994E-2</v>
      </c>
      <c r="BP11" s="80" t="s">
        <v>309</v>
      </c>
      <c r="BQ11" s="80">
        <v>4.7999999999999996E-3</v>
      </c>
      <c r="BR11" s="80">
        <v>20.88</v>
      </c>
      <c r="BS11" s="80">
        <v>3.16E-3</v>
      </c>
      <c r="BT11" s="80">
        <v>4.8999999999999998E-3</v>
      </c>
      <c r="BU11" s="80">
        <v>7.4999999999999997E-3</v>
      </c>
      <c r="BV11" s="80">
        <v>0.37569999999999998</v>
      </c>
      <c r="BW11" s="80">
        <v>10.039999999999999</v>
      </c>
      <c r="BX11" s="80">
        <v>3.62E-3</v>
      </c>
      <c r="BY11" s="80">
        <v>3.05</v>
      </c>
      <c r="BZ11" s="80">
        <v>9.1000000000000004E-3</v>
      </c>
      <c r="CA11" s="80">
        <v>6.23</v>
      </c>
      <c r="CB11" s="80">
        <v>0.51470000000000005</v>
      </c>
      <c r="CC11" s="80" t="s">
        <v>309</v>
      </c>
      <c r="CD11" s="80">
        <v>12.78</v>
      </c>
      <c r="CE11" s="80">
        <v>4.0000000000000001E-3</v>
      </c>
      <c r="CF11" s="80">
        <v>0.15</v>
      </c>
      <c r="CG11" s="80">
        <v>0.34860000000000002</v>
      </c>
      <c r="CH11" s="80">
        <v>2.2800000000000001E-2</v>
      </c>
      <c r="CI11" s="80" t="s">
        <v>313</v>
      </c>
      <c r="CJ11" s="80">
        <v>15.2</v>
      </c>
      <c r="CK11" s="80" t="s">
        <v>309</v>
      </c>
      <c r="CL11" s="80">
        <v>7.4200000000000002E-2</v>
      </c>
      <c r="CM11" s="80">
        <v>7.3899999999999993E-2</v>
      </c>
      <c r="CN11" s="80" t="s">
        <v>309</v>
      </c>
      <c r="CO11" s="80" t="s">
        <v>309</v>
      </c>
      <c r="CP11" s="80">
        <v>1.67E-2</v>
      </c>
      <c r="CQ11" s="80">
        <v>0.33</v>
      </c>
      <c r="CR11" s="80">
        <v>4.5999999999999999E-3</v>
      </c>
      <c r="CS11" s="80">
        <v>2.8999999999999998E-3</v>
      </c>
      <c r="CT11" s="80">
        <v>1.5399999999999999E-3</v>
      </c>
      <c r="CU11" s="80">
        <v>5.0000000000000001E-4</v>
      </c>
      <c r="CV11" s="80" t="s">
        <v>312</v>
      </c>
      <c r="CW11" s="80">
        <v>2.3999999999999998E-3</v>
      </c>
      <c r="CX11" s="80" t="s">
        <v>317</v>
      </c>
      <c r="CY11" s="80" t="s">
        <v>314</v>
      </c>
      <c r="CZ11" s="80">
        <v>1.15E-2</v>
      </c>
      <c r="DA11" s="80" t="s">
        <v>311</v>
      </c>
      <c r="DB11" s="80">
        <v>3.0000000000000001E-3</v>
      </c>
      <c r="DC11" s="80">
        <v>3.6999999999999999E-4</v>
      </c>
      <c r="DD11" s="80">
        <v>4.1999999999999997E-3</v>
      </c>
      <c r="DE11" s="80" t="s">
        <v>317</v>
      </c>
      <c r="DF11" s="80" t="s">
        <v>320</v>
      </c>
    </row>
    <row r="12" spans="1:110" x14ac:dyDescent="0.55000000000000004">
      <c r="A12" s="83" t="s">
        <v>190</v>
      </c>
      <c r="B12" s="82">
        <v>66.8</v>
      </c>
      <c r="C12" s="82">
        <v>81.5</v>
      </c>
      <c r="D12" s="81" t="s">
        <v>304</v>
      </c>
      <c r="E12" s="80">
        <v>94.13</v>
      </c>
      <c r="F12" s="80" t="s">
        <v>305</v>
      </c>
      <c r="G12" s="80">
        <v>0.1</v>
      </c>
      <c r="H12" s="80">
        <v>60.41</v>
      </c>
      <c r="I12" s="80" t="s">
        <v>306</v>
      </c>
      <c r="J12" s="80" t="s">
        <v>305</v>
      </c>
      <c r="K12" s="80">
        <v>4.5990000000000002</v>
      </c>
      <c r="L12" s="80">
        <v>1.0389999999999999</v>
      </c>
      <c r="M12" s="80" t="s">
        <v>307</v>
      </c>
      <c r="N12" s="80" t="s">
        <v>305</v>
      </c>
      <c r="O12" s="80">
        <v>1.2999999999999999E-4</v>
      </c>
      <c r="P12" s="80">
        <v>2.1999999999999999E-2</v>
      </c>
      <c r="Q12" s="80">
        <v>3.9300000000000002E-2</v>
      </c>
      <c r="R12" s="80">
        <v>0.106</v>
      </c>
      <c r="S12" s="80">
        <v>4.6899999999999997E-2</v>
      </c>
      <c r="T12" s="80" t="s">
        <v>309</v>
      </c>
      <c r="U12" s="80" t="s">
        <v>309</v>
      </c>
      <c r="V12" s="80">
        <v>44.28</v>
      </c>
      <c r="W12" s="80">
        <v>3.5E-4</v>
      </c>
      <c r="X12" s="80">
        <v>2E-3</v>
      </c>
      <c r="Y12" s="80" t="s">
        <v>311</v>
      </c>
      <c r="Z12" s="80">
        <v>1.9300000000000001E-2</v>
      </c>
      <c r="AA12" s="80">
        <v>9.5000000000000001E-2</v>
      </c>
      <c r="AB12" s="80" t="s">
        <v>312</v>
      </c>
      <c r="AC12" s="80">
        <v>1.95</v>
      </c>
      <c r="AD12" s="80">
        <v>6.4000000000000003E-3</v>
      </c>
      <c r="AE12" s="80">
        <v>11.87</v>
      </c>
      <c r="AF12" s="80">
        <v>0.14829999999999999</v>
      </c>
      <c r="AG12" s="80" t="s">
        <v>309</v>
      </c>
      <c r="AH12" s="80">
        <v>57.76</v>
      </c>
      <c r="AI12" s="80">
        <v>5.0000000000000001E-4</v>
      </c>
      <c r="AJ12" s="80" t="s">
        <v>321</v>
      </c>
      <c r="AK12" s="80">
        <v>1.5E-3</v>
      </c>
      <c r="AL12" s="80">
        <v>1.29E-2</v>
      </c>
      <c r="AM12" s="80" t="s">
        <v>313</v>
      </c>
      <c r="AN12" s="80">
        <v>8.6999999999999993</v>
      </c>
      <c r="AO12" s="80" t="s">
        <v>309</v>
      </c>
      <c r="AP12" s="80">
        <v>0.22450000000000001</v>
      </c>
      <c r="AQ12" s="80" t="s">
        <v>314</v>
      </c>
      <c r="AR12" s="80" t="s">
        <v>309</v>
      </c>
      <c r="AS12" s="80" t="s">
        <v>309</v>
      </c>
      <c r="AT12" s="80">
        <v>1E-3</v>
      </c>
      <c r="AU12" s="80" t="s">
        <v>322</v>
      </c>
      <c r="AV12" s="80" t="s">
        <v>308</v>
      </c>
      <c r="AW12" s="80" t="s">
        <v>315</v>
      </c>
      <c r="AX12" s="80" t="s">
        <v>316</v>
      </c>
      <c r="AY12" s="80" t="s">
        <v>309</v>
      </c>
      <c r="AZ12" s="80" t="s">
        <v>312</v>
      </c>
      <c r="BA12" s="80" t="s">
        <v>314</v>
      </c>
      <c r="BB12" s="80" t="s">
        <v>317</v>
      </c>
      <c r="BC12" s="80" t="s">
        <v>314</v>
      </c>
      <c r="BD12" s="80">
        <v>2.3999999999999998E-3</v>
      </c>
      <c r="BE12" s="80" t="s">
        <v>311</v>
      </c>
      <c r="BF12" s="80" t="s">
        <v>318</v>
      </c>
      <c r="BG12" s="80" t="s">
        <v>319</v>
      </c>
      <c r="BH12" s="80">
        <v>5.0000000000000001E-4</v>
      </c>
      <c r="BI12" s="80" t="s">
        <v>317</v>
      </c>
      <c r="BJ12" s="80" t="s">
        <v>320</v>
      </c>
      <c r="BK12" s="80">
        <v>4.1200000000000004E-3</v>
      </c>
      <c r="BL12" s="80">
        <v>3.9510000000000001</v>
      </c>
      <c r="BM12" s="80">
        <v>0.16880000000000001</v>
      </c>
      <c r="BN12" s="80">
        <v>0.108</v>
      </c>
      <c r="BO12" s="80">
        <v>6.8699999999999997E-2</v>
      </c>
      <c r="BP12" s="80" t="s">
        <v>309</v>
      </c>
      <c r="BQ12" s="80">
        <v>4.0000000000000001E-3</v>
      </c>
      <c r="BR12" s="80">
        <v>44.28</v>
      </c>
      <c r="BS12" s="80">
        <v>2.1900000000000001E-3</v>
      </c>
      <c r="BT12" s="80">
        <v>4.3E-3</v>
      </c>
      <c r="BU12" s="80">
        <v>6.0000000000000001E-3</v>
      </c>
      <c r="BV12" s="80">
        <v>0.31419999999999998</v>
      </c>
      <c r="BW12" s="80">
        <v>7.4219999999999997</v>
      </c>
      <c r="BX12" s="80">
        <v>2.66E-3</v>
      </c>
      <c r="BY12" s="80">
        <v>3.07</v>
      </c>
      <c r="BZ12" s="80">
        <v>9.2999999999999992E-3</v>
      </c>
      <c r="CA12" s="80">
        <v>13.05</v>
      </c>
      <c r="CB12" s="80">
        <v>0.47049999999999997</v>
      </c>
      <c r="CC12" s="80" t="s">
        <v>309</v>
      </c>
      <c r="CD12" s="80">
        <v>57.76</v>
      </c>
      <c r="CE12" s="80">
        <v>2.8999999999999998E-3</v>
      </c>
      <c r="CF12" s="80">
        <v>0.12</v>
      </c>
      <c r="CG12" s="80">
        <v>0.27389999999999998</v>
      </c>
      <c r="CH12" s="80">
        <v>2.07E-2</v>
      </c>
      <c r="CI12" s="80" t="s">
        <v>313</v>
      </c>
      <c r="CJ12" s="80">
        <v>13.5</v>
      </c>
      <c r="CK12" s="80" t="s">
        <v>309</v>
      </c>
      <c r="CL12" s="80">
        <v>0.2291</v>
      </c>
      <c r="CM12" s="80">
        <v>6.6199999999999995E-2</v>
      </c>
      <c r="CN12" s="80" t="s">
        <v>309</v>
      </c>
      <c r="CO12" s="80">
        <v>2.9999999999999997E-4</v>
      </c>
      <c r="CP12" s="80">
        <v>1.37E-2</v>
      </c>
      <c r="CQ12" s="80">
        <v>0.25800000000000001</v>
      </c>
      <c r="CR12" s="80">
        <v>3.3600000000000001E-3</v>
      </c>
      <c r="CS12" s="80">
        <v>2.0999999999999999E-3</v>
      </c>
      <c r="CT12" s="80">
        <v>1.17E-3</v>
      </c>
      <c r="CU12" s="80" t="s">
        <v>309</v>
      </c>
      <c r="CV12" s="80" t="s">
        <v>312</v>
      </c>
      <c r="CW12" s="80">
        <v>1.6999999999999999E-3</v>
      </c>
      <c r="CX12" s="80" t="s">
        <v>317</v>
      </c>
      <c r="CY12" s="80" t="s">
        <v>314</v>
      </c>
      <c r="CZ12" s="80">
        <v>9.1999999999999998E-3</v>
      </c>
      <c r="DA12" s="80" t="s">
        <v>311</v>
      </c>
      <c r="DB12" s="80">
        <v>2E-3</v>
      </c>
      <c r="DC12" s="80" t="s">
        <v>319</v>
      </c>
      <c r="DD12" s="80">
        <v>3.0999999999999999E-3</v>
      </c>
      <c r="DE12" s="80" t="s">
        <v>317</v>
      </c>
      <c r="DF12" s="80" t="s">
        <v>320</v>
      </c>
    </row>
    <row r="13" spans="1:110" x14ac:dyDescent="0.55000000000000004">
      <c r="A13" s="83" t="s">
        <v>191</v>
      </c>
      <c r="B13" s="82">
        <v>49.2</v>
      </c>
      <c r="C13" s="82">
        <v>60</v>
      </c>
      <c r="D13" s="81" t="s">
        <v>304</v>
      </c>
      <c r="E13" s="80">
        <v>2.6269999999999998</v>
      </c>
      <c r="F13" s="80" t="s">
        <v>305</v>
      </c>
      <c r="G13" s="80">
        <v>7.1999999999999995E-2</v>
      </c>
      <c r="H13" s="80">
        <v>33.770000000000003</v>
      </c>
      <c r="I13" s="80" t="s">
        <v>306</v>
      </c>
      <c r="J13" s="80" t="s">
        <v>305</v>
      </c>
      <c r="K13" s="80">
        <v>5.4509999999999996</v>
      </c>
      <c r="L13" s="80">
        <v>1.2310000000000001</v>
      </c>
      <c r="M13" s="80" t="s">
        <v>307</v>
      </c>
      <c r="N13" s="80" t="s">
        <v>305</v>
      </c>
      <c r="O13" s="80">
        <v>4.6499999999999996E-3</v>
      </c>
      <c r="P13" s="80">
        <v>4.2000000000000003E-2</v>
      </c>
      <c r="Q13" s="80">
        <v>0.11070000000000001</v>
      </c>
      <c r="R13" s="80">
        <v>6.4000000000000001E-2</v>
      </c>
      <c r="S13" s="80">
        <v>9.2399999999999996E-2</v>
      </c>
      <c r="T13" s="80" t="s">
        <v>309</v>
      </c>
      <c r="U13" s="80" t="s">
        <v>309</v>
      </c>
      <c r="V13" s="80">
        <v>19.32</v>
      </c>
      <c r="W13" s="80">
        <v>5.1000000000000004E-4</v>
      </c>
      <c r="X13" s="80">
        <v>3.3E-3</v>
      </c>
      <c r="Y13" s="80" t="s">
        <v>311</v>
      </c>
      <c r="Z13" s="80">
        <v>0.55920000000000003</v>
      </c>
      <c r="AA13" s="80">
        <v>0.11700000000000001</v>
      </c>
      <c r="AB13" s="80">
        <v>3.3E-4</v>
      </c>
      <c r="AC13" s="80">
        <v>1.65</v>
      </c>
      <c r="AD13" s="80">
        <v>4.7000000000000002E-3</v>
      </c>
      <c r="AE13" s="80">
        <v>3.157</v>
      </c>
      <c r="AF13" s="80">
        <v>0.1565</v>
      </c>
      <c r="AG13" s="80" t="s">
        <v>309</v>
      </c>
      <c r="AH13" s="80">
        <v>12.65</v>
      </c>
      <c r="AI13" s="80">
        <v>3.0000000000000001E-3</v>
      </c>
      <c r="AJ13" s="80" t="s">
        <v>321</v>
      </c>
      <c r="AK13" s="80">
        <v>3.8E-3</v>
      </c>
      <c r="AL13" s="80">
        <v>1.7299999999999999E-2</v>
      </c>
      <c r="AM13" s="80" t="s">
        <v>313</v>
      </c>
      <c r="AN13" s="80">
        <v>9.1999999999999993</v>
      </c>
      <c r="AO13" s="80" t="s">
        <v>309</v>
      </c>
      <c r="AP13" s="80">
        <v>6.08E-2</v>
      </c>
      <c r="AQ13" s="80" t="s">
        <v>314</v>
      </c>
      <c r="AR13" s="80" t="s">
        <v>309</v>
      </c>
      <c r="AS13" s="80" t="s">
        <v>309</v>
      </c>
      <c r="AT13" s="80">
        <v>8.9999999999999998E-4</v>
      </c>
      <c r="AU13" s="80">
        <v>3.7999999999999999E-2</v>
      </c>
      <c r="AV13" s="80" t="s">
        <v>308</v>
      </c>
      <c r="AW13" s="80" t="s">
        <v>315</v>
      </c>
      <c r="AX13" s="80" t="s">
        <v>316</v>
      </c>
      <c r="AY13" s="80" t="s">
        <v>309</v>
      </c>
      <c r="AZ13" s="80" t="s">
        <v>312</v>
      </c>
      <c r="BA13" s="80" t="s">
        <v>314</v>
      </c>
      <c r="BB13" s="80" t="s">
        <v>317</v>
      </c>
      <c r="BC13" s="80" t="s">
        <v>314</v>
      </c>
      <c r="BD13" s="80">
        <v>2.2000000000000001E-3</v>
      </c>
      <c r="BE13" s="80" t="s">
        <v>311</v>
      </c>
      <c r="BF13" s="80" t="s">
        <v>318</v>
      </c>
      <c r="BG13" s="80" t="s">
        <v>319</v>
      </c>
      <c r="BH13" s="80">
        <v>6.9999999999999999E-4</v>
      </c>
      <c r="BI13" s="80" t="s">
        <v>317</v>
      </c>
      <c r="BJ13" s="80" t="s">
        <v>320</v>
      </c>
      <c r="BK13" s="80">
        <v>1.222E-2</v>
      </c>
      <c r="BL13" s="80">
        <v>9.5129999999999999</v>
      </c>
      <c r="BM13" s="80">
        <v>0.81830000000000003</v>
      </c>
      <c r="BN13" s="80">
        <v>6.4000000000000001E-2</v>
      </c>
      <c r="BO13" s="80">
        <v>9.2399999999999996E-2</v>
      </c>
      <c r="BP13" s="80" t="s">
        <v>309</v>
      </c>
      <c r="BQ13" s="80">
        <v>1.24E-2</v>
      </c>
      <c r="BR13" s="80">
        <v>22.05</v>
      </c>
      <c r="BS13" s="80">
        <v>1.026E-2</v>
      </c>
      <c r="BT13" s="80">
        <v>1.11E-2</v>
      </c>
      <c r="BU13" s="80">
        <v>1.6E-2</v>
      </c>
      <c r="BV13" s="80">
        <v>1.089</v>
      </c>
      <c r="BW13" s="80">
        <v>25.09</v>
      </c>
      <c r="BX13" s="80">
        <v>6.5300000000000002E-3</v>
      </c>
      <c r="BY13" s="80">
        <v>3.95</v>
      </c>
      <c r="BZ13" s="80">
        <v>1.23E-2</v>
      </c>
      <c r="CA13" s="80">
        <v>8.4019999999999992</v>
      </c>
      <c r="CB13" s="80">
        <v>1.06</v>
      </c>
      <c r="CC13" s="80">
        <v>2.1000000000000001E-2</v>
      </c>
      <c r="CD13" s="80">
        <v>12.65</v>
      </c>
      <c r="CE13" s="80">
        <v>9.5999999999999992E-3</v>
      </c>
      <c r="CF13" s="80">
        <v>0.23</v>
      </c>
      <c r="CG13" s="80">
        <v>0.79930000000000001</v>
      </c>
      <c r="CH13" s="80">
        <v>4.19E-2</v>
      </c>
      <c r="CI13" s="80" t="s">
        <v>313</v>
      </c>
      <c r="CJ13" s="80">
        <v>22.6</v>
      </c>
      <c r="CK13" s="80">
        <v>4.0000000000000002E-4</v>
      </c>
      <c r="CL13" s="80">
        <v>7.0800000000000002E-2</v>
      </c>
      <c r="CM13" s="80">
        <v>0.23230000000000001</v>
      </c>
      <c r="CN13" s="80">
        <v>2.9999999999999997E-4</v>
      </c>
      <c r="CO13" s="80">
        <v>2.9999999999999997E-4</v>
      </c>
      <c r="CP13" s="80">
        <v>3.6200000000000003E-2</v>
      </c>
      <c r="CQ13" s="80">
        <v>0.98699999999999999</v>
      </c>
      <c r="CR13" s="80">
        <v>7.3499999999999998E-3</v>
      </c>
      <c r="CS13" s="80">
        <v>4.1999999999999997E-3</v>
      </c>
      <c r="CT13" s="80">
        <v>3.0100000000000001E-3</v>
      </c>
      <c r="CU13" s="80">
        <v>8.9999999999999998E-4</v>
      </c>
      <c r="CV13" s="80" t="s">
        <v>312</v>
      </c>
      <c r="CW13" s="80">
        <v>3.8E-3</v>
      </c>
      <c r="CX13" s="80" t="s">
        <v>317</v>
      </c>
      <c r="CY13" s="80" t="s">
        <v>314</v>
      </c>
      <c r="CZ13" s="80">
        <v>1.6400000000000001E-2</v>
      </c>
      <c r="DA13" s="80" t="s">
        <v>311</v>
      </c>
      <c r="DB13" s="80">
        <v>7.0000000000000001E-3</v>
      </c>
      <c r="DC13" s="80">
        <v>5.9000000000000003E-4</v>
      </c>
      <c r="DD13" s="80">
        <v>1.37E-2</v>
      </c>
      <c r="DE13" s="80" t="s">
        <v>317</v>
      </c>
      <c r="DF13" s="80">
        <v>4.0000000000000002E-4</v>
      </c>
    </row>
    <row r="14" spans="1:110" x14ac:dyDescent="0.55000000000000004">
      <c r="A14" s="83" t="s">
        <v>193</v>
      </c>
      <c r="B14" s="82">
        <v>327</v>
      </c>
      <c r="C14" s="82">
        <v>398.9</v>
      </c>
      <c r="D14" s="81" t="s">
        <v>304</v>
      </c>
      <c r="E14" s="80">
        <v>2719</v>
      </c>
      <c r="F14" s="80">
        <v>4.2539999999999996</v>
      </c>
      <c r="G14" s="80">
        <v>1.9419999999999999</v>
      </c>
      <c r="H14" s="80">
        <v>351.6</v>
      </c>
      <c r="I14" s="80" t="s">
        <v>306</v>
      </c>
      <c r="J14" s="80" t="s">
        <v>305</v>
      </c>
      <c r="K14" s="80">
        <v>2.3340000000000001</v>
      </c>
      <c r="L14" s="80">
        <v>0.52700000000000002</v>
      </c>
      <c r="M14" s="80" t="s">
        <v>307</v>
      </c>
      <c r="N14" s="80" t="s">
        <v>305</v>
      </c>
      <c r="O14" s="80" t="s">
        <v>308</v>
      </c>
      <c r="P14" s="80" t="s">
        <v>325</v>
      </c>
      <c r="Q14" s="80">
        <v>6.2600000000000003E-2</v>
      </c>
      <c r="R14" s="80">
        <v>0.66500000000000004</v>
      </c>
      <c r="S14" s="80">
        <v>0.15429999999999999</v>
      </c>
      <c r="T14" s="80" t="s">
        <v>309</v>
      </c>
      <c r="U14" s="80" t="s">
        <v>309</v>
      </c>
      <c r="V14" s="80">
        <v>124.9</v>
      </c>
      <c r="W14" s="80">
        <v>2.0000000000000001E-4</v>
      </c>
      <c r="X14" s="80">
        <v>5.9999999999999995E-4</v>
      </c>
      <c r="Y14" s="80" t="s">
        <v>311</v>
      </c>
      <c r="Z14" s="80">
        <v>4.1999999999999997E-3</v>
      </c>
      <c r="AA14" s="80" t="s">
        <v>327</v>
      </c>
      <c r="AB14" s="80" t="s">
        <v>312</v>
      </c>
      <c r="AC14" s="80">
        <v>45.04</v>
      </c>
      <c r="AD14" s="80">
        <v>9.4999999999999998E-3</v>
      </c>
      <c r="AE14" s="80">
        <v>161.19999999999999</v>
      </c>
      <c r="AF14" s="80">
        <v>2.0409999999999999</v>
      </c>
      <c r="AG14" s="80" t="s">
        <v>309</v>
      </c>
      <c r="AH14" s="80">
        <v>1315</v>
      </c>
      <c r="AI14" s="80">
        <v>5.9999999999999995E-4</v>
      </c>
      <c r="AJ14" s="80" t="s">
        <v>321</v>
      </c>
      <c r="AK14" s="80" t="s">
        <v>309</v>
      </c>
      <c r="AL14" s="80">
        <v>1.6000000000000001E-3</v>
      </c>
      <c r="AM14" s="80" t="s">
        <v>313</v>
      </c>
      <c r="AN14" s="80">
        <v>9.1999999999999993</v>
      </c>
      <c r="AO14" s="80" t="s">
        <v>309</v>
      </c>
      <c r="AP14" s="80">
        <v>1.272</v>
      </c>
      <c r="AQ14" s="80" t="s">
        <v>314</v>
      </c>
      <c r="AR14" s="80" t="s">
        <v>309</v>
      </c>
      <c r="AS14" s="80">
        <v>6.9999999999999999E-4</v>
      </c>
      <c r="AT14" s="80">
        <v>2.3E-3</v>
      </c>
      <c r="AU14" s="80" t="s">
        <v>322</v>
      </c>
      <c r="AV14" s="80" t="s">
        <v>308</v>
      </c>
      <c r="AW14" s="80" t="s">
        <v>315</v>
      </c>
      <c r="AX14" s="80" t="s">
        <v>316</v>
      </c>
      <c r="AY14" s="80" t="s">
        <v>309</v>
      </c>
      <c r="AZ14" s="80" t="s">
        <v>312</v>
      </c>
      <c r="BA14" s="80" t="s">
        <v>314</v>
      </c>
      <c r="BB14" s="80" t="s">
        <v>317</v>
      </c>
      <c r="BC14" s="80" t="s">
        <v>314</v>
      </c>
      <c r="BD14" s="80">
        <v>7.7000000000000002E-3</v>
      </c>
      <c r="BE14" s="80" t="s">
        <v>311</v>
      </c>
      <c r="BF14" s="80" t="s">
        <v>318</v>
      </c>
      <c r="BG14" s="80" t="s">
        <v>319</v>
      </c>
      <c r="BH14" s="80" t="s">
        <v>309</v>
      </c>
      <c r="BI14" s="80" t="s">
        <v>317</v>
      </c>
      <c r="BJ14" s="80" t="s">
        <v>320</v>
      </c>
      <c r="BK14" s="80" t="s">
        <v>308</v>
      </c>
      <c r="BL14" s="80">
        <v>0.54400000000000004</v>
      </c>
      <c r="BM14" s="80">
        <v>7.9600000000000004E-2</v>
      </c>
      <c r="BN14" s="80">
        <v>0.77300000000000002</v>
      </c>
      <c r="BO14" s="80">
        <v>0.17499999999999999</v>
      </c>
      <c r="BP14" s="80" t="s">
        <v>309</v>
      </c>
      <c r="BQ14" s="80" t="s">
        <v>309</v>
      </c>
      <c r="BR14" s="80">
        <v>139.4</v>
      </c>
      <c r="BS14" s="80">
        <v>3.4000000000000002E-4</v>
      </c>
      <c r="BT14" s="80">
        <v>1.1000000000000001E-3</v>
      </c>
      <c r="BU14" s="80">
        <v>1.2999999999999999E-3</v>
      </c>
      <c r="BV14" s="80">
        <v>1.2999999999999999E-2</v>
      </c>
      <c r="BW14" s="80">
        <v>1.1890000000000001</v>
      </c>
      <c r="BX14" s="80" t="s">
        <v>312</v>
      </c>
      <c r="BY14" s="80">
        <v>50.35</v>
      </c>
      <c r="BZ14" s="80">
        <v>1.06E-2</v>
      </c>
      <c r="CA14" s="80">
        <v>178.3</v>
      </c>
      <c r="CB14" s="80">
        <v>2.4940000000000002</v>
      </c>
      <c r="CC14" s="80" t="s">
        <v>309</v>
      </c>
      <c r="CD14" s="80">
        <v>1459</v>
      </c>
      <c r="CE14" s="80">
        <v>1.1999999999999999E-3</v>
      </c>
      <c r="CF14" s="80">
        <v>0.24</v>
      </c>
      <c r="CG14" s="80">
        <v>1.12E-2</v>
      </c>
      <c r="CH14" s="80">
        <v>2.2000000000000001E-3</v>
      </c>
      <c r="CI14" s="80" t="s">
        <v>313</v>
      </c>
      <c r="CJ14" s="80">
        <v>11.6</v>
      </c>
      <c r="CK14" s="80" t="s">
        <v>309</v>
      </c>
      <c r="CL14" s="80">
        <v>1.3740000000000001</v>
      </c>
      <c r="CM14" s="80">
        <v>1.3100000000000001E-2</v>
      </c>
      <c r="CN14" s="80" t="s">
        <v>309</v>
      </c>
      <c r="CO14" s="80">
        <v>6.9999999999999999E-4</v>
      </c>
      <c r="CP14" s="80">
        <v>5.0000000000000001E-3</v>
      </c>
      <c r="CQ14" s="80">
        <v>2.5999999999999999E-2</v>
      </c>
      <c r="CR14" s="80">
        <v>9.8999999999999999E-4</v>
      </c>
      <c r="CS14" s="80" t="s">
        <v>315</v>
      </c>
      <c r="CT14" s="80" t="s">
        <v>316</v>
      </c>
      <c r="CU14" s="80" t="s">
        <v>309</v>
      </c>
      <c r="CV14" s="80" t="s">
        <v>312</v>
      </c>
      <c r="CW14" s="80" t="s">
        <v>314</v>
      </c>
      <c r="CX14" s="80" t="s">
        <v>317</v>
      </c>
      <c r="CY14" s="80" t="s">
        <v>314</v>
      </c>
      <c r="CZ14" s="80">
        <v>8.8999999999999999E-3</v>
      </c>
      <c r="DA14" s="80" t="s">
        <v>311</v>
      </c>
      <c r="DB14" s="80" t="s">
        <v>318</v>
      </c>
      <c r="DC14" s="80" t="s">
        <v>319</v>
      </c>
      <c r="DD14" s="80" t="s">
        <v>309</v>
      </c>
      <c r="DE14" s="80" t="s">
        <v>317</v>
      </c>
      <c r="DF14" s="80" t="s">
        <v>320</v>
      </c>
    </row>
    <row r="15" spans="1:110" x14ac:dyDescent="0.55000000000000004">
      <c r="A15" s="83" t="s">
        <v>194</v>
      </c>
      <c r="B15" s="82">
        <v>83.8</v>
      </c>
      <c r="C15" s="82">
        <v>102.2</v>
      </c>
      <c r="D15" s="81" t="s">
        <v>304</v>
      </c>
      <c r="E15" s="80">
        <v>2016</v>
      </c>
      <c r="F15" s="80" t="s">
        <v>305</v>
      </c>
      <c r="G15" s="80">
        <v>0.10100000000000001</v>
      </c>
      <c r="H15" s="80">
        <v>334.3</v>
      </c>
      <c r="I15" s="80" t="s">
        <v>306</v>
      </c>
      <c r="J15" s="80" t="s">
        <v>305</v>
      </c>
      <c r="K15" s="80">
        <v>4.1189999999999998</v>
      </c>
      <c r="L15" s="80">
        <v>0.93100000000000005</v>
      </c>
      <c r="M15" s="80" t="s">
        <v>307</v>
      </c>
      <c r="N15" s="80" t="s">
        <v>305</v>
      </c>
      <c r="O15" s="80" t="s">
        <v>308</v>
      </c>
      <c r="P15" s="80">
        <v>0.01</v>
      </c>
      <c r="Q15" s="80">
        <v>3.1600000000000003E-2</v>
      </c>
      <c r="R15" s="80">
        <v>0.63300000000000001</v>
      </c>
      <c r="S15" s="80">
        <v>5.1400000000000001E-2</v>
      </c>
      <c r="T15" s="80" t="s">
        <v>309</v>
      </c>
      <c r="U15" s="80" t="s">
        <v>309</v>
      </c>
      <c r="V15" s="80">
        <v>72.11</v>
      </c>
      <c r="W15" s="80">
        <v>5.5999999999999995E-4</v>
      </c>
      <c r="X15" s="80">
        <v>1.5E-3</v>
      </c>
      <c r="Y15" s="80" t="s">
        <v>311</v>
      </c>
      <c r="Z15" s="80">
        <v>9.9000000000000008E-3</v>
      </c>
      <c r="AA15" s="80" t="s">
        <v>327</v>
      </c>
      <c r="AB15" s="80" t="s">
        <v>312</v>
      </c>
      <c r="AC15" s="80">
        <v>42</v>
      </c>
      <c r="AD15" s="80">
        <v>2.1899999999999999E-2</v>
      </c>
      <c r="AE15" s="80">
        <v>141.69999999999999</v>
      </c>
      <c r="AF15" s="80">
        <v>0.19919999999999999</v>
      </c>
      <c r="AG15" s="80" t="s">
        <v>309</v>
      </c>
      <c r="AH15" s="80">
        <v>1100</v>
      </c>
      <c r="AI15" s="80">
        <v>2.9999999999999997E-4</v>
      </c>
      <c r="AJ15" s="80" t="s">
        <v>321</v>
      </c>
      <c r="AK15" s="80">
        <v>4.0000000000000002E-4</v>
      </c>
      <c r="AL15" s="80">
        <v>1.3599999999999999E-2</v>
      </c>
      <c r="AM15" s="80" t="s">
        <v>313</v>
      </c>
      <c r="AN15" s="80">
        <v>9.1999999999999993</v>
      </c>
      <c r="AO15" s="80" t="s">
        <v>309</v>
      </c>
      <c r="AP15" s="80">
        <v>0.88990000000000002</v>
      </c>
      <c r="AQ15" s="80" t="s">
        <v>314</v>
      </c>
      <c r="AR15" s="80" t="s">
        <v>309</v>
      </c>
      <c r="AS15" s="80">
        <v>4.0000000000000002E-4</v>
      </c>
      <c r="AT15" s="80">
        <v>1.4E-3</v>
      </c>
      <c r="AU15" s="80" t="s">
        <v>322</v>
      </c>
      <c r="AV15" s="80" t="s">
        <v>308</v>
      </c>
      <c r="AW15" s="80" t="s">
        <v>315</v>
      </c>
      <c r="AX15" s="80" t="s">
        <v>316</v>
      </c>
      <c r="AY15" s="80" t="s">
        <v>309</v>
      </c>
      <c r="AZ15" s="80" t="s">
        <v>312</v>
      </c>
      <c r="BA15" s="80" t="s">
        <v>314</v>
      </c>
      <c r="BB15" s="80" t="s">
        <v>317</v>
      </c>
      <c r="BC15" s="80" t="s">
        <v>314</v>
      </c>
      <c r="BD15" s="80">
        <v>1.38E-2</v>
      </c>
      <c r="BE15" s="80" t="s">
        <v>311</v>
      </c>
      <c r="BF15" s="80" t="s">
        <v>318</v>
      </c>
      <c r="BG15" s="80" t="s">
        <v>319</v>
      </c>
      <c r="BH15" s="80" t="s">
        <v>309</v>
      </c>
      <c r="BI15" s="80" t="s">
        <v>317</v>
      </c>
      <c r="BJ15" s="80" t="s">
        <v>320</v>
      </c>
      <c r="BK15" s="80">
        <v>4.4999999999999999E-4</v>
      </c>
      <c r="BL15" s="80">
        <v>0.76400000000000001</v>
      </c>
      <c r="BM15" s="80">
        <v>5.6000000000000001E-2</v>
      </c>
      <c r="BN15" s="80">
        <v>0.63300000000000001</v>
      </c>
      <c r="BO15" s="80">
        <v>5.1400000000000001E-2</v>
      </c>
      <c r="BP15" s="80" t="s">
        <v>309</v>
      </c>
      <c r="BQ15" s="80">
        <v>6.9999999999999999E-4</v>
      </c>
      <c r="BR15" s="80">
        <v>72.11</v>
      </c>
      <c r="BS15" s="80">
        <v>5.5999999999999995E-4</v>
      </c>
      <c r="BT15" s="80">
        <v>1.9E-3</v>
      </c>
      <c r="BU15" s="80">
        <v>1.2999999999999999E-3</v>
      </c>
      <c r="BV15" s="80">
        <v>3.9300000000000002E-2</v>
      </c>
      <c r="BW15" s="80">
        <v>1.3939999999999999</v>
      </c>
      <c r="BX15" s="80" t="s">
        <v>312</v>
      </c>
      <c r="BY15" s="80">
        <v>42</v>
      </c>
      <c r="BZ15" s="80">
        <v>2.1899999999999999E-2</v>
      </c>
      <c r="CA15" s="80">
        <v>141.69999999999999</v>
      </c>
      <c r="CB15" s="80">
        <v>0.26169999999999999</v>
      </c>
      <c r="CC15" s="80" t="s">
        <v>309</v>
      </c>
      <c r="CD15" s="80">
        <v>1100</v>
      </c>
      <c r="CE15" s="80">
        <v>5.9999999999999995E-4</v>
      </c>
      <c r="CF15" s="80">
        <v>0.12</v>
      </c>
      <c r="CG15" s="80">
        <v>4.7E-2</v>
      </c>
      <c r="CH15" s="80">
        <v>1.5299999999999999E-2</v>
      </c>
      <c r="CI15" s="80" t="s">
        <v>313</v>
      </c>
      <c r="CJ15" s="80">
        <v>11.4</v>
      </c>
      <c r="CK15" s="80" t="s">
        <v>309</v>
      </c>
      <c r="CL15" s="80">
        <v>0.88990000000000002</v>
      </c>
      <c r="CM15" s="80">
        <v>2.1999999999999999E-2</v>
      </c>
      <c r="CN15" s="80" t="s">
        <v>309</v>
      </c>
      <c r="CO15" s="80">
        <v>5.0000000000000001E-4</v>
      </c>
      <c r="CP15" s="80">
        <v>4.7000000000000002E-3</v>
      </c>
      <c r="CQ15" s="80">
        <v>5.0999999999999997E-2</v>
      </c>
      <c r="CR15" s="80">
        <v>7.1000000000000002E-4</v>
      </c>
      <c r="CS15" s="80" t="s">
        <v>315</v>
      </c>
      <c r="CT15" s="80" t="s">
        <v>316</v>
      </c>
      <c r="CU15" s="80" t="s">
        <v>309</v>
      </c>
      <c r="CV15" s="80" t="s">
        <v>312</v>
      </c>
      <c r="CW15" s="80" t="s">
        <v>314</v>
      </c>
      <c r="CX15" s="80" t="s">
        <v>317</v>
      </c>
      <c r="CY15" s="80" t="s">
        <v>314</v>
      </c>
      <c r="CZ15" s="80">
        <v>1.38E-2</v>
      </c>
      <c r="DA15" s="80" t="s">
        <v>311</v>
      </c>
      <c r="DB15" s="80" t="s">
        <v>318</v>
      </c>
      <c r="DC15" s="80" t="s">
        <v>319</v>
      </c>
      <c r="DD15" s="80">
        <v>5.0000000000000001E-4</v>
      </c>
      <c r="DE15" s="80" t="s">
        <v>317</v>
      </c>
      <c r="DF15" s="80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51"/>
  <sheetViews>
    <sheetView topLeftCell="A19" workbookViewId="0">
      <selection activeCell="D39" sqref="D39:G39"/>
    </sheetView>
  </sheetViews>
  <sheetFormatPr baseColWidth="10" defaultRowHeight="14.4" x14ac:dyDescent="0.55000000000000004"/>
  <cols>
    <col min="1" max="1" width="16.89453125" customWidth="1"/>
    <col min="3" max="3" width="19.5234375" customWidth="1"/>
    <col min="7" max="7" width="8.9453125" customWidth="1"/>
  </cols>
  <sheetData>
    <row r="1" spans="1:7" ht="15.9" thickBot="1" x14ac:dyDescent="0.6">
      <c r="A1" s="213" t="s">
        <v>524</v>
      </c>
      <c r="B1" s="213" t="s">
        <v>525</v>
      </c>
      <c r="C1" s="106" t="s">
        <v>581</v>
      </c>
      <c r="D1" s="213" t="s">
        <v>580</v>
      </c>
      <c r="E1" s="213"/>
      <c r="F1" s="213"/>
      <c r="G1" s="213"/>
    </row>
    <row r="2" spans="1:7" ht="15.9" thickBot="1" x14ac:dyDescent="0.6">
      <c r="A2" s="213"/>
      <c r="B2" s="213"/>
      <c r="C2" s="106" t="s">
        <v>526</v>
      </c>
      <c r="D2" s="213" t="s">
        <v>527</v>
      </c>
      <c r="E2" s="213"/>
      <c r="F2" s="213" t="s">
        <v>528</v>
      </c>
      <c r="G2" s="213"/>
    </row>
    <row r="3" spans="1:7" ht="14.7" thickBot="1" x14ac:dyDescent="0.6">
      <c r="A3" s="213"/>
      <c r="B3" s="213"/>
      <c r="C3" s="213" t="s">
        <v>529</v>
      </c>
      <c r="D3" s="213"/>
      <c r="E3" s="213"/>
      <c r="F3" s="213"/>
      <c r="G3" s="213"/>
    </row>
    <row r="4" spans="1:7" ht="14.7" thickBot="1" x14ac:dyDescent="0.6">
      <c r="A4" s="213"/>
      <c r="B4" s="213"/>
      <c r="C4" s="213"/>
      <c r="D4" s="213" t="s">
        <v>530</v>
      </c>
      <c r="E4" s="213" t="s">
        <v>531</v>
      </c>
      <c r="F4" s="213" t="s">
        <v>532</v>
      </c>
      <c r="G4" s="213"/>
    </row>
    <row r="5" spans="1:7" ht="14.7" thickBot="1" x14ac:dyDescent="0.6">
      <c r="A5" s="213"/>
      <c r="B5" s="213"/>
      <c r="C5" s="213"/>
      <c r="D5" s="213"/>
      <c r="E5" s="213"/>
      <c r="F5" s="213"/>
      <c r="G5" s="213"/>
    </row>
    <row r="6" spans="1:7" ht="14.7" thickBot="1" x14ac:dyDescent="0.6">
      <c r="A6" s="203" t="s">
        <v>533</v>
      </c>
      <c r="B6" s="204"/>
      <c r="C6" s="204"/>
      <c r="D6" s="204"/>
      <c r="E6" s="204"/>
      <c r="F6" s="204"/>
      <c r="G6" s="205"/>
    </row>
    <row r="7" spans="1:7" ht="14.7" thickBot="1" x14ac:dyDescent="0.6">
      <c r="A7" s="102" t="s">
        <v>534</v>
      </c>
      <c r="B7" s="103" t="s">
        <v>494</v>
      </c>
      <c r="C7" s="92"/>
      <c r="D7" s="209">
        <v>518</v>
      </c>
      <c r="E7" s="209"/>
      <c r="F7" s="209" t="s">
        <v>535</v>
      </c>
      <c r="G7" s="209"/>
    </row>
    <row r="8" spans="1:7" ht="14.7" thickBot="1" x14ac:dyDescent="0.6">
      <c r="A8" s="102" t="s">
        <v>536</v>
      </c>
      <c r="B8" s="103" t="s">
        <v>494</v>
      </c>
      <c r="C8" s="93">
        <v>250</v>
      </c>
      <c r="D8" s="209">
        <v>500</v>
      </c>
      <c r="E8" s="209"/>
      <c r="F8" s="209" t="s">
        <v>535</v>
      </c>
      <c r="G8" s="209"/>
    </row>
    <row r="9" spans="1:7" ht="14.7" thickBot="1" x14ac:dyDescent="0.6">
      <c r="A9" s="102" t="s">
        <v>537</v>
      </c>
      <c r="B9" s="103" t="s">
        <v>578</v>
      </c>
      <c r="C9" s="93">
        <v>1600</v>
      </c>
      <c r="D9" s="209" t="s">
        <v>538</v>
      </c>
      <c r="E9" s="209"/>
      <c r="F9" s="209" t="s">
        <v>539</v>
      </c>
      <c r="G9" s="209"/>
    </row>
    <row r="10" spans="1:7" ht="14.7" thickBot="1" x14ac:dyDescent="0.6">
      <c r="A10" s="102" t="s">
        <v>540</v>
      </c>
      <c r="B10" s="103" t="s">
        <v>494</v>
      </c>
      <c r="C10" s="93" t="s">
        <v>535</v>
      </c>
      <c r="D10" s="209">
        <v>1</v>
      </c>
      <c r="E10" s="209"/>
      <c r="F10" s="209" t="s">
        <v>535</v>
      </c>
      <c r="G10" s="209"/>
    </row>
    <row r="11" spans="1:7" ht="14.7" thickBot="1" x14ac:dyDescent="0.6">
      <c r="A11" s="104" t="s">
        <v>541</v>
      </c>
      <c r="B11" s="103" t="s">
        <v>494</v>
      </c>
      <c r="C11" s="93">
        <v>0.15</v>
      </c>
      <c r="D11" s="210"/>
      <c r="E11" s="211"/>
      <c r="F11" s="210"/>
      <c r="G11" s="211"/>
    </row>
    <row r="12" spans="1:7" ht="33.9" thickBot="1" x14ac:dyDescent="0.6">
      <c r="A12" s="104" t="s">
        <v>579</v>
      </c>
      <c r="B12" s="103" t="s">
        <v>494</v>
      </c>
      <c r="C12" s="94"/>
      <c r="D12" s="209">
        <v>100</v>
      </c>
      <c r="E12" s="209"/>
      <c r="F12" s="209">
        <v>100</v>
      </c>
      <c r="G12" s="209"/>
    </row>
    <row r="13" spans="1:7" ht="14.7" thickBot="1" x14ac:dyDescent="0.6">
      <c r="A13" s="102" t="s">
        <v>542</v>
      </c>
      <c r="B13" s="103" t="s">
        <v>494</v>
      </c>
      <c r="C13" s="93">
        <v>50</v>
      </c>
      <c r="D13" s="210"/>
      <c r="E13" s="211"/>
      <c r="F13" s="210"/>
      <c r="G13" s="211"/>
    </row>
    <row r="14" spans="1:7" ht="14.7" thickBot="1" x14ac:dyDescent="0.6">
      <c r="A14" s="102" t="s">
        <v>543</v>
      </c>
      <c r="B14" s="103" t="s">
        <v>494</v>
      </c>
      <c r="C14" s="93">
        <v>3</v>
      </c>
      <c r="D14" s="209">
        <v>10</v>
      </c>
      <c r="E14" s="209"/>
      <c r="F14" s="209">
        <v>10</v>
      </c>
      <c r="G14" s="209"/>
    </row>
    <row r="15" spans="1:7" ht="29.1" thickBot="1" x14ac:dyDescent="0.6">
      <c r="A15" s="104" t="s">
        <v>544</v>
      </c>
      <c r="B15" s="105" t="s">
        <v>494</v>
      </c>
      <c r="C15" s="93" t="s">
        <v>545</v>
      </c>
      <c r="D15" s="209">
        <v>4</v>
      </c>
      <c r="E15" s="209"/>
      <c r="F15" s="209">
        <v>5</v>
      </c>
      <c r="G15" s="209"/>
    </row>
    <row r="16" spans="1:7" ht="29.1" thickBot="1" x14ac:dyDescent="0.6">
      <c r="A16" s="104" t="s">
        <v>546</v>
      </c>
      <c r="B16" s="105" t="s">
        <v>547</v>
      </c>
      <c r="C16" s="93" t="s">
        <v>548</v>
      </c>
      <c r="D16" s="209" t="s">
        <v>549</v>
      </c>
      <c r="E16" s="209"/>
      <c r="F16" s="209" t="s">
        <v>550</v>
      </c>
      <c r="G16" s="209"/>
    </row>
    <row r="17" spans="1:7" ht="14.7" thickBot="1" x14ac:dyDescent="0.6">
      <c r="A17" s="104" t="s">
        <v>551</v>
      </c>
      <c r="B17" s="103" t="s">
        <v>494</v>
      </c>
      <c r="C17" s="93" t="s">
        <v>552</v>
      </c>
      <c r="D17" s="210"/>
      <c r="E17" s="211"/>
      <c r="F17" s="210"/>
      <c r="G17" s="211"/>
    </row>
    <row r="18" spans="1:7" ht="14.7" thickBot="1" x14ac:dyDescent="0.6">
      <c r="A18" s="102" t="s">
        <v>553</v>
      </c>
      <c r="B18" s="103" t="s">
        <v>494</v>
      </c>
      <c r="C18" s="93">
        <v>500</v>
      </c>
      <c r="D18" s="209">
        <v>1000</v>
      </c>
      <c r="E18" s="209"/>
      <c r="F18" s="209">
        <v>1000</v>
      </c>
      <c r="G18" s="209"/>
    </row>
    <row r="19" spans="1:7" ht="14.7" thickBot="1" x14ac:dyDescent="0.6">
      <c r="A19" s="102" t="s">
        <v>554</v>
      </c>
      <c r="B19" s="103" t="s">
        <v>555</v>
      </c>
      <c r="C19" s="93" t="s">
        <v>556</v>
      </c>
      <c r="D19" s="216" t="s">
        <v>556</v>
      </c>
      <c r="E19" s="209"/>
      <c r="F19" s="209" t="s">
        <v>556</v>
      </c>
      <c r="G19" s="209"/>
    </row>
    <row r="20" spans="1:7" ht="14.7" thickBot="1" x14ac:dyDescent="0.6">
      <c r="A20" s="206" t="s">
        <v>557</v>
      </c>
      <c r="B20" s="207"/>
      <c r="C20" s="207"/>
      <c r="D20" s="207"/>
      <c r="E20" s="207"/>
      <c r="F20" s="207"/>
      <c r="G20" s="208"/>
    </row>
    <row r="21" spans="1:7" ht="14.7" thickBot="1" x14ac:dyDescent="0.6">
      <c r="A21" s="99" t="s">
        <v>558</v>
      </c>
      <c r="B21" s="100" t="s">
        <v>494</v>
      </c>
      <c r="C21" s="95">
        <v>5</v>
      </c>
      <c r="D21" s="212">
        <v>5</v>
      </c>
      <c r="E21" s="212"/>
      <c r="F21" s="209">
        <v>5</v>
      </c>
      <c r="G21" s="209"/>
    </row>
    <row r="22" spans="1:7" ht="14.7" thickBot="1" x14ac:dyDescent="0.6">
      <c r="A22" s="99" t="s">
        <v>559</v>
      </c>
      <c r="B22" s="100" t="s">
        <v>494</v>
      </c>
      <c r="C22" s="95">
        <v>0.02</v>
      </c>
      <c r="D22" s="214"/>
      <c r="E22" s="215"/>
      <c r="F22" s="210"/>
      <c r="G22" s="211"/>
    </row>
    <row r="23" spans="1:7" ht="14.7" thickBot="1" x14ac:dyDescent="0.6">
      <c r="A23" s="99" t="s">
        <v>560</v>
      </c>
      <c r="B23" s="100" t="s">
        <v>494</v>
      </c>
      <c r="C23" s="95">
        <v>0.01</v>
      </c>
      <c r="D23" s="212">
        <v>0.1</v>
      </c>
      <c r="E23" s="212"/>
      <c r="F23" s="209">
        <v>0.2</v>
      </c>
      <c r="G23" s="209"/>
    </row>
    <row r="24" spans="1:7" ht="14.7" thickBot="1" x14ac:dyDescent="0.6">
      <c r="A24" s="99" t="s">
        <v>561</v>
      </c>
      <c r="B24" s="101" t="s">
        <v>494</v>
      </c>
      <c r="C24" s="95">
        <v>1</v>
      </c>
      <c r="D24" s="212">
        <v>0.7</v>
      </c>
      <c r="E24" s="212"/>
      <c r="F24" s="209" t="s">
        <v>535</v>
      </c>
      <c r="G24" s="209"/>
    </row>
    <row r="25" spans="1:7" ht="14.7" thickBot="1" x14ac:dyDescent="0.6">
      <c r="A25" s="99" t="s">
        <v>562</v>
      </c>
      <c r="B25" s="101" t="s">
        <v>494</v>
      </c>
      <c r="C25" s="95">
        <v>0.04</v>
      </c>
      <c r="D25" s="212">
        <v>0.1</v>
      </c>
      <c r="E25" s="212"/>
      <c r="F25" s="209">
        <v>0.1</v>
      </c>
      <c r="G25" s="209"/>
    </row>
    <row r="26" spans="1:7" ht="14.7" thickBot="1" x14ac:dyDescent="0.6">
      <c r="A26" s="99" t="s">
        <v>563</v>
      </c>
      <c r="B26" s="101" t="s">
        <v>494</v>
      </c>
      <c r="C26" s="95">
        <v>2.4</v>
      </c>
      <c r="D26" s="212">
        <v>1</v>
      </c>
      <c r="E26" s="212"/>
      <c r="F26" s="209">
        <v>5</v>
      </c>
      <c r="G26" s="209"/>
    </row>
    <row r="27" spans="1:7" ht="14.7" thickBot="1" x14ac:dyDescent="0.6">
      <c r="A27" s="99" t="s">
        <v>564</v>
      </c>
      <c r="B27" s="101" t="s">
        <v>494</v>
      </c>
      <c r="C27" s="95">
        <v>5.0000000000000001E-3</v>
      </c>
      <c r="D27" s="212">
        <v>0.01</v>
      </c>
      <c r="E27" s="212"/>
      <c r="F27" s="209">
        <v>0.05</v>
      </c>
      <c r="G27" s="209"/>
    </row>
    <row r="28" spans="1:7" ht="14.7" thickBot="1" x14ac:dyDescent="0.6">
      <c r="A28" s="99" t="s">
        <v>565</v>
      </c>
      <c r="B28" s="101" t="s">
        <v>494</v>
      </c>
      <c r="C28" s="95">
        <v>2</v>
      </c>
      <c r="D28" s="212">
        <v>0.2</v>
      </c>
      <c r="E28" s="212"/>
      <c r="F28" s="209">
        <v>0.5</v>
      </c>
      <c r="G28" s="209"/>
    </row>
    <row r="29" spans="1:7" ht="14.7" thickBot="1" x14ac:dyDescent="0.6">
      <c r="A29" s="99" t="s">
        <v>566</v>
      </c>
      <c r="B29" s="101" t="s">
        <v>494</v>
      </c>
      <c r="C29" s="97"/>
      <c r="D29" s="212">
        <v>0.05</v>
      </c>
      <c r="E29" s="212"/>
      <c r="F29" s="209">
        <v>1</v>
      </c>
      <c r="G29" s="209"/>
    </row>
    <row r="30" spans="1:7" ht="14.7" thickBot="1" x14ac:dyDescent="0.6">
      <c r="A30" s="99" t="s">
        <v>567</v>
      </c>
      <c r="B30" s="100" t="s">
        <v>494</v>
      </c>
      <c r="C30" s="95">
        <v>0.05</v>
      </c>
      <c r="D30" s="212">
        <v>0.1</v>
      </c>
      <c r="E30" s="212"/>
      <c r="F30" s="209">
        <v>1</v>
      </c>
      <c r="G30" s="209"/>
    </row>
    <row r="31" spans="1:7" ht="14.7" thickBot="1" x14ac:dyDescent="0.6">
      <c r="A31" s="99" t="s">
        <v>568</v>
      </c>
      <c r="B31" s="100" t="s">
        <v>494</v>
      </c>
      <c r="C31" s="95">
        <v>1</v>
      </c>
      <c r="D31" s="212">
        <v>5</v>
      </c>
      <c r="E31" s="212"/>
      <c r="F31" s="209" t="s">
        <v>535</v>
      </c>
      <c r="G31" s="209"/>
    </row>
    <row r="32" spans="1:7" ht="14.7" thickBot="1" x14ac:dyDescent="0.6">
      <c r="A32" s="99" t="s">
        <v>569</v>
      </c>
      <c r="B32" s="100" t="s">
        <v>494</v>
      </c>
      <c r="C32" s="97"/>
      <c r="D32" s="212">
        <v>2.5</v>
      </c>
      <c r="E32" s="212"/>
      <c r="F32" s="209">
        <v>2.5</v>
      </c>
      <c r="G32" s="209"/>
    </row>
    <row r="33" spans="1:38" ht="14.7" thickBot="1" x14ac:dyDescent="0.6">
      <c r="A33" s="99" t="s">
        <v>570</v>
      </c>
      <c r="B33" s="100" t="s">
        <v>494</v>
      </c>
      <c r="C33" s="97"/>
      <c r="D33" s="209" t="s">
        <v>535</v>
      </c>
      <c r="E33" s="209"/>
      <c r="F33" s="209">
        <v>250</v>
      </c>
      <c r="G33" s="209"/>
    </row>
    <row r="34" spans="1:38" ht="14.7" thickBot="1" x14ac:dyDescent="0.6">
      <c r="A34" s="99" t="s">
        <v>571</v>
      </c>
      <c r="B34" s="101" t="s">
        <v>494</v>
      </c>
      <c r="C34" s="93">
        <v>0.4</v>
      </c>
      <c r="D34" s="209">
        <v>0.2</v>
      </c>
      <c r="E34" s="209"/>
      <c r="F34" s="209">
        <v>0.2</v>
      </c>
      <c r="G34" s="209"/>
    </row>
    <row r="35" spans="1:38" ht="14.7" thickBot="1" x14ac:dyDescent="0.6">
      <c r="A35" s="99" t="s">
        <v>572</v>
      </c>
      <c r="B35" s="101" t="s">
        <v>494</v>
      </c>
      <c r="C35" s="93">
        <v>2E-3</v>
      </c>
      <c r="D35" s="209">
        <v>1E-3</v>
      </c>
      <c r="E35" s="209"/>
      <c r="F35" s="209">
        <v>0.01</v>
      </c>
      <c r="G35" s="209"/>
    </row>
    <row r="36" spans="1:38" ht="14.7" thickBot="1" x14ac:dyDescent="0.6">
      <c r="A36" s="99" t="s">
        <v>573</v>
      </c>
      <c r="B36" s="101" t="s">
        <v>494</v>
      </c>
      <c r="C36" s="93" t="s">
        <v>535</v>
      </c>
      <c r="D36" s="209">
        <v>0.2</v>
      </c>
      <c r="E36" s="209"/>
      <c r="F36" s="209">
        <v>1</v>
      </c>
      <c r="G36" s="209"/>
    </row>
    <row r="37" spans="1:38" ht="14.7" thickBot="1" x14ac:dyDescent="0.6">
      <c r="A37" s="99" t="s">
        <v>574</v>
      </c>
      <c r="B37" s="100" t="s">
        <v>494</v>
      </c>
      <c r="C37" s="93">
        <v>0.05</v>
      </c>
      <c r="D37" s="209">
        <v>0.05</v>
      </c>
      <c r="E37" s="209"/>
      <c r="F37" s="209">
        <v>0.05</v>
      </c>
      <c r="G37" s="209"/>
    </row>
    <row r="38" spans="1:38" ht="14.7" thickBot="1" x14ac:dyDescent="0.6">
      <c r="A38" s="99" t="s">
        <v>575</v>
      </c>
      <c r="B38" s="100" t="s">
        <v>494</v>
      </c>
      <c r="C38" s="93">
        <v>0.04</v>
      </c>
      <c r="D38" s="217">
        <v>0.02</v>
      </c>
      <c r="E38" s="218"/>
      <c r="F38" s="217">
        <v>0.05</v>
      </c>
      <c r="G38" s="218"/>
    </row>
    <row r="39" spans="1:38" ht="14.7" thickBot="1" x14ac:dyDescent="0.6">
      <c r="A39" s="99" t="s">
        <v>576</v>
      </c>
      <c r="B39" s="100" t="s">
        <v>494</v>
      </c>
      <c r="C39" s="93">
        <v>0.02</v>
      </c>
      <c r="D39" s="219"/>
      <c r="E39" s="219"/>
      <c r="F39" s="219"/>
      <c r="G39" s="219"/>
    </row>
    <row r="40" spans="1:38" ht="14.7" thickBot="1" x14ac:dyDescent="0.6">
      <c r="A40" s="99" t="s">
        <v>577</v>
      </c>
      <c r="B40" s="100" t="s">
        <v>494</v>
      </c>
      <c r="C40" s="93">
        <v>5</v>
      </c>
      <c r="D40" s="209">
        <v>2</v>
      </c>
      <c r="E40" s="209"/>
      <c r="F40" s="209">
        <v>24</v>
      </c>
      <c r="G40" s="209"/>
    </row>
    <row r="44" spans="1:38" ht="14.7" thickBot="1" x14ac:dyDescent="0.6"/>
    <row r="45" spans="1:38" ht="62.7" thickBot="1" x14ac:dyDescent="0.6">
      <c r="A45" s="213" t="s">
        <v>524</v>
      </c>
      <c r="B45" s="213"/>
      <c r="C45" s="213"/>
      <c r="D45" s="213"/>
      <c r="E45" s="213"/>
      <c r="F45" s="102" t="s">
        <v>534</v>
      </c>
      <c r="G45" s="102" t="s">
        <v>536</v>
      </c>
      <c r="H45" s="102" t="s">
        <v>537</v>
      </c>
      <c r="I45" s="102" t="s">
        <v>540</v>
      </c>
      <c r="J45" s="104" t="s">
        <v>541</v>
      </c>
      <c r="K45" s="104" t="s">
        <v>579</v>
      </c>
      <c r="L45" s="102" t="s">
        <v>542</v>
      </c>
      <c r="M45" s="102" t="s">
        <v>543</v>
      </c>
      <c r="N45" s="104" t="s">
        <v>544</v>
      </c>
      <c r="O45" s="104" t="s">
        <v>546</v>
      </c>
      <c r="P45" s="104" t="s">
        <v>551</v>
      </c>
      <c r="Q45" s="102" t="s">
        <v>553</v>
      </c>
      <c r="R45" s="102" t="s">
        <v>554</v>
      </c>
      <c r="S45" s="99" t="s">
        <v>558</v>
      </c>
      <c r="T45" s="99" t="s">
        <v>559</v>
      </c>
      <c r="U45" s="99" t="s">
        <v>560</v>
      </c>
      <c r="V45" s="99" t="s">
        <v>561</v>
      </c>
      <c r="W45" s="99" t="s">
        <v>562</v>
      </c>
      <c r="X45" s="99" t="s">
        <v>563</v>
      </c>
      <c r="Y45" s="99" t="s">
        <v>564</v>
      </c>
      <c r="Z45" s="99" t="s">
        <v>565</v>
      </c>
      <c r="AA45" s="99" t="s">
        <v>566</v>
      </c>
      <c r="AB45" s="99" t="s">
        <v>567</v>
      </c>
      <c r="AC45" s="99" t="s">
        <v>568</v>
      </c>
      <c r="AD45" s="99" t="s">
        <v>569</v>
      </c>
      <c r="AE45" s="99" t="s">
        <v>570</v>
      </c>
      <c r="AF45" s="99" t="s">
        <v>571</v>
      </c>
      <c r="AG45" s="99" t="s">
        <v>572</v>
      </c>
      <c r="AH45" s="99" t="s">
        <v>573</v>
      </c>
      <c r="AI45" s="99" t="s">
        <v>574</v>
      </c>
      <c r="AJ45" s="99" t="s">
        <v>575</v>
      </c>
      <c r="AK45" s="99" t="s">
        <v>576</v>
      </c>
      <c r="AL45" s="99" t="s">
        <v>577</v>
      </c>
    </row>
    <row r="46" spans="1:38" ht="29.1" thickBot="1" x14ac:dyDescent="0.6">
      <c r="A46" s="213" t="s">
        <v>525</v>
      </c>
      <c r="B46" s="213"/>
      <c r="C46" s="213"/>
      <c r="D46" s="213"/>
      <c r="E46" s="213"/>
      <c r="F46" s="103" t="s">
        <v>494</v>
      </c>
      <c r="G46" s="103" t="s">
        <v>494</v>
      </c>
      <c r="H46" s="103" t="s">
        <v>578</v>
      </c>
      <c r="I46" s="103" t="s">
        <v>494</v>
      </c>
      <c r="J46" s="103" t="s">
        <v>494</v>
      </c>
      <c r="K46" s="103" t="s">
        <v>494</v>
      </c>
      <c r="L46" s="103" t="s">
        <v>494</v>
      </c>
      <c r="M46" s="103" t="s">
        <v>494</v>
      </c>
      <c r="N46" s="105" t="s">
        <v>494</v>
      </c>
      <c r="O46" s="105" t="s">
        <v>547</v>
      </c>
      <c r="P46" s="103" t="s">
        <v>494</v>
      </c>
      <c r="Q46" s="103" t="s">
        <v>494</v>
      </c>
      <c r="R46" s="103" t="s">
        <v>555</v>
      </c>
      <c r="S46" s="100" t="s">
        <v>494</v>
      </c>
      <c r="T46" s="100" t="s">
        <v>494</v>
      </c>
      <c r="U46" s="100" t="s">
        <v>494</v>
      </c>
      <c r="V46" s="101" t="s">
        <v>494</v>
      </c>
      <c r="W46" s="101" t="s">
        <v>494</v>
      </c>
      <c r="X46" s="101" t="s">
        <v>494</v>
      </c>
      <c r="Y46" s="101" t="s">
        <v>494</v>
      </c>
      <c r="Z46" s="101" t="s">
        <v>494</v>
      </c>
      <c r="AA46" s="101" t="s">
        <v>494</v>
      </c>
      <c r="AB46" s="100" t="s">
        <v>494</v>
      </c>
      <c r="AC46" s="100" t="s">
        <v>494</v>
      </c>
      <c r="AD46" s="100" t="s">
        <v>494</v>
      </c>
      <c r="AE46" s="100" t="s">
        <v>494</v>
      </c>
      <c r="AF46" s="101" t="s">
        <v>494</v>
      </c>
      <c r="AG46" s="101" t="s">
        <v>494</v>
      </c>
      <c r="AH46" s="101" t="s">
        <v>494</v>
      </c>
      <c r="AI46" s="100" t="s">
        <v>494</v>
      </c>
      <c r="AJ46" s="100" t="s">
        <v>494</v>
      </c>
      <c r="AK46" s="100" t="s">
        <v>494</v>
      </c>
      <c r="AL46" s="100" t="s">
        <v>494</v>
      </c>
    </row>
    <row r="47" spans="1:38" ht="15.9" thickBot="1" x14ac:dyDescent="0.6">
      <c r="A47" s="106" t="s">
        <v>581</v>
      </c>
      <c r="B47" s="106" t="s">
        <v>526</v>
      </c>
      <c r="C47" s="213" t="s">
        <v>529</v>
      </c>
      <c r="D47" s="213"/>
      <c r="E47" s="213"/>
      <c r="F47" s="92"/>
      <c r="G47" s="93">
        <v>250</v>
      </c>
      <c r="H47" s="93">
        <v>1600</v>
      </c>
      <c r="I47" s="93" t="s">
        <v>535</v>
      </c>
      <c r="J47" s="93">
        <v>0.15</v>
      </c>
      <c r="K47" s="94"/>
      <c r="L47" s="93">
        <v>50</v>
      </c>
      <c r="M47" s="93">
        <v>3</v>
      </c>
      <c r="N47" s="93" t="s">
        <v>545</v>
      </c>
      <c r="O47" s="93" t="s">
        <v>548</v>
      </c>
      <c r="P47" s="93" t="s">
        <v>552</v>
      </c>
      <c r="Q47" s="93">
        <v>500</v>
      </c>
      <c r="R47" s="93" t="s">
        <v>556</v>
      </c>
      <c r="S47" s="95">
        <v>5</v>
      </c>
      <c r="T47" s="95">
        <v>0.02</v>
      </c>
      <c r="U47" s="95">
        <v>0.01</v>
      </c>
      <c r="V47" s="95">
        <v>1</v>
      </c>
      <c r="W47" s="95">
        <v>0.04</v>
      </c>
      <c r="X47" s="95">
        <v>2.4</v>
      </c>
      <c r="Y47" s="95">
        <v>5.0000000000000001E-3</v>
      </c>
      <c r="Z47" s="95">
        <v>2</v>
      </c>
      <c r="AA47" s="97"/>
      <c r="AB47" s="95">
        <v>0.05</v>
      </c>
      <c r="AC47" s="95">
        <v>1</v>
      </c>
      <c r="AD47" s="97"/>
      <c r="AE47" s="97"/>
      <c r="AF47" s="93">
        <v>0.4</v>
      </c>
      <c r="AG47" s="93">
        <v>2E-3</v>
      </c>
      <c r="AH47" s="93" t="s">
        <v>535</v>
      </c>
      <c r="AI47" s="93">
        <v>0.05</v>
      </c>
      <c r="AJ47" s="93">
        <v>0.04</v>
      </c>
      <c r="AK47" s="93">
        <v>0.02</v>
      </c>
      <c r="AL47" s="93">
        <v>5</v>
      </c>
    </row>
    <row r="48" spans="1:38" ht="15.9" thickBot="1" x14ac:dyDescent="0.6">
      <c r="A48" s="213" t="s">
        <v>580</v>
      </c>
      <c r="B48" s="213" t="s">
        <v>527</v>
      </c>
      <c r="C48" s="213"/>
      <c r="D48" s="213" t="s">
        <v>530</v>
      </c>
      <c r="E48" s="213"/>
      <c r="F48" s="209">
        <v>518</v>
      </c>
      <c r="G48" s="209">
        <v>500</v>
      </c>
      <c r="H48" s="209" t="s">
        <v>538</v>
      </c>
      <c r="I48" s="209">
        <v>1</v>
      </c>
      <c r="J48" s="210"/>
      <c r="K48" s="209">
        <v>100</v>
      </c>
      <c r="L48" s="210"/>
      <c r="M48" s="209">
        <v>10</v>
      </c>
      <c r="N48" s="209">
        <v>4</v>
      </c>
      <c r="O48" s="209" t="s">
        <v>549</v>
      </c>
      <c r="P48" s="210"/>
      <c r="Q48" s="209">
        <v>1000</v>
      </c>
      <c r="R48" s="216" t="s">
        <v>556</v>
      </c>
      <c r="S48" s="212">
        <v>5</v>
      </c>
      <c r="T48" s="214"/>
      <c r="U48" s="212">
        <v>0.1</v>
      </c>
      <c r="V48" s="212">
        <v>0.7</v>
      </c>
      <c r="W48" s="212">
        <v>0.1</v>
      </c>
      <c r="X48" s="212">
        <v>1</v>
      </c>
      <c r="Y48" s="212">
        <v>0.01</v>
      </c>
      <c r="Z48" s="212">
        <v>0.2</v>
      </c>
      <c r="AA48" s="212">
        <v>0.05</v>
      </c>
      <c r="AB48" s="212">
        <v>0.1</v>
      </c>
      <c r="AC48" s="212">
        <v>5</v>
      </c>
      <c r="AD48" s="212">
        <v>2.5</v>
      </c>
      <c r="AE48" s="209" t="s">
        <v>535</v>
      </c>
      <c r="AF48" s="209">
        <v>0.2</v>
      </c>
      <c r="AG48" s="209">
        <v>1E-3</v>
      </c>
      <c r="AH48" s="209">
        <v>0.2</v>
      </c>
      <c r="AI48" s="209">
        <v>0.05</v>
      </c>
      <c r="AJ48" s="210"/>
      <c r="AK48" s="209">
        <v>0.02</v>
      </c>
      <c r="AL48" s="209">
        <v>2</v>
      </c>
    </row>
    <row r="49" spans="1:38" ht="15.9" thickBot="1" x14ac:dyDescent="0.6">
      <c r="A49" s="213"/>
      <c r="B49" s="213"/>
      <c r="C49" s="213"/>
      <c r="D49" s="213" t="s">
        <v>531</v>
      </c>
      <c r="E49" s="213"/>
      <c r="F49" s="209"/>
      <c r="G49" s="209"/>
      <c r="H49" s="209"/>
      <c r="I49" s="209"/>
      <c r="J49" s="211"/>
      <c r="K49" s="209"/>
      <c r="L49" s="211"/>
      <c r="M49" s="209"/>
      <c r="N49" s="209"/>
      <c r="O49" s="209"/>
      <c r="P49" s="211"/>
      <c r="Q49" s="209"/>
      <c r="R49" s="209"/>
      <c r="S49" s="212"/>
      <c r="T49" s="215"/>
      <c r="U49" s="212"/>
      <c r="V49" s="212"/>
      <c r="W49" s="212"/>
      <c r="X49" s="212"/>
      <c r="Y49" s="212"/>
      <c r="Z49" s="212"/>
      <c r="AA49" s="212"/>
      <c r="AB49" s="212"/>
      <c r="AC49" s="212"/>
      <c r="AD49" s="212"/>
      <c r="AE49" s="209"/>
      <c r="AF49" s="209"/>
      <c r="AG49" s="209"/>
      <c r="AH49" s="209"/>
      <c r="AI49" s="209"/>
      <c r="AJ49" s="211"/>
      <c r="AK49" s="209"/>
      <c r="AL49" s="209"/>
    </row>
    <row r="50" spans="1:38" ht="14.7" thickBot="1" x14ac:dyDescent="0.6">
      <c r="A50" s="213"/>
      <c r="B50" s="213" t="s">
        <v>528</v>
      </c>
      <c r="C50" s="213"/>
      <c r="D50" s="213" t="s">
        <v>532</v>
      </c>
      <c r="E50" s="213"/>
      <c r="F50" s="209" t="s">
        <v>535</v>
      </c>
      <c r="G50" s="209" t="s">
        <v>535</v>
      </c>
      <c r="H50" s="209" t="s">
        <v>539</v>
      </c>
      <c r="I50" s="209" t="s">
        <v>535</v>
      </c>
      <c r="J50" s="210"/>
      <c r="K50" s="209">
        <v>100</v>
      </c>
      <c r="L50" s="210"/>
      <c r="M50" s="209">
        <v>10</v>
      </c>
      <c r="N50" s="209">
        <v>5</v>
      </c>
      <c r="O50" s="209" t="s">
        <v>550</v>
      </c>
      <c r="P50" s="210"/>
      <c r="Q50" s="209">
        <v>1000</v>
      </c>
      <c r="R50" s="209" t="s">
        <v>556</v>
      </c>
      <c r="S50" s="209">
        <v>5</v>
      </c>
      <c r="T50" s="210"/>
      <c r="U50" s="209">
        <v>0.2</v>
      </c>
      <c r="V50" s="209" t="s">
        <v>535</v>
      </c>
      <c r="W50" s="209">
        <v>0.1</v>
      </c>
      <c r="X50" s="209">
        <v>5</v>
      </c>
      <c r="Y50" s="209">
        <v>0.05</v>
      </c>
      <c r="Z50" s="209">
        <v>0.5</v>
      </c>
      <c r="AA50" s="209">
        <v>1</v>
      </c>
      <c r="AB50" s="209">
        <v>1</v>
      </c>
      <c r="AC50" s="209" t="s">
        <v>535</v>
      </c>
      <c r="AD50" s="209">
        <v>2.5</v>
      </c>
      <c r="AE50" s="209">
        <v>250</v>
      </c>
      <c r="AF50" s="209">
        <v>0.2</v>
      </c>
      <c r="AG50" s="209">
        <v>0.01</v>
      </c>
      <c r="AH50" s="209">
        <v>1</v>
      </c>
      <c r="AI50" s="209">
        <v>0.05</v>
      </c>
      <c r="AJ50" s="210"/>
      <c r="AK50" s="209">
        <v>0.05</v>
      </c>
      <c r="AL50" s="209">
        <v>24</v>
      </c>
    </row>
    <row r="51" spans="1:38" ht="14.7" thickBot="1" x14ac:dyDescent="0.6">
      <c r="A51" s="213"/>
      <c r="B51" s="213"/>
      <c r="C51" s="213"/>
      <c r="D51" s="213"/>
      <c r="E51" s="213"/>
      <c r="F51" s="209"/>
      <c r="G51" s="209"/>
      <c r="H51" s="209"/>
      <c r="I51" s="209"/>
      <c r="J51" s="211"/>
      <c r="K51" s="209"/>
      <c r="L51" s="211"/>
      <c r="M51" s="209"/>
      <c r="N51" s="209"/>
      <c r="O51" s="209"/>
      <c r="P51" s="211"/>
      <c r="Q51" s="209"/>
      <c r="R51" s="209"/>
      <c r="S51" s="209"/>
      <c r="T51" s="211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11"/>
      <c r="AK51" s="209"/>
      <c r="AL51" s="209"/>
    </row>
  </sheetData>
  <mergeCells count="152">
    <mergeCell ref="A1:A5"/>
    <mergeCell ref="B1:B5"/>
    <mergeCell ref="D1:G1"/>
    <mergeCell ref="D2:E3"/>
    <mergeCell ref="F2:G3"/>
    <mergeCell ref="C3:C5"/>
    <mergeCell ref="D4:D5"/>
    <mergeCell ref="E4:E5"/>
    <mergeCell ref="F4:G5"/>
    <mergeCell ref="D9:E9"/>
    <mergeCell ref="F9:G9"/>
    <mergeCell ref="D10:E10"/>
    <mergeCell ref="F10:G10"/>
    <mergeCell ref="D11:E11"/>
    <mergeCell ref="F11:G11"/>
    <mergeCell ref="D7:E7"/>
    <mergeCell ref="F7:G7"/>
    <mergeCell ref="D8:E8"/>
    <mergeCell ref="F8:G8"/>
    <mergeCell ref="D15:E15"/>
    <mergeCell ref="F15:G15"/>
    <mergeCell ref="D16:E16"/>
    <mergeCell ref="F16:G16"/>
    <mergeCell ref="D17:E17"/>
    <mergeCell ref="F17:G17"/>
    <mergeCell ref="D12:E12"/>
    <mergeCell ref="F12:G12"/>
    <mergeCell ref="D13:E13"/>
    <mergeCell ref="F13:G13"/>
    <mergeCell ref="D14:E14"/>
    <mergeCell ref="F14:G14"/>
    <mergeCell ref="D21:E21"/>
    <mergeCell ref="F21:G21"/>
    <mergeCell ref="D22:E22"/>
    <mergeCell ref="F22:G22"/>
    <mergeCell ref="D23:E23"/>
    <mergeCell ref="F23:G23"/>
    <mergeCell ref="D18:E18"/>
    <mergeCell ref="F18:G18"/>
    <mergeCell ref="D19:E19"/>
    <mergeCell ref="F19:G19"/>
    <mergeCell ref="D27:E27"/>
    <mergeCell ref="F27:G27"/>
    <mergeCell ref="D28:E28"/>
    <mergeCell ref="F28:G28"/>
    <mergeCell ref="D29:E29"/>
    <mergeCell ref="F29:G29"/>
    <mergeCell ref="D24:E24"/>
    <mergeCell ref="F24:G24"/>
    <mergeCell ref="D25:E25"/>
    <mergeCell ref="F25:G25"/>
    <mergeCell ref="D26:E26"/>
    <mergeCell ref="F26:G26"/>
    <mergeCell ref="A45:E45"/>
    <mergeCell ref="D33:E33"/>
    <mergeCell ref="F33:G33"/>
    <mergeCell ref="D34:E34"/>
    <mergeCell ref="F34:G34"/>
    <mergeCell ref="D35:E35"/>
    <mergeCell ref="F35:G35"/>
    <mergeCell ref="D30:E30"/>
    <mergeCell ref="F30:G30"/>
    <mergeCell ref="D31:E31"/>
    <mergeCell ref="F31:G31"/>
    <mergeCell ref="D32:E32"/>
    <mergeCell ref="F32:G32"/>
    <mergeCell ref="D38:E38"/>
    <mergeCell ref="F38:G38"/>
    <mergeCell ref="D39:E39"/>
    <mergeCell ref="F39:G39"/>
    <mergeCell ref="D40:E40"/>
    <mergeCell ref="F40:G40"/>
    <mergeCell ref="D36:E36"/>
    <mergeCell ref="F36:G36"/>
    <mergeCell ref="D37:E37"/>
    <mergeCell ref="F37:G37"/>
    <mergeCell ref="R50:R51"/>
    <mergeCell ref="S50:S51"/>
    <mergeCell ref="I48:I49"/>
    <mergeCell ref="J48:J49"/>
    <mergeCell ref="K48:K49"/>
    <mergeCell ref="L48:L49"/>
    <mergeCell ref="M48:M49"/>
    <mergeCell ref="N48:N49"/>
    <mergeCell ref="A46:E46"/>
    <mergeCell ref="C47:E47"/>
    <mergeCell ref="A48:A51"/>
    <mergeCell ref="B48:C49"/>
    <mergeCell ref="D48:E48"/>
    <mergeCell ref="F48:F49"/>
    <mergeCell ref="G48:G49"/>
    <mergeCell ref="H48:H49"/>
    <mergeCell ref="O50:O51"/>
    <mergeCell ref="P50:P51"/>
    <mergeCell ref="Q50:Q51"/>
    <mergeCell ref="V48:V49"/>
    <mergeCell ref="W48:W49"/>
    <mergeCell ref="X48:X49"/>
    <mergeCell ref="Y48:Y49"/>
    <mergeCell ref="O48:O49"/>
    <mergeCell ref="P48:P49"/>
    <mergeCell ref="Q48:Q49"/>
    <mergeCell ref="R48:R49"/>
    <mergeCell ref="S48:S49"/>
    <mergeCell ref="AL48:AL49"/>
    <mergeCell ref="D49:E49"/>
    <mergeCell ref="B50:C51"/>
    <mergeCell ref="D50:E51"/>
    <mergeCell ref="F50:F51"/>
    <mergeCell ref="G50:G51"/>
    <mergeCell ref="H50:H51"/>
    <mergeCell ref="I50:I51"/>
    <mergeCell ref="J50:J51"/>
    <mergeCell ref="K50:K51"/>
    <mergeCell ref="AF48:AF49"/>
    <mergeCell ref="AG48:AG49"/>
    <mergeCell ref="AH48:AH49"/>
    <mergeCell ref="AI48:AI49"/>
    <mergeCell ref="AJ48:AJ49"/>
    <mergeCell ref="AK48:AK49"/>
    <mergeCell ref="Z48:Z49"/>
    <mergeCell ref="AA48:AA49"/>
    <mergeCell ref="AB48:AB49"/>
    <mergeCell ref="AC48:AC49"/>
    <mergeCell ref="AD48:AD49"/>
    <mergeCell ref="AL50:AL51"/>
    <mergeCell ref="AE48:AE49"/>
    <mergeCell ref="T48:T49"/>
    <mergeCell ref="A6:G6"/>
    <mergeCell ref="A20:G20"/>
    <mergeCell ref="AF50:AF51"/>
    <mergeCell ref="AG50:AG51"/>
    <mergeCell ref="AH50:AH51"/>
    <mergeCell ref="AI50:AI51"/>
    <mergeCell ref="AJ50:AJ51"/>
    <mergeCell ref="AK50:AK51"/>
    <mergeCell ref="Z50:Z51"/>
    <mergeCell ref="AA50:AA51"/>
    <mergeCell ref="AB50:AB51"/>
    <mergeCell ref="AC50:AC51"/>
    <mergeCell ref="AD50:AD51"/>
    <mergeCell ref="AE50:AE51"/>
    <mergeCell ref="T50:T51"/>
    <mergeCell ref="U50:U51"/>
    <mergeCell ref="V50:V51"/>
    <mergeCell ref="W50:W51"/>
    <mergeCell ref="X50:X51"/>
    <mergeCell ref="Y50:Y51"/>
    <mergeCell ref="L50:L51"/>
    <mergeCell ref="M50:M51"/>
    <mergeCell ref="N50:N51"/>
    <mergeCell ref="U48:U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T17"/>
  <sheetViews>
    <sheetView zoomScaleNormal="100" workbookViewId="0">
      <pane xSplit="1" ySplit="3" topLeftCell="U4" activePane="bottomRight" state="frozen"/>
      <selection pane="topRight" activeCell="C1" sqref="C1"/>
      <selection pane="bottomLeft" activeCell="A3" sqref="A3"/>
      <selection pane="bottomRight" activeCell="AF3" sqref="AF3:AF17"/>
    </sheetView>
  </sheetViews>
  <sheetFormatPr baseColWidth="10" defaultColWidth="11.41796875" defaultRowHeight="14.4" x14ac:dyDescent="0.55000000000000004"/>
  <cols>
    <col min="1" max="1" width="15.26171875" style="72" customWidth="1"/>
    <col min="2" max="3" width="19.47265625" style="72" customWidth="1"/>
    <col min="4" max="4" width="7" style="72" bestFit="1" customWidth="1"/>
    <col min="5" max="5" width="8" style="72" bestFit="1" customWidth="1"/>
    <col min="6" max="6" width="4.578125" style="72" bestFit="1" customWidth="1"/>
    <col min="7" max="7" width="10.41796875" style="72" bestFit="1" customWidth="1"/>
    <col min="8" max="8" width="12.41796875" style="72" bestFit="1" customWidth="1"/>
    <col min="9" max="9" width="10" style="72" bestFit="1" customWidth="1"/>
    <col min="10" max="10" width="32" style="72" bestFit="1" customWidth="1"/>
    <col min="11" max="11" width="102.83984375" style="72" customWidth="1"/>
    <col min="12" max="12" width="12.578125" style="72" bestFit="1" customWidth="1"/>
    <col min="13" max="13" width="13.15625" style="72" bestFit="1" customWidth="1"/>
    <col min="14" max="14" width="15" style="72" bestFit="1" customWidth="1"/>
    <col min="17" max="17" width="8.83984375" style="72" customWidth="1"/>
    <col min="20" max="20" width="28.7890625" style="72" customWidth="1"/>
    <col min="21" max="21" width="11.41796875" style="72"/>
    <col min="22" max="22" width="13.26171875" style="72" customWidth="1"/>
    <col min="24" max="24" width="10.578125" style="72" customWidth="1"/>
    <col min="25" max="25" width="26.15625" style="72" bestFit="1" customWidth="1"/>
    <col min="26" max="26" width="24.3671875" style="72" customWidth="1"/>
    <col min="27" max="27" width="11.41796875" style="72"/>
    <col min="29" max="32" width="11.41796875" style="72"/>
    <col min="33" max="33" width="20" style="72" customWidth="1"/>
    <col min="34" max="34" width="10" style="72" bestFit="1" customWidth="1"/>
    <col min="35" max="35" width="9.15625" style="72" customWidth="1"/>
    <col min="36" max="36" width="13.05078125" style="72" customWidth="1"/>
    <col min="37" max="37" width="13.26171875" style="72" bestFit="1" customWidth="1"/>
    <col min="39" max="39" width="16.83984375" style="72" customWidth="1"/>
    <col min="40" max="40" width="11.41796875" style="72"/>
    <col min="42" max="42" width="11.41796875" style="72"/>
    <col min="44" max="44" width="11.41796875" style="72"/>
    <col min="49" max="51" width="11.41796875" style="72"/>
    <col min="54" max="54" width="11.41796875" style="72"/>
    <col min="56" max="59" width="11.41796875" style="72"/>
    <col min="62" max="65" width="11.41796875" style="72"/>
    <col min="67" max="71" width="11.41796875" style="72"/>
    <col min="73" max="16384" width="11.41796875" style="72"/>
  </cols>
  <sheetData>
    <row r="1" spans="1:72" x14ac:dyDescent="0.55000000000000004">
      <c r="V1" s="72">
        <v>1</v>
      </c>
      <c r="W1" s="72">
        <v>2</v>
      </c>
      <c r="X1" s="72">
        <v>3</v>
      </c>
      <c r="Y1" s="72">
        <v>4</v>
      </c>
      <c r="AA1" s="72">
        <v>5</v>
      </c>
      <c r="AB1" s="72">
        <v>6</v>
      </c>
      <c r="AC1" s="72">
        <v>7</v>
      </c>
      <c r="AD1" s="72">
        <v>8</v>
      </c>
      <c r="AE1" s="72">
        <v>9</v>
      </c>
      <c r="AF1" s="72">
        <v>10</v>
      </c>
      <c r="AG1" s="72">
        <v>11</v>
      </c>
      <c r="AH1" s="72">
        <v>12</v>
      </c>
      <c r="AI1" s="72">
        <v>13</v>
      </c>
      <c r="AJ1" s="72">
        <v>14</v>
      </c>
      <c r="AK1" s="72">
        <v>15</v>
      </c>
      <c r="AL1" s="72">
        <v>16</v>
      </c>
      <c r="AM1" s="72">
        <v>17</v>
      </c>
      <c r="AN1" s="72">
        <v>18</v>
      </c>
      <c r="AO1" s="72">
        <v>19</v>
      </c>
      <c r="AP1"/>
      <c r="AQ1" s="72">
        <v>20</v>
      </c>
      <c r="AR1" s="72">
        <v>21</v>
      </c>
      <c r="AU1" s="72">
        <v>22</v>
      </c>
      <c r="AV1" s="72">
        <v>23</v>
      </c>
      <c r="AW1" s="72">
        <v>24</v>
      </c>
      <c r="AX1" s="72">
        <v>25</v>
      </c>
      <c r="AY1" s="72">
        <v>26</v>
      </c>
      <c r="AZ1" s="72">
        <v>27</v>
      </c>
      <c r="BA1" s="72">
        <v>28</v>
      </c>
      <c r="BB1" s="72">
        <v>29</v>
      </c>
      <c r="BC1" s="72"/>
      <c r="BD1"/>
      <c r="BE1"/>
      <c r="BH1" s="72"/>
      <c r="BI1" s="72"/>
      <c r="BJ1"/>
      <c r="BN1" s="72"/>
      <c r="BP1"/>
      <c r="BT1" s="72"/>
    </row>
    <row r="2" spans="1:72" x14ac:dyDescent="0.55000000000000004">
      <c r="U2" s="72">
        <v>1</v>
      </c>
      <c r="V2" s="72">
        <v>2</v>
      </c>
      <c r="W2" s="72">
        <v>3</v>
      </c>
      <c r="X2" s="72">
        <v>4</v>
      </c>
      <c r="Z2" s="72">
        <v>5</v>
      </c>
      <c r="AB2" s="72">
        <v>6</v>
      </c>
      <c r="AC2" s="72">
        <v>7</v>
      </c>
      <c r="AD2" s="72">
        <v>8</v>
      </c>
      <c r="AF2" s="72">
        <v>9</v>
      </c>
      <c r="AG2" s="72">
        <v>10</v>
      </c>
      <c r="AH2" s="72">
        <v>11</v>
      </c>
      <c r="AJ2" s="72">
        <v>12</v>
      </c>
      <c r="AK2" s="72">
        <v>13</v>
      </c>
      <c r="AL2" s="72">
        <v>14</v>
      </c>
      <c r="AM2" s="72">
        <v>15</v>
      </c>
      <c r="AN2" s="72">
        <v>16</v>
      </c>
      <c r="AO2" s="72">
        <v>17</v>
      </c>
      <c r="AP2" s="72">
        <v>18</v>
      </c>
      <c r="AQ2" s="72">
        <v>19</v>
      </c>
      <c r="AR2" s="72">
        <v>20</v>
      </c>
      <c r="AS2" s="72">
        <v>21</v>
      </c>
      <c r="AT2" s="72">
        <v>22</v>
      </c>
      <c r="AU2" s="72">
        <v>23</v>
      </c>
      <c r="AV2" s="72">
        <v>24</v>
      </c>
      <c r="AX2" s="72">
        <v>25</v>
      </c>
      <c r="AY2" s="72">
        <v>26</v>
      </c>
      <c r="AZ2" s="72">
        <v>27</v>
      </c>
      <c r="BA2" s="72"/>
      <c r="BB2" s="72">
        <v>28</v>
      </c>
      <c r="BC2" s="72"/>
      <c r="BD2"/>
      <c r="BE2"/>
      <c r="BH2" s="72"/>
      <c r="BI2" s="72"/>
      <c r="BJ2"/>
      <c r="BN2" s="72"/>
      <c r="BP2"/>
      <c r="BT2" s="72"/>
    </row>
    <row r="3" spans="1:72" s="1" customFormat="1" ht="43.5" customHeight="1" x14ac:dyDescent="0.55000000000000004">
      <c r="A3" s="31" t="s">
        <v>521</v>
      </c>
      <c r="B3" s="31" t="s">
        <v>0</v>
      </c>
      <c r="C3" s="31" t="s">
        <v>522</v>
      </c>
      <c r="D3" s="31" t="s">
        <v>5</v>
      </c>
      <c r="E3" s="33" t="s">
        <v>4</v>
      </c>
      <c r="F3" s="33" t="s">
        <v>6</v>
      </c>
      <c r="G3" s="31" t="s">
        <v>2</v>
      </c>
      <c r="H3" s="33" t="s">
        <v>12</v>
      </c>
      <c r="I3" s="33" t="s">
        <v>10</v>
      </c>
      <c r="J3" s="35" t="s">
        <v>49</v>
      </c>
      <c r="K3" s="35" t="s">
        <v>69</v>
      </c>
      <c r="L3" s="31" t="s">
        <v>40</v>
      </c>
      <c r="M3" s="33" t="s">
        <v>21</v>
      </c>
      <c r="N3" s="33" t="s">
        <v>22</v>
      </c>
      <c r="O3" s="31" t="s">
        <v>26</v>
      </c>
      <c r="P3" s="36" t="s">
        <v>33</v>
      </c>
      <c r="Q3" s="39" t="s">
        <v>52</v>
      </c>
      <c r="R3" s="39" t="s">
        <v>30</v>
      </c>
      <c r="S3" s="36" t="s">
        <v>31</v>
      </c>
      <c r="T3" s="41" t="s">
        <v>520</v>
      </c>
      <c r="U3" s="86" t="s">
        <v>196</v>
      </c>
      <c r="V3" s="87" t="s">
        <v>198</v>
      </c>
      <c r="W3" s="88" t="s">
        <v>28</v>
      </c>
      <c r="X3" s="86" t="s">
        <v>200</v>
      </c>
      <c r="Y3" s="84" t="s">
        <v>277</v>
      </c>
      <c r="Z3" s="86" t="s">
        <v>523</v>
      </c>
      <c r="AA3" s="84" t="s">
        <v>204</v>
      </c>
      <c r="AB3" s="87" t="s">
        <v>206</v>
      </c>
      <c r="AC3" s="89" t="s">
        <v>32</v>
      </c>
      <c r="AD3" s="90" t="s">
        <v>25</v>
      </c>
      <c r="AE3" s="85" t="s">
        <v>29</v>
      </c>
      <c r="AF3" s="87" t="s">
        <v>201</v>
      </c>
      <c r="AG3" s="91" t="s">
        <v>23</v>
      </c>
      <c r="AH3" s="87" t="s">
        <v>257</v>
      </c>
      <c r="AI3" s="84" t="s">
        <v>279</v>
      </c>
      <c r="AJ3" s="87" t="s">
        <v>258</v>
      </c>
      <c r="AK3" s="87" t="s">
        <v>260</v>
      </c>
      <c r="AL3" s="87" t="s">
        <v>261</v>
      </c>
      <c r="AM3" s="87" t="s">
        <v>259</v>
      </c>
      <c r="AN3" s="87" t="s">
        <v>264</v>
      </c>
      <c r="AO3" s="87" t="s">
        <v>267</v>
      </c>
      <c r="AP3" s="86" t="s">
        <v>265</v>
      </c>
      <c r="AQ3" s="87" t="s">
        <v>266</v>
      </c>
      <c r="AR3" s="87" t="s">
        <v>268</v>
      </c>
      <c r="AS3" s="86" t="s">
        <v>271</v>
      </c>
      <c r="AT3" s="86" t="s">
        <v>272</v>
      </c>
      <c r="AU3" s="87" t="s">
        <v>273</v>
      </c>
      <c r="AV3" s="87" t="s">
        <v>269</v>
      </c>
      <c r="AW3" s="79" t="s">
        <v>274</v>
      </c>
      <c r="AX3" s="86" t="s">
        <v>276</v>
      </c>
      <c r="AY3" s="87" t="s">
        <v>278</v>
      </c>
      <c r="AZ3" s="87" t="s">
        <v>280</v>
      </c>
      <c r="BA3" s="84" t="s">
        <v>286</v>
      </c>
      <c r="BB3" s="87" t="s">
        <v>288</v>
      </c>
    </row>
    <row r="4" spans="1:72" s="1" customFormat="1" ht="18" customHeight="1" x14ac:dyDescent="0.55000000000000004">
      <c r="A4" s="7" t="s">
        <v>178</v>
      </c>
      <c r="B4" s="7" t="s">
        <v>80</v>
      </c>
      <c r="C4" s="7"/>
      <c r="D4" s="4">
        <v>559441</v>
      </c>
      <c r="E4" s="4">
        <v>9605611</v>
      </c>
      <c r="F4" s="4">
        <v>12</v>
      </c>
      <c r="G4" s="5">
        <v>43627</v>
      </c>
      <c r="H4" s="4" t="s">
        <v>74</v>
      </c>
      <c r="I4" s="4" t="s">
        <v>80</v>
      </c>
      <c r="J4" s="4" t="s">
        <v>106</v>
      </c>
      <c r="K4" s="77" t="s">
        <v>519</v>
      </c>
      <c r="L4" s="4" t="s">
        <v>47</v>
      </c>
      <c r="M4" s="4" t="s">
        <v>85</v>
      </c>
      <c r="N4" s="4" t="s">
        <v>86</v>
      </c>
      <c r="O4" s="8">
        <v>-62.1</v>
      </c>
      <c r="P4" s="8">
        <v>320.5</v>
      </c>
      <c r="Q4" s="10">
        <v>0.26600000000000001</v>
      </c>
      <c r="R4" s="4">
        <v>2.2349999999999999</v>
      </c>
      <c r="S4" s="8">
        <v>92.9</v>
      </c>
      <c r="T4" s="29" t="s">
        <v>88</v>
      </c>
      <c r="U4" s="76">
        <v>76</v>
      </c>
      <c r="V4" s="74">
        <v>13.2</v>
      </c>
      <c r="W4" s="9">
        <v>447.5</v>
      </c>
      <c r="X4" s="74">
        <v>9.7000000000000003E-2</v>
      </c>
      <c r="Y4" s="74">
        <v>0.27</v>
      </c>
      <c r="Z4" s="74">
        <f t="shared" ref="Z4:Z17" si="0">AA4+0.015</f>
        <v>10.085000000000001</v>
      </c>
      <c r="AA4" s="74">
        <v>10.07</v>
      </c>
      <c r="AB4" s="74" t="s">
        <v>307</v>
      </c>
      <c r="AC4" s="9">
        <v>7.4</v>
      </c>
      <c r="AD4" s="9">
        <v>7.82</v>
      </c>
      <c r="AE4" s="9">
        <v>219.8</v>
      </c>
      <c r="AF4" s="74">
        <v>54.61</v>
      </c>
      <c r="AG4" s="8">
        <v>28.7</v>
      </c>
      <c r="AH4" s="74">
        <v>3.72</v>
      </c>
      <c r="AI4" s="74">
        <v>3.85E-2</v>
      </c>
      <c r="AJ4" s="74">
        <v>0.1681</v>
      </c>
      <c r="AK4" s="74">
        <v>7.1900000000000006E-2</v>
      </c>
      <c r="AL4" s="74" t="s">
        <v>309</v>
      </c>
      <c r="AM4" s="74">
        <v>8.3000000000000004E-2</v>
      </c>
      <c r="AN4" s="74">
        <v>2.0999999999999999E-3</v>
      </c>
      <c r="AO4" s="74">
        <v>0.22770000000000001</v>
      </c>
      <c r="AP4" s="74">
        <v>4.1999999999999997E-3</v>
      </c>
      <c r="AQ4" s="74">
        <v>6.6E-3</v>
      </c>
      <c r="AR4" s="74">
        <v>8.593</v>
      </c>
      <c r="AS4" s="74">
        <v>8.9999999999999993E-3</v>
      </c>
      <c r="AT4" s="74">
        <v>7.5730000000000004</v>
      </c>
      <c r="AU4" s="74">
        <v>0.44080000000000003</v>
      </c>
      <c r="AV4" s="74">
        <v>1.2600000000000001E-3</v>
      </c>
      <c r="AW4" s="74" t="s">
        <v>309</v>
      </c>
      <c r="AX4" s="74">
        <v>2.8E-3</v>
      </c>
      <c r="AY4" s="74">
        <v>0.39650000000000002</v>
      </c>
      <c r="AZ4" s="74" t="s">
        <v>313</v>
      </c>
      <c r="BA4" s="74" t="s">
        <v>309</v>
      </c>
      <c r="BB4" s="74">
        <v>0.32100000000000001</v>
      </c>
    </row>
    <row r="5" spans="1:72" s="1" customFormat="1" x14ac:dyDescent="0.55000000000000004">
      <c r="A5" s="7" t="s">
        <v>179</v>
      </c>
      <c r="B5" s="7" t="s">
        <v>80</v>
      </c>
      <c r="C5" s="7"/>
      <c r="D5" s="4">
        <v>560282</v>
      </c>
      <c r="E5" s="4">
        <v>9604883</v>
      </c>
      <c r="F5" s="4">
        <v>1</v>
      </c>
      <c r="G5" s="5">
        <v>43627</v>
      </c>
      <c r="H5" s="4" t="s">
        <v>74</v>
      </c>
      <c r="I5" s="4" t="s">
        <v>80</v>
      </c>
      <c r="J5" s="4" t="s">
        <v>106</v>
      </c>
      <c r="K5" s="78" t="s">
        <v>107</v>
      </c>
      <c r="L5" s="4" t="s">
        <v>47</v>
      </c>
      <c r="M5" s="4" t="s">
        <v>108</v>
      </c>
      <c r="N5" s="4" t="s">
        <v>51</v>
      </c>
      <c r="O5" s="8">
        <v>-62.1</v>
      </c>
      <c r="P5" s="8">
        <v>328.3</v>
      </c>
      <c r="Q5" s="10">
        <v>0.19600000000000001</v>
      </c>
      <c r="R5" s="4">
        <v>3.31</v>
      </c>
      <c r="S5" s="8">
        <v>92</v>
      </c>
      <c r="T5" s="29" t="s">
        <v>88</v>
      </c>
      <c r="U5" s="76">
        <v>81</v>
      </c>
      <c r="V5" s="74">
        <v>11.71</v>
      </c>
      <c r="W5" s="9">
        <v>302.10000000000002</v>
      </c>
      <c r="X5" s="74">
        <v>9.8000000000000004E-2</v>
      </c>
      <c r="Y5" s="74">
        <v>0.13</v>
      </c>
      <c r="Z5" s="74">
        <f t="shared" si="0"/>
        <v>5.282</v>
      </c>
      <c r="AA5" s="74">
        <v>5.2670000000000003</v>
      </c>
      <c r="AB5" s="74" t="s">
        <v>307</v>
      </c>
      <c r="AC5" s="9">
        <v>7.72</v>
      </c>
      <c r="AD5" s="9">
        <v>7.81</v>
      </c>
      <c r="AE5" s="9">
        <v>148.6</v>
      </c>
      <c r="AF5" s="74">
        <v>52.58</v>
      </c>
      <c r="AG5" s="8">
        <v>28.5</v>
      </c>
      <c r="AH5" s="74">
        <v>4.4429999999999996</v>
      </c>
      <c r="AI5" s="74">
        <v>4.48E-2</v>
      </c>
      <c r="AJ5" s="74">
        <v>0.19550000000000001</v>
      </c>
      <c r="AK5" s="74">
        <v>7.4999999999999997E-2</v>
      </c>
      <c r="AL5" s="74" t="s">
        <v>309</v>
      </c>
      <c r="AM5" s="74">
        <v>8.1000000000000003E-2</v>
      </c>
      <c r="AN5" s="74">
        <v>2.1900000000000001E-3</v>
      </c>
      <c r="AO5" s="74">
        <v>0.23910000000000001</v>
      </c>
      <c r="AP5" s="74">
        <v>4.4999999999999997E-3</v>
      </c>
      <c r="AQ5" s="74">
        <v>7.1000000000000004E-3</v>
      </c>
      <c r="AR5" s="74">
        <v>8.9949999999999992</v>
      </c>
      <c r="AS5" s="74">
        <v>8.9999999999999993E-3</v>
      </c>
      <c r="AT5" s="74">
        <v>7.2859999999999996</v>
      </c>
      <c r="AU5" s="74">
        <v>0.4335</v>
      </c>
      <c r="AV5" s="74">
        <v>1.6299999999999999E-3</v>
      </c>
      <c r="AW5" s="74" t="s">
        <v>309</v>
      </c>
      <c r="AX5" s="74">
        <v>3.0000000000000001E-3</v>
      </c>
      <c r="AY5" s="74">
        <v>0.40689999999999998</v>
      </c>
      <c r="AZ5" s="74" t="s">
        <v>313</v>
      </c>
      <c r="BA5" s="74">
        <v>2.9999999999999997E-4</v>
      </c>
      <c r="BB5" s="74">
        <v>0.32500000000000001</v>
      </c>
    </row>
    <row r="6" spans="1:72" s="1" customFormat="1" x14ac:dyDescent="0.55000000000000004">
      <c r="A6" s="7" t="s">
        <v>180</v>
      </c>
      <c r="B6" s="7" t="s">
        <v>110</v>
      </c>
      <c r="C6" s="7"/>
      <c r="D6" s="4">
        <v>561335</v>
      </c>
      <c r="E6" s="4">
        <v>9588975</v>
      </c>
      <c r="F6" s="4">
        <v>13</v>
      </c>
      <c r="G6" s="5">
        <v>43627</v>
      </c>
      <c r="H6" s="4" t="s">
        <v>74</v>
      </c>
      <c r="I6" s="4" t="s">
        <v>112</v>
      </c>
      <c r="J6" s="4" t="s">
        <v>106</v>
      </c>
      <c r="K6" s="78" t="s">
        <v>113</v>
      </c>
      <c r="L6" s="4" t="s">
        <v>47</v>
      </c>
      <c r="M6" s="4" t="s">
        <v>50</v>
      </c>
      <c r="N6" s="4" t="s">
        <v>51</v>
      </c>
      <c r="O6" s="8">
        <v>-46.4</v>
      </c>
      <c r="P6" s="8">
        <v>325.39999999999998</v>
      </c>
      <c r="Q6" s="10">
        <v>0.78600000000000003</v>
      </c>
      <c r="R6" s="10">
        <v>0.68220000000000003</v>
      </c>
      <c r="S6" s="8">
        <v>82</v>
      </c>
      <c r="T6" s="29" t="s">
        <v>88</v>
      </c>
      <c r="U6" s="76">
        <v>294.2</v>
      </c>
      <c r="V6" s="74">
        <v>178.5</v>
      </c>
      <c r="W6" s="9">
        <v>1466</v>
      </c>
      <c r="X6" s="74">
        <v>0.55100000000000005</v>
      </c>
      <c r="Y6" s="74">
        <v>0.1</v>
      </c>
      <c r="Z6" s="74">
        <f>0.009+0.015</f>
        <v>2.4E-2</v>
      </c>
      <c r="AA6" s="74" t="s">
        <v>323</v>
      </c>
      <c r="AB6" s="74" t="s">
        <v>307</v>
      </c>
      <c r="AC6" s="9">
        <v>5.99</v>
      </c>
      <c r="AD6" s="9">
        <v>7.54</v>
      </c>
      <c r="AE6" s="9">
        <v>718.8</v>
      </c>
      <c r="AF6" s="74">
        <v>216.8</v>
      </c>
      <c r="AG6" s="8">
        <v>31.7</v>
      </c>
      <c r="AH6" s="74" t="s">
        <v>325</v>
      </c>
      <c r="AI6" s="74" t="s">
        <v>309</v>
      </c>
      <c r="AJ6" s="74">
        <v>5.7999999999999996E-3</v>
      </c>
      <c r="AK6" s="74">
        <v>6.0199999999999997E-2</v>
      </c>
      <c r="AL6" s="74" t="s">
        <v>309</v>
      </c>
      <c r="AM6" s="74">
        <v>0.373</v>
      </c>
      <c r="AN6" s="74" t="s">
        <v>310</v>
      </c>
      <c r="AO6" s="74" t="s">
        <v>326</v>
      </c>
      <c r="AP6" s="74" t="s">
        <v>309</v>
      </c>
      <c r="AQ6" s="74" t="s">
        <v>311</v>
      </c>
      <c r="AR6" s="74">
        <v>0.223</v>
      </c>
      <c r="AS6" s="74">
        <v>2.06E-2</v>
      </c>
      <c r="AT6" s="74">
        <v>33.92</v>
      </c>
      <c r="AU6" s="74">
        <v>0.24279999999999999</v>
      </c>
      <c r="AV6" s="74" t="s">
        <v>312</v>
      </c>
      <c r="AW6" s="74" t="s">
        <v>309</v>
      </c>
      <c r="AX6" s="74" t="s">
        <v>309</v>
      </c>
      <c r="AY6" s="74" t="s">
        <v>309</v>
      </c>
      <c r="AZ6" s="74" t="s">
        <v>313</v>
      </c>
      <c r="BA6" s="74">
        <v>6.9999999999999999E-4</v>
      </c>
      <c r="BB6" s="74" t="s">
        <v>322</v>
      </c>
    </row>
    <row r="7" spans="1:72" s="1" customFormat="1" x14ac:dyDescent="0.55000000000000004">
      <c r="A7" s="7" t="s">
        <v>181</v>
      </c>
      <c r="B7" s="7" t="s">
        <v>110</v>
      </c>
      <c r="C7" s="7"/>
      <c r="D7" s="4">
        <v>566090</v>
      </c>
      <c r="E7" s="4">
        <v>9585513</v>
      </c>
      <c r="F7" s="4">
        <v>43</v>
      </c>
      <c r="G7" s="5">
        <v>43627</v>
      </c>
      <c r="H7" s="4" t="s">
        <v>74</v>
      </c>
      <c r="I7" s="4" t="s">
        <v>80</v>
      </c>
      <c r="J7" s="4" t="s">
        <v>118</v>
      </c>
      <c r="K7" s="78" t="s">
        <v>164</v>
      </c>
      <c r="L7" s="4" t="s">
        <v>47</v>
      </c>
      <c r="M7" s="4" t="s">
        <v>50</v>
      </c>
      <c r="N7" s="4" t="s">
        <v>51</v>
      </c>
      <c r="O7" s="8">
        <v>-37.799999999999997</v>
      </c>
      <c r="P7" s="8">
        <v>325.39999999999998</v>
      </c>
      <c r="Q7" s="10">
        <v>0.251</v>
      </c>
      <c r="R7" s="4">
        <v>2.4119999999999999</v>
      </c>
      <c r="S7" s="8">
        <v>96.8</v>
      </c>
      <c r="T7" s="29" t="s">
        <v>88</v>
      </c>
      <c r="U7" s="76">
        <v>141.69999999999999</v>
      </c>
      <c r="V7" s="74">
        <v>32.299999999999997</v>
      </c>
      <c r="W7" s="9">
        <v>414.5</v>
      </c>
      <c r="X7" s="74">
        <v>0.375</v>
      </c>
      <c r="Y7" s="74">
        <v>0.16</v>
      </c>
      <c r="Z7" s="74">
        <f t="shared" si="0"/>
        <v>2.5380000000000003</v>
      </c>
      <c r="AA7" s="74">
        <v>2.5230000000000001</v>
      </c>
      <c r="AB7" s="74" t="s">
        <v>307</v>
      </c>
      <c r="AC7" s="9">
        <v>7.34</v>
      </c>
      <c r="AD7" s="9">
        <v>7.4</v>
      </c>
      <c r="AE7" s="9">
        <v>203.6</v>
      </c>
      <c r="AF7" s="74">
        <v>26.6</v>
      </c>
      <c r="AG7" s="8">
        <v>29.3</v>
      </c>
      <c r="AH7" s="74">
        <v>2.8000000000000001E-2</v>
      </c>
      <c r="AI7" s="74" t="s">
        <v>309</v>
      </c>
      <c r="AJ7" s="74">
        <v>2.3999999999999998E-3</v>
      </c>
      <c r="AK7" s="74">
        <v>1.6299999999999999E-2</v>
      </c>
      <c r="AL7" s="74" t="s">
        <v>309</v>
      </c>
      <c r="AM7" s="74">
        <v>8.8999999999999996E-2</v>
      </c>
      <c r="AN7" s="74" t="s">
        <v>310</v>
      </c>
      <c r="AO7" s="74">
        <v>4.0000000000000002E-4</v>
      </c>
      <c r="AP7" s="74" t="s">
        <v>309</v>
      </c>
      <c r="AQ7" s="74" t="s">
        <v>311</v>
      </c>
      <c r="AR7" s="74">
        <v>3.6999999999999998E-2</v>
      </c>
      <c r="AS7" s="74">
        <v>1.23E-2</v>
      </c>
      <c r="AT7" s="74">
        <v>11.23</v>
      </c>
      <c r="AU7" s="74" t="s">
        <v>309</v>
      </c>
      <c r="AV7" s="74" t="s">
        <v>312</v>
      </c>
      <c r="AW7" s="74" t="s">
        <v>309</v>
      </c>
      <c r="AX7" s="74" t="s">
        <v>309</v>
      </c>
      <c r="AY7" s="74" t="s">
        <v>309</v>
      </c>
      <c r="AZ7" s="74" t="s">
        <v>313</v>
      </c>
      <c r="BA7" s="74" t="s">
        <v>309</v>
      </c>
      <c r="BB7" s="74">
        <v>1.2999999999999999E-2</v>
      </c>
    </row>
    <row r="8" spans="1:72" s="1" customFormat="1" x14ac:dyDescent="0.55000000000000004">
      <c r="A8" s="7" t="s">
        <v>182</v>
      </c>
      <c r="B8" s="7" t="s">
        <v>80</v>
      </c>
      <c r="C8" s="7"/>
      <c r="D8" s="4">
        <v>555895</v>
      </c>
      <c r="E8" s="4">
        <v>9579589</v>
      </c>
      <c r="F8" s="4">
        <v>32</v>
      </c>
      <c r="G8" s="5">
        <v>43627</v>
      </c>
      <c r="H8" s="4" t="s">
        <v>74</v>
      </c>
      <c r="I8" s="4" t="s">
        <v>80</v>
      </c>
      <c r="J8" s="4" t="s">
        <v>117</v>
      </c>
      <c r="K8" s="78" t="s">
        <v>119</v>
      </c>
      <c r="L8" s="4" t="s">
        <v>47</v>
      </c>
      <c r="M8" s="4" t="s">
        <v>108</v>
      </c>
      <c r="N8" s="4" t="s">
        <v>51</v>
      </c>
      <c r="O8" s="8">
        <v>-71.8</v>
      </c>
      <c r="P8" s="8">
        <v>345.5</v>
      </c>
      <c r="Q8" s="10">
        <v>0.14699999999999999</v>
      </c>
      <c r="R8" s="4">
        <v>5.056</v>
      </c>
      <c r="S8" s="8">
        <v>101.5</v>
      </c>
      <c r="T8" s="29" t="s">
        <v>88</v>
      </c>
      <c r="U8" s="76">
        <v>61.1</v>
      </c>
      <c r="V8" s="74">
        <v>3.3</v>
      </c>
      <c r="W8" s="9">
        <v>197.8</v>
      </c>
      <c r="X8" s="74">
        <v>8.3000000000000004E-2</v>
      </c>
      <c r="Y8" s="74">
        <v>0.17</v>
      </c>
      <c r="Z8" s="74">
        <f t="shared" si="0"/>
        <v>7.2619999999999996</v>
      </c>
      <c r="AA8" s="74">
        <v>7.2469999999999999</v>
      </c>
      <c r="AB8" s="74" t="s">
        <v>307</v>
      </c>
      <c r="AC8" s="9">
        <v>7.87</v>
      </c>
      <c r="AD8" s="9">
        <v>7.99</v>
      </c>
      <c r="AE8" s="9">
        <v>97.42</v>
      </c>
      <c r="AF8" s="74">
        <v>30.97</v>
      </c>
      <c r="AG8" s="8">
        <v>28.4</v>
      </c>
      <c r="AH8" s="74">
        <v>6.3330000000000002</v>
      </c>
      <c r="AI8" s="74">
        <v>2.9700000000000001E-2</v>
      </c>
      <c r="AJ8" s="74">
        <v>0.37709999999999999</v>
      </c>
      <c r="AK8" s="74">
        <v>8.3000000000000004E-2</v>
      </c>
      <c r="AL8" s="74" t="s">
        <v>309</v>
      </c>
      <c r="AM8" s="74">
        <v>6.5000000000000002E-2</v>
      </c>
      <c r="AN8" s="74">
        <v>4.4900000000000001E-3</v>
      </c>
      <c r="AO8" s="74">
        <v>0.58130000000000004</v>
      </c>
      <c r="AP8" s="74">
        <v>6.8999999999999999E-3</v>
      </c>
      <c r="AQ8" s="74">
        <v>1.06E-2</v>
      </c>
      <c r="AR8" s="74">
        <v>13.79</v>
      </c>
      <c r="AS8" s="74">
        <v>1.1299999999999999E-2</v>
      </c>
      <c r="AT8" s="74">
        <v>7.2489999999999997</v>
      </c>
      <c r="AU8" s="74">
        <v>0.6875</v>
      </c>
      <c r="AV8" s="74">
        <v>5.0000000000000001E-3</v>
      </c>
      <c r="AW8" s="74" t="s">
        <v>309</v>
      </c>
      <c r="AX8" s="74">
        <v>6.0000000000000001E-3</v>
      </c>
      <c r="AY8" s="74">
        <v>0.4662</v>
      </c>
      <c r="AZ8" s="74" t="s">
        <v>313</v>
      </c>
      <c r="BA8" s="74">
        <v>2.9999999999999997E-4</v>
      </c>
      <c r="BB8" s="74">
        <v>0.45200000000000001</v>
      </c>
    </row>
    <row r="9" spans="1:72" s="1" customFormat="1" x14ac:dyDescent="0.55000000000000004">
      <c r="A9" s="7" t="s">
        <v>183</v>
      </c>
      <c r="B9" s="7" t="s">
        <v>80</v>
      </c>
      <c r="C9" s="7"/>
      <c r="D9" s="4">
        <v>560304</v>
      </c>
      <c r="E9" s="4">
        <v>9583395</v>
      </c>
      <c r="F9" s="4">
        <v>16</v>
      </c>
      <c r="G9" s="5">
        <v>43627</v>
      </c>
      <c r="H9" s="4" t="s">
        <v>74</v>
      </c>
      <c r="I9" s="4" t="s">
        <v>80</v>
      </c>
      <c r="J9" s="4" t="s">
        <v>117</v>
      </c>
      <c r="K9" s="78" t="s">
        <v>122</v>
      </c>
      <c r="L9" s="4" t="s">
        <v>47</v>
      </c>
      <c r="M9" s="4" t="s">
        <v>108</v>
      </c>
      <c r="N9" s="4" t="s">
        <v>51</v>
      </c>
      <c r="O9" s="8">
        <v>-77.3</v>
      </c>
      <c r="P9" s="8">
        <v>346.7</v>
      </c>
      <c r="Q9" s="10">
        <v>0.13400000000000001</v>
      </c>
      <c r="R9" s="4">
        <v>5.88</v>
      </c>
      <c r="S9" s="8">
        <v>101.3</v>
      </c>
      <c r="T9" s="29" t="s">
        <v>88</v>
      </c>
      <c r="U9" s="76">
        <v>66.599999999999994</v>
      </c>
      <c r="V9" s="74">
        <v>3.3769999999999998</v>
      </c>
      <c r="W9" s="9">
        <v>170.1</v>
      </c>
      <c r="X9" s="74">
        <v>7.8E-2</v>
      </c>
      <c r="Y9" s="74">
        <v>0.12</v>
      </c>
      <c r="Z9" s="74">
        <f t="shared" si="0"/>
        <v>2.3109999999999999</v>
      </c>
      <c r="AA9" s="74">
        <v>2.2959999999999998</v>
      </c>
      <c r="AB9" s="74" t="s">
        <v>307</v>
      </c>
      <c r="AC9" s="9">
        <v>7.88</v>
      </c>
      <c r="AD9" s="9">
        <v>8.08</v>
      </c>
      <c r="AE9" s="9">
        <v>83.83</v>
      </c>
      <c r="AF9" s="74">
        <v>22.42</v>
      </c>
      <c r="AG9" s="8">
        <v>27.9</v>
      </c>
      <c r="AH9" s="74">
        <v>2.0049999999999999</v>
      </c>
      <c r="AI9" s="74">
        <v>1.21E-2</v>
      </c>
      <c r="AJ9" s="74">
        <v>9.5699999999999993E-2</v>
      </c>
      <c r="AK9" s="74">
        <v>4.3700000000000003E-2</v>
      </c>
      <c r="AL9" s="74" t="s">
        <v>309</v>
      </c>
      <c r="AM9" s="74">
        <v>4.7E-2</v>
      </c>
      <c r="AN9" s="74">
        <v>1.5399999999999999E-3</v>
      </c>
      <c r="AO9" s="74">
        <v>0.14729999999999999</v>
      </c>
      <c r="AP9" s="74">
        <v>2.3E-3</v>
      </c>
      <c r="AQ9" s="74">
        <v>3.3E-3</v>
      </c>
      <c r="AR9" s="74">
        <v>3.91</v>
      </c>
      <c r="AS9" s="74">
        <v>5.7999999999999996E-3</v>
      </c>
      <c r="AT9" s="74">
        <v>3.63</v>
      </c>
      <c r="AU9" s="74">
        <v>0.21360000000000001</v>
      </c>
      <c r="AV9" s="74">
        <v>9.7000000000000005E-4</v>
      </c>
      <c r="AW9" s="74" t="s">
        <v>309</v>
      </c>
      <c r="AX9" s="74">
        <v>1.8E-3</v>
      </c>
      <c r="AY9" s="74">
        <v>0.19769999999999999</v>
      </c>
      <c r="AZ9" s="74" t="s">
        <v>313</v>
      </c>
      <c r="BA9" s="74" t="s">
        <v>309</v>
      </c>
      <c r="BB9" s="74">
        <v>0.16400000000000001</v>
      </c>
    </row>
    <row r="10" spans="1:72" s="1" customFormat="1" x14ac:dyDescent="0.55000000000000004">
      <c r="A10" s="7" t="s">
        <v>185</v>
      </c>
      <c r="B10" s="4" t="s">
        <v>127</v>
      </c>
      <c r="C10" s="4"/>
      <c r="D10" s="4">
        <v>566848</v>
      </c>
      <c r="E10" s="4">
        <v>9559779</v>
      </c>
      <c r="F10" s="4">
        <v>135</v>
      </c>
      <c r="G10" s="5">
        <v>43657</v>
      </c>
      <c r="H10" s="4" t="s">
        <v>74</v>
      </c>
      <c r="I10" s="4" t="s">
        <v>80</v>
      </c>
      <c r="J10" s="4" t="s">
        <v>117</v>
      </c>
      <c r="K10" s="78" t="s">
        <v>129</v>
      </c>
      <c r="L10" s="4" t="s">
        <v>47</v>
      </c>
      <c r="M10" s="4" t="s">
        <v>130</v>
      </c>
      <c r="N10" s="4" t="s">
        <v>76</v>
      </c>
      <c r="O10" s="8">
        <v>-76.5</v>
      </c>
      <c r="P10" s="8">
        <v>306.10000000000002</v>
      </c>
      <c r="Q10" s="10">
        <v>0.14199999999999999</v>
      </c>
      <c r="R10" s="4">
        <v>5.3170000000000002</v>
      </c>
      <c r="S10" s="8">
        <v>102.9</v>
      </c>
      <c r="T10" s="29" t="s">
        <v>88</v>
      </c>
      <c r="U10" s="76">
        <v>66.3</v>
      </c>
      <c r="V10" s="74">
        <v>2.577</v>
      </c>
      <c r="W10" s="9">
        <v>188.1</v>
      </c>
      <c r="X10" s="74">
        <v>8.1000000000000003E-2</v>
      </c>
      <c r="Y10" s="74">
        <v>0.18</v>
      </c>
      <c r="Z10" s="74">
        <f t="shared" si="0"/>
        <v>7.2719999999999994</v>
      </c>
      <c r="AA10" s="74">
        <v>7.2569999999999997</v>
      </c>
      <c r="AB10" s="74" t="s">
        <v>307</v>
      </c>
      <c r="AC10" s="9">
        <v>8.1199999999999992</v>
      </c>
      <c r="AD10" s="9">
        <v>8.07</v>
      </c>
      <c r="AE10" s="9">
        <v>92.66</v>
      </c>
      <c r="AF10" s="74">
        <v>29.09</v>
      </c>
      <c r="AG10" s="8">
        <v>26.6</v>
      </c>
      <c r="AH10" s="74">
        <v>7.3739999999999997</v>
      </c>
      <c r="AI10" s="74">
        <v>2.92E-2</v>
      </c>
      <c r="AJ10" s="74">
        <v>0.37519999999999998</v>
      </c>
      <c r="AK10" s="74">
        <v>9.5500000000000002E-2</v>
      </c>
      <c r="AL10" s="74" t="s">
        <v>309</v>
      </c>
      <c r="AM10" s="74">
        <v>5.2999999999999999E-2</v>
      </c>
      <c r="AN10" s="74">
        <v>7.9900000000000006E-3</v>
      </c>
      <c r="AO10" s="74">
        <v>0.95469999999999999</v>
      </c>
      <c r="AP10" s="74">
        <v>9.1000000000000004E-3</v>
      </c>
      <c r="AQ10" s="74">
        <v>1.2E-2</v>
      </c>
      <c r="AR10" s="74">
        <v>17.46</v>
      </c>
      <c r="AS10" s="74">
        <v>1.0699999999999999E-2</v>
      </c>
      <c r="AT10" s="74">
        <v>7.1349999999999998</v>
      </c>
      <c r="AU10" s="74">
        <v>0.97650000000000003</v>
      </c>
      <c r="AV10" s="74">
        <v>5.4900000000000001E-3</v>
      </c>
      <c r="AW10" s="74" t="s">
        <v>309</v>
      </c>
      <c r="AX10" s="74">
        <v>7.6E-3</v>
      </c>
      <c r="AY10" s="74">
        <v>0.66</v>
      </c>
      <c r="AZ10" s="74">
        <v>9.1999999999999998E-3</v>
      </c>
      <c r="BA10" s="74" t="s">
        <v>309</v>
      </c>
      <c r="BB10" s="74">
        <v>0.79200000000000004</v>
      </c>
    </row>
    <row r="11" spans="1:72" s="1" customFormat="1" x14ac:dyDescent="0.55000000000000004">
      <c r="A11" s="7" t="s">
        <v>186</v>
      </c>
      <c r="B11" s="4" t="s">
        <v>134</v>
      </c>
      <c r="C11" s="4"/>
      <c r="D11" s="4">
        <v>566647</v>
      </c>
      <c r="E11" s="4">
        <v>9559873</v>
      </c>
      <c r="F11" s="4">
        <v>137</v>
      </c>
      <c r="G11" s="5">
        <v>43657</v>
      </c>
      <c r="H11" s="4" t="s">
        <v>74</v>
      </c>
      <c r="I11" s="4" t="s">
        <v>80</v>
      </c>
      <c r="J11" s="4" t="s">
        <v>117</v>
      </c>
      <c r="K11" s="78" t="s">
        <v>135</v>
      </c>
      <c r="L11" s="4" t="s">
        <v>47</v>
      </c>
      <c r="M11" s="4" t="s">
        <v>50</v>
      </c>
      <c r="N11" s="4" t="s">
        <v>51</v>
      </c>
      <c r="O11" s="8">
        <v>-92.8</v>
      </c>
      <c r="P11" s="8">
        <v>304.8</v>
      </c>
      <c r="Q11" s="10">
        <v>0.51600000000000001</v>
      </c>
      <c r="R11" s="4">
        <v>1.0580000000000001</v>
      </c>
      <c r="S11" s="8">
        <v>117.7</v>
      </c>
      <c r="T11" s="29" t="s">
        <v>88</v>
      </c>
      <c r="U11" s="76">
        <v>96.9</v>
      </c>
      <c r="V11" s="74">
        <v>57.78</v>
      </c>
      <c r="W11" s="9">
        <v>945.1</v>
      </c>
      <c r="X11" s="74">
        <v>0.29699999999999999</v>
      </c>
      <c r="Y11" s="74" t="s">
        <v>321</v>
      </c>
      <c r="Z11" s="74">
        <f>0.009+0.015</f>
        <v>2.4E-2</v>
      </c>
      <c r="AA11" s="74" t="s">
        <v>323</v>
      </c>
      <c r="AB11" s="74" t="s">
        <v>307</v>
      </c>
      <c r="AC11" s="9">
        <v>8.92</v>
      </c>
      <c r="AD11" s="9">
        <v>8.35</v>
      </c>
      <c r="AE11" s="9">
        <v>463.6</v>
      </c>
      <c r="AF11" s="74">
        <v>288.2</v>
      </c>
      <c r="AG11" s="8">
        <v>29</v>
      </c>
      <c r="AH11" s="74">
        <v>1.2E-2</v>
      </c>
      <c r="AI11" s="74" t="s">
        <v>309</v>
      </c>
      <c r="AJ11" s="74">
        <v>5.0000000000000001E-4</v>
      </c>
      <c r="AK11" s="74">
        <v>7.5700000000000003E-2</v>
      </c>
      <c r="AL11" s="74" t="s">
        <v>309</v>
      </c>
      <c r="AM11" s="74">
        <v>0.154</v>
      </c>
      <c r="AN11" s="74" t="s">
        <v>310</v>
      </c>
      <c r="AO11" s="74">
        <v>5.9999999999999995E-4</v>
      </c>
      <c r="AP11" s="74" t="s">
        <v>309</v>
      </c>
      <c r="AQ11" s="74" t="s">
        <v>311</v>
      </c>
      <c r="AR11" s="74">
        <v>4.4999999999999998E-2</v>
      </c>
      <c r="AS11" s="74">
        <v>3.1800000000000002E-2</v>
      </c>
      <c r="AT11" s="74">
        <v>23.67</v>
      </c>
      <c r="AU11" s="74">
        <v>7.0000000000000001E-3</v>
      </c>
      <c r="AV11" s="74" t="s">
        <v>312</v>
      </c>
      <c r="AW11" s="74" t="s">
        <v>309</v>
      </c>
      <c r="AX11" s="74" t="s">
        <v>309</v>
      </c>
      <c r="AY11" s="74" t="s">
        <v>309</v>
      </c>
      <c r="AZ11" s="74" t="s">
        <v>313</v>
      </c>
      <c r="BA11" s="74">
        <v>5.0000000000000001E-4</v>
      </c>
      <c r="BB11" s="74">
        <v>1.4E-2</v>
      </c>
    </row>
    <row r="12" spans="1:72" s="1" customFormat="1" ht="18.75" customHeight="1" x14ac:dyDescent="0.55000000000000004">
      <c r="A12" s="7" t="s">
        <v>187</v>
      </c>
      <c r="B12" s="4" t="s">
        <v>112</v>
      </c>
      <c r="C12" s="4"/>
      <c r="D12" s="4">
        <v>566759</v>
      </c>
      <c r="E12" s="4">
        <v>9560046</v>
      </c>
      <c r="F12" s="4">
        <v>130</v>
      </c>
      <c r="G12" s="5">
        <v>43657</v>
      </c>
      <c r="H12" s="4" t="s">
        <v>74</v>
      </c>
      <c r="I12" s="4" t="s">
        <v>80</v>
      </c>
      <c r="J12" s="4" t="s">
        <v>117</v>
      </c>
      <c r="K12" s="77" t="s">
        <v>138</v>
      </c>
      <c r="L12" s="4" t="s">
        <v>47</v>
      </c>
      <c r="M12" s="4" t="s">
        <v>130</v>
      </c>
      <c r="N12" s="4" t="s">
        <v>76</v>
      </c>
      <c r="O12" s="8">
        <v>-77.2</v>
      </c>
      <c r="P12" s="8">
        <v>345.1</v>
      </c>
      <c r="Q12" s="10">
        <v>0.14699999999999999</v>
      </c>
      <c r="R12" s="10">
        <v>5.0540000000000003</v>
      </c>
      <c r="S12" s="8">
        <v>101</v>
      </c>
      <c r="T12" s="29" t="s">
        <v>88</v>
      </c>
      <c r="U12" s="76">
        <v>70.099999999999994</v>
      </c>
      <c r="V12" s="74">
        <v>2.8290000000000002</v>
      </c>
      <c r="W12" s="9">
        <v>197.9</v>
      </c>
      <c r="X12" s="74">
        <v>0.115</v>
      </c>
      <c r="Y12" s="74">
        <v>0.21</v>
      </c>
      <c r="Z12" s="74">
        <f t="shared" si="0"/>
        <v>8.1340000000000003</v>
      </c>
      <c r="AA12" s="74">
        <v>8.1189999999999998</v>
      </c>
      <c r="AB12" s="74">
        <v>8.2000000000000003E-2</v>
      </c>
      <c r="AC12" s="9">
        <v>7.85</v>
      </c>
      <c r="AD12" s="9">
        <v>8.08</v>
      </c>
      <c r="AE12" s="9">
        <v>97.45</v>
      </c>
      <c r="AF12" s="74">
        <v>32.159999999999997</v>
      </c>
      <c r="AG12" s="8">
        <v>28</v>
      </c>
      <c r="AH12" s="74">
        <v>8.0920000000000005</v>
      </c>
      <c r="AI12" s="74">
        <v>3.3599999999999998E-2</v>
      </c>
      <c r="AJ12" s="74">
        <v>0.4345</v>
      </c>
      <c r="AK12" s="74">
        <v>0.1045</v>
      </c>
      <c r="AL12" s="74" t="s">
        <v>309</v>
      </c>
      <c r="AM12" s="74">
        <v>6.2E-2</v>
      </c>
      <c r="AN12" s="74">
        <v>9.5099999999999994E-3</v>
      </c>
      <c r="AO12" s="74">
        <v>1.0109999999999999</v>
      </c>
      <c r="AP12" s="74">
        <v>1.0200000000000001E-2</v>
      </c>
      <c r="AQ12" s="74">
        <v>1.3599999999999999E-2</v>
      </c>
      <c r="AR12" s="74">
        <v>19.86</v>
      </c>
      <c r="AS12" s="74">
        <v>1.21E-2</v>
      </c>
      <c r="AT12" s="74">
        <v>7.8090000000000002</v>
      </c>
      <c r="AU12" s="74">
        <v>1.07</v>
      </c>
      <c r="AV12" s="74">
        <v>5.0600000000000003E-3</v>
      </c>
      <c r="AW12" s="74" t="s">
        <v>309</v>
      </c>
      <c r="AX12" s="74">
        <v>7.9000000000000008E-3</v>
      </c>
      <c r="AY12" s="74">
        <v>0.73360000000000003</v>
      </c>
      <c r="AZ12" s="74">
        <v>1.0200000000000001E-2</v>
      </c>
      <c r="BA12" s="74" t="s">
        <v>309</v>
      </c>
      <c r="BB12" s="74">
        <v>0.91300000000000003</v>
      </c>
    </row>
    <row r="13" spans="1:72" s="1" customFormat="1" x14ac:dyDescent="0.55000000000000004">
      <c r="A13" s="7" t="s">
        <v>189</v>
      </c>
      <c r="B13" s="4" t="s">
        <v>80</v>
      </c>
      <c r="C13" s="4"/>
      <c r="D13" s="4">
        <v>560702</v>
      </c>
      <c r="E13" s="4">
        <v>9593094</v>
      </c>
      <c r="F13" s="4">
        <v>10</v>
      </c>
      <c r="G13" s="5">
        <v>43657</v>
      </c>
      <c r="H13" s="4" t="s">
        <v>74</v>
      </c>
      <c r="I13" s="4" t="s">
        <v>80</v>
      </c>
      <c r="J13" s="4" t="s">
        <v>117</v>
      </c>
      <c r="K13" s="78" t="s">
        <v>143</v>
      </c>
      <c r="L13" s="4" t="s">
        <v>47</v>
      </c>
      <c r="M13" s="4" t="s">
        <v>108</v>
      </c>
      <c r="N13" s="4" t="s">
        <v>51</v>
      </c>
      <c r="O13" s="8">
        <v>-74.900000000000006</v>
      </c>
      <c r="P13" s="8">
        <v>322.3</v>
      </c>
      <c r="Q13" s="10">
        <v>0.154</v>
      </c>
      <c r="R13" s="4">
        <v>4.6959999999999997</v>
      </c>
      <c r="S13" s="8">
        <v>102.5</v>
      </c>
      <c r="T13" s="29" t="s">
        <v>88</v>
      </c>
      <c r="U13" s="76">
        <v>65</v>
      </c>
      <c r="V13" s="74">
        <v>5.5469999999999997</v>
      </c>
      <c r="W13" s="9">
        <v>212.9</v>
      </c>
      <c r="X13" s="74">
        <v>0.10299999999999999</v>
      </c>
      <c r="Y13" s="74">
        <v>0.15</v>
      </c>
      <c r="Z13" s="74">
        <f t="shared" si="0"/>
        <v>6.718</v>
      </c>
      <c r="AA13" s="74">
        <v>6.7030000000000003</v>
      </c>
      <c r="AB13" s="74" t="s">
        <v>307</v>
      </c>
      <c r="AC13" s="9">
        <v>8.08</v>
      </c>
      <c r="AD13" s="9">
        <v>8.0500000000000007</v>
      </c>
      <c r="AE13" s="9">
        <v>104.8</v>
      </c>
      <c r="AF13" s="74">
        <v>34.590000000000003</v>
      </c>
      <c r="AG13" s="8">
        <v>27.3</v>
      </c>
      <c r="AH13" s="74">
        <v>4.8460000000000001</v>
      </c>
      <c r="AI13" s="74">
        <v>2.2800000000000001E-2</v>
      </c>
      <c r="AJ13" s="74">
        <v>0.25269999999999998</v>
      </c>
      <c r="AK13" s="74">
        <v>7.1499999999999994E-2</v>
      </c>
      <c r="AL13" s="74" t="s">
        <v>309</v>
      </c>
      <c r="AM13" s="74">
        <v>5.8000000000000003E-2</v>
      </c>
      <c r="AN13" s="74">
        <v>3.16E-3</v>
      </c>
      <c r="AO13" s="74">
        <v>0.37569999999999998</v>
      </c>
      <c r="AP13" s="74">
        <v>4.8999999999999998E-3</v>
      </c>
      <c r="AQ13" s="74">
        <v>7.4999999999999997E-3</v>
      </c>
      <c r="AR13" s="74">
        <v>10.039999999999999</v>
      </c>
      <c r="AS13" s="74">
        <v>9.1000000000000004E-3</v>
      </c>
      <c r="AT13" s="74">
        <v>6.23</v>
      </c>
      <c r="AU13" s="74">
        <v>0.51470000000000005</v>
      </c>
      <c r="AV13" s="74">
        <v>3.62E-3</v>
      </c>
      <c r="AW13" s="74" t="s">
        <v>309</v>
      </c>
      <c r="AX13" s="74">
        <v>4.0000000000000001E-3</v>
      </c>
      <c r="AY13" s="74">
        <v>0.34860000000000002</v>
      </c>
      <c r="AZ13" s="74" t="s">
        <v>313</v>
      </c>
      <c r="BA13" s="74" t="s">
        <v>309</v>
      </c>
      <c r="BB13" s="74">
        <v>0.33</v>
      </c>
    </row>
    <row r="14" spans="1:72" s="1" customFormat="1" x14ac:dyDescent="0.55000000000000004">
      <c r="A14" s="7" t="s">
        <v>190</v>
      </c>
      <c r="B14" s="4" t="s">
        <v>80</v>
      </c>
      <c r="C14" s="4"/>
      <c r="D14" s="4">
        <v>562693</v>
      </c>
      <c r="E14" s="4">
        <v>9598504</v>
      </c>
      <c r="F14" s="4">
        <v>0</v>
      </c>
      <c r="G14" s="5">
        <v>43657</v>
      </c>
      <c r="H14" s="4" t="s">
        <v>74</v>
      </c>
      <c r="I14" s="4" t="s">
        <v>80</v>
      </c>
      <c r="J14" s="4" t="s">
        <v>117</v>
      </c>
      <c r="K14" s="78" t="s">
        <v>146</v>
      </c>
      <c r="L14" s="4" t="s">
        <v>47</v>
      </c>
      <c r="M14" s="4" t="s">
        <v>147</v>
      </c>
      <c r="N14" s="4" t="s">
        <v>51</v>
      </c>
      <c r="O14" s="8">
        <v>-55.3</v>
      </c>
      <c r="P14" s="8">
        <v>337.1</v>
      </c>
      <c r="Q14" s="10">
        <v>0.36799999999999999</v>
      </c>
      <c r="R14" s="4">
        <v>1.532</v>
      </c>
      <c r="S14" s="8">
        <v>95.6</v>
      </c>
      <c r="T14" s="29" t="s">
        <v>88</v>
      </c>
      <c r="U14" s="76">
        <v>81.5</v>
      </c>
      <c r="V14" s="74">
        <v>94.13</v>
      </c>
      <c r="W14" s="9">
        <v>652.6</v>
      </c>
      <c r="X14" s="74">
        <v>0.1</v>
      </c>
      <c r="Y14" s="74">
        <v>0.12</v>
      </c>
      <c r="Z14" s="74">
        <f t="shared" si="0"/>
        <v>4.6139999999999999</v>
      </c>
      <c r="AA14" s="74">
        <v>4.5990000000000002</v>
      </c>
      <c r="AB14" s="74" t="s">
        <v>307</v>
      </c>
      <c r="AC14" s="9">
        <v>7.6</v>
      </c>
      <c r="AD14" s="9">
        <v>7.7</v>
      </c>
      <c r="AE14" s="9">
        <v>320.3</v>
      </c>
      <c r="AF14" s="74">
        <v>60.41</v>
      </c>
      <c r="AG14" s="8">
        <v>27.3</v>
      </c>
      <c r="AH14" s="74">
        <v>3.9510000000000001</v>
      </c>
      <c r="AI14" s="74">
        <v>2.07E-2</v>
      </c>
      <c r="AJ14" s="74">
        <v>0.16880000000000001</v>
      </c>
      <c r="AK14" s="74">
        <v>6.8699999999999997E-2</v>
      </c>
      <c r="AL14" s="74" t="s">
        <v>309</v>
      </c>
      <c r="AM14" s="74">
        <v>0.108</v>
      </c>
      <c r="AN14" s="74">
        <v>2.1900000000000001E-3</v>
      </c>
      <c r="AO14" s="74">
        <v>0.31419999999999998</v>
      </c>
      <c r="AP14" s="74">
        <v>4.3E-3</v>
      </c>
      <c r="AQ14" s="74">
        <v>6.0000000000000001E-3</v>
      </c>
      <c r="AR14" s="74">
        <v>7.4219999999999997</v>
      </c>
      <c r="AS14" s="74">
        <v>9.2999999999999992E-3</v>
      </c>
      <c r="AT14" s="74">
        <v>13.05</v>
      </c>
      <c r="AU14" s="74">
        <v>0.47049999999999997</v>
      </c>
      <c r="AV14" s="74">
        <v>2.66E-3</v>
      </c>
      <c r="AW14" s="74" t="s">
        <v>309</v>
      </c>
      <c r="AX14" s="74">
        <v>2.8999999999999998E-3</v>
      </c>
      <c r="AY14" s="74">
        <v>0.27389999999999998</v>
      </c>
      <c r="AZ14" s="74" t="s">
        <v>313</v>
      </c>
      <c r="BA14" s="74">
        <v>2.9999999999999997E-4</v>
      </c>
      <c r="BB14" s="74">
        <v>0.25800000000000001</v>
      </c>
    </row>
    <row r="15" spans="1:72" s="1" customFormat="1" ht="21.75" customHeight="1" x14ac:dyDescent="0.55000000000000004">
      <c r="A15" s="7" t="s">
        <v>191</v>
      </c>
      <c r="B15" s="4" t="s">
        <v>127</v>
      </c>
      <c r="C15" s="4"/>
      <c r="D15" s="4">
        <v>596800</v>
      </c>
      <c r="E15" s="4">
        <v>9570152</v>
      </c>
      <c r="F15" s="4">
        <v>255</v>
      </c>
      <c r="G15" s="5">
        <v>43688</v>
      </c>
      <c r="H15" s="4" t="s">
        <v>74</v>
      </c>
      <c r="I15" s="4" t="s">
        <v>112</v>
      </c>
      <c r="J15" s="4" t="s">
        <v>117</v>
      </c>
      <c r="K15" s="77" t="s">
        <v>152</v>
      </c>
      <c r="L15" s="4" t="s">
        <v>47</v>
      </c>
      <c r="M15" s="4" t="s">
        <v>130</v>
      </c>
      <c r="N15" s="4" t="s">
        <v>171</v>
      </c>
      <c r="O15" s="8">
        <v>-66.400000000000006</v>
      </c>
      <c r="P15" s="8">
        <v>263.60000000000002</v>
      </c>
      <c r="Q15" s="10">
        <v>0.14799999999999999</v>
      </c>
      <c r="R15" s="10">
        <v>5.016</v>
      </c>
      <c r="S15" s="8">
        <v>105.5</v>
      </c>
      <c r="T15" s="29" t="s">
        <v>88</v>
      </c>
      <c r="U15" s="76">
        <v>60</v>
      </c>
      <c r="V15" s="74">
        <v>2.6269999999999998</v>
      </c>
      <c r="W15" s="9">
        <v>199.3</v>
      </c>
      <c r="X15" s="74">
        <v>7.1999999999999995E-2</v>
      </c>
      <c r="Y15" s="74">
        <v>0.23</v>
      </c>
      <c r="Z15" s="74">
        <f t="shared" si="0"/>
        <v>5.4659999999999993</v>
      </c>
      <c r="AA15" s="74">
        <v>5.4509999999999996</v>
      </c>
      <c r="AB15" s="74" t="s">
        <v>307</v>
      </c>
      <c r="AC15" s="9">
        <v>8.01</v>
      </c>
      <c r="AD15" s="9">
        <v>7.89</v>
      </c>
      <c r="AE15" s="9">
        <v>98.18</v>
      </c>
      <c r="AF15" s="74">
        <v>33.770000000000003</v>
      </c>
      <c r="AG15" s="8">
        <v>27.8</v>
      </c>
      <c r="AH15" s="74">
        <v>9.5129999999999999</v>
      </c>
      <c r="AI15" s="74">
        <v>4.19E-2</v>
      </c>
      <c r="AJ15" s="74">
        <v>0.81830000000000003</v>
      </c>
      <c r="AK15" s="74">
        <v>9.2399999999999996E-2</v>
      </c>
      <c r="AL15" s="74" t="s">
        <v>309</v>
      </c>
      <c r="AM15" s="74">
        <v>6.4000000000000001E-2</v>
      </c>
      <c r="AN15" s="74">
        <v>1.026E-2</v>
      </c>
      <c r="AO15" s="74">
        <v>1.089</v>
      </c>
      <c r="AP15" s="74">
        <v>1.11E-2</v>
      </c>
      <c r="AQ15" s="74">
        <v>1.6E-2</v>
      </c>
      <c r="AR15" s="74">
        <v>25.09</v>
      </c>
      <c r="AS15" s="74">
        <v>1.23E-2</v>
      </c>
      <c r="AT15" s="74">
        <v>8.4019999999999992</v>
      </c>
      <c r="AU15" s="74">
        <v>1.06</v>
      </c>
      <c r="AV15" s="74">
        <v>6.5300000000000002E-3</v>
      </c>
      <c r="AW15" s="74">
        <v>2.1000000000000001E-2</v>
      </c>
      <c r="AX15" s="74">
        <v>9.5999999999999992E-3</v>
      </c>
      <c r="AY15" s="74">
        <v>0.79930000000000001</v>
      </c>
      <c r="AZ15" s="74" t="s">
        <v>313</v>
      </c>
      <c r="BA15" s="74">
        <v>2.9999999999999997E-4</v>
      </c>
      <c r="BB15" s="74">
        <v>0.98699999999999999</v>
      </c>
    </row>
    <row r="16" spans="1:72" s="4" customFormat="1" x14ac:dyDescent="0.55000000000000004">
      <c r="A16" s="7" t="s">
        <v>193</v>
      </c>
      <c r="B16" s="4" t="s">
        <v>80</v>
      </c>
      <c r="D16" s="4">
        <v>555748</v>
      </c>
      <c r="E16" s="4">
        <v>9609567</v>
      </c>
      <c r="F16" s="4">
        <v>10</v>
      </c>
      <c r="G16" s="5">
        <v>43719</v>
      </c>
      <c r="H16" s="4" t="s">
        <v>74</v>
      </c>
      <c r="I16" s="4" t="s">
        <v>80</v>
      </c>
      <c r="J16" s="4" t="s">
        <v>106</v>
      </c>
      <c r="K16" s="78" t="s">
        <v>155</v>
      </c>
      <c r="L16" s="4" t="s">
        <v>47</v>
      </c>
      <c r="M16" s="4" t="s">
        <v>67</v>
      </c>
      <c r="N16" s="4" t="s">
        <v>51</v>
      </c>
      <c r="O16" s="8">
        <v>-62</v>
      </c>
      <c r="P16" s="8">
        <v>86.8</v>
      </c>
      <c r="Q16" s="10">
        <v>5.3609999999999998</v>
      </c>
      <c r="R16" s="4">
        <v>105.3</v>
      </c>
      <c r="S16" s="8">
        <v>93</v>
      </c>
      <c r="T16" s="29" t="s">
        <v>88</v>
      </c>
      <c r="U16" s="76">
        <v>398.9</v>
      </c>
      <c r="V16" s="74">
        <v>2719</v>
      </c>
      <c r="W16" s="9">
        <v>9496.6</v>
      </c>
      <c r="X16" s="74">
        <v>1.9419999999999999</v>
      </c>
      <c r="Y16" s="74">
        <v>0.24</v>
      </c>
      <c r="Z16" s="74">
        <f t="shared" si="0"/>
        <v>2.3490000000000002</v>
      </c>
      <c r="AA16" s="74">
        <v>2.3340000000000001</v>
      </c>
      <c r="AB16" s="74" t="s">
        <v>307</v>
      </c>
      <c r="AC16" s="9">
        <v>7.3</v>
      </c>
      <c r="AD16" s="9">
        <v>7.82</v>
      </c>
      <c r="AE16" s="9">
        <v>4636</v>
      </c>
      <c r="AF16" s="74">
        <v>351.6</v>
      </c>
      <c r="AG16" s="8">
        <v>28.6</v>
      </c>
      <c r="AH16" s="74">
        <v>0.54400000000000004</v>
      </c>
      <c r="AI16" s="74">
        <v>2.2000000000000001E-3</v>
      </c>
      <c r="AJ16" s="74">
        <v>7.9600000000000004E-2</v>
      </c>
      <c r="AK16" s="74">
        <v>0.17499999999999999</v>
      </c>
      <c r="AL16" s="74" t="s">
        <v>309</v>
      </c>
      <c r="AM16" s="74">
        <v>0.77300000000000002</v>
      </c>
      <c r="AN16" s="74">
        <v>3.4000000000000002E-4</v>
      </c>
      <c r="AO16" s="74">
        <v>1.2999999999999999E-2</v>
      </c>
      <c r="AP16" s="74">
        <v>1.1000000000000001E-3</v>
      </c>
      <c r="AQ16" s="74">
        <v>1.2999999999999999E-3</v>
      </c>
      <c r="AR16" s="74">
        <v>1.1890000000000001</v>
      </c>
      <c r="AS16" s="74">
        <v>1.06E-2</v>
      </c>
      <c r="AT16" s="74">
        <v>178.3</v>
      </c>
      <c r="AU16" s="74">
        <v>2.4940000000000002</v>
      </c>
      <c r="AV16" s="74" t="s">
        <v>312</v>
      </c>
      <c r="AW16" s="74" t="s">
        <v>309</v>
      </c>
      <c r="AX16" s="74">
        <v>1.1999999999999999E-3</v>
      </c>
      <c r="AY16" s="74">
        <v>1.12E-2</v>
      </c>
      <c r="AZ16" s="74" t="s">
        <v>313</v>
      </c>
      <c r="BA16" s="74">
        <v>6.9999999999999999E-4</v>
      </c>
      <c r="BB16" s="74">
        <v>2.5999999999999999E-2</v>
      </c>
    </row>
    <row r="17" spans="1:54" s="73" customFormat="1" ht="17.25" customHeight="1" x14ac:dyDescent="0.55000000000000004">
      <c r="A17" s="42" t="s">
        <v>194</v>
      </c>
      <c r="B17" s="4" t="s">
        <v>80</v>
      </c>
      <c r="C17" s="43"/>
      <c r="D17" s="43">
        <v>559918</v>
      </c>
      <c r="E17" s="43">
        <v>9612498</v>
      </c>
      <c r="F17" s="43">
        <v>0</v>
      </c>
      <c r="G17" s="44">
        <v>43719</v>
      </c>
      <c r="H17" s="43" t="s">
        <v>74</v>
      </c>
      <c r="I17" s="43" t="s">
        <v>80</v>
      </c>
      <c r="J17" s="4" t="s">
        <v>106</v>
      </c>
      <c r="K17" s="77" t="s">
        <v>175</v>
      </c>
      <c r="L17" s="4" t="s">
        <v>47</v>
      </c>
      <c r="M17" s="43" t="s">
        <v>108</v>
      </c>
      <c r="N17" s="43" t="s">
        <v>51</v>
      </c>
      <c r="O17" s="48">
        <v>-48</v>
      </c>
      <c r="P17" s="48">
        <v>162.9</v>
      </c>
      <c r="Q17" s="50">
        <v>3.895</v>
      </c>
      <c r="R17" s="50">
        <v>0.14299999999999999</v>
      </c>
      <c r="S17" s="48">
        <v>82.1</v>
      </c>
      <c r="T17" s="51" t="s">
        <v>88</v>
      </c>
      <c r="U17" s="76">
        <v>102.2</v>
      </c>
      <c r="V17" s="74">
        <v>2016</v>
      </c>
      <c r="W17">
        <v>6993.01</v>
      </c>
      <c r="X17" s="74">
        <v>0.10100000000000001</v>
      </c>
      <c r="Y17" s="74">
        <v>0.12</v>
      </c>
      <c r="Z17" s="74">
        <f t="shared" si="0"/>
        <v>4.1339999999999995</v>
      </c>
      <c r="AA17" s="74">
        <v>4.1189999999999998</v>
      </c>
      <c r="AB17" s="74" t="s">
        <v>307</v>
      </c>
      <c r="AC17" s="49">
        <v>6.34</v>
      </c>
      <c r="AD17" s="49">
        <v>7.57</v>
      </c>
      <c r="AE17" s="49">
        <v>3496</v>
      </c>
      <c r="AF17" s="74">
        <v>334.3</v>
      </c>
      <c r="AG17" s="48">
        <v>29.1</v>
      </c>
      <c r="AH17" s="74">
        <v>0.76400000000000001</v>
      </c>
      <c r="AI17" s="74">
        <v>1.5299999999999999E-2</v>
      </c>
      <c r="AJ17" s="74">
        <v>5.6000000000000001E-2</v>
      </c>
      <c r="AK17" s="74">
        <v>5.1400000000000001E-2</v>
      </c>
      <c r="AL17" s="74" t="s">
        <v>309</v>
      </c>
      <c r="AM17" s="74">
        <v>0.63300000000000001</v>
      </c>
      <c r="AN17" s="74">
        <v>5.5999999999999995E-4</v>
      </c>
      <c r="AO17" s="74">
        <v>3.9300000000000002E-2</v>
      </c>
      <c r="AP17" s="74">
        <v>1.9E-3</v>
      </c>
      <c r="AQ17" s="74">
        <v>1.2999999999999999E-3</v>
      </c>
      <c r="AR17" s="74">
        <v>1.3939999999999999</v>
      </c>
      <c r="AS17" s="74">
        <v>2.1899999999999999E-2</v>
      </c>
      <c r="AT17" s="74">
        <v>141.69999999999999</v>
      </c>
      <c r="AU17" s="74">
        <v>0.26169999999999999</v>
      </c>
      <c r="AV17" s="74" t="s">
        <v>312</v>
      </c>
      <c r="AW17" s="74" t="s">
        <v>309</v>
      </c>
      <c r="AX17" s="74">
        <v>5.9999999999999995E-4</v>
      </c>
      <c r="AY17" s="74">
        <v>4.7E-2</v>
      </c>
      <c r="AZ17" s="74" t="s">
        <v>313</v>
      </c>
      <c r="BA17" s="74">
        <v>5.0000000000000001E-4</v>
      </c>
      <c r="BB17" s="74">
        <v>5.0999999999999997E-2</v>
      </c>
    </row>
  </sheetData>
  <pageMargins left="0.23622047244094491" right="0.23622047244094491" top="0.35433070866141736" bottom="0.35433070866141736" header="0.31496062992125984" footer="0.31496062992125984"/>
  <pageSetup paperSize="9" scale="10" fitToHeight="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C23"/>
  <sheetViews>
    <sheetView zoomScale="50" zoomScaleNormal="50" workbookViewId="0">
      <selection activeCell="E9" sqref="E9:E23"/>
    </sheetView>
  </sheetViews>
  <sheetFormatPr baseColWidth="10" defaultColWidth="11.41796875" defaultRowHeight="14.4" x14ac:dyDescent="0.55000000000000004"/>
  <cols>
    <col min="1" max="1" width="11.41796875" style="72"/>
    <col min="2" max="2" width="15.26171875" style="72" customWidth="1"/>
    <col min="3" max="4" width="19.47265625" style="72" customWidth="1"/>
    <col min="5" max="5" width="11.41796875" style="72"/>
    <col min="6" max="6" width="13.26171875" style="72" customWidth="1"/>
    <col min="8" max="8" width="10.578125" style="72" customWidth="1"/>
    <col min="9" max="9" width="26.15625" style="72" bestFit="1" customWidth="1"/>
    <col min="10" max="10" width="24.3671875" style="72" customWidth="1"/>
    <col min="11" max="11" width="11.41796875" style="72"/>
    <col min="13" max="16" width="11.41796875" style="72"/>
    <col min="17" max="17" width="20" style="72" customWidth="1"/>
    <col min="18" max="18" width="10" style="72" bestFit="1" customWidth="1"/>
    <col min="19" max="19" width="9.15625" style="72" customWidth="1"/>
    <col min="20" max="20" width="13.05078125" style="72" customWidth="1"/>
    <col min="21" max="21" width="13.26171875" style="72" bestFit="1" customWidth="1"/>
    <col min="23" max="23" width="16.83984375" style="72" customWidth="1"/>
    <col min="24" max="24" width="11.41796875" style="72"/>
    <col min="26" max="26" width="11.41796875" style="72"/>
    <col min="28" max="28" width="11.41796875" style="72"/>
    <col min="33" max="34" width="11.41796875" style="72"/>
    <col min="37" max="37" width="11.41796875" style="72"/>
    <col min="39" max="42" width="11.41796875" style="72"/>
    <col min="45" max="48" width="11.41796875" style="72"/>
    <col min="50" max="54" width="11.41796875" style="72"/>
    <col min="56" max="16384" width="11.41796875" style="72"/>
  </cols>
  <sheetData>
    <row r="1" spans="1:55" ht="57.9" thickBot="1" x14ac:dyDescent="0.6">
      <c r="E1" s="102" t="s">
        <v>534</v>
      </c>
      <c r="F1" s="102" t="s">
        <v>536</v>
      </c>
      <c r="G1" s="102" t="s">
        <v>537</v>
      </c>
      <c r="H1" s="102" t="s">
        <v>540</v>
      </c>
      <c r="I1" s="104" t="s">
        <v>541</v>
      </c>
      <c r="J1" s="104" t="s">
        <v>579</v>
      </c>
      <c r="K1" s="102" t="s">
        <v>542</v>
      </c>
      <c r="L1" s="102" t="s">
        <v>543</v>
      </c>
      <c r="M1" s="104" t="s">
        <v>544</v>
      </c>
      <c r="N1" s="104" t="s">
        <v>546</v>
      </c>
      <c r="O1" s="104" t="s">
        <v>551</v>
      </c>
      <c r="P1" s="102" t="s">
        <v>553</v>
      </c>
      <c r="Q1" s="102" t="s">
        <v>554</v>
      </c>
      <c r="R1" s="99" t="s">
        <v>558</v>
      </c>
      <c r="S1" s="99" t="s">
        <v>559</v>
      </c>
      <c r="T1" s="99" t="s">
        <v>560</v>
      </c>
      <c r="U1" s="99" t="s">
        <v>561</v>
      </c>
      <c r="V1" s="99" t="s">
        <v>562</v>
      </c>
      <c r="W1" s="99" t="s">
        <v>563</v>
      </c>
      <c r="X1" s="99" t="s">
        <v>564</v>
      </c>
      <c r="Y1" s="99" t="s">
        <v>565</v>
      </c>
      <c r="Z1" s="99" t="s">
        <v>566</v>
      </c>
      <c r="AA1" s="99" t="s">
        <v>567</v>
      </c>
      <c r="AB1" s="99" t="s">
        <v>568</v>
      </c>
      <c r="AC1" s="99" t="s">
        <v>569</v>
      </c>
      <c r="AD1" s="99" t="s">
        <v>570</v>
      </c>
      <c r="AE1" s="99" t="s">
        <v>571</v>
      </c>
      <c r="AF1" s="99" t="s">
        <v>572</v>
      </c>
      <c r="AG1" s="99" t="s">
        <v>573</v>
      </c>
      <c r="AH1" s="99" t="s">
        <v>574</v>
      </c>
      <c r="AI1" s="99" t="s">
        <v>575</v>
      </c>
      <c r="AJ1" s="99" t="s">
        <v>576</v>
      </c>
      <c r="AK1" s="99" t="s">
        <v>577</v>
      </c>
    </row>
    <row r="2" spans="1:55" ht="14.7" thickBot="1" x14ac:dyDescent="0.6">
      <c r="E2" s="103" t="s">
        <v>494</v>
      </c>
      <c r="F2" s="103" t="s">
        <v>494</v>
      </c>
      <c r="G2" s="103" t="s">
        <v>578</v>
      </c>
      <c r="H2" s="103" t="s">
        <v>494</v>
      </c>
      <c r="I2" s="103" t="s">
        <v>494</v>
      </c>
      <c r="J2" s="103" t="s">
        <v>494</v>
      </c>
      <c r="K2" s="103" t="s">
        <v>494</v>
      </c>
      <c r="L2" s="103" t="s">
        <v>494</v>
      </c>
      <c r="M2" s="105" t="s">
        <v>494</v>
      </c>
      <c r="N2" s="105" t="s">
        <v>547</v>
      </c>
      <c r="O2" s="103" t="s">
        <v>494</v>
      </c>
      <c r="P2" s="103" t="s">
        <v>494</v>
      </c>
      <c r="Q2" s="103" t="s">
        <v>555</v>
      </c>
      <c r="R2" s="100" t="s">
        <v>494</v>
      </c>
      <c r="S2" s="100" t="s">
        <v>494</v>
      </c>
      <c r="T2" s="100" t="s">
        <v>494</v>
      </c>
      <c r="U2" s="101" t="s">
        <v>494</v>
      </c>
      <c r="V2" s="101" t="s">
        <v>494</v>
      </c>
      <c r="W2" s="101" t="s">
        <v>494</v>
      </c>
      <c r="X2" s="101" t="s">
        <v>494</v>
      </c>
      <c r="Y2" s="101" t="s">
        <v>494</v>
      </c>
      <c r="Z2" s="101" t="s">
        <v>494</v>
      </c>
      <c r="AA2" s="100" t="s">
        <v>494</v>
      </c>
      <c r="AB2" s="100" t="s">
        <v>494</v>
      </c>
      <c r="AC2" s="100" t="s">
        <v>494</v>
      </c>
      <c r="AD2" s="100" t="s">
        <v>494</v>
      </c>
      <c r="AE2" s="101" t="s">
        <v>494</v>
      </c>
      <c r="AF2" s="101" t="s">
        <v>494</v>
      </c>
      <c r="AG2" s="101" t="s">
        <v>494</v>
      </c>
      <c r="AH2" s="100" t="s">
        <v>494</v>
      </c>
      <c r="AI2" s="100" t="s">
        <v>494</v>
      </c>
      <c r="AJ2" s="100" t="s">
        <v>494</v>
      </c>
      <c r="AK2" s="100" t="s">
        <v>494</v>
      </c>
    </row>
    <row r="3" spans="1:55" ht="14.7" thickBot="1" x14ac:dyDescent="0.6">
      <c r="D3" s="154" t="s">
        <v>582</v>
      </c>
      <c r="E3" s="92"/>
      <c r="F3" s="93">
        <v>250</v>
      </c>
      <c r="G3" s="93">
        <v>1600</v>
      </c>
      <c r="H3" s="93" t="s">
        <v>535</v>
      </c>
      <c r="I3" s="93">
        <v>0.15</v>
      </c>
      <c r="J3" s="94"/>
      <c r="K3" s="93">
        <v>50</v>
      </c>
      <c r="L3" s="93">
        <v>3</v>
      </c>
      <c r="M3" s="93" t="s">
        <v>545</v>
      </c>
      <c r="N3" s="93" t="s">
        <v>548</v>
      </c>
      <c r="O3" s="93" t="s">
        <v>552</v>
      </c>
      <c r="P3" s="93">
        <v>500</v>
      </c>
      <c r="Q3" s="93" t="s">
        <v>556</v>
      </c>
      <c r="R3" s="95">
        <v>5</v>
      </c>
      <c r="S3" s="95">
        <v>0.02</v>
      </c>
      <c r="T3" s="95">
        <v>0.01</v>
      </c>
      <c r="U3" s="95">
        <v>1</v>
      </c>
      <c r="V3" s="95">
        <v>0.04</v>
      </c>
      <c r="W3" s="95">
        <v>2.4</v>
      </c>
      <c r="X3" s="95">
        <v>5.0000000000000001E-3</v>
      </c>
      <c r="Y3" s="95">
        <v>2</v>
      </c>
      <c r="Z3" s="97"/>
      <c r="AA3" s="95">
        <v>0.05</v>
      </c>
      <c r="AB3" s="95">
        <v>1</v>
      </c>
      <c r="AC3" s="97"/>
      <c r="AD3" s="97"/>
      <c r="AE3" s="93">
        <v>0.4</v>
      </c>
      <c r="AF3" s="93">
        <v>2E-3</v>
      </c>
      <c r="AG3" s="93" t="s">
        <v>535</v>
      </c>
      <c r="AH3" s="93">
        <v>0.05</v>
      </c>
      <c r="AI3" s="93">
        <v>0.04</v>
      </c>
      <c r="AJ3" s="93">
        <v>0.02</v>
      </c>
      <c r="AK3" s="93">
        <v>5</v>
      </c>
    </row>
    <row r="4" spans="1:55" ht="14.7" thickBot="1" x14ac:dyDescent="0.6">
      <c r="D4" s="155" t="s">
        <v>583</v>
      </c>
      <c r="E4" s="93">
        <v>518</v>
      </c>
      <c r="F4" s="93">
        <v>500</v>
      </c>
      <c r="G4" s="93" t="s">
        <v>538</v>
      </c>
      <c r="H4" s="93">
        <v>1</v>
      </c>
      <c r="I4" s="98"/>
      <c r="J4" s="93">
        <v>100</v>
      </c>
      <c r="K4" s="98"/>
      <c r="L4" s="93">
        <v>10</v>
      </c>
      <c r="M4" s="93">
        <v>4</v>
      </c>
      <c r="N4" s="93" t="s">
        <v>549</v>
      </c>
      <c r="O4" s="98"/>
      <c r="P4" s="93">
        <v>1000</v>
      </c>
      <c r="Q4" s="107" t="s">
        <v>556</v>
      </c>
      <c r="R4" s="95">
        <v>5</v>
      </c>
      <c r="S4" s="108"/>
      <c r="T4" s="95">
        <v>0.1</v>
      </c>
      <c r="U4" s="95">
        <v>0.7</v>
      </c>
      <c r="V4" s="95">
        <v>0.1</v>
      </c>
      <c r="W4" s="95">
        <v>1</v>
      </c>
      <c r="X4" s="95">
        <v>0.01</v>
      </c>
      <c r="Y4" s="95">
        <v>0.2</v>
      </c>
      <c r="Z4" s="95">
        <v>0.05</v>
      </c>
      <c r="AA4" s="95">
        <v>0.1</v>
      </c>
      <c r="AB4" s="95">
        <v>5</v>
      </c>
      <c r="AC4" s="95">
        <v>2.5</v>
      </c>
      <c r="AD4" s="93" t="s">
        <v>535</v>
      </c>
      <c r="AE4" s="93">
        <v>0.2</v>
      </c>
      <c r="AF4" s="93">
        <v>1E-3</v>
      </c>
      <c r="AG4" s="93">
        <v>0.2</v>
      </c>
      <c r="AH4" s="93">
        <v>0.05</v>
      </c>
      <c r="AI4" s="93">
        <v>0.02</v>
      </c>
      <c r="AJ4" s="128"/>
      <c r="AK4" s="93">
        <v>2</v>
      </c>
    </row>
    <row r="5" spans="1:55" ht="14.7" thickBot="1" x14ac:dyDescent="0.6">
      <c r="D5" s="156" t="s">
        <v>584</v>
      </c>
      <c r="E5" s="93" t="s">
        <v>535</v>
      </c>
      <c r="F5" s="93" t="s">
        <v>535</v>
      </c>
      <c r="G5" s="93" t="s">
        <v>539</v>
      </c>
      <c r="H5" s="93" t="s">
        <v>535</v>
      </c>
      <c r="I5" s="98"/>
      <c r="J5" s="93">
        <v>100</v>
      </c>
      <c r="K5" s="98"/>
      <c r="L5" s="93">
        <v>10</v>
      </c>
      <c r="M5" s="93">
        <v>5</v>
      </c>
      <c r="N5" s="93" t="s">
        <v>550</v>
      </c>
      <c r="O5" s="98"/>
      <c r="P5" s="93">
        <v>1000</v>
      </c>
      <c r="Q5" s="93" t="s">
        <v>556</v>
      </c>
      <c r="R5" s="93">
        <v>5</v>
      </c>
      <c r="S5" s="98"/>
      <c r="T5" s="93">
        <v>0.2</v>
      </c>
      <c r="U5" s="93" t="s">
        <v>535</v>
      </c>
      <c r="V5" s="93">
        <v>0.1</v>
      </c>
      <c r="W5" s="93">
        <v>5</v>
      </c>
      <c r="X5" s="93">
        <v>0.05</v>
      </c>
      <c r="Y5" s="93">
        <v>0.5</v>
      </c>
      <c r="Z5" s="93">
        <v>1</v>
      </c>
      <c r="AA5" s="93">
        <v>1</v>
      </c>
      <c r="AB5" s="93" t="s">
        <v>535</v>
      </c>
      <c r="AC5" s="93">
        <v>2.5</v>
      </c>
      <c r="AD5" s="93">
        <v>250</v>
      </c>
      <c r="AE5" s="93">
        <v>0.2</v>
      </c>
      <c r="AF5" s="93">
        <v>0.01</v>
      </c>
      <c r="AG5" s="93">
        <v>1</v>
      </c>
      <c r="AH5" s="93">
        <v>0.05</v>
      </c>
      <c r="AI5" s="93">
        <v>0.05</v>
      </c>
      <c r="AJ5" s="128"/>
      <c r="AK5" s="93">
        <v>24</v>
      </c>
    </row>
    <row r="7" spans="1:55" x14ac:dyDescent="0.55000000000000004">
      <c r="F7" s="72">
        <v>1</v>
      </c>
      <c r="G7" s="72">
        <v>2</v>
      </c>
      <c r="H7" s="72">
        <v>3</v>
      </c>
      <c r="I7" s="72">
        <v>4</v>
      </c>
      <c r="K7" s="72">
        <v>5</v>
      </c>
      <c r="L7" s="72">
        <v>6</v>
      </c>
      <c r="M7" s="72">
        <v>7</v>
      </c>
      <c r="N7" s="72">
        <v>8</v>
      </c>
      <c r="O7" s="72">
        <v>9</v>
      </c>
      <c r="P7" s="72">
        <v>10</v>
      </c>
      <c r="Q7" s="72">
        <v>11</v>
      </c>
      <c r="R7" s="72">
        <v>12</v>
      </c>
      <c r="S7" s="72">
        <v>13</v>
      </c>
      <c r="T7" s="72">
        <v>14</v>
      </c>
      <c r="U7" s="72">
        <v>15</v>
      </c>
      <c r="V7" s="72">
        <v>16</v>
      </c>
      <c r="W7" s="72">
        <v>17</v>
      </c>
      <c r="X7" s="72">
        <v>18</v>
      </c>
      <c r="Y7" s="72">
        <v>19</v>
      </c>
      <c r="Z7"/>
      <c r="AA7" s="72">
        <v>20</v>
      </c>
      <c r="AB7" s="72">
        <v>21</v>
      </c>
      <c r="AE7" s="72">
        <v>22</v>
      </c>
      <c r="AF7" s="72">
        <v>23</v>
      </c>
      <c r="AG7" s="72">
        <v>25</v>
      </c>
      <c r="AH7" s="72">
        <v>26</v>
      </c>
      <c r="AI7" s="72">
        <v>27</v>
      </c>
      <c r="AJ7" s="72">
        <v>28</v>
      </c>
      <c r="AK7" s="72">
        <v>29</v>
      </c>
      <c r="AL7" s="72"/>
      <c r="AM7"/>
      <c r="AN7"/>
      <c r="AQ7" s="72"/>
      <c r="AR7" s="72"/>
      <c r="AS7"/>
      <c r="AW7" s="72"/>
      <c r="AY7"/>
      <c r="BC7" s="72"/>
    </row>
    <row r="8" spans="1:55" x14ac:dyDescent="0.55000000000000004">
      <c r="E8" s="72">
        <v>1</v>
      </c>
      <c r="F8" s="72">
        <v>2</v>
      </c>
      <c r="G8" s="72">
        <v>3</v>
      </c>
      <c r="H8" s="72">
        <v>4</v>
      </c>
      <c r="J8" s="72">
        <v>5</v>
      </c>
      <c r="L8" s="72">
        <v>6</v>
      </c>
      <c r="M8" s="72">
        <v>7</v>
      </c>
      <c r="N8" s="72">
        <v>8</v>
      </c>
      <c r="P8" s="72">
        <v>9</v>
      </c>
      <c r="Q8" s="72">
        <v>10</v>
      </c>
      <c r="R8" s="72">
        <v>11</v>
      </c>
      <c r="T8" s="72">
        <v>12</v>
      </c>
      <c r="U8" s="72">
        <v>13</v>
      </c>
      <c r="V8" s="72">
        <v>14</v>
      </c>
      <c r="W8" s="72">
        <v>15</v>
      </c>
      <c r="X8" s="72">
        <v>16</v>
      </c>
      <c r="Y8" s="72">
        <v>17</v>
      </c>
      <c r="Z8" s="72">
        <v>18</v>
      </c>
      <c r="AA8" s="72">
        <v>19</v>
      </c>
      <c r="AB8" s="72">
        <v>20</v>
      </c>
      <c r="AC8" s="72">
        <v>21</v>
      </c>
      <c r="AD8" s="72">
        <v>22</v>
      </c>
      <c r="AE8" s="72">
        <v>23</v>
      </c>
      <c r="AF8" s="72">
        <v>24</v>
      </c>
      <c r="AG8" s="72">
        <v>25</v>
      </c>
      <c r="AH8" s="72">
        <v>26</v>
      </c>
      <c r="AI8" s="72">
        <v>27</v>
      </c>
      <c r="AJ8" s="72"/>
      <c r="AK8" s="72">
        <v>28</v>
      </c>
      <c r="AL8" s="72"/>
      <c r="AM8"/>
      <c r="AN8"/>
      <c r="AQ8" s="72"/>
      <c r="AR8" s="72"/>
      <c r="AS8"/>
      <c r="AW8" s="72"/>
      <c r="AY8"/>
      <c r="BC8" s="72"/>
    </row>
    <row r="9" spans="1:55" s="1" customFormat="1" ht="43.5" customHeight="1" x14ac:dyDescent="0.55000000000000004">
      <c r="A9" s="109"/>
      <c r="B9" s="31" t="s">
        <v>521</v>
      </c>
      <c r="C9" s="31" t="s">
        <v>0</v>
      </c>
      <c r="D9" s="31" t="s">
        <v>522</v>
      </c>
      <c r="E9" s="135" t="s">
        <v>601</v>
      </c>
      <c r="F9" s="136" t="s">
        <v>602</v>
      </c>
      <c r="G9" s="149" t="s">
        <v>603</v>
      </c>
      <c r="H9" s="135" t="s">
        <v>604</v>
      </c>
      <c r="I9" s="138" t="s">
        <v>605</v>
      </c>
      <c r="J9" s="135" t="s">
        <v>606</v>
      </c>
      <c r="K9" s="138" t="s">
        <v>607</v>
      </c>
      <c r="L9" s="136" t="s">
        <v>608</v>
      </c>
      <c r="M9" s="150" t="s">
        <v>609</v>
      </c>
      <c r="N9" s="1" t="s">
        <v>25</v>
      </c>
      <c r="O9" s="151" t="s">
        <v>610</v>
      </c>
      <c r="P9" s="136" t="s">
        <v>611</v>
      </c>
      <c r="Q9" s="91" t="s">
        <v>23</v>
      </c>
      <c r="R9" s="87" t="s">
        <v>257</v>
      </c>
      <c r="S9" s="84" t="s">
        <v>279</v>
      </c>
      <c r="T9" s="87" t="s">
        <v>258</v>
      </c>
      <c r="U9" s="87" t="s">
        <v>260</v>
      </c>
      <c r="V9" s="87" t="s">
        <v>261</v>
      </c>
      <c r="W9" s="87" t="s">
        <v>259</v>
      </c>
      <c r="X9" s="87" t="s">
        <v>264</v>
      </c>
      <c r="Y9" s="87" t="s">
        <v>267</v>
      </c>
      <c r="Z9" s="86" t="s">
        <v>265</v>
      </c>
      <c r="AA9" s="87" t="s">
        <v>266</v>
      </c>
      <c r="AB9" s="87" t="s">
        <v>268</v>
      </c>
      <c r="AC9" s="86" t="s">
        <v>271</v>
      </c>
      <c r="AD9" s="86" t="s">
        <v>272</v>
      </c>
      <c r="AE9" s="87" t="s">
        <v>273</v>
      </c>
      <c r="AF9" s="87" t="s">
        <v>269</v>
      </c>
      <c r="AG9" s="86" t="s">
        <v>276</v>
      </c>
      <c r="AH9" s="87" t="s">
        <v>278</v>
      </c>
      <c r="AI9" s="87" t="s">
        <v>280</v>
      </c>
      <c r="AJ9" s="84" t="s">
        <v>286</v>
      </c>
      <c r="AK9" s="87" t="s">
        <v>288</v>
      </c>
    </row>
    <row r="10" spans="1:55" s="1" customFormat="1" ht="18" customHeight="1" x14ac:dyDescent="0.55000000000000004">
      <c r="A10" s="110" t="s">
        <v>178</v>
      </c>
      <c r="B10" s="7" t="s">
        <v>585</v>
      </c>
      <c r="C10" s="7" t="s">
        <v>80</v>
      </c>
      <c r="D10" s="7"/>
      <c r="E10" s="76">
        <v>76</v>
      </c>
      <c r="F10" s="74">
        <v>13.2</v>
      </c>
      <c r="G10" s="9">
        <v>447.5</v>
      </c>
      <c r="H10" s="76">
        <v>9.7000000000000003E-2</v>
      </c>
      <c r="I10" s="157">
        <v>0.27</v>
      </c>
      <c r="J10" s="74">
        <f t="shared" ref="J10:J23" si="0">K10+0.015</f>
        <v>10.085000000000001</v>
      </c>
      <c r="K10" s="74">
        <v>10.07</v>
      </c>
      <c r="L10" s="74" t="s">
        <v>307</v>
      </c>
      <c r="M10" s="9">
        <v>7.4</v>
      </c>
      <c r="N10" s="9">
        <v>7.82</v>
      </c>
      <c r="O10" s="9">
        <v>219.8</v>
      </c>
      <c r="P10" s="74">
        <v>54.61</v>
      </c>
      <c r="Q10" s="8">
        <v>28.7</v>
      </c>
      <c r="R10" s="74">
        <v>3.72</v>
      </c>
      <c r="S10" s="74">
        <v>3.85E-2</v>
      </c>
      <c r="T10" s="74">
        <v>0.1681</v>
      </c>
      <c r="U10" s="74">
        <v>7.1900000000000006E-2</v>
      </c>
      <c r="V10" s="74" t="s">
        <v>309</v>
      </c>
      <c r="W10" s="74">
        <v>8.3000000000000004E-2</v>
      </c>
      <c r="X10" s="74">
        <v>2.0999999999999999E-3</v>
      </c>
      <c r="Y10" s="74">
        <v>0.22770000000000001</v>
      </c>
      <c r="Z10" s="74">
        <v>4.1999999999999997E-3</v>
      </c>
      <c r="AA10" s="74">
        <v>6.6E-3</v>
      </c>
      <c r="AB10" s="74">
        <v>8.593</v>
      </c>
      <c r="AC10" s="74">
        <v>8.9999999999999993E-3</v>
      </c>
      <c r="AD10" s="74">
        <v>7.5730000000000004</v>
      </c>
      <c r="AE10" s="74">
        <v>0.44080000000000003</v>
      </c>
      <c r="AF10" s="74">
        <v>1.2600000000000001E-3</v>
      </c>
      <c r="AG10" s="74">
        <v>2.8E-3</v>
      </c>
      <c r="AH10" s="74">
        <v>0.39650000000000002</v>
      </c>
      <c r="AI10" s="74" t="s">
        <v>313</v>
      </c>
      <c r="AJ10" s="74" t="s">
        <v>309</v>
      </c>
      <c r="AK10" s="74">
        <v>0.32100000000000001</v>
      </c>
    </row>
    <row r="11" spans="1:55" s="1" customFormat="1" x14ac:dyDescent="0.55000000000000004">
      <c r="A11" s="110" t="s">
        <v>179</v>
      </c>
      <c r="B11" s="7" t="s">
        <v>586</v>
      </c>
      <c r="C11" s="7" t="s">
        <v>80</v>
      </c>
      <c r="D11" s="7"/>
      <c r="E11" s="76">
        <v>81</v>
      </c>
      <c r="F11" s="74">
        <v>11.71</v>
      </c>
      <c r="G11" s="9">
        <v>302.10000000000002</v>
      </c>
      <c r="H11" s="76">
        <v>9.8000000000000004E-2</v>
      </c>
      <c r="I11" s="157">
        <v>0.13</v>
      </c>
      <c r="J11" s="74">
        <f t="shared" si="0"/>
        <v>5.282</v>
      </c>
      <c r="K11" s="74">
        <v>5.2670000000000003</v>
      </c>
      <c r="L11" s="74" t="s">
        <v>307</v>
      </c>
      <c r="M11" s="9">
        <v>7.72</v>
      </c>
      <c r="N11" s="9">
        <v>7.81</v>
      </c>
      <c r="O11" s="9">
        <v>148.6</v>
      </c>
      <c r="P11" s="74">
        <v>52.58</v>
      </c>
      <c r="Q11" s="8">
        <v>28.5</v>
      </c>
      <c r="R11" s="74">
        <v>4.4429999999999996</v>
      </c>
      <c r="S11" s="74">
        <v>4.48E-2</v>
      </c>
      <c r="T11" s="74">
        <v>0.19550000000000001</v>
      </c>
      <c r="U11" s="74">
        <v>7.4999999999999997E-2</v>
      </c>
      <c r="V11" s="74" t="s">
        <v>309</v>
      </c>
      <c r="W11" s="74">
        <v>8.1000000000000003E-2</v>
      </c>
      <c r="X11" s="74">
        <v>2.1900000000000001E-3</v>
      </c>
      <c r="Y11" s="74">
        <v>0.23910000000000001</v>
      </c>
      <c r="Z11" s="74">
        <v>4.4999999999999997E-3</v>
      </c>
      <c r="AA11" s="74">
        <v>7.1000000000000004E-3</v>
      </c>
      <c r="AB11" s="74">
        <v>8.9949999999999992</v>
      </c>
      <c r="AC11" s="74">
        <v>8.9999999999999993E-3</v>
      </c>
      <c r="AD11" s="74">
        <v>7.2859999999999996</v>
      </c>
      <c r="AE11" s="74">
        <v>0.4335</v>
      </c>
      <c r="AF11" s="74">
        <v>1.6299999999999999E-3</v>
      </c>
      <c r="AG11" s="74">
        <v>3.0000000000000001E-3</v>
      </c>
      <c r="AH11" s="74">
        <v>0.40689999999999998</v>
      </c>
      <c r="AI11" s="74" t="s">
        <v>313</v>
      </c>
      <c r="AJ11" s="74">
        <v>2.9999999999999997E-4</v>
      </c>
      <c r="AK11" s="74">
        <v>0.32500000000000001</v>
      </c>
    </row>
    <row r="12" spans="1:55" s="1" customFormat="1" x14ac:dyDescent="0.55000000000000004">
      <c r="A12" s="110" t="s">
        <v>180</v>
      </c>
      <c r="B12" s="7" t="s">
        <v>587</v>
      </c>
      <c r="C12" s="7" t="s">
        <v>110</v>
      </c>
      <c r="D12" s="7"/>
      <c r="E12" s="76">
        <v>294.2</v>
      </c>
      <c r="F12" s="74">
        <v>178.5</v>
      </c>
      <c r="G12" s="9">
        <v>1466</v>
      </c>
      <c r="H12" s="76">
        <v>0.55100000000000005</v>
      </c>
      <c r="I12" s="157">
        <v>0.1</v>
      </c>
      <c r="J12" s="74">
        <f>0.009+0.015</f>
        <v>2.4E-2</v>
      </c>
      <c r="K12" s="74" t="s">
        <v>323</v>
      </c>
      <c r="L12" s="74" t="s">
        <v>307</v>
      </c>
      <c r="M12" s="9">
        <v>5.99</v>
      </c>
      <c r="N12" s="9">
        <v>7.54</v>
      </c>
      <c r="O12" s="9">
        <v>718.8</v>
      </c>
      <c r="P12" s="74">
        <v>216.8</v>
      </c>
      <c r="Q12" s="8">
        <v>31.7</v>
      </c>
      <c r="R12" s="74" t="s">
        <v>325</v>
      </c>
      <c r="S12" s="74" t="s">
        <v>309</v>
      </c>
      <c r="T12" s="74">
        <v>5.7999999999999996E-3</v>
      </c>
      <c r="U12" s="74">
        <v>6.0199999999999997E-2</v>
      </c>
      <c r="V12" s="74" t="s">
        <v>309</v>
      </c>
      <c r="W12" s="74">
        <v>0.373</v>
      </c>
      <c r="X12" s="74" t="s">
        <v>310</v>
      </c>
      <c r="Y12" s="74" t="s">
        <v>326</v>
      </c>
      <c r="Z12" s="74" t="s">
        <v>309</v>
      </c>
      <c r="AA12" s="74" t="s">
        <v>311</v>
      </c>
      <c r="AB12" s="74">
        <v>0.223</v>
      </c>
      <c r="AC12" s="74">
        <v>2.06E-2</v>
      </c>
      <c r="AD12" s="74">
        <v>33.92</v>
      </c>
      <c r="AE12" s="74">
        <v>0.24279999999999999</v>
      </c>
      <c r="AF12" s="74" t="s">
        <v>312</v>
      </c>
      <c r="AG12" s="74" t="s">
        <v>309</v>
      </c>
      <c r="AH12" s="74" t="s">
        <v>309</v>
      </c>
      <c r="AI12" s="74" t="s">
        <v>313</v>
      </c>
      <c r="AJ12" s="74">
        <v>6.9999999999999999E-4</v>
      </c>
      <c r="AK12" s="74" t="s">
        <v>322</v>
      </c>
    </row>
    <row r="13" spans="1:55" s="1" customFormat="1" x14ac:dyDescent="0.55000000000000004">
      <c r="A13" s="110" t="s">
        <v>181</v>
      </c>
      <c r="B13" s="7" t="s">
        <v>588</v>
      </c>
      <c r="C13" s="7" t="s">
        <v>110</v>
      </c>
      <c r="D13" s="7"/>
      <c r="E13" s="76">
        <v>141.69999999999999</v>
      </c>
      <c r="F13" s="74">
        <v>32.299999999999997</v>
      </c>
      <c r="G13" s="9">
        <v>414.5</v>
      </c>
      <c r="H13" s="76">
        <v>0.375</v>
      </c>
      <c r="I13" s="157">
        <v>0.16</v>
      </c>
      <c r="J13" s="74">
        <f t="shared" si="0"/>
        <v>2.5380000000000003</v>
      </c>
      <c r="K13" s="74">
        <v>2.5230000000000001</v>
      </c>
      <c r="L13" s="74" t="s">
        <v>307</v>
      </c>
      <c r="M13" s="9">
        <v>7.34</v>
      </c>
      <c r="N13" s="9">
        <v>7.4</v>
      </c>
      <c r="O13" s="9">
        <v>203.6</v>
      </c>
      <c r="P13" s="74">
        <v>26.6</v>
      </c>
      <c r="Q13" s="8">
        <v>29.3</v>
      </c>
      <c r="R13" s="74">
        <v>2.8000000000000001E-2</v>
      </c>
      <c r="S13" s="74" t="s">
        <v>309</v>
      </c>
      <c r="T13" s="74">
        <v>2.3999999999999998E-3</v>
      </c>
      <c r="U13" s="74">
        <v>1.6299999999999999E-2</v>
      </c>
      <c r="V13" s="74" t="s">
        <v>309</v>
      </c>
      <c r="W13" s="74">
        <v>8.8999999999999996E-2</v>
      </c>
      <c r="X13" s="74" t="s">
        <v>310</v>
      </c>
      <c r="Y13" s="74">
        <v>4.0000000000000002E-4</v>
      </c>
      <c r="Z13" s="74" t="s">
        <v>309</v>
      </c>
      <c r="AA13" s="74" t="s">
        <v>311</v>
      </c>
      <c r="AB13" s="74">
        <v>3.6999999999999998E-2</v>
      </c>
      <c r="AC13" s="74">
        <v>1.23E-2</v>
      </c>
      <c r="AD13" s="74">
        <v>11.23</v>
      </c>
      <c r="AE13" s="74" t="s">
        <v>309</v>
      </c>
      <c r="AF13" s="74" t="s">
        <v>312</v>
      </c>
      <c r="AG13" s="74" t="s">
        <v>309</v>
      </c>
      <c r="AH13" s="74" t="s">
        <v>309</v>
      </c>
      <c r="AI13" s="74" t="s">
        <v>313</v>
      </c>
      <c r="AJ13" s="74" t="s">
        <v>309</v>
      </c>
      <c r="AK13" s="74">
        <v>1.2999999999999999E-2</v>
      </c>
    </row>
    <row r="14" spans="1:55" s="1" customFormat="1" x14ac:dyDescent="0.55000000000000004">
      <c r="A14" s="110" t="s">
        <v>182</v>
      </c>
      <c r="B14" s="7" t="s">
        <v>589</v>
      </c>
      <c r="C14" s="7" t="s">
        <v>80</v>
      </c>
      <c r="D14" s="7"/>
      <c r="E14" s="76">
        <v>61.1</v>
      </c>
      <c r="F14" s="74">
        <v>3.3</v>
      </c>
      <c r="G14" s="9">
        <v>197.8</v>
      </c>
      <c r="H14" s="76">
        <v>8.3000000000000004E-2</v>
      </c>
      <c r="I14" s="157">
        <v>0.17</v>
      </c>
      <c r="J14" s="74">
        <f t="shared" si="0"/>
        <v>7.2619999999999996</v>
      </c>
      <c r="K14" s="74">
        <v>7.2469999999999999</v>
      </c>
      <c r="L14" s="74" t="s">
        <v>307</v>
      </c>
      <c r="M14" s="9">
        <v>7.87</v>
      </c>
      <c r="N14" s="9">
        <v>7.99</v>
      </c>
      <c r="O14" s="9">
        <v>97.42</v>
      </c>
      <c r="P14" s="74">
        <v>30.97</v>
      </c>
      <c r="Q14" s="8">
        <v>28.4</v>
      </c>
      <c r="R14" s="74">
        <v>6.3330000000000002</v>
      </c>
      <c r="S14" s="74">
        <v>2.9700000000000001E-2</v>
      </c>
      <c r="T14" s="74">
        <v>0.37709999999999999</v>
      </c>
      <c r="U14" s="74">
        <v>8.3000000000000004E-2</v>
      </c>
      <c r="V14" s="74" t="s">
        <v>309</v>
      </c>
      <c r="W14" s="74">
        <v>6.5000000000000002E-2</v>
      </c>
      <c r="X14" s="74">
        <v>4.4900000000000001E-3</v>
      </c>
      <c r="Y14" s="74">
        <v>0.58130000000000004</v>
      </c>
      <c r="Z14" s="74">
        <v>6.8999999999999999E-3</v>
      </c>
      <c r="AA14" s="74">
        <v>1.06E-2</v>
      </c>
      <c r="AB14" s="74">
        <v>13.79</v>
      </c>
      <c r="AC14" s="74">
        <v>1.1299999999999999E-2</v>
      </c>
      <c r="AD14" s="74">
        <v>7.2489999999999997</v>
      </c>
      <c r="AE14" s="74">
        <v>0.6875</v>
      </c>
      <c r="AF14" s="74">
        <v>5.0000000000000001E-3</v>
      </c>
      <c r="AG14" s="74">
        <v>6.0000000000000001E-3</v>
      </c>
      <c r="AH14" s="74">
        <v>0.4662</v>
      </c>
      <c r="AI14" s="74" t="s">
        <v>313</v>
      </c>
      <c r="AJ14" s="74">
        <v>2.9999999999999997E-4</v>
      </c>
      <c r="AK14" s="74">
        <v>0.45200000000000001</v>
      </c>
    </row>
    <row r="15" spans="1:55" s="1" customFormat="1" x14ac:dyDescent="0.55000000000000004">
      <c r="A15" s="110" t="s">
        <v>183</v>
      </c>
      <c r="B15" s="7" t="s">
        <v>590</v>
      </c>
      <c r="C15" s="7" t="s">
        <v>80</v>
      </c>
      <c r="D15" s="7"/>
      <c r="E15" s="76">
        <v>66.599999999999994</v>
      </c>
      <c r="F15" s="74">
        <v>3.3769999999999998</v>
      </c>
      <c r="G15" s="9">
        <v>170.1</v>
      </c>
      <c r="H15" s="76">
        <v>7.8E-2</v>
      </c>
      <c r="I15" s="157">
        <v>0.12</v>
      </c>
      <c r="J15" s="74">
        <f t="shared" si="0"/>
        <v>2.3109999999999999</v>
      </c>
      <c r="K15" s="74">
        <v>2.2959999999999998</v>
      </c>
      <c r="L15" s="74" t="s">
        <v>307</v>
      </c>
      <c r="M15" s="9">
        <v>7.88</v>
      </c>
      <c r="N15" s="9">
        <v>8.08</v>
      </c>
      <c r="O15" s="9">
        <v>83.83</v>
      </c>
      <c r="P15" s="74">
        <v>22.42</v>
      </c>
      <c r="Q15" s="8">
        <v>27.9</v>
      </c>
      <c r="R15" s="74">
        <v>2.0049999999999999</v>
      </c>
      <c r="S15" s="74">
        <v>1.21E-2</v>
      </c>
      <c r="T15" s="74">
        <v>9.5699999999999993E-2</v>
      </c>
      <c r="U15" s="74">
        <v>4.3700000000000003E-2</v>
      </c>
      <c r="V15" s="74" t="s">
        <v>309</v>
      </c>
      <c r="W15" s="74">
        <v>4.7E-2</v>
      </c>
      <c r="X15" s="74">
        <v>1.5399999999999999E-3</v>
      </c>
      <c r="Y15" s="74">
        <v>0.14729999999999999</v>
      </c>
      <c r="Z15" s="74">
        <v>2.3E-3</v>
      </c>
      <c r="AA15" s="74">
        <v>3.3E-3</v>
      </c>
      <c r="AB15" s="74">
        <v>3.91</v>
      </c>
      <c r="AC15" s="74">
        <v>5.7999999999999996E-3</v>
      </c>
      <c r="AD15" s="74">
        <v>3.63</v>
      </c>
      <c r="AE15" s="74">
        <v>0.21360000000000001</v>
      </c>
      <c r="AF15" s="74">
        <v>9.7000000000000005E-4</v>
      </c>
      <c r="AG15" s="74">
        <v>1.8E-3</v>
      </c>
      <c r="AH15" s="74">
        <v>0.19769999999999999</v>
      </c>
      <c r="AI15" s="74" t="s">
        <v>313</v>
      </c>
      <c r="AJ15" s="74" t="s">
        <v>309</v>
      </c>
      <c r="AK15" s="74">
        <v>0.16400000000000001</v>
      </c>
    </row>
    <row r="16" spans="1:55" s="1" customFormat="1" x14ac:dyDescent="0.55000000000000004">
      <c r="A16" s="110" t="s">
        <v>185</v>
      </c>
      <c r="B16" s="7" t="s">
        <v>591</v>
      </c>
      <c r="C16" s="4" t="s">
        <v>127</v>
      </c>
      <c r="D16" s="4"/>
      <c r="E16" s="76">
        <v>66.3</v>
      </c>
      <c r="F16" s="74">
        <v>2.577</v>
      </c>
      <c r="G16" s="9">
        <v>188.1</v>
      </c>
      <c r="H16" s="76">
        <v>8.1000000000000003E-2</v>
      </c>
      <c r="I16" s="157">
        <v>0.18</v>
      </c>
      <c r="J16" s="74">
        <f t="shared" si="0"/>
        <v>7.2719999999999994</v>
      </c>
      <c r="K16" s="74">
        <v>7.2569999999999997</v>
      </c>
      <c r="L16" s="74" t="s">
        <v>307</v>
      </c>
      <c r="M16" s="9">
        <v>8.1199999999999992</v>
      </c>
      <c r="N16" s="9">
        <v>8.07</v>
      </c>
      <c r="O16" s="9">
        <v>92.66</v>
      </c>
      <c r="P16" s="74">
        <v>29.09</v>
      </c>
      <c r="Q16" s="8">
        <v>26.6</v>
      </c>
      <c r="R16" s="74">
        <v>7.3739999999999997</v>
      </c>
      <c r="S16" s="74">
        <v>2.92E-2</v>
      </c>
      <c r="T16" s="74">
        <v>0.37519999999999998</v>
      </c>
      <c r="U16" s="74">
        <v>9.5500000000000002E-2</v>
      </c>
      <c r="V16" s="74" t="s">
        <v>309</v>
      </c>
      <c r="W16" s="74">
        <v>5.2999999999999999E-2</v>
      </c>
      <c r="X16" s="74">
        <v>7.9900000000000006E-3</v>
      </c>
      <c r="Y16" s="74">
        <v>0.95469999999999999</v>
      </c>
      <c r="Z16" s="74">
        <v>9.1000000000000004E-3</v>
      </c>
      <c r="AA16" s="74">
        <v>1.2E-2</v>
      </c>
      <c r="AB16" s="74">
        <v>17.46</v>
      </c>
      <c r="AC16" s="74">
        <v>1.0699999999999999E-2</v>
      </c>
      <c r="AD16" s="74">
        <v>7.1349999999999998</v>
      </c>
      <c r="AE16" s="74">
        <v>0.97650000000000003</v>
      </c>
      <c r="AF16" s="74">
        <v>5.4900000000000001E-3</v>
      </c>
      <c r="AG16" s="74">
        <v>7.6E-3</v>
      </c>
      <c r="AH16" s="74">
        <v>0.66</v>
      </c>
      <c r="AI16" s="74">
        <v>9.1999999999999998E-3</v>
      </c>
      <c r="AJ16" s="74" t="s">
        <v>309</v>
      </c>
      <c r="AK16" s="74">
        <v>0.79200000000000004</v>
      </c>
    </row>
    <row r="17" spans="1:37" s="1" customFormat="1" x14ac:dyDescent="0.55000000000000004">
      <c r="A17" s="110" t="s">
        <v>186</v>
      </c>
      <c r="B17" s="7" t="s">
        <v>592</v>
      </c>
      <c r="C17" s="4" t="s">
        <v>134</v>
      </c>
      <c r="D17" s="4"/>
      <c r="E17" s="76">
        <v>96.9</v>
      </c>
      <c r="F17" s="74">
        <v>57.78</v>
      </c>
      <c r="G17" s="9">
        <v>945.1</v>
      </c>
      <c r="H17" s="76">
        <v>0.29699999999999999</v>
      </c>
      <c r="I17" s="157" t="s">
        <v>321</v>
      </c>
      <c r="J17" s="74">
        <f>0.009+0.015</f>
        <v>2.4E-2</v>
      </c>
      <c r="K17" s="74" t="s">
        <v>323</v>
      </c>
      <c r="L17" s="74" t="s">
        <v>307</v>
      </c>
      <c r="M17" s="9">
        <v>8.92</v>
      </c>
      <c r="N17" s="9">
        <v>8.35</v>
      </c>
      <c r="O17" s="9">
        <v>463.6</v>
      </c>
      <c r="P17" s="74">
        <v>288.2</v>
      </c>
      <c r="Q17" s="8">
        <v>29</v>
      </c>
      <c r="R17" s="74">
        <v>1.2E-2</v>
      </c>
      <c r="S17" s="74" t="s">
        <v>309</v>
      </c>
      <c r="T17" s="74">
        <v>5.0000000000000001E-4</v>
      </c>
      <c r="U17" s="74">
        <v>7.5700000000000003E-2</v>
      </c>
      <c r="V17" s="74" t="s">
        <v>309</v>
      </c>
      <c r="W17" s="74">
        <v>0.154</v>
      </c>
      <c r="X17" s="74" t="s">
        <v>310</v>
      </c>
      <c r="Y17" s="74">
        <v>5.9999999999999995E-4</v>
      </c>
      <c r="Z17" s="74" t="s">
        <v>309</v>
      </c>
      <c r="AA17" s="74" t="s">
        <v>311</v>
      </c>
      <c r="AB17" s="74">
        <v>4.4999999999999998E-2</v>
      </c>
      <c r="AC17" s="74">
        <v>3.1800000000000002E-2</v>
      </c>
      <c r="AD17" s="74">
        <v>23.67</v>
      </c>
      <c r="AE17" s="74">
        <v>7.0000000000000001E-3</v>
      </c>
      <c r="AF17" s="74" t="s">
        <v>312</v>
      </c>
      <c r="AG17" s="74" t="s">
        <v>309</v>
      </c>
      <c r="AH17" s="74" t="s">
        <v>309</v>
      </c>
      <c r="AI17" s="74" t="s">
        <v>313</v>
      </c>
      <c r="AJ17" s="74">
        <v>5.0000000000000001E-4</v>
      </c>
      <c r="AK17" s="74">
        <v>1.4E-2</v>
      </c>
    </row>
    <row r="18" spans="1:37" s="1" customFormat="1" ht="18.75" customHeight="1" x14ac:dyDescent="0.55000000000000004">
      <c r="A18" s="110" t="s">
        <v>187</v>
      </c>
      <c r="B18" s="7" t="s">
        <v>593</v>
      </c>
      <c r="C18" s="4" t="s">
        <v>112</v>
      </c>
      <c r="D18" s="4"/>
      <c r="E18" s="76">
        <v>70.099999999999994</v>
      </c>
      <c r="F18" s="74">
        <v>2.8290000000000002</v>
      </c>
      <c r="G18" s="9">
        <v>197.9</v>
      </c>
      <c r="H18" s="76">
        <v>0.115</v>
      </c>
      <c r="I18" s="157">
        <v>0.21</v>
      </c>
      <c r="J18" s="74">
        <f t="shared" si="0"/>
        <v>8.1340000000000003</v>
      </c>
      <c r="K18" s="74">
        <v>8.1189999999999998</v>
      </c>
      <c r="L18" s="74">
        <v>8.2000000000000003E-2</v>
      </c>
      <c r="M18" s="9">
        <v>7.85</v>
      </c>
      <c r="N18" s="9">
        <v>8.08</v>
      </c>
      <c r="O18" s="9">
        <v>97.45</v>
      </c>
      <c r="P18" s="74">
        <v>32.159999999999997</v>
      </c>
      <c r="Q18" s="8">
        <v>28</v>
      </c>
      <c r="R18" s="74">
        <v>8.0920000000000005</v>
      </c>
      <c r="S18" s="74">
        <v>3.3599999999999998E-2</v>
      </c>
      <c r="T18" s="74">
        <v>0.4345</v>
      </c>
      <c r="U18" s="74">
        <v>0.1045</v>
      </c>
      <c r="V18" s="74" t="s">
        <v>309</v>
      </c>
      <c r="W18" s="74">
        <v>6.2E-2</v>
      </c>
      <c r="X18" s="74">
        <v>9.5099999999999994E-3</v>
      </c>
      <c r="Y18" s="74">
        <v>1.0109999999999999</v>
      </c>
      <c r="Z18" s="74">
        <v>1.0200000000000001E-2</v>
      </c>
      <c r="AA18" s="74">
        <v>1.3599999999999999E-2</v>
      </c>
      <c r="AB18" s="74">
        <v>19.86</v>
      </c>
      <c r="AC18" s="74">
        <v>1.21E-2</v>
      </c>
      <c r="AD18" s="74">
        <v>7.8090000000000002</v>
      </c>
      <c r="AE18" s="74">
        <v>1.07</v>
      </c>
      <c r="AF18" s="74">
        <v>5.0600000000000003E-3</v>
      </c>
      <c r="AG18" s="74">
        <v>7.9000000000000008E-3</v>
      </c>
      <c r="AH18" s="74">
        <v>0.73360000000000003</v>
      </c>
      <c r="AI18" s="74">
        <v>1.0200000000000001E-2</v>
      </c>
      <c r="AJ18" s="74" t="s">
        <v>309</v>
      </c>
      <c r="AK18" s="74">
        <v>0.91300000000000003</v>
      </c>
    </row>
    <row r="19" spans="1:37" s="1" customFormat="1" x14ac:dyDescent="0.55000000000000004">
      <c r="A19" s="110" t="s">
        <v>189</v>
      </c>
      <c r="B19" s="7" t="s">
        <v>594</v>
      </c>
      <c r="C19" s="4" t="s">
        <v>80</v>
      </c>
      <c r="D19" s="4"/>
      <c r="E19" s="76">
        <v>65</v>
      </c>
      <c r="F19" s="74">
        <v>5.5469999999999997</v>
      </c>
      <c r="G19" s="9">
        <v>212.9</v>
      </c>
      <c r="H19" s="76">
        <v>0.10299999999999999</v>
      </c>
      <c r="I19" s="157">
        <v>0.15</v>
      </c>
      <c r="J19" s="74">
        <f t="shared" si="0"/>
        <v>6.718</v>
      </c>
      <c r="K19" s="74">
        <v>6.7030000000000003</v>
      </c>
      <c r="L19" s="74" t="s">
        <v>307</v>
      </c>
      <c r="M19" s="9">
        <v>8.08</v>
      </c>
      <c r="N19" s="9">
        <v>8.0500000000000007</v>
      </c>
      <c r="O19" s="9">
        <v>104.8</v>
      </c>
      <c r="P19" s="74">
        <v>34.590000000000003</v>
      </c>
      <c r="Q19" s="8">
        <v>27.3</v>
      </c>
      <c r="R19" s="74">
        <v>4.8460000000000001</v>
      </c>
      <c r="S19" s="74">
        <v>2.2800000000000001E-2</v>
      </c>
      <c r="T19" s="74">
        <v>0.25269999999999998</v>
      </c>
      <c r="U19" s="74">
        <v>7.1499999999999994E-2</v>
      </c>
      <c r="V19" s="74" t="s">
        <v>309</v>
      </c>
      <c r="W19" s="74">
        <v>5.8000000000000003E-2</v>
      </c>
      <c r="X19" s="74">
        <v>3.16E-3</v>
      </c>
      <c r="Y19" s="74">
        <v>0.37569999999999998</v>
      </c>
      <c r="Z19" s="74">
        <v>4.8999999999999998E-3</v>
      </c>
      <c r="AA19" s="74">
        <v>7.4999999999999997E-3</v>
      </c>
      <c r="AB19" s="74">
        <v>10.039999999999999</v>
      </c>
      <c r="AC19" s="74">
        <v>9.1000000000000004E-3</v>
      </c>
      <c r="AD19" s="74">
        <v>6.23</v>
      </c>
      <c r="AE19" s="74">
        <v>0.51470000000000005</v>
      </c>
      <c r="AF19" s="74">
        <v>3.62E-3</v>
      </c>
      <c r="AG19" s="74">
        <v>4.0000000000000001E-3</v>
      </c>
      <c r="AH19" s="74">
        <v>0.34860000000000002</v>
      </c>
      <c r="AI19" s="74" t="s">
        <v>313</v>
      </c>
      <c r="AJ19" s="74" t="s">
        <v>309</v>
      </c>
      <c r="AK19" s="74">
        <v>0.33</v>
      </c>
    </row>
    <row r="20" spans="1:37" s="1" customFormat="1" x14ac:dyDescent="0.55000000000000004">
      <c r="A20" s="110" t="s">
        <v>190</v>
      </c>
      <c r="B20" s="7" t="s">
        <v>595</v>
      </c>
      <c r="C20" s="4" t="s">
        <v>80</v>
      </c>
      <c r="D20" s="4"/>
      <c r="E20" s="76">
        <v>81.5</v>
      </c>
      <c r="F20" s="74">
        <v>94.13</v>
      </c>
      <c r="G20" s="9">
        <v>652.6</v>
      </c>
      <c r="H20" s="76">
        <v>0.1</v>
      </c>
      <c r="I20" s="157">
        <v>0.12</v>
      </c>
      <c r="J20" s="74">
        <f t="shared" si="0"/>
        <v>4.6139999999999999</v>
      </c>
      <c r="K20" s="74">
        <v>4.5990000000000002</v>
      </c>
      <c r="L20" s="74" t="s">
        <v>307</v>
      </c>
      <c r="M20" s="9">
        <v>7.6</v>
      </c>
      <c r="N20" s="9">
        <v>7.7</v>
      </c>
      <c r="O20" s="9">
        <v>320.3</v>
      </c>
      <c r="P20" s="74">
        <v>60.41</v>
      </c>
      <c r="Q20" s="8">
        <v>27.3</v>
      </c>
      <c r="R20" s="74">
        <v>3.9510000000000001</v>
      </c>
      <c r="S20" s="74">
        <v>2.07E-2</v>
      </c>
      <c r="T20" s="74">
        <v>0.16880000000000001</v>
      </c>
      <c r="U20" s="74">
        <v>6.8699999999999997E-2</v>
      </c>
      <c r="V20" s="74" t="s">
        <v>309</v>
      </c>
      <c r="W20" s="74">
        <v>0.108</v>
      </c>
      <c r="X20" s="74">
        <v>2.1900000000000001E-3</v>
      </c>
      <c r="Y20" s="74">
        <v>0.31419999999999998</v>
      </c>
      <c r="Z20" s="74">
        <v>4.3E-3</v>
      </c>
      <c r="AA20" s="74">
        <v>6.0000000000000001E-3</v>
      </c>
      <c r="AB20" s="74">
        <v>7.4219999999999997</v>
      </c>
      <c r="AC20" s="74">
        <v>9.2999999999999992E-3</v>
      </c>
      <c r="AD20" s="74">
        <v>13.05</v>
      </c>
      <c r="AE20" s="74">
        <v>0.47049999999999997</v>
      </c>
      <c r="AF20" s="74">
        <v>2.66E-3</v>
      </c>
      <c r="AG20" s="74">
        <v>2.8999999999999998E-3</v>
      </c>
      <c r="AH20" s="74">
        <v>0.27389999999999998</v>
      </c>
      <c r="AI20" s="74" t="s">
        <v>313</v>
      </c>
      <c r="AJ20" s="74">
        <v>2.9999999999999997E-4</v>
      </c>
      <c r="AK20" s="74">
        <v>0.25800000000000001</v>
      </c>
    </row>
    <row r="21" spans="1:37" s="1" customFormat="1" ht="21.75" customHeight="1" x14ac:dyDescent="0.55000000000000004">
      <c r="A21" s="110" t="s">
        <v>191</v>
      </c>
      <c r="B21" s="7" t="s">
        <v>596</v>
      </c>
      <c r="C21" s="4" t="s">
        <v>127</v>
      </c>
      <c r="D21" s="4"/>
      <c r="E21" s="76">
        <v>60</v>
      </c>
      <c r="F21" s="74">
        <v>2.6269999999999998</v>
      </c>
      <c r="G21" s="9">
        <v>199.3</v>
      </c>
      <c r="H21" s="76">
        <v>7.1999999999999995E-2</v>
      </c>
      <c r="I21" s="157">
        <v>0.23</v>
      </c>
      <c r="J21" s="74">
        <f t="shared" si="0"/>
        <v>5.4659999999999993</v>
      </c>
      <c r="K21" s="74">
        <v>5.4509999999999996</v>
      </c>
      <c r="L21" s="74" t="s">
        <v>307</v>
      </c>
      <c r="M21" s="9">
        <v>8.01</v>
      </c>
      <c r="N21" s="9">
        <v>7.89</v>
      </c>
      <c r="O21" s="9">
        <v>98.18</v>
      </c>
      <c r="P21" s="74">
        <v>33.770000000000003</v>
      </c>
      <c r="Q21" s="8">
        <v>27.8</v>
      </c>
      <c r="R21" s="74">
        <v>9.5129999999999999</v>
      </c>
      <c r="S21" s="74">
        <v>4.19E-2</v>
      </c>
      <c r="T21" s="74">
        <v>0.81830000000000003</v>
      </c>
      <c r="U21" s="74">
        <v>9.2399999999999996E-2</v>
      </c>
      <c r="V21" s="74" t="s">
        <v>309</v>
      </c>
      <c r="W21" s="74">
        <v>6.4000000000000001E-2</v>
      </c>
      <c r="X21" s="74">
        <v>1.026E-2</v>
      </c>
      <c r="Y21" s="74">
        <v>1.089</v>
      </c>
      <c r="Z21" s="74">
        <v>1.11E-2</v>
      </c>
      <c r="AA21" s="74">
        <v>1.6E-2</v>
      </c>
      <c r="AB21" s="74">
        <v>25.09</v>
      </c>
      <c r="AC21" s="74">
        <v>1.23E-2</v>
      </c>
      <c r="AD21" s="74">
        <v>8.4019999999999992</v>
      </c>
      <c r="AE21" s="74">
        <v>1.06</v>
      </c>
      <c r="AF21" s="74">
        <v>6.5300000000000002E-3</v>
      </c>
      <c r="AG21" s="74">
        <v>9.5999999999999992E-3</v>
      </c>
      <c r="AH21" s="74">
        <v>0.79930000000000001</v>
      </c>
      <c r="AI21" s="74" t="s">
        <v>313</v>
      </c>
      <c r="AJ21" s="74">
        <v>2.9999999999999997E-4</v>
      </c>
      <c r="AK21" s="74">
        <v>0.98699999999999999</v>
      </c>
    </row>
    <row r="22" spans="1:37" s="4" customFormat="1" x14ac:dyDescent="0.55000000000000004">
      <c r="A22" s="110" t="s">
        <v>193</v>
      </c>
      <c r="B22" s="7" t="s">
        <v>597</v>
      </c>
      <c r="C22" s="4" t="s">
        <v>80</v>
      </c>
      <c r="E22" s="76">
        <v>398.9</v>
      </c>
      <c r="F22" s="74">
        <v>2719</v>
      </c>
      <c r="G22" s="9">
        <v>9496.6</v>
      </c>
      <c r="H22" s="76">
        <v>1.9419999999999999</v>
      </c>
      <c r="I22" s="157">
        <v>0.24</v>
      </c>
      <c r="J22" s="74">
        <f t="shared" si="0"/>
        <v>2.3490000000000002</v>
      </c>
      <c r="K22" s="74">
        <v>2.3340000000000001</v>
      </c>
      <c r="L22" s="74" t="s">
        <v>307</v>
      </c>
      <c r="M22" s="9">
        <v>7.3</v>
      </c>
      <c r="N22" s="9">
        <v>7.82</v>
      </c>
      <c r="O22" s="9">
        <v>4636</v>
      </c>
      <c r="P22" s="74">
        <v>351.6</v>
      </c>
      <c r="Q22" s="8">
        <v>28.6</v>
      </c>
      <c r="R22" s="74">
        <v>0.54400000000000004</v>
      </c>
      <c r="S22" s="74">
        <v>2.2000000000000001E-3</v>
      </c>
      <c r="T22" s="74">
        <v>7.9600000000000004E-2</v>
      </c>
      <c r="U22" s="74">
        <v>0.17499999999999999</v>
      </c>
      <c r="V22" s="74" t="s">
        <v>309</v>
      </c>
      <c r="W22" s="74">
        <v>0.77300000000000002</v>
      </c>
      <c r="X22" s="74">
        <v>3.4000000000000002E-4</v>
      </c>
      <c r="Y22" s="74">
        <v>1.2999999999999999E-2</v>
      </c>
      <c r="Z22" s="74">
        <v>1.1000000000000001E-3</v>
      </c>
      <c r="AA22" s="74">
        <v>1.2999999999999999E-3</v>
      </c>
      <c r="AB22" s="74">
        <v>1.1890000000000001</v>
      </c>
      <c r="AC22" s="74">
        <v>1.06E-2</v>
      </c>
      <c r="AD22" s="74">
        <v>178.3</v>
      </c>
      <c r="AE22" s="74">
        <v>2.4940000000000002</v>
      </c>
      <c r="AF22" s="74" t="s">
        <v>312</v>
      </c>
      <c r="AG22" s="74">
        <v>1.1999999999999999E-3</v>
      </c>
      <c r="AH22" s="74">
        <v>1.12E-2</v>
      </c>
      <c r="AI22" s="74" t="s">
        <v>313</v>
      </c>
      <c r="AJ22" s="74">
        <v>6.9999999999999999E-4</v>
      </c>
      <c r="AK22" s="74">
        <v>2.5999999999999999E-2</v>
      </c>
    </row>
    <row r="23" spans="1:37" s="73" customFormat="1" ht="17.25" customHeight="1" x14ac:dyDescent="0.55000000000000004">
      <c r="A23" s="111" t="s">
        <v>194</v>
      </c>
      <c r="B23" s="42" t="s">
        <v>598</v>
      </c>
      <c r="C23" s="4" t="s">
        <v>80</v>
      </c>
      <c r="D23" s="43"/>
      <c r="E23" s="76">
        <v>102.2</v>
      </c>
      <c r="F23" s="74">
        <v>2016</v>
      </c>
      <c r="G23">
        <v>6993.01</v>
      </c>
      <c r="H23" s="76">
        <v>0.10100000000000001</v>
      </c>
      <c r="I23" s="157">
        <v>0.12</v>
      </c>
      <c r="J23" s="74">
        <f t="shared" si="0"/>
        <v>4.1339999999999995</v>
      </c>
      <c r="K23" s="74">
        <v>4.1189999999999998</v>
      </c>
      <c r="L23" s="74" t="s">
        <v>307</v>
      </c>
      <c r="M23" s="49">
        <v>6.34</v>
      </c>
      <c r="N23" s="49">
        <v>7.57</v>
      </c>
      <c r="O23" s="49">
        <v>3496</v>
      </c>
      <c r="P23" s="74">
        <v>334.3</v>
      </c>
      <c r="Q23" s="48">
        <v>29.1</v>
      </c>
      <c r="R23" s="74">
        <v>0.76400000000000001</v>
      </c>
      <c r="S23" s="74">
        <v>1.5299999999999999E-2</v>
      </c>
      <c r="T23" s="74">
        <v>5.6000000000000001E-2</v>
      </c>
      <c r="U23" s="74">
        <v>5.1400000000000001E-2</v>
      </c>
      <c r="V23" s="74" t="s">
        <v>309</v>
      </c>
      <c r="W23" s="74">
        <v>0.63300000000000001</v>
      </c>
      <c r="X23" s="74">
        <v>5.5999999999999995E-4</v>
      </c>
      <c r="Y23" s="74">
        <v>3.9300000000000002E-2</v>
      </c>
      <c r="Z23" s="74">
        <v>1.9E-3</v>
      </c>
      <c r="AA23" s="74">
        <v>1.2999999999999999E-3</v>
      </c>
      <c r="AB23" s="74">
        <v>1.3939999999999999</v>
      </c>
      <c r="AC23" s="74">
        <v>2.1899999999999999E-2</v>
      </c>
      <c r="AD23" s="74">
        <v>141.69999999999999</v>
      </c>
      <c r="AE23" s="74">
        <v>0.26169999999999999</v>
      </c>
      <c r="AF23" s="74" t="s">
        <v>312</v>
      </c>
      <c r="AG23" s="74">
        <v>5.9999999999999995E-4</v>
      </c>
      <c r="AH23" s="74">
        <v>4.7E-2</v>
      </c>
      <c r="AI23" s="74" t="s">
        <v>313</v>
      </c>
      <c r="AJ23" s="74">
        <v>5.0000000000000001E-4</v>
      </c>
      <c r="AK23" s="74">
        <v>5.0999999999999997E-2</v>
      </c>
    </row>
  </sheetData>
  <pageMargins left="0.23622047244094491" right="0.23622047244094491" top="0.35433070866141736" bottom="0.35433070866141736" header="0.31496062992125984" footer="0.31496062992125984"/>
  <pageSetup paperSize="9" scale="10" fitToHeight="0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3667-5ECA-4F0D-8D92-09B26E8EFD22}">
  <dimension ref="A1:J15"/>
  <sheetViews>
    <sheetView zoomScale="73" zoomScaleNormal="73" workbookViewId="0">
      <selection sqref="A1:B15"/>
    </sheetView>
  </sheetViews>
  <sheetFormatPr baseColWidth="10" defaultRowHeight="14.4" x14ac:dyDescent="0.55000000000000004"/>
  <sheetData>
    <row r="1" spans="1:10" ht="43.2" x14ac:dyDescent="0.55000000000000004">
      <c r="A1" s="186" t="s">
        <v>521</v>
      </c>
      <c r="B1" s="187" t="s">
        <v>29</v>
      </c>
      <c r="C1" s="196" t="s">
        <v>198</v>
      </c>
      <c r="D1" s="197" t="s">
        <v>601</v>
      </c>
      <c r="E1" s="194" t="s">
        <v>215</v>
      </c>
      <c r="F1" s="194" t="s">
        <v>222</v>
      </c>
      <c r="G1" s="194" t="s">
        <v>227</v>
      </c>
      <c r="H1" s="198" t="s">
        <v>668</v>
      </c>
      <c r="I1" s="198" t="s">
        <v>669</v>
      </c>
      <c r="J1" s="200" t="s">
        <v>201</v>
      </c>
    </row>
    <row r="2" spans="1:10" x14ac:dyDescent="0.55000000000000004">
      <c r="A2" s="188" t="s">
        <v>585</v>
      </c>
      <c r="B2" s="189">
        <v>219.8</v>
      </c>
      <c r="C2" s="190">
        <v>13.2</v>
      </c>
      <c r="D2" s="191">
        <v>76</v>
      </c>
      <c r="E2" s="195">
        <v>29.99</v>
      </c>
      <c r="F2" s="195">
        <v>2.02</v>
      </c>
      <c r="G2" s="195">
        <v>17.96</v>
      </c>
      <c r="H2" s="185">
        <f>(C2/(C2+D2))</f>
        <v>0.14798206278026904</v>
      </c>
      <c r="I2" s="199">
        <f>(G2+F2)/(G2+F2+E2)</f>
        <v>0.39983990394236546</v>
      </c>
      <c r="J2" s="201">
        <v>54.61</v>
      </c>
    </row>
    <row r="3" spans="1:10" x14ac:dyDescent="0.55000000000000004">
      <c r="A3" s="188" t="s">
        <v>586</v>
      </c>
      <c r="B3" s="189">
        <v>148.6</v>
      </c>
      <c r="C3" s="190">
        <v>11.71</v>
      </c>
      <c r="D3" s="191">
        <v>81</v>
      </c>
      <c r="E3" s="195">
        <v>29.81</v>
      </c>
      <c r="F3" s="195">
        <v>1.61</v>
      </c>
      <c r="G3" s="195">
        <v>15.07</v>
      </c>
      <c r="H3" s="185">
        <f t="shared" ref="H3:H15" si="0">(C3/(C3+D3))</f>
        <v>0.12630784165677919</v>
      </c>
      <c r="I3" s="199">
        <f t="shared" ref="I3:I15" si="1">(G3+F3)/(G3+F3+E3)</f>
        <v>0.3587868358786836</v>
      </c>
      <c r="J3" s="201">
        <v>52.58</v>
      </c>
    </row>
    <row r="4" spans="1:10" x14ac:dyDescent="0.55000000000000004">
      <c r="A4" s="188" t="s">
        <v>587</v>
      </c>
      <c r="B4" s="189">
        <v>718.8</v>
      </c>
      <c r="C4" s="190">
        <v>178.5</v>
      </c>
      <c r="D4" s="191">
        <v>294.2</v>
      </c>
      <c r="E4" s="195">
        <v>76.680000000000007</v>
      </c>
      <c r="F4" s="195">
        <v>1.91</v>
      </c>
      <c r="G4" s="195">
        <v>164.3</v>
      </c>
      <c r="H4" s="185">
        <f t="shared" si="0"/>
        <v>0.3776179394965094</v>
      </c>
      <c r="I4" s="199">
        <f t="shared" si="1"/>
        <v>0.68430153567458518</v>
      </c>
      <c r="J4" s="201">
        <v>216.8</v>
      </c>
    </row>
    <row r="5" spans="1:10" x14ac:dyDescent="0.55000000000000004">
      <c r="A5" s="188" t="s">
        <v>588</v>
      </c>
      <c r="B5" s="189">
        <v>203.6</v>
      </c>
      <c r="C5" s="190">
        <v>32.299999999999997</v>
      </c>
      <c r="D5" s="191">
        <v>141.69999999999999</v>
      </c>
      <c r="E5" s="195">
        <v>18.350000000000001</v>
      </c>
      <c r="F5" s="195">
        <v>2.2000000000000002</v>
      </c>
      <c r="G5" s="195">
        <v>43.21</v>
      </c>
      <c r="H5" s="185">
        <f t="shared" si="0"/>
        <v>0.18563218390804595</v>
      </c>
      <c r="I5" s="199">
        <f t="shared" si="1"/>
        <v>0.71220200752823082</v>
      </c>
      <c r="J5" s="201">
        <v>26.6</v>
      </c>
    </row>
    <row r="6" spans="1:10" x14ac:dyDescent="0.55000000000000004">
      <c r="A6" s="188" t="s">
        <v>589</v>
      </c>
      <c r="B6" s="189">
        <v>97.42</v>
      </c>
      <c r="C6" s="190">
        <v>3.3</v>
      </c>
      <c r="D6" s="191">
        <v>61.1</v>
      </c>
      <c r="E6" s="195">
        <v>19.600000000000001</v>
      </c>
      <c r="F6" s="195">
        <v>1.59</v>
      </c>
      <c r="G6" s="195">
        <v>11.47</v>
      </c>
      <c r="H6" s="185">
        <f t="shared" si="0"/>
        <v>5.1242236024844713E-2</v>
      </c>
      <c r="I6" s="199">
        <f t="shared" si="1"/>
        <v>0.39987752602571952</v>
      </c>
      <c r="J6" s="201">
        <v>30.97</v>
      </c>
    </row>
    <row r="7" spans="1:10" x14ac:dyDescent="0.55000000000000004">
      <c r="A7" s="188" t="s">
        <v>590</v>
      </c>
      <c r="B7" s="189">
        <v>83.83</v>
      </c>
      <c r="C7" s="190">
        <v>3.3769999999999998</v>
      </c>
      <c r="D7" s="191">
        <v>66.599999999999994</v>
      </c>
      <c r="E7" s="195">
        <v>16.54</v>
      </c>
      <c r="F7" s="195">
        <v>1.31</v>
      </c>
      <c r="G7" s="195">
        <v>7.96</v>
      </c>
      <c r="H7" s="185">
        <f t="shared" si="0"/>
        <v>4.8258713577318264E-2</v>
      </c>
      <c r="I7" s="199">
        <f t="shared" si="1"/>
        <v>0.35916311507167764</v>
      </c>
      <c r="J7" s="201">
        <v>22.42</v>
      </c>
    </row>
    <row r="8" spans="1:10" x14ac:dyDescent="0.55000000000000004">
      <c r="A8" s="188" t="s">
        <v>591</v>
      </c>
      <c r="B8" s="189">
        <v>92.66</v>
      </c>
      <c r="C8" s="190">
        <v>2.577</v>
      </c>
      <c r="D8" s="191">
        <v>66.3</v>
      </c>
      <c r="E8" s="195">
        <v>17.64</v>
      </c>
      <c r="F8" s="195">
        <v>1.27</v>
      </c>
      <c r="G8" s="195">
        <v>10.92</v>
      </c>
      <c r="H8" s="185">
        <f t="shared" si="0"/>
        <v>3.741452153839453E-2</v>
      </c>
      <c r="I8" s="199">
        <f t="shared" si="1"/>
        <v>0.40864901106268858</v>
      </c>
      <c r="J8" s="201">
        <v>29.09</v>
      </c>
    </row>
    <row r="9" spans="1:10" x14ac:dyDescent="0.55000000000000004">
      <c r="A9" s="188" t="s">
        <v>592</v>
      </c>
      <c r="B9" s="189">
        <v>463.6</v>
      </c>
      <c r="C9" s="190">
        <v>57.78</v>
      </c>
      <c r="D9" s="191">
        <v>96.9</v>
      </c>
      <c r="E9" s="195">
        <v>72.239999999999995</v>
      </c>
      <c r="F9" s="195">
        <v>2.0299999999999998</v>
      </c>
      <c r="G9" s="195">
        <v>75.819999999999993</v>
      </c>
      <c r="H9" s="185">
        <f t="shared" si="0"/>
        <v>0.37354538401861909</v>
      </c>
      <c r="I9" s="199">
        <f t="shared" si="1"/>
        <v>0.51868878672796326</v>
      </c>
      <c r="J9" s="201">
        <v>288.2</v>
      </c>
    </row>
    <row r="10" spans="1:10" x14ac:dyDescent="0.55000000000000004">
      <c r="A10" s="188" t="s">
        <v>593</v>
      </c>
      <c r="B10" s="189">
        <v>97.45</v>
      </c>
      <c r="C10" s="190">
        <v>2.8290000000000002</v>
      </c>
      <c r="D10" s="191">
        <v>70.099999999999994</v>
      </c>
      <c r="E10" s="195">
        <v>19.36</v>
      </c>
      <c r="F10" s="195">
        <v>1.44</v>
      </c>
      <c r="G10" s="195">
        <v>11.51</v>
      </c>
      <c r="H10" s="185">
        <f t="shared" si="0"/>
        <v>3.879115303925737E-2</v>
      </c>
      <c r="I10" s="199">
        <f t="shared" si="1"/>
        <v>0.40080470442587429</v>
      </c>
      <c r="J10" s="201">
        <v>32.159999999999997</v>
      </c>
    </row>
    <row r="11" spans="1:10" x14ac:dyDescent="0.55000000000000004">
      <c r="A11" s="188" t="s">
        <v>594</v>
      </c>
      <c r="B11" s="189">
        <v>104.8</v>
      </c>
      <c r="C11" s="190">
        <v>5.5469999999999997</v>
      </c>
      <c r="D11" s="191">
        <v>65</v>
      </c>
      <c r="E11" s="195">
        <v>20.88</v>
      </c>
      <c r="F11" s="195">
        <v>1.53</v>
      </c>
      <c r="G11" s="195">
        <v>12.78</v>
      </c>
      <c r="H11" s="185">
        <f t="shared" si="0"/>
        <v>7.8628432109090388E-2</v>
      </c>
      <c r="I11" s="199">
        <f t="shared" si="1"/>
        <v>0.40664961636828645</v>
      </c>
      <c r="J11" s="201">
        <v>34.590000000000003</v>
      </c>
    </row>
    <row r="12" spans="1:10" x14ac:dyDescent="0.55000000000000004">
      <c r="A12" s="188" t="s">
        <v>595</v>
      </c>
      <c r="B12" s="189">
        <v>320.3</v>
      </c>
      <c r="C12" s="190">
        <v>94.13</v>
      </c>
      <c r="D12" s="191">
        <v>81.5</v>
      </c>
      <c r="E12" s="195">
        <v>44.28</v>
      </c>
      <c r="F12" s="195">
        <v>1.95</v>
      </c>
      <c r="G12" s="195">
        <v>57.76</v>
      </c>
      <c r="H12" s="185">
        <f t="shared" si="0"/>
        <v>0.53595627170756699</v>
      </c>
      <c r="I12" s="199">
        <f t="shared" si="1"/>
        <v>0.57418982594480239</v>
      </c>
      <c r="J12" s="201">
        <v>60.41</v>
      </c>
    </row>
    <row r="13" spans="1:10" x14ac:dyDescent="0.55000000000000004">
      <c r="A13" s="188" t="s">
        <v>596</v>
      </c>
      <c r="B13" s="189">
        <v>98.18</v>
      </c>
      <c r="C13" s="190">
        <v>2.6269999999999998</v>
      </c>
      <c r="D13" s="191">
        <v>60</v>
      </c>
      <c r="E13" s="195">
        <v>19.32</v>
      </c>
      <c r="F13" s="195">
        <v>1.65</v>
      </c>
      <c r="G13" s="195">
        <v>12.65</v>
      </c>
      <c r="H13" s="185">
        <f t="shared" si="0"/>
        <v>4.1946764175195994E-2</v>
      </c>
      <c r="I13" s="199">
        <f t="shared" si="1"/>
        <v>0.42534205829863175</v>
      </c>
      <c r="J13" s="201">
        <v>33.770000000000003</v>
      </c>
    </row>
    <row r="14" spans="1:10" x14ac:dyDescent="0.55000000000000004">
      <c r="A14" s="188" t="s">
        <v>597</v>
      </c>
      <c r="B14" s="189">
        <v>4636</v>
      </c>
      <c r="C14" s="190">
        <v>2719</v>
      </c>
      <c r="D14" s="191">
        <v>398.9</v>
      </c>
      <c r="E14" s="195">
        <v>124.9</v>
      </c>
      <c r="F14" s="195">
        <v>45.04</v>
      </c>
      <c r="G14" s="195">
        <v>1315</v>
      </c>
      <c r="H14" s="185">
        <f t="shared" si="0"/>
        <v>0.87206132332659803</v>
      </c>
      <c r="I14" s="199">
        <f t="shared" si="1"/>
        <v>0.91588885746225435</v>
      </c>
      <c r="J14" s="201">
        <v>351.6</v>
      </c>
    </row>
    <row r="15" spans="1:10" x14ac:dyDescent="0.55000000000000004">
      <c r="A15" s="192" t="s">
        <v>598</v>
      </c>
      <c r="B15" s="193">
        <v>3496</v>
      </c>
      <c r="C15" s="190">
        <v>2016</v>
      </c>
      <c r="D15" s="191">
        <v>102.2</v>
      </c>
      <c r="E15" s="195">
        <v>72.11</v>
      </c>
      <c r="F15" s="195">
        <v>42</v>
      </c>
      <c r="G15" s="195">
        <v>1100</v>
      </c>
      <c r="H15" s="185">
        <f t="shared" si="0"/>
        <v>0.95175148711169866</v>
      </c>
      <c r="I15" s="199">
        <f t="shared" si="1"/>
        <v>0.94060669955770082</v>
      </c>
      <c r="J15" s="202">
        <v>334.3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FB756-997E-4A93-83AA-31E3CF4102F6}">
  <dimension ref="A1:J15"/>
  <sheetViews>
    <sheetView zoomScale="73" zoomScaleNormal="73" workbookViewId="0">
      <selection activeCell="F17" sqref="F17"/>
    </sheetView>
  </sheetViews>
  <sheetFormatPr baseColWidth="10" defaultRowHeight="14.4" x14ac:dyDescent="0.55000000000000004"/>
  <sheetData>
    <row r="1" spans="1:10" ht="43.2" x14ac:dyDescent="0.55000000000000004">
      <c r="A1" s="186" t="s">
        <v>521</v>
      </c>
      <c r="B1" s="187" t="s">
        <v>29</v>
      </c>
      <c r="C1" s="196" t="s">
        <v>198</v>
      </c>
      <c r="D1" s="194" t="s">
        <v>215</v>
      </c>
      <c r="E1" s="197" t="s">
        <v>601</v>
      </c>
      <c r="F1" s="194" t="s">
        <v>222</v>
      </c>
      <c r="G1" s="194" t="s">
        <v>227</v>
      </c>
      <c r="H1" s="198" t="s">
        <v>668</v>
      </c>
      <c r="I1" s="198" t="s">
        <v>669</v>
      </c>
      <c r="J1" s="200" t="s">
        <v>201</v>
      </c>
    </row>
    <row r="2" spans="1:10" x14ac:dyDescent="0.55000000000000004">
      <c r="A2" s="188" t="s">
        <v>585</v>
      </c>
      <c r="B2" s="189">
        <v>219.8</v>
      </c>
      <c r="C2" s="190">
        <v>13.2</v>
      </c>
      <c r="D2" s="195">
        <v>29.99</v>
      </c>
      <c r="E2" s="191">
        <v>76</v>
      </c>
      <c r="F2" s="195">
        <v>2.02</v>
      </c>
      <c r="G2" s="195">
        <v>17.96</v>
      </c>
      <c r="H2" s="185">
        <f t="shared" ref="H2:H15" si="0">(C2/(C2+E2))</f>
        <v>0.14798206278026904</v>
      </c>
      <c r="I2" s="199">
        <f>(G2+F2)/(G2+F2+D2)</f>
        <v>0.39983990394236546</v>
      </c>
      <c r="J2" s="201">
        <v>54.61</v>
      </c>
    </row>
    <row r="3" spans="1:10" x14ac:dyDescent="0.55000000000000004">
      <c r="A3" s="188" t="s">
        <v>586</v>
      </c>
      <c r="B3" s="189">
        <v>148.6</v>
      </c>
      <c r="C3" s="190">
        <v>11.71</v>
      </c>
      <c r="D3" s="195">
        <v>29.81</v>
      </c>
      <c r="E3" s="191">
        <v>81</v>
      </c>
      <c r="F3" s="195">
        <v>1.61</v>
      </c>
      <c r="G3" s="195">
        <v>15.07</v>
      </c>
      <c r="H3" s="185">
        <f t="shared" si="0"/>
        <v>0.12630784165677919</v>
      </c>
      <c r="I3" s="199">
        <f t="shared" ref="I3:I15" si="1">(G3+F3)/(G3+F3+D3)</f>
        <v>0.3587868358786836</v>
      </c>
      <c r="J3" s="201">
        <v>52.58</v>
      </c>
    </row>
    <row r="4" spans="1:10" x14ac:dyDescent="0.55000000000000004">
      <c r="A4" s="188" t="s">
        <v>587</v>
      </c>
      <c r="B4" s="189">
        <v>718.8</v>
      </c>
      <c r="C4" s="190">
        <v>178.5</v>
      </c>
      <c r="D4" s="195">
        <v>76.680000000000007</v>
      </c>
      <c r="E4" s="191">
        <v>294.2</v>
      </c>
      <c r="F4" s="195">
        <v>1.91</v>
      </c>
      <c r="G4" s="195">
        <v>164.3</v>
      </c>
      <c r="H4" s="185">
        <f t="shared" si="0"/>
        <v>0.3776179394965094</v>
      </c>
      <c r="I4" s="199">
        <f t="shared" si="1"/>
        <v>0.68430153567458518</v>
      </c>
      <c r="J4" s="201">
        <v>216.8</v>
      </c>
    </row>
    <row r="5" spans="1:10" x14ac:dyDescent="0.55000000000000004">
      <c r="A5" s="188" t="s">
        <v>588</v>
      </c>
      <c r="B5" s="189">
        <v>203.6</v>
      </c>
      <c r="C5" s="190">
        <v>32.299999999999997</v>
      </c>
      <c r="D5" s="195">
        <v>18.350000000000001</v>
      </c>
      <c r="E5" s="191">
        <v>141.69999999999999</v>
      </c>
      <c r="F5" s="195">
        <v>2.2000000000000002</v>
      </c>
      <c r="G5" s="195">
        <v>43.21</v>
      </c>
      <c r="H5" s="185">
        <f t="shared" si="0"/>
        <v>0.18563218390804595</v>
      </c>
      <c r="I5" s="199">
        <f t="shared" si="1"/>
        <v>0.71220200752823082</v>
      </c>
      <c r="J5" s="201">
        <v>26.6</v>
      </c>
    </row>
    <row r="6" spans="1:10" x14ac:dyDescent="0.55000000000000004">
      <c r="A6" s="188" t="s">
        <v>589</v>
      </c>
      <c r="B6" s="189">
        <v>97.42</v>
      </c>
      <c r="C6" s="190">
        <v>3.3</v>
      </c>
      <c r="D6" s="195">
        <v>19.600000000000001</v>
      </c>
      <c r="E6" s="191">
        <v>61.1</v>
      </c>
      <c r="F6" s="195">
        <v>1.59</v>
      </c>
      <c r="G6" s="195">
        <v>11.47</v>
      </c>
      <c r="H6" s="185">
        <f t="shared" si="0"/>
        <v>5.1242236024844713E-2</v>
      </c>
      <c r="I6" s="199">
        <f t="shared" si="1"/>
        <v>0.39987752602571952</v>
      </c>
      <c r="J6" s="201">
        <v>30.97</v>
      </c>
    </row>
    <row r="7" spans="1:10" x14ac:dyDescent="0.55000000000000004">
      <c r="A7" s="188" t="s">
        <v>590</v>
      </c>
      <c r="B7" s="189">
        <v>83.83</v>
      </c>
      <c r="C7" s="190">
        <v>3.3769999999999998</v>
      </c>
      <c r="D7" s="195">
        <v>16.54</v>
      </c>
      <c r="E7" s="191">
        <v>66.599999999999994</v>
      </c>
      <c r="F7" s="195">
        <v>1.31</v>
      </c>
      <c r="G7" s="195">
        <v>7.96</v>
      </c>
      <c r="H7" s="185">
        <f t="shared" si="0"/>
        <v>4.8258713577318264E-2</v>
      </c>
      <c r="I7" s="199">
        <f t="shared" si="1"/>
        <v>0.35916311507167764</v>
      </c>
      <c r="J7" s="201">
        <v>22.42</v>
      </c>
    </row>
    <row r="8" spans="1:10" x14ac:dyDescent="0.55000000000000004">
      <c r="A8" s="188" t="s">
        <v>591</v>
      </c>
      <c r="B8" s="189">
        <v>92.66</v>
      </c>
      <c r="C8" s="190">
        <v>2.577</v>
      </c>
      <c r="D8" s="195">
        <v>17.64</v>
      </c>
      <c r="E8" s="191">
        <v>66.3</v>
      </c>
      <c r="F8" s="195">
        <v>1.27</v>
      </c>
      <c r="G8" s="195">
        <v>10.92</v>
      </c>
      <c r="H8" s="185">
        <f t="shared" si="0"/>
        <v>3.741452153839453E-2</v>
      </c>
      <c r="I8" s="199">
        <f t="shared" si="1"/>
        <v>0.40864901106268858</v>
      </c>
      <c r="J8" s="201">
        <v>29.09</v>
      </c>
    </row>
    <row r="9" spans="1:10" x14ac:dyDescent="0.55000000000000004">
      <c r="A9" s="188" t="s">
        <v>592</v>
      </c>
      <c r="B9" s="189">
        <v>463.6</v>
      </c>
      <c r="C9" s="190">
        <v>57.78</v>
      </c>
      <c r="D9" s="195">
        <v>72.239999999999995</v>
      </c>
      <c r="E9" s="191">
        <v>96.9</v>
      </c>
      <c r="F9" s="195">
        <v>2.0299999999999998</v>
      </c>
      <c r="G9" s="195">
        <v>75.819999999999993</v>
      </c>
      <c r="H9" s="185">
        <f t="shared" si="0"/>
        <v>0.37354538401861909</v>
      </c>
      <c r="I9" s="199">
        <f t="shared" si="1"/>
        <v>0.51868878672796326</v>
      </c>
      <c r="J9" s="201">
        <v>288.2</v>
      </c>
    </row>
    <row r="10" spans="1:10" x14ac:dyDescent="0.55000000000000004">
      <c r="A10" s="188" t="s">
        <v>593</v>
      </c>
      <c r="B10" s="189">
        <v>97.45</v>
      </c>
      <c r="C10" s="190">
        <v>2.8290000000000002</v>
      </c>
      <c r="D10" s="195">
        <v>19.36</v>
      </c>
      <c r="E10" s="191">
        <v>70.099999999999994</v>
      </c>
      <c r="F10" s="195">
        <v>1.44</v>
      </c>
      <c r="G10" s="195">
        <v>11.51</v>
      </c>
      <c r="H10" s="185">
        <f t="shared" si="0"/>
        <v>3.879115303925737E-2</v>
      </c>
      <c r="I10" s="199">
        <f t="shared" si="1"/>
        <v>0.40080470442587429</v>
      </c>
      <c r="J10" s="201">
        <v>32.159999999999997</v>
      </c>
    </row>
    <row r="11" spans="1:10" x14ac:dyDescent="0.55000000000000004">
      <c r="A11" s="188" t="s">
        <v>594</v>
      </c>
      <c r="B11" s="189">
        <v>104.8</v>
      </c>
      <c r="C11" s="190">
        <v>5.5469999999999997</v>
      </c>
      <c r="D11" s="195">
        <v>20.88</v>
      </c>
      <c r="E11" s="191">
        <v>65</v>
      </c>
      <c r="F11" s="195">
        <v>1.53</v>
      </c>
      <c r="G11" s="195">
        <v>12.78</v>
      </c>
      <c r="H11" s="185">
        <f t="shared" si="0"/>
        <v>7.8628432109090388E-2</v>
      </c>
      <c r="I11" s="199">
        <f t="shared" si="1"/>
        <v>0.40664961636828645</v>
      </c>
      <c r="J11" s="201">
        <v>34.590000000000003</v>
      </c>
    </row>
    <row r="12" spans="1:10" x14ac:dyDescent="0.55000000000000004">
      <c r="A12" s="188" t="s">
        <v>595</v>
      </c>
      <c r="B12" s="189">
        <v>320.3</v>
      </c>
      <c r="C12" s="190">
        <v>94.13</v>
      </c>
      <c r="D12" s="195">
        <v>44.28</v>
      </c>
      <c r="E12" s="191">
        <v>81.5</v>
      </c>
      <c r="F12" s="195">
        <v>1.95</v>
      </c>
      <c r="G12" s="195">
        <v>57.76</v>
      </c>
      <c r="H12" s="185">
        <f t="shared" si="0"/>
        <v>0.53595627170756699</v>
      </c>
      <c r="I12" s="199">
        <f t="shared" si="1"/>
        <v>0.57418982594480239</v>
      </c>
      <c r="J12" s="201">
        <v>60.41</v>
      </c>
    </row>
    <row r="13" spans="1:10" x14ac:dyDescent="0.55000000000000004">
      <c r="A13" s="188" t="s">
        <v>596</v>
      </c>
      <c r="B13" s="189">
        <v>98.18</v>
      </c>
      <c r="C13" s="190">
        <v>2.6269999999999998</v>
      </c>
      <c r="D13" s="195">
        <v>19.32</v>
      </c>
      <c r="E13" s="191">
        <v>60</v>
      </c>
      <c r="F13" s="195">
        <v>1.65</v>
      </c>
      <c r="G13" s="195">
        <v>12.65</v>
      </c>
      <c r="H13" s="185">
        <f t="shared" si="0"/>
        <v>4.1946764175195994E-2</v>
      </c>
      <c r="I13" s="199">
        <f t="shared" si="1"/>
        <v>0.42534205829863175</v>
      </c>
      <c r="J13" s="201">
        <v>33.770000000000003</v>
      </c>
    </row>
    <row r="14" spans="1:10" x14ac:dyDescent="0.55000000000000004">
      <c r="A14" s="188" t="s">
        <v>597</v>
      </c>
      <c r="B14" s="189">
        <v>4636</v>
      </c>
      <c r="C14" s="190">
        <v>2719</v>
      </c>
      <c r="D14" s="195">
        <v>124.9</v>
      </c>
      <c r="E14" s="191">
        <v>398.9</v>
      </c>
      <c r="F14" s="195">
        <v>45.04</v>
      </c>
      <c r="G14" s="195">
        <v>1315</v>
      </c>
      <c r="H14" s="185">
        <f t="shared" si="0"/>
        <v>0.87206132332659803</v>
      </c>
      <c r="I14" s="199">
        <f t="shared" si="1"/>
        <v>0.91588885746225435</v>
      </c>
      <c r="J14" s="201">
        <v>351.6</v>
      </c>
    </row>
    <row r="15" spans="1:10" x14ac:dyDescent="0.55000000000000004">
      <c r="A15" s="192" t="s">
        <v>598</v>
      </c>
      <c r="B15" s="193">
        <v>3496</v>
      </c>
      <c r="C15" s="190">
        <v>2016</v>
      </c>
      <c r="D15" s="195">
        <v>72.11</v>
      </c>
      <c r="E15" s="191">
        <v>102.2</v>
      </c>
      <c r="F15" s="195">
        <v>42</v>
      </c>
      <c r="G15" s="195">
        <v>1100</v>
      </c>
      <c r="H15" s="185">
        <f t="shared" si="0"/>
        <v>0.95175148711169866</v>
      </c>
      <c r="I15" s="199">
        <f t="shared" si="1"/>
        <v>0.94060669955770082</v>
      </c>
      <c r="J15" s="202">
        <v>334.3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BD_Inv_Estiaje_2019 _COMPLETA</vt:lpstr>
      <vt:lpstr>COMPLETA</vt:lpstr>
      <vt:lpstr>BD_Inv_Estiaje_2019 </vt:lpstr>
      <vt:lpstr>BD_Resultados</vt:lpstr>
      <vt:lpstr>ECA TUMBES</vt:lpstr>
      <vt:lpstr>ECA TOTAL</vt:lpstr>
      <vt:lpstr>ECA FILTRADO</vt:lpstr>
      <vt:lpstr>GIBSS</vt:lpstr>
      <vt:lpstr>IONES</vt:lpstr>
      <vt:lpstr>plantilla</vt:lpstr>
      <vt:lpstr>plantilla (2)</vt:lpstr>
      <vt:lpstr>AL</vt:lpstr>
      <vt:lpstr>Sb</vt:lpstr>
      <vt:lpstr>Sr</vt:lpstr>
      <vt:lpstr>Cd</vt:lpstr>
      <vt:lpstr>Cu</vt:lpstr>
      <vt:lpstr>Fe</vt:lpstr>
      <vt:lpstr>Mn</vt:lpstr>
      <vt:lpstr>Hg</vt:lpstr>
      <vt:lpstr>Pb</vt:lpstr>
      <vt:lpstr>HQ PLANTILLA</vt:lpstr>
      <vt:lpstr>HQ A1</vt:lpstr>
      <vt:lpstr>HQ D1</vt:lpstr>
      <vt:lpstr>HQ D2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autonomodgar37</dc:creator>
  <cp:lastModifiedBy>user</cp:lastModifiedBy>
  <cp:lastPrinted>2019-09-04T00:45:32Z</cp:lastPrinted>
  <dcterms:created xsi:type="dcterms:W3CDTF">2019-05-20T17:27:54Z</dcterms:created>
  <dcterms:modified xsi:type="dcterms:W3CDTF">2020-06-16T02:02:03Z</dcterms:modified>
</cp:coreProperties>
</file>