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zi\Documents\"/>
    </mc:Choice>
  </mc:AlternateContent>
  <bookViews>
    <workbookView xWindow="0" yWindow="0" windowWidth="14380" windowHeight="4100" activeTab="2"/>
  </bookViews>
  <sheets>
    <sheet name="Receipt" sheetId="1" r:id="rId1"/>
    <sheet name="Payment" sheetId="2" r:id="rId2"/>
    <sheet name="Daybook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 s="1"/>
  <c r="F10" i="2"/>
  <c r="E10" i="2" s="1"/>
  <c r="F10" i="1"/>
  <c r="E10" i="1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9" i="3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F22" i="3"/>
  <c r="F23" i="3"/>
  <c r="F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9" i="3"/>
  <c r="P10" i="2"/>
  <c r="P9" i="2"/>
  <c r="F9" i="2"/>
  <c r="E9" i="2" s="1"/>
  <c r="P8" i="2"/>
  <c r="F8" i="2"/>
  <c r="E8" i="2" s="1"/>
  <c r="P7" i="2"/>
  <c r="H23" i="3" l="1"/>
  <c r="H15" i="3"/>
  <c r="H20" i="3"/>
  <c r="H12" i="3"/>
  <c r="H19" i="3"/>
  <c r="H11" i="3"/>
  <c r="H18" i="3"/>
  <c r="H10" i="3"/>
  <c r="H22" i="3"/>
  <c r="H14" i="3"/>
  <c r="H21" i="3"/>
  <c r="H13" i="3"/>
  <c r="I9" i="3"/>
  <c r="H16" i="3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H9" i="3"/>
  <c r="P11" i="2"/>
  <c r="P10" i="1"/>
  <c r="P9" i="1"/>
  <c r="F9" i="1"/>
  <c r="E9" i="1" s="1"/>
  <c r="P8" i="1"/>
  <c r="F8" i="1"/>
  <c r="E8" i="1"/>
  <c r="P7" i="1"/>
  <c r="F7" i="1"/>
  <c r="E7" i="1" s="1"/>
  <c r="P11" i="1" l="1"/>
</calcChain>
</file>

<file path=xl/sharedStrings.xml><?xml version="1.0" encoding="utf-8"?>
<sst xmlns="http://schemas.openxmlformats.org/spreadsheetml/2006/main" count="61" uniqueCount="33">
  <si>
    <t>S no</t>
  </si>
  <si>
    <t>Day</t>
  </si>
  <si>
    <t>Date</t>
  </si>
  <si>
    <t>Particular</t>
  </si>
  <si>
    <t>Receipt Method</t>
  </si>
  <si>
    <t>Amount</t>
  </si>
  <si>
    <t>Description</t>
  </si>
  <si>
    <t>rent of shop</t>
  </si>
  <si>
    <t>cash</t>
  </si>
  <si>
    <t>rent has been received</t>
  </si>
  <si>
    <t>commision</t>
  </si>
  <si>
    <t>google pay</t>
  </si>
  <si>
    <t>comission</t>
  </si>
  <si>
    <t>salary</t>
  </si>
  <si>
    <t>salary from office</t>
  </si>
  <si>
    <t>summary</t>
  </si>
  <si>
    <t>receipt method</t>
  </si>
  <si>
    <t xml:space="preserve">cash </t>
  </si>
  <si>
    <t>card</t>
  </si>
  <si>
    <t>paytm</t>
  </si>
  <si>
    <t>total receipt amount</t>
  </si>
  <si>
    <t>payment method</t>
  </si>
  <si>
    <t>rent of building</t>
  </si>
  <si>
    <t>rent was given</t>
  </si>
  <si>
    <t>mr ahmad</t>
  </si>
  <si>
    <t>payment to me khan</t>
  </si>
  <si>
    <t>s No</t>
  </si>
  <si>
    <t>reciept amount</t>
  </si>
  <si>
    <t>payment amount</t>
  </si>
  <si>
    <t>balance of day</t>
  </si>
  <si>
    <t>balance</t>
  </si>
  <si>
    <t>comensation</t>
  </si>
  <si>
    <t>day book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</si>
</sst>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35" displayName="Table35" ref="E6:K10" totalsRowShown="0">
  <autoFilter ref="E6:K10"/>
  <tableColumns count="7">
    <tableColumn id="1" name="S no" dataDxfId="3">
      <calculatedColumnFormula>IF(Table35[[#This Row],[Day]]="","",ROW(1:1))</calculatedColumnFormula>
    </tableColumn>
    <tableColumn id="2" name="Day" dataDxfId="2">
      <calculatedColumnFormula>IF(Table35[[#This Row],[Date]]="","",TEXT(Table35[[#This Row],[Date]],"ddd"))</calculatedColumnFormula>
    </tableColumn>
    <tableColumn id="3" name="Date"/>
    <tableColumn id="4" name="Particular"/>
    <tableColumn id="5" name="Receipt Method"/>
    <tableColumn id="6" name="Amount"/>
    <tableColumn id="7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52" displayName="Table352" ref="E6:K10" totalsRowShown="0">
  <autoFilter ref="E6:K10"/>
  <tableColumns count="7">
    <tableColumn id="1" name="S no" dataDxfId="1">
      <calculatedColumnFormula>IF(Table352[[#This Row],[Day]]="","",ROW(1:1))</calculatedColumnFormula>
    </tableColumn>
    <tableColumn id="2" name="Day" dataDxfId="0">
      <calculatedColumnFormula>IF(Table352[[#This Row],[Date]]="","",TEXT(Table352[[#This Row],[Date]],"ddd"))</calculatedColumnFormula>
    </tableColumn>
    <tableColumn id="3" name="Date"/>
    <tableColumn id="4" name="Particular"/>
    <tableColumn id="5" name="Receipt Method"/>
    <tableColumn id="6" name="Amount"/>
    <tableColumn id="7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topLeftCell="D1" zoomScale="52" workbookViewId="0">
      <selection activeCell="G11" sqref="G11"/>
    </sheetView>
  </sheetViews>
  <sheetFormatPr defaultRowHeight="14.5" x14ac:dyDescent="0.35"/>
  <cols>
    <col min="7" max="7" width="11.453125" customWidth="1"/>
    <col min="8" max="8" width="14.1796875" customWidth="1"/>
    <col min="9" max="9" width="17.26953125" customWidth="1"/>
    <col min="10" max="10" width="12.7265625" customWidth="1"/>
    <col min="11" max="11" width="20.7265625" customWidth="1"/>
  </cols>
  <sheetData>
    <row r="2" spans="2:17" x14ac:dyDescent="0.35">
      <c r="B2" s="5"/>
      <c r="C2" s="5"/>
      <c r="D2" s="5"/>
    </row>
    <row r="5" spans="2:17" x14ac:dyDescent="0.35">
      <c r="N5" s="5" t="s">
        <v>15</v>
      </c>
      <c r="O5" s="5"/>
      <c r="P5" s="5"/>
    </row>
    <row r="6" spans="2:17" x14ac:dyDescent="0.3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N6" s="4" t="s">
        <v>16</v>
      </c>
      <c r="O6" s="4"/>
      <c r="P6" s="4" t="s">
        <v>5</v>
      </c>
      <c r="Q6" s="4"/>
    </row>
    <row r="7" spans="2:17" x14ac:dyDescent="0.35">
      <c r="E7">
        <f>IF(Table35[[#This Row],[Day]]="","",ROW(1:1))</f>
        <v>1</v>
      </c>
      <c r="F7" t="str">
        <f>IF(Table35[[#This Row],[Date]]="","",TEXT(Table35[[#This Row],[Date]],"ddd"))</f>
        <v>Mon</v>
      </c>
      <c r="G7" s="1">
        <v>45327</v>
      </c>
      <c r="H7" t="s">
        <v>7</v>
      </c>
      <c r="I7" t="s">
        <v>8</v>
      </c>
      <c r="J7">
        <v>3500</v>
      </c>
      <c r="K7" t="s">
        <v>9</v>
      </c>
      <c r="N7" s="3" t="s">
        <v>17</v>
      </c>
      <c r="O7" s="3"/>
      <c r="P7" s="3">
        <f>SUMIF(Table35[Receipt Method],N7,Table35[Amount])</f>
        <v>0</v>
      </c>
      <c r="Q7" s="3"/>
    </row>
    <row r="8" spans="2:17" x14ac:dyDescent="0.35">
      <c r="E8">
        <f>IF(Table35[[#This Row],[Day]]="","",ROW(2:2))</f>
        <v>2</v>
      </c>
      <c r="F8" t="str">
        <f>IF(Table35[[#This Row],[Date]]="","",TEXT(Table35[[#This Row],[Date]],"ddd"))</f>
        <v>Tue</v>
      </c>
      <c r="G8" s="1">
        <v>45328</v>
      </c>
      <c r="H8" t="s">
        <v>10</v>
      </c>
      <c r="I8" t="s">
        <v>18</v>
      </c>
      <c r="J8">
        <v>60530</v>
      </c>
      <c r="K8" t="s">
        <v>12</v>
      </c>
      <c r="N8" s="3" t="s">
        <v>11</v>
      </c>
      <c r="O8" s="3"/>
      <c r="P8" s="3">
        <f>SUMIF(Table35[Receipt Method],N8,Table35[Amount])</f>
        <v>12000</v>
      </c>
      <c r="Q8" s="3"/>
    </row>
    <row r="9" spans="2:17" x14ac:dyDescent="0.35">
      <c r="E9">
        <f>IF(Table35[[#This Row],[Day]]="","",ROW(3:3))</f>
        <v>3</v>
      </c>
      <c r="F9" s="2" t="str">
        <f>IF(Table35[[#This Row],[Date]]="","",TEXT(Table35[[#This Row],[Date]],"ddd"))</f>
        <v>Wed</v>
      </c>
      <c r="G9" s="1">
        <v>45329</v>
      </c>
      <c r="H9" t="s">
        <v>13</v>
      </c>
      <c r="I9" t="s">
        <v>11</v>
      </c>
      <c r="J9">
        <v>12000</v>
      </c>
      <c r="K9" t="s">
        <v>14</v>
      </c>
      <c r="N9" s="3" t="s">
        <v>19</v>
      </c>
      <c r="O9" s="3"/>
      <c r="P9" s="3">
        <f>SUMIF(Table35[Receipt Method],N9,Table35[Amount])</f>
        <v>0</v>
      </c>
      <c r="Q9" s="3"/>
    </row>
    <row r="10" spans="2:17" x14ac:dyDescent="0.35">
      <c r="E10" s="2">
        <f>IF(Table35[[#This Row],[Day]]="","",ROW(4:4))</f>
        <v>4</v>
      </c>
      <c r="F10" s="2" t="str">
        <f>IF(Table35[[#This Row],[Date]]="","",TEXT(Table35[[#This Row],[Date]],"ddd"))</f>
        <v>Sun</v>
      </c>
      <c r="G10" s="1">
        <v>45326</v>
      </c>
      <c r="H10" t="s">
        <v>7</v>
      </c>
      <c r="I10" t="s">
        <v>18</v>
      </c>
      <c r="J10">
        <v>45000</v>
      </c>
      <c r="N10" s="3" t="s">
        <v>18</v>
      </c>
      <c r="O10" s="3"/>
      <c r="P10" s="3">
        <f>SUMIF(Table35[Receipt Method],N10,Table35[Amount])</f>
        <v>105530</v>
      </c>
      <c r="Q10" s="3"/>
    </row>
    <row r="11" spans="2:17" x14ac:dyDescent="0.35">
      <c r="N11" s="4" t="s">
        <v>20</v>
      </c>
      <c r="O11" s="4"/>
      <c r="P11" s="4">
        <f>SUM(P7:Q10)</f>
        <v>117530</v>
      </c>
      <c r="Q11" s="4"/>
    </row>
  </sheetData>
  <mergeCells count="14">
    <mergeCell ref="B2:D2"/>
    <mergeCell ref="N5:P5"/>
    <mergeCell ref="N6:O6"/>
    <mergeCell ref="N7:O7"/>
    <mergeCell ref="N8:O8"/>
    <mergeCell ref="N10:O10"/>
    <mergeCell ref="N11:O11"/>
    <mergeCell ref="P6:Q6"/>
    <mergeCell ref="P7:Q7"/>
    <mergeCell ref="P8:Q8"/>
    <mergeCell ref="P9:Q9"/>
    <mergeCell ref="P10:Q10"/>
    <mergeCell ref="P11:Q11"/>
    <mergeCell ref="N9:O9"/>
  </mergeCells>
  <dataValidations count="1">
    <dataValidation type="list" allowBlank="1" showInputMessage="1" showErrorMessage="1" sqref="I7:I10">
      <formula1>"cash,card,google pay,paythm"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topLeftCell="D1" zoomScale="76" workbookViewId="0">
      <selection activeCell="K10" sqref="K10"/>
    </sheetView>
  </sheetViews>
  <sheetFormatPr defaultRowHeight="14.5" x14ac:dyDescent="0.35"/>
  <cols>
    <col min="7" max="7" width="11.453125" customWidth="1"/>
    <col min="8" max="8" width="14.1796875" customWidth="1"/>
    <col min="9" max="9" width="17.26953125" customWidth="1"/>
    <col min="10" max="10" width="12.7265625" customWidth="1"/>
    <col min="11" max="11" width="20.7265625" customWidth="1"/>
  </cols>
  <sheetData>
    <row r="2" spans="2:17" x14ac:dyDescent="0.35">
      <c r="B2" s="5"/>
      <c r="C2" s="5"/>
      <c r="D2" s="5"/>
    </row>
    <row r="5" spans="2:17" x14ac:dyDescent="0.35">
      <c r="N5" s="5" t="s">
        <v>15</v>
      </c>
      <c r="O5" s="5"/>
      <c r="P5" s="5"/>
    </row>
    <row r="6" spans="2:17" x14ac:dyDescent="0.3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N6" s="4" t="s">
        <v>21</v>
      </c>
      <c r="O6" s="4"/>
      <c r="P6" s="4" t="s">
        <v>5</v>
      </c>
      <c r="Q6" s="4"/>
    </row>
    <row r="7" spans="2:17" x14ac:dyDescent="0.35">
      <c r="E7">
        <f>IF(Table352[[#This Row],[Day]]="","",ROW(1:1))</f>
        <v>1</v>
      </c>
      <c r="F7" t="str">
        <f>IF(Table352[[#This Row],[Date]]="","",TEXT(Table352[[#This Row],[Date]],"ddd"))</f>
        <v>Sun</v>
      </c>
      <c r="G7" s="1">
        <v>45326</v>
      </c>
      <c r="H7" t="s">
        <v>22</v>
      </c>
      <c r="I7" t="s">
        <v>11</v>
      </c>
      <c r="J7">
        <v>20000</v>
      </c>
      <c r="K7" t="s">
        <v>23</v>
      </c>
      <c r="N7" s="3" t="s">
        <v>17</v>
      </c>
      <c r="O7" s="3"/>
      <c r="P7" s="3">
        <f>SUMIF(Table352[Receipt Method],N7,Table352[Amount])</f>
        <v>0</v>
      </c>
      <c r="Q7" s="3"/>
    </row>
    <row r="8" spans="2:17" x14ac:dyDescent="0.35">
      <c r="E8">
        <f>IF(Table352[[#This Row],[Day]]="","",ROW(2:2))</f>
        <v>2</v>
      </c>
      <c r="F8" t="str">
        <f>IF(Table352[[#This Row],[Date]]="","",TEXT(Table352[[#This Row],[Date]],"ddd"))</f>
        <v>Mon</v>
      </c>
      <c r="G8" s="1">
        <v>45327</v>
      </c>
      <c r="H8" t="s">
        <v>24</v>
      </c>
      <c r="I8" t="s">
        <v>18</v>
      </c>
      <c r="J8">
        <v>60530</v>
      </c>
      <c r="K8" t="s">
        <v>25</v>
      </c>
      <c r="N8" s="3" t="s">
        <v>11</v>
      </c>
      <c r="O8" s="3"/>
      <c r="P8" s="3">
        <f>SUMIF(Table352[Receipt Method],N8,Table352[Amount])</f>
        <v>32000</v>
      </c>
      <c r="Q8" s="3"/>
    </row>
    <row r="9" spans="2:17" x14ac:dyDescent="0.35">
      <c r="E9">
        <f>IF(Table352[[#This Row],[Day]]="","",ROW(3:3))</f>
        <v>3</v>
      </c>
      <c r="F9" s="2" t="str">
        <f>IF(Table352[[#This Row],[Date]]="","",TEXT(Table352[[#This Row],[Date]],"ddd"))</f>
        <v>Tue</v>
      </c>
      <c r="G9" s="1">
        <v>45328</v>
      </c>
      <c r="H9" t="s">
        <v>13</v>
      </c>
      <c r="I9" t="s">
        <v>11</v>
      </c>
      <c r="J9">
        <v>12000</v>
      </c>
      <c r="K9" t="s">
        <v>14</v>
      </c>
      <c r="N9" s="3" t="s">
        <v>19</v>
      </c>
      <c r="O9" s="3"/>
      <c r="P9" s="3">
        <f>SUMIF(Table352[Receipt Method],N9,Table352[Amount])</f>
        <v>0</v>
      </c>
      <c r="Q9" s="3"/>
    </row>
    <row r="10" spans="2:17" x14ac:dyDescent="0.35">
      <c r="E10" s="2">
        <f>IF(Table352[[#This Row],[Day]]="","",ROW(4:4))</f>
        <v>4</v>
      </c>
      <c r="F10" s="2" t="str">
        <f>IF(Table352[[#This Row],[Date]]="","",TEXT(Table352[[#This Row],[Date]],"ddd"))</f>
        <v>Wed</v>
      </c>
      <c r="G10" s="1">
        <v>45329</v>
      </c>
      <c r="H10" t="s">
        <v>13</v>
      </c>
      <c r="I10" t="s">
        <v>8</v>
      </c>
      <c r="J10">
        <v>24000</v>
      </c>
      <c r="K10" t="s">
        <v>31</v>
      </c>
      <c r="N10" s="3" t="s">
        <v>18</v>
      </c>
      <c r="O10" s="3"/>
      <c r="P10" s="3">
        <f>SUMIF(Table352[Receipt Method],N10,Table352[Amount])</f>
        <v>60530</v>
      </c>
      <c r="Q10" s="3"/>
    </row>
    <row r="11" spans="2:17" x14ac:dyDescent="0.35">
      <c r="N11" s="4" t="s">
        <v>20</v>
      </c>
      <c r="O11" s="4"/>
      <c r="P11" s="4">
        <f>SUM(P7:Q10)</f>
        <v>92530</v>
      </c>
      <c r="Q11" s="4"/>
    </row>
  </sheetData>
  <mergeCells count="14">
    <mergeCell ref="B2:D2"/>
    <mergeCell ref="N5:P5"/>
    <mergeCell ref="N6:O6"/>
    <mergeCell ref="P6:Q6"/>
    <mergeCell ref="N7:O7"/>
    <mergeCell ref="P7:Q7"/>
    <mergeCell ref="N11:O11"/>
    <mergeCell ref="P11:Q11"/>
    <mergeCell ref="N8:O8"/>
    <mergeCell ref="P8:Q8"/>
    <mergeCell ref="N9:O9"/>
    <mergeCell ref="P9:Q9"/>
    <mergeCell ref="N10:O10"/>
    <mergeCell ref="P10:Q10"/>
  </mergeCells>
  <dataValidations count="1">
    <dataValidation type="list" allowBlank="1" showInputMessage="1" showErrorMessage="1" sqref="I7:I10">
      <formula1>"cash,card,google pay,paythm"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"/>
  <sheetViews>
    <sheetView tabSelected="1" zoomScale="64" workbookViewId="0">
      <selection activeCell="I6" sqref="I6"/>
    </sheetView>
  </sheetViews>
  <sheetFormatPr defaultRowHeight="14.5" x14ac:dyDescent="0.35"/>
  <cols>
    <col min="4" max="4" width="10.453125" bestFit="1" customWidth="1"/>
    <col min="5" max="5" width="14.6328125" customWidth="1"/>
    <col min="6" max="6" width="16.1796875" customWidth="1"/>
    <col min="7" max="7" width="16.90625" customWidth="1"/>
    <col min="8" max="8" width="17.453125" customWidth="1"/>
    <col min="9" max="9" width="10.81640625" customWidth="1"/>
  </cols>
  <sheetData>
    <row r="2" spans="3:9" x14ac:dyDescent="0.35">
      <c r="C2" s="9" t="s">
        <v>32</v>
      </c>
      <c r="D2" s="5"/>
      <c r="E2" s="5"/>
      <c r="F2" s="5"/>
      <c r="G2" s="5"/>
      <c r="H2" s="5"/>
      <c r="I2" s="5"/>
    </row>
    <row r="3" spans="3:9" x14ac:dyDescent="0.35">
      <c r="C3" s="5"/>
      <c r="D3" s="5"/>
      <c r="E3" s="5"/>
      <c r="F3" s="5"/>
      <c r="G3" s="5"/>
      <c r="H3" s="5"/>
      <c r="I3" s="5"/>
    </row>
    <row r="8" spans="3:9" x14ac:dyDescent="0.35">
      <c r="C8" s="8" t="s">
        <v>26</v>
      </c>
      <c r="D8" s="8" t="s">
        <v>2</v>
      </c>
      <c r="E8" s="8" t="s">
        <v>1</v>
      </c>
      <c r="F8" s="8" t="s">
        <v>27</v>
      </c>
      <c r="G8" s="8" t="s">
        <v>28</v>
      </c>
      <c r="H8" s="8" t="s">
        <v>29</v>
      </c>
      <c r="I8" s="8" t="s">
        <v>30</v>
      </c>
    </row>
    <row r="9" spans="3:9" x14ac:dyDescent="0.35">
      <c r="C9" s="6">
        <v>1</v>
      </c>
      <c r="D9" s="7">
        <v>45326</v>
      </c>
      <c r="E9" s="6" t="str">
        <f>TEXT(D9,"ddd")</f>
        <v>Sun</v>
      </c>
      <c r="F9" s="6">
        <f>SUMIF(Table35[Date],Daybook!D9,Table35[Amount])</f>
        <v>45000</v>
      </c>
      <c r="G9" s="6">
        <f>SUMIF(Table352[Date],Daybook!D9,Table352[Amount])</f>
        <v>20000</v>
      </c>
      <c r="H9" s="6">
        <f>F9-G9</f>
        <v>25000</v>
      </c>
      <c r="I9" s="6">
        <f>F9-G9</f>
        <v>25000</v>
      </c>
    </row>
    <row r="10" spans="3:9" x14ac:dyDescent="0.35">
      <c r="C10" s="6">
        <v>2</v>
      </c>
      <c r="D10" s="7">
        <v>45327</v>
      </c>
      <c r="E10" s="6" t="str">
        <f t="shared" ref="E10:E23" si="0">TEXT(D10,"ddd")</f>
        <v>Mon</v>
      </c>
      <c r="F10" s="6">
        <f>SUMIF(Table35[Date],Daybook!D10,Table35[Amount])</f>
        <v>3500</v>
      </c>
      <c r="G10" s="6">
        <f>SUMIF(Table352[Date],Daybook!D10,Table352[Amount])</f>
        <v>60530</v>
      </c>
      <c r="H10" s="6">
        <f t="shared" ref="H10:H23" si="1">F10-G10</f>
        <v>-57030</v>
      </c>
      <c r="I10" s="6">
        <f>I9+F10-G10</f>
        <v>-32030</v>
      </c>
    </row>
    <row r="11" spans="3:9" x14ac:dyDescent="0.35">
      <c r="C11" s="6">
        <v>3</v>
      </c>
      <c r="D11" s="7">
        <v>45328</v>
      </c>
      <c r="E11" s="6" t="str">
        <f t="shared" si="0"/>
        <v>Tue</v>
      </c>
      <c r="F11" s="6">
        <f>SUMIF(Table35[Date],Daybook!D11,Table35[Amount])</f>
        <v>60530</v>
      </c>
      <c r="G11" s="6">
        <f>SUMIF(Table352[Date],Daybook!D11,Table352[Amount])</f>
        <v>12000</v>
      </c>
      <c r="H11" s="6">
        <f t="shared" si="1"/>
        <v>48530</v>
      </c>
      <c r="I11" s="6">
        <f t="shared" ref="I11:I23" si="2">I10+F11-G11</f>
        <v>16500</v>
      </c>
    </row>
    <row r="12" spans="3:9" x14ac:dyDescent="0.35">
      <c r="C12" s="6">
        <v>4</v>
      </c>
      <c r="D12" s="7">
        <v>45329</v>
      </c>
      <c r="E12" s="6" t="str">
        <f t="shared" si="0"/>
        <v>Wed</v>
      </c>
      <c r="F12" s="6">
        <f>SUMIF(Table35[Date],Daybook!D12,Table35[Amount])</f>
        <v>12000</v>
      </c>
      <c r="G12" s="6">
        <f>SUMIF(Table352[Date],Daybook!D12,Table352[Amount])</f>
        <v>24000</v>
      </c>
      <c r="H12" s="6">
        <f t="shared" si="1"/>
        <v>-12000</v>
      </c>
      <c r="I12" s="6">
        <f t="shared" si="2"/>
        <v>4500</v>
      </c>
    </row>
    <row r="13" spans="3:9" x14ac:dyDescent="0.35">
      <c r="C13" s="6">
        <v>5</v>
      </c>
      <c r="D13" s="7">
        <v>45330</v>
      </c>
      <c r="E13" s="6" t="str">
        <f t="shared" si="0"/>
        <v>Thu</v>
      </c>
      <c r="F13" s="6">
        <f>SUMIF(Table35[Date],Daybook!D13,Table35[Amount])</f>
        <v>0</v>
      </c>
      <c r="G13" s="6">
        <f>SUMIF(Table352[Date],Daybook!D13,Table352[Amount])</f>
        <v>0</v>
      </c>
      <c r="H13" s="6">
        <f t="shared" si="1"/>
        <v>0</v>
      </c>
      <c r="I13" s="6">
        <f t="shared" si="2"/>
        <v>4500</v>
      </c>
    </row>
    <row r="14" spans="3:9" x14ac:dyDescent="0.35">
      <c r="C14" s="6">
        <v>6</v>
      </c>
      <c r="D14" s="7">
        <v>45331</v>
      </c>
      <c r="E14" s="6" t="str">
        <f t="shared" si="0"/>
        <v>Fri</v>
      </c>
      <c r="F14" s="6">
        <f>SUMIF(Table35[Date],Daybook!D14,Table35[Amount])</f>
        <v>0</v>
      </c>
      <c r="G14" s="6">
        <f>SUMIF(Table352[Date],Daybook!D14,Table352[Amount])</f>
        <v>0</v>
      </c>
      <c r="H14" s="6">
        <f t="shared" si="1"/>
        <v>0</v>
      </c>
      <c r="I14" s="6">
        <f t="shared" si="2"/>
        <v>4500</v>
      </c>
    </row>
    <row r="15" spans="3:9" x14ac:dyDescent="0.35">
      <c r="C15" s="6">
        <v>7</v>
      </c>
      <c r="D15" s="7">
        <v>45332</v>
      </c>
      <c r="E15" s="6" t="str">
        <f t="shared" si="0"/>
        <v>Sat</v>
      </c>
      <c r="F15" s="6">
        <f>SUMIF(Table35[Date],Daybook!D15,Table35[Amount])</f>
        <v>0</v>
      </c>
      <c r="G15" s="6">
        <f>SUMIF(Table352[Date],Daybook!D15,Table352[Amount])</f>
        <v>0</v>
      </c>
      <c r="H15" s="6">
        <f t="shared" si="1"/>
        <v>0</v>
      </c>
      <c r="I15" s="6">
        <f t="shared" si="2"/>
        <v>4500</v>
      </c>
    </row>
    <row r="16" spans="3:9" x14ac:dyDescent="0.35">
      <c r="C16" s="6">
        <v>8</v>
      </c>
      <c r="D16" s="7">
        <v>45333</v>
      </c>
      <c r="E16" s="6" t="str">
        <f t="shared" si="0"/>
        <v>Sun</v>
      </c>
      <c r="F16" s="6">
        <f>SUMIF(Table35[Date],Daybook!D16,Table35[Amount])</f>
        <v>0</v>
      </c>
      <c r="G16" s="6">
        <f>SUMIF(Table352[Date],Daybook!D16,Table352[Amount])</f>
        <v>0</v>
      </c>
      <c r="H16" s="6">
        <f t="shared" si="1"/>
        <v>0</v>
      </c>
      <c r="I16" s="6">
        <f t="shared" si="2"/>
        <v>4500</v>
      </c>
    </row>
    <row r="17" spans="3:9" x14ac:dyDescent="0.35">
      <c r="C17" s="6">
        <v>9</v>
      </c>
      <c r="D17" s="7">
        <v>45334</v>
      </c>
      <c r="E17" s="6" t="str">
        <f t="shared" si="0"/>
        <v>Mon</v>
      </c>
      <c r="F17" s="6">
        <f>SUMIF(Table35[Date],Daybook!D17,Table35[Amount])</f>
        <v>0</v>
      </c>
      <c r="G17" s="6">
        <f>SUMIF(Table352[Date],Daybook!D17,Table352[Amount])</f>
        <v>0</v>
      </c>
      <c r="H17" s="6">
        <f t="shared" si="1"/>
        <v>0</v>
      </c>
      <c r="I17" s="6">
        <f t="shared" si="2"/>
        <v>4500</v>
      </c>
    </row>
    <row r="18" spans="3:9" x14ac:dyDescent="0.35">
      <c r="C18" s="6">
        <v>10</v>
      </c>
      <c r="D18" s="7">
        <v>45335</v>
      </c>
      <c r="E18" s="6" t="str">
        <f t="shared" si="0"/>
        <v>Tue</v>
      </c>
      <c r="F18" s="6">
        <f>SUMIF(Table35[Date],Daybook!D18,Table35[Amount])</f>
        <v>0</v>
      </c>
      <c r="G18" s="6">
        <f>SUMIF(Table352[Date],Daybook!D18,Table352[Amount])</f>
        <v>0</v>
      </c>
      <c r="H18" s="6">
        <f t="shared" si="1"/>
        <v>0</v>
      </c>
      <c r="I18" s="6">
        <f t="shared" si="2"/>
        <v>4500</v>
      </c>
    </row>
    <row r="19" spans="3:9" x14ac:dyDescent="0.35">
      <c r="C19" s="6">
        <v>11</v>
      </c>
      <c r="D19" s="7">
        <v>45336</v>
      </c>
      <c r="E19" s="6" t="str">
        <f t="shared" si="0"/>
        <v>Wed</v>
      </c>
      <c r="F19" s="6">
        <f>SUMIF(Table35[Date],Daybook!D19,Table35[Amount])</f>
        <v>0</v>
      </c>
      <c r="G19" s="6">
        <f>SUMIF(Table352[Date],Daybook!D19,Table352[Amount])</f>
        <v>0</v>
      </c>
      <c r="H19" s="6">
        <f t="shared" si="1"/>
        <v>0</v>
      </c>
      <c r="I19" s="6">
        <f t="shared" si="2"/>
        <v>4500</v>
      </c>
    </row>
    <row r="20" spans="3:9" x14ac:dyDescent="0.35">
      <c r="C20" s="6">
        <v>12</v>
      </c>
      <c r="D20" s="7">
        <v>45337</v>
      </c>
      <c r="E20" s="6" t="str">
        <f t="shared" si="0"/>
        <v>Thu</v>
      </c>
      <c r="F20" s="6">
        <f>SUMIF(Table35[Date],Daybook!D20,Table35[Amount])</f>
        <v>0</v>
      </c>
      <c r="G20" s="6">
        <f>SUMIF(Table352[Date],Daybook!D20,Table352[Amount])</f>
        <v>0</v>
      </c>
      <c r="H20" s="6">
        <f t="shared" si="1"/>
        <v>0</v>
      </c>
      <c r="I20" s="6">
        <f t="shared" si="2"/>
        <v>4500</v>
      </c>
    </row>
    <row r="21" spans="3:9" x14ac:dyDescent="0.35">
      <c r="C21" s="6">
        <v>13</v>
      </c>
      <c r="D21" s="7">
        <v>45338</v>
      </c>
      <c r="E21" s="6" t="str">
        <f t="shared" si="0"/>
        <v>Fri</v>
      </c>
      <c r="F21" s="6">
        <f>SUMIF(Table35[Date],Daybook!D21,Table35[Amount])</f>
        <v>0</v>
      </c>
      <c r="G21" s="6">
        <f>SUMIF(Table352[Date],Daybook!D21,Table352[Amount])</f>
        <v>0</v>
      </c>
      <c r="H21" s="6">
        <f t="shared" si="1"/>
        <v>0</v>
      </c>
      <c r="I21" s="6">
        <f t="shared" si="2"/>
        <v>4500</v>
      </c>
    </row>
    <row r="22" spans="3:9" x14ac:dyDescent="0.35">
      <c r="C22" s="6">
        <v>14</v>
      </c>
      <c r="D22" s="7">
        <v>45339</v>
      </c>
      <c r="E22" s="6" t="str">
        <f t="shared" si="0"/>
        <v>Sat</v>
      </c>
      <c r="F22" s="6">
        <f>SUMIF(Table35[Date],Daybook!D22,Table35[Amount])</f>
        <v>0</v>
      </c>
      <c r="G22" s="6">
        <f>SUMIF(Table352[Date],Daybook!D22,Table352[Amount])</f>
        <v>0</v>
      </c>
      <c r="H22" s="6">
        <f t="shared" si="1"/>
        <v>0</v>
      </c>
      <c r="I22" s="6">
        <f t="shared" si="2"/>
        <v>4500</v>
      </c>
    </row>
    <row r="23" spans="3:9" x14ac:dyDescent="0.35">
      <c r="C23" s="6">
        <v>15</v>
      </c>
      <c r="D23" s="7">
        <v>45340</v>
      </c>
      <c r="E23" s="6" t="str">
        <f t="shared" si="0"/>
        <v>Sun</v>
      </c>
      <c r="F23" s="6">
        <f>SUMIF(Table35[Date],Daybook!D23,Table35[Amount])</f>
        <v>0</v>
      </c>
      <c r="G23" s="6">
        <f>SUMIF(Table352[Date],Daybook!D23,Table352[Amount])</f>
        <v>0</v>
      </c>
      <c r="H23" s="6">
        <f t="shared" si="1"/>
        <v>0</v>
      </c>
      <c r="I23" s="6">
        <f t="shared" si="2"/>
        <v>4500</v>
      </c>
    </row>
  </sheetData>
  <mergeCells count="1">
    <mergeCell ref="C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Receipt</vt:lpstr>
      <vt:lpstr>Payment</vt:lpstr>
      <vt:lpstr>Daybook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Shazia Riffat</dc:creator>
  <cp:lastModifiedBy>Shazia Riffat</cp:lastModifiedBy>
  <dcterms:created xsi:type="dcterms:W3CDTF">2024-12-17T13:41:17Z</dcterms:created>
  <dcterms:modified xsi:type="dcterms:W3CDTF">2024-12-17T15:52:08Z</dcterms:modified>
</cp:coreProperties>
</file>