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1015" windowHeight="89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2" i="2"/>
  <c r="G33"/>
  <c r="G34"/>
  <c r="G31"/>
  <c r="G26"/>
  <c r="G27"/>
  <c r="G28"/>
  <c r="G29"/>
  <c r="G30"/>
  <c r="G25"/>
  <c r="G22"/>
  <c r="G23"/>
  <c r="G24"/>
  <c r="G21"/>
  <c r="F35"/>
  <c r="E35"/>
  <c r="R53" i="1"/>
  <c r="R54"/>
  <c r="R55"/>
  <c r="R56"/>
  <c r="R57"/>
  <c r="R58"/>
  <c r="R59"/>
  <c r="R60"/>
  <c r="R61"/>
  <c r="R62"/>
  <c r="R63"/>
  <c r="R64"/>
  <c r="R65"/>
  <c r="R66"/>
  <c r="Q67"/>
  <c r="P67"/>
  <c r="G35" i="2" l="1"/>
  <c r="R67" i="1"/>
  <c r="W63" l="1"/>
  <c r="Y63" s="1"/>
  <c r="Y62"/>
  <c r="Y61"/>
  <c r="Y60"/>
  <c r="Y59"/>
  <c r="Y58"/>
  <c r="Y57"/>
  <c r="Y56"/>
  <c r="Y55"/>
  <c r="Y54"/>
  <c r="Y53"/>
  <c r="R14" i="2"/>
  <c r="O14"/>
  <c r="L14"/>
  <c r="R13"/>
  <c r="O13"/>
  <c r="L13"/>
  <c r="R12"/>
  <c r="O12"/>
  <c r="L12"/>
  <c r="R11"/>
  <c r="O11"/>
  <c r="L11"/>
  <c r="R10"/>
  <c r="O10"/>
  <c r="L10"/>
  <c r="R9"/>
  <c r="O9"/>
  <c r="L9"/>
  <c r="Q8"/>
  <c r="R8" s="1"/>
  <c r="P8"/>
  <c r="N8"/>
  <c r="O8" s="1"/>
  <c r="M8"/>
  <c r="K8"/>
  <c r="L8" s="1"/>
  <c r="J8"/>
  <c r="E9"/>
  <c r="E10"/>
  <c r="E11"/>
  <c r="E12"/>
  <c r="E13"/>
  <c r="E14"/>
  <c r="E15"/>
  <c r="E8"/>
  <c r="D33" i="1" l="1"/>
  <c r="D34"/>
  <c r="D35"/>
  <c r="D36"/>
  <c r="D37"/>
  <c r="D38"/>
  <c r="D39"/>
  <c r="D32"/>
  <c r="H59"/>
  <c r="H60"/>
  <c r="H56"/>
  <c r="H65"/>
  <c r="H61"/>
  <c r="H62"/>
  <c r="H58"/>
  <c r="H63"/>
  <c r="H64"/>
  <c r="H57"/>
  <c r="F66"/>
  <c r="H66" s="1"/>
  <c r="C25" l="1"/>
  <c r="C27" s="1"/>
  <c r="H6"/>
  <c r="D21" l="1"/>
  <c r="D26" l="1"/>
  <c r="D20"/>
  <c r="D23"/>
  <c r="D18"/>
  <c r="D25"/>
  <c r="D17"/>
  <c r="D22"/>
  <c r="D19"/>
  <c r="D27"/>
  <c r="D24"/>
  <c r="M12"/>
  <c r="M11"/>
  <c r="M10"/>
  <c r="M9"/>
  <c r="M8"/>
  <c r="M7"/>
  <c r="J12"/>
  <c r="J11"/>
  <c r="J10"/>
  <c r="J9"/>
  <c r="J8"/>
  <c r="J7"/>
  <c r="G7"/>
  <c r="G8"/>
  <c r="G9"/>
  <c r="G10"/>
  <c r="G11"/>
  <c r="G12"/>
  <c r="L6"/>
  <c r="K6"/>
  <c r="I6"/>
  <c r="F6"/>
  <c r="E6"/>
  <c r="G6" l="1"/>
  <c r="J6"/>
  <c r="M6"/>
</calcChain>
</file>

<file path=xl/sharedStrings.xml><?xml version="1.0" encoding="utf-8"?>
<sst xmlns="http://schemas.openxmlformats.org/spreadsheetml/2006/main" count="171" uniqueCount="68">
  <si>
    <t>Enquiry</t>
  </si>
  <si>
    <t>Booking</t>
  </si>
  <si>
    <t>Retail Sales</t>
  </si>
  <si>
    <t>TKM</t>
  </si>
  <si>
    <t>Target</t>
  </si>
  <si>
    <t>Result</t>
  </si>
  <si>
    <t>GAP</t>
  </si>
  <si>
    <t>TTL</t>
  </si>
  <si>
    <t>IMV</t>
  </si>
  <si>
    <t>FRN</t>
  </si>
  <si>
    <t>Glanza</t>
  </si>
  <si>
    <t>UC</t>
  </si>
  <si>
    <t>Vellfire</t>
  </si>
  <si>
    <t>CAMRY</t>
  </si>
  <si>
    <t>Event</t>
  </si>
  <si>
    <t>CAC - Buy Now</t>
  </si>
  <si>
    <t>Cold Call(visit)</t>
  </si>
  <si>
    <t>Dealer Digital</t>
  </si>
  <si>
    <t>Sales Team Call-Out/In</t>
  </si>
  <si>
    <t>TKM CAC</t>
  </si>
  <si>
    <t>TKM Digital</t>
  </si>
  <si>
    <t>TKM Web - Buy Now</t>
  </si>
  <si>
    <t>Walk-in</t>
  </si>
  <si>
    <t>Ratio</t>
  </si>
  <si>
    <t>Dealer CAC Call-In/Out</t>
  </si>
  <si>
    <t>QTY</t>
  </si>
  <si>
    <t>Web</t>
  </si>
  <si>
    <t>Cardekho</t>
  </si>
  <si>
    <t>Carwale</t>
  </si>
  <si>
    <t>In House Digital</t>
  </si>
  <si>
    <t>R.I.S.E</t>
  </si>
  <si>
    <t>Tele-In Dealer</t>
  </si>
  <si>
    <t>Tele-Out Dealer</t>
  </si>
  <si>
    <t>Grand Total</t>
  </si>
  <si>
    <t xml:space="preserve">Plan </t>
  </si>
  <si>
    <t>Actual</t>
  </si>
  <si>
    <t>Gap</t>
  </si>
  <si>
    <t>Walk in</t>
  </si>
  <si>
    <t>Reference &amp; DSA</t>
  </si>
  <si>
    <t>Tele in Dealer</t>
  </si>
  <si>
    <t>Tele in DCAC</t>
  </si>
  <si>
    <t>Tele out Dealer</t>
  </si>
  <si>
    <t>Tele out DCAC</t>
  </si>
  <si>
    <t>in House Digital</t>
  </si>
  <si>
    <t>RO Digital</t>
  </si>
  <si>
    <t>Rise</t>
  </si>
  <si>
    <t xml:space="preserve">Digital </t>
  </si>
  <si>
    <t>Source</t>
  </si>
  <si>
    <t>Dealer CAC Call-In</t>
  </si>
  <si>
    <t>Enquiries as on 18th ~ 23rd Oct'21</t>
  </si>
  <si>
    <t>Identifies Taluka Phase 1</t>
  </si>
  <si>
    <t>Identifies Taluka Phase 2</t>
  </si>
  <si>
    <t>Touch &amp; Feel from panchayat presidents</t>
  </si>
  <si>
    <t>Medonashi</t>
  </si>
  <si>
    <t>Rural</t>
  </si>
  <si>
    <t>Existing SC Enhancement</t>
  </si>
  <si>
    <t>Digital Marketing</t>
  </si>
  <si>
    <t>RISE Enhancement</t>
  </si>
  <si>
    <t>U Trust Referrals</t>
  </si>
  <si>
    <t>Referrals from sister concern</t>
  </si>
  <si>
    <t>Finance &amp; insurance tieup</t>
  </si>
  <si>
    <t>Existing Activity Enhancement</t>
  </si>
  <si>
    <t>Walk In</t>
  </si>
  <si>
    <t>Tele outs</t>
  </si>
  <si>
    <t>Tele ins</t>
  </si>
  <si>
    <t>Coldcalls</t>
  </si>
  <si>
    <t>Base Volume</t>
  </si>
  <si>
    <t>Oct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</si>
</sst>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venir Next LT Pro"/>
    </font>
    <font>
      <b/>
      <sz val="11"/>
      <color rgb="FF000000"/>
      <name val="Avenir Next LT Pro"/>
    </font>
    <font>
      <b/>
      <sz val="9"/>
      <color rgb="FF000000"/>
      <name val="Avenir Next LT Pr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/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thin">
        <color rgb="FF000000"/>
      </bottom>
      <diagonal/>
    </border>
    <border>
      <left style="dash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otted">
        <color rgb="FF000000"/>
      </right>
      <top style="thin">
        <color rgb="FF000000"/>
      </top>
      <bottom/>
      <diagonal/>
    </border>
    <border>
      <left style="dash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ashed">
        <color rgb="FF000000"/>
      </right>
      <top style="thin">
        <color rgb="FF000000"/>
      </top>
      <bottom/>
      <diagonal/>
    </border>
    <border>
      <left style="dotted">
        <color rgb="FF000000"/>
      </left>
      <right style="dashed">
        <color rgb="FF000000"/>
      </right>
      <top/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horizontal="center" vertical="center" wrapText="1" readingOrder="1"/>
    </xf>
    <xf numFmtId="0" fontId="4" fillId="2" borderId="18" xfId="0" applyFont="1" applyFill="1" applyBorder="1" applyAlignment="1">
      <alignment horizontal="center" vertical="center" wrapText="1" readingOrder="1"/>
    </xf>
    <xf numFmtId="0" fontId="4" fillId="2" borderId="19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25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left" wrapText="1" readingOrder="1"/>
    </xf>
    <xf numFmtId="0" fontId="2" fillId="0" borderId="0" xfId="0" applyFont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9" fontId="5" fillId="0" borderId="38" xfId="1" applyFont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 wrapText="1" readingOrder="1"/>
    </xf>
    <xf numFmtId="1" fontId="2" fillId="0" borderId="14" xfId="0" applyNumberFormat="1" applyFont="1" applyBorder="1" applyAlignment="1">
      <alignment horizontal="center" vertical="center" wrapText="1" readingOrder="1"/>
    </xf>
    <xf numFmtId="1" fontId="2" fillId="0" borderId="11" xfId="0" applyNumberFormat="1" applyFont="1" applyBorder="1" applyAlignment="1">
      <alignment horizontal="center" vertical="center" wrapText="1" readingOrder="1"/>
    </xf>
    <xf numFmtId="1" fontId="2" fillId="3" borderId="14" xfId="0" applyNumberFormat="1" applyFont="1" applyFill="1" applyBorder="1" applyAlignment="1">
      <alignment horizontal="center" vertical="center" wrapText="1" readingOrder="1"/>
    </xf>
    <xf numFmtId="1" fontId="2" fillId="0" borderId="17" xfId="0" applyNumberFormat="1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1" fontId="2" fillId="0" borderId="14" xfId="0" applyNumberFormat="1" applyFont="1" applyFill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 wrapText="1" readingOrder="1"/>
    </xf>
    <xf numFmtId="1" fontId="0" fillId="0" borderId="0" xfId="0" applyNumberFormat="1"/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/>
    <xf numFmtId="0" fontId="0" fillId="0" borderId="31" xfId="0" applyBorder="1" applyAlignment="1">
      <alignment horizontal="left"/>
    </xf>
    <xf numFmtId="0" fontId="6" fillId="4" borderId="31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9" fontId="6" fillId="0" borderId="32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25" xfId="0" applyFont="1" applyBorder="1" applyAlignment="1">
      <alignment horizontal="left" wrapText="1" readingOrder="1"/>
    </xf>
    <xf numFmtId="0" fontId="2" fillId="0" borderId="1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left" wrapText="1" readingOrder="1"/>
    </xf>
    <xf numFmtId="0" fontId="2" fillId="0" borderId="7" xfId="0" applyFont="1" applyBorder="1" applyAlignment="1">
      <alignment horizontal="left" wrapText="1" readingOrder="1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  <xf numFmtId="0" fontId="4" fillId="2" borderId="20" xfId="0" applyFont="1" applyFill="1" applyBorder="1" applyAlignment="1">
      <alignment horizontal="center" vertical="center" wrapText="1" readingOrder="1"/>
    </xf>
    <xf numFmtId="0" fontId="4" fillId="2" borderId="21" xfId="0" applyFont="1" applyFill="1" applyBorder="1" applyAlignment="1">
      <alignment horizontal="center" vertical="center" wrapText="1" readingOrder="1"/>
    </xf>
    <xf numFmtId="0" fontId="2" fillId="0" borderId="22" xfId="0" applyFont="1" applyBorder="1" applyAlignment="1">
      <alignment horizontal="left" wrapText="1" readingOrder="1"/>
    </xf>
    <xf numFmtId="0" fontId="2" fillId="0" borderId="23" xfId="0" applyFont="1" applyBorder="1" applyAlignment="1">
      <alignment horizontal="left" wrapText="1" readingOrder="1"/>
    </xf>
    <xf numFmtId="0" fontId="2" fillId="0" borderId="24" xfId="0" applyFont="1" applyBorder="1" applyAlignment="1">
      <alignment horizontal="left" wrapText="1" readingOrder="1"/>
    </xf>
    <xf numFmtId="0" fontId="2" fillId="0" borderId="0" xfId="0" applyFont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4" fillId="2" borderId="15" xfId="0" applyFont="1" applyFill="1" applyBorder="1" applyAlignment="1">
      <alignment horizontal="center" vertical="center" wrapText="1" readingOrder="1"/>
    </xf>
    <xf numFmtId="0" fontId="4" fillId="2" borderId="16" xfId="0" applyFont="1" applyFill="1" applyBorder="1" applyAlignment="1">
      <alignment horizontal="center" vertical="center" wrapText="1" readingOrder="1"/>
    </xf>
    <xf numFmtId="0" fontId="6" fillId="0" borderId="39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27" xfId="0" applyBorder="1"/>
    <xf numFmtId="0" fontId="6" fillId="5" borderId="2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0" fillId="0" borderId="32" xfId="0" applyBorder="1"/>
    <xf numFmtId="0" fontId="0" fillId="0" borderId="49" xfId="0" applyBorder="1"/>
    <xf numFmtId="0" fontId="0" fillId="0" borderId="50" xfId="0" applyBorder="1"/>
    <xf numFmtId="0" fontId="0" fillId="0" borderId="31" xfId="0" applyBorder="1" applyAlignment="1">
      <alignment horizontal="center" wrapText="1"/>
    </xf>
    <xf numFmtId="0" fontId="6" fillId="5" borderId="33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center"/>
    </xf>
    <xf numFmtId="0" fontId="6" fillId="5" borderId="34" xfId="0" applyFont="1" applyFill="1" applyBorder="1"/>
    <xf numFmtId="0" fontId="6" fillId="5" borderId="35" xfId="0" applyFont="1" applyFill="1" applyBorder="1"/>
    <xf numFmtId="0" fontId="0" fillId="0" borderId="28" xfId="0" applyBorder="1" applyAlignment="1">
      <alignment horizontal="center" wrapText="1"/>
    </xf>
    <xf numFmtId="0" fontId="0" fillId="0" borderId="29" xfId="0" applyBorder="1"/>
    <xf numFmtId="0" fontId="0" fillId="0" borderId="30" xfId="0" applyBorder="1"/>
    <xf numFmtId="0" fontId="0" fillId="0" borderId="48" xfId="0" applyBorder="1" applyAlignment="1">
      <alignment horizontal="center" wrapText="1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/>
    <xf numFmtId="0" fontId="0" fillId="0" borderId="33" xfId="0" applyBorder="1" applyAlignment="1">
      <alignment horizontal="center" wrapText="1"/>
    </xf>
    <xf numFmtId="0" fontId="0" fillId="0" borderId="34" xfId="0" applyBorder="1"/>
    <xf numFmtId="0" fontId="0" fillId="0" borderId="35" xfId="0" applyBorder="1"/>
    <xf numFmtId="0" fontId="6" fillId="5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30</xdr:row>
      <xdr:rowOff>152400</xdr:rowOff>
    </xdr:from>
    <xdr:to>
      <xdr:col>12</xdr:col>
      <xdr:colOff>27755</xdr:colOff>
      <xdr:row>41</xdr:row>
      <xdr:rowOff>5133</xdr:rowOff>
    </xdr:to>
    <xdr:pic>
      <xdr:nvPicPr>
        <xdr:cNvPr id="2" name="Picture 1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B785933A-CAE3-439F-8915-879D75197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524500"/>
          <a:ext cx="3161480" cy="19577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11</xdr:col>
      <xdr:colOff>161925</xdr:colOff>
      <xdr:row>26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86275" y="2667000"/>
          <a:ext cx="2847975" cy="24193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20</xdr:col>
      <xdr:colOff>314325</xdr:colOff>
      <xdr:row>27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58025" y="3448050"/>
          <a:ext cx="6886575" cy="18383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57150</xdr:colOff>
      <xdr:row>28</xdr:row>
      <xdr:rowOff>180975</xdr:rowOff>
    </xdr:from>
    <xdr:to>
      <xdr:col>18</xdr:col>
      <xdr:colOff>60258</xdr:colOff>
      <xdr:row>45</xdr:row>
      <xdr:rowOff>134741</xdr:rowOff>
    </xdr:to>
    <xdr:pic>
      <xdr:nvPicPr>
        <xdr:cNvPr id="6" name="Picture 5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13677D60-8C41-49F0-A24E-D17A272EE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0525" y="5562600"/>
          <a:ext cx="5356158" cy="32113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10</xdr:col>
      <xdr:colOff>114300</xdr:colOff>
      <xdr:row>83</xdr:row>
      <xdr:rowOff>142875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62025" y="13611225"/>
          <a:ext cx="3705225" cy="2238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Y69"/>
  <sheetViews>
    <sheetView topLeftCell="E43" workbookViewId="0">
      <selection activeCell="N51" sqref="N51:R67"/>
    </sheetView>
  </sheetViews>
  <sheetFormatPr defaultRowHeight="15"/>
  <cols>
    <col min="2" max="2" width="21.5703125" bestFit="1" customWidth="1"/>
    <col min="3" max="3" width="7.28515625" customWidth="1"/>
    <col min="4" max="4" width="8.28515625" bestFit="1" customWidth="1"/>
    <col min="5" max="5" width="15.28515625" bestFit="1" customWidth="1"/>
    <col min="6" max="6" width="6.140625" bestFit="1" customWidth="1"/>
    <col min="7" max="7" width="7.28515625" bestFit="1" customWidth="1"/>
    <col min="8" max="8" width="6.28515625" bestFit="1" customWidth="1"/>
    <col min="9" max="9" width="6.140625" bestFit="1" customWidth="1"/>
    <col min="10" max="10" width="4.42578125" bestFit="1" customWidth="1"/>
    <col min="11" max="11" width="16.140625" bestFit="1" customWidth="1"/>
    <col min="12" max="12" width="6.140625" bestFit="1" customWidth="1"/>
    <col min="13" max="13" width="5.140625" bestFit="1" customWidth="1"/>
    <col min="14" max="14" width="15.5703125" customWidth="1"/>
    <col min="15" max="15" width="37.28515625" bestFit="1" customWidth="1"/>
  </cols>
  <sheetData>
    <row r="3" spans="2:13" ht="15" customHeight="1">
      <c r="B3" s="1"/>
      <c r="C3" s="63"/>
      <c r="D3" s="64"/>
      <c r="E3" s="65" t="s">
        <v>0</v>
      </c>
      <c r="F3" s="66"/>
      <c r="G3" s="67"/>
      <c r="H3" s="65" t="s">
        <v>1</v>
      </c>
      <c r="I3" s="66"/>
      <c r="J3" s="67"/>
      <c r="K3" s="65" t="s">
        <v>2</v>
      </c>
      <c r="L3" s="66"/>
      <c r="M3" s="67"/>
    </row>
    <row r="4" spans="2:13">
      <c r="B4" s="68"/>
      <c r="C4" s="68"/>
      <c r="D4" s="70"/>
      <c r="E4" s="2" t="s">
        <v>3</v>
      </c>
      <c r="F4" s="56" t="s">
        <v>5</v>
      </c>
      <c r="G4" s="72" t="s">
        <v>6</v>
      </c>
      <c r="H4" s="4" t="s">
        <v>3</v>
      </c>
      <c r="I4" s="56" t="s">
        <v>5</v>
      </c>
      <c r="J4" s="58" t="s">
        <v>6</v>
      </c>
      <c r="K4" s="2" t="s">
        <v>3</v>
      </c>
      <c r="L4" s="56" t="s">
        <v>5</v>
      </c>
      <c r="M4" s="58" t="s">
        <v>6</v>
      </c>
    </row>
    <row r="5" spans="2:13">
      <c r="B5" s="69"/>
      <c r="C5" s="69"/>
      <c r="D5" s="71"/>
      <c r="E5" s="3" t="s">
        <v>4</v>
      </c>
      <c r="F5" s="57"/>
      <c r="G5" s="73"/>
      <c r="H5" s="5" t="s">
        <v>4</v>
      </c>
      <c r="I5" s="57"/>
      <c r="J5" s="59"/>
      <c r="K5" s="3" t="s">
        <v>4</v>
      </c>
      <c r="L5" s="57"/>
      <c r="M5" s="59"/>
    </row>
    <row r="6" spans="2:13">
      <c r="B6" s="60" t="s">
        <v>7</v>
      </c>
      <c r="C6" s="61"/>
      <c r="D6" s="62"/>
      <c r="E6" s="24">
        <f>SUM(E7:E12)</f>
        <v>2150</v>
      </c>
      <c r="F6" s="24">
        <f>SUM(F7:F12)</f>
        <v>3034</v>
      </c>
      <c r="G6" s="25">
        <f>F6-E6</f>
        <v>884</v>
      </c>
      <c r="H6" s="24">
        <f>SUM(H7:H12)</f>
        <v>301</v>
      </c>
      <c r="I6" s="24">
        <f>SUM(I7:I12)</f>
        <v>308</v>
      </c>
      <c r="J6" s="25">
        <f>I6-H6</f>
        <v>7</v>
      </c>
      <c r="K6" s="24">
        <f>SUM(K7:K12)</f>
        <v>232</v>
      </c>
      <c r="L6" s="24">
        <f>SUM(L7:L12)</f>
        <v>115</v>
      </c>
      <c r="M6" s="25">
        <f>L6-K6</f>
        <v>-117</v>
      </c>
    </row>
    <row r="7" spans="2:13">
      <c r="B7" s="52"/>
      <c r="C7" s="53"/>
      <c r="D7" s="6" t="s">
        <v>8</v>
      </c>
      <c r="E7" s="24">
        <v>829</v>
      </c>
      <c r="F7" s="26">
        <v>547</v>
      </c>
      <c r="G7" s="27">
        <f t="shared" ref="G7:G12" si="0">F7-E7</f>
        <v>-282</v>
      </c>
      <c r="H7" s="28">
        <v>211</v>
      </c>
      <c r="I7" s="26">
        <v>161</v>
      </c>
      <c r="J7" s="27">
        <f t="shared" ref="J7:J12" si="1">I7-H7</f>
        <v>-50</v>
      </c>
      <c r="K7" s="29">
        <v>181</v>
      </c>
      <c r="L7" s="30">
        <v>87</v>
      </c>
      <c r="M7" s="27">
        <f t="shared" ref="M7:M12" si="2">L7-K7</f>
        <v>-94</v>
      </c>
    </row>
    <row r="8" spans="2:13">
      <c r="B8" s="52"/>
      <c r="C8" s="53"/>
      <c r="D8" s="6" t="s">
        <v>9</v>
      </c>
      <c r="E8" s="29">
        <v>117</v>
      </c>
      <c r="F8" s="30">
        <v>147</v>
      </c>
      <c r="G8" s="25">
        <f t="shared" si="0"/>
        <v>30</v>
      </c>
      <c r="H8" s="28">
        <v>29</v>
      </c>
      <c r="I8" s="26">
        <v>37</v>
      </c>
      <c r="J8" s="25">
        <f t="shared" si="1"/>
        <v>8</v>
      </c>
      <c r="K8" s="29">
        <v>26</v>
      </c>
      <c r="L8" s="30">
        <v>16</v>
      </c>
      <c r="M8" s="27">
        <f t="shared" si="2"/>
        <v>-10</v>
      </c>
    </row>
    <row r="9" spans="2:13">
      <c r="B9" s="52"/>
      <c r="C9" s="53"/>
      <c r="D9" s="6" t="s">
        <v>10</v>
      </c>
      <c r="E9" s="29">
        <v>594</v>
      </c>
      <c r="F9" s="30">
        <v>1219</v>
      </c>
      <c r="G9" s="25">
        <f t="shared" si="0"/>
        <v>625</v>
      </c>
      <c r="H9" s="28">
        <v>35</v>
      </c>
      <c r="I9" s="26">
        <v>57</v>
      </c>
      <c r="J9" s="25">
        <f t="shared" si="1"/>
        <v>22</v>
      </c>
      <c r="K9" s="29">
        <v>19</v>
      </c>
      <c r="L9" s="30">
        <v>2</v>
      </c>
      <c r="M9" s="27">
        <f t="shared" si="2"/>
        <v>-17</v>
      </c>
    </row>
    <row r="10" spans="2:13">
      <c r="B10" s="52"/>
      <c r="C10" s="53"/>
      <c r="D10" s="6" t="s">
        <v>11</v>
      </c>
      <c r="E10" s="29">
        <v>578</v>
      </c>
      <c r="F10" s="30">
        <v>967</v>
      </c>
      <c r="G10" s="25">
        <f t="shared" si="0"/>
        <v>389</v>
      </c>
      <c r="H10" s="28">
        <v>26</v>
      </c>
      <c r="I10" s="26">
        <v>53</v>
      </c>
      <c r="J10" s="25">
        <f t="shared" si="1"/>
        <v>27</v>
      </c>
      <c r="K10" s="29">
        <v>6</v>
      </c>
      <c r="L10" s="30">
        <v>9</v>
      </c>
      <c r="M10" s="31">
        <f t="shared" si="2"/>
        <v>3</v>
      </c>
    </row>
    <row r="11" spans="2:13">
      <c r="B11" s="52"/>
      <c r="C11" s="53"/>
      <c r="D11" s="6" t="s">
        <v>12</v>
      </c>
      <c r="E11" s="29">
        <v>24</v>
      </c>
      <c r="F11" s="30">
        <v>14</v>
      </c>
      <c r="G11" s="25">
        <f t="shared" si="0"/>
        <v>-10</v>
      </c>
      <c r="H11" s="32">
        <v>0</v>
      </c>
      <c r="I11" s="30">
        <v>0</v>
      </c>
      <c r="J11" s="25">
        <f t="shared" si="1"/>
        <v>0</v>
      </c>
      <c r="K11" s="29">
        <v>0</v>
      </c>
      <c r="L11" s="30">
        <v>1</v>
      </c>
      <c r="M11" s="25">
        <f t="shared" si="2"/>
        <v>1</v>
      </c>
    </row>
    <row r="12" spans="2:13">
      <c r="B12" s="54"/>
      <c r="C12" s="55"/>
      <c r="D12" s="6" t="s">
        <v>13</v>
      </c>
      <c r="E12" s="29">
        <v>8</v>
      </c>
      <c r="F12" s="30">
        <v>140</v>
      </c>
      <c r="G12" s="25">
        <f t="shared" si="0"/>
        <v>132</v>
      </c>
      <c r="H12" s="29">
        <v>0</v>
      </c>
      <c r="I12" s="30">
        <v>0</v>
      </c>
      <c r="J12" s="25">
        <f t="shared" si="1"/>
        <v>0</v>
      </c>
      <c r="K12" s="29">
        <v>0</v>
      </c>
      <c r="L12" s="30">
        <v>0</v>
      </c>
      <c r="M12" s="25">
        <f t="shared" si="2"/>
        <v>0</v>
      </c>
    </row>
    <row r="15" spans="2:13" ht="16.5" thickBot="1">
      <c r="C15" s="74" t="s">
        <v>0</v>
      </c>
      <c r="D15" s="74"/>
    </row>
    <row r="16" spans="2:13">
      <c r="B16" s="11"/>
      <c r="C16" s="12" t="s">
        <v>25</v>
      </c>
      <c r="D16" s="13" t="s">
        <v>23</v>
      </c>
    </row>
    <row r="17" spans="2:4">
      <c r="B17" s="22" t="s">
        <v>22</v>
      </c>
      <c r="C17" s="14">
        <v>386</v>
      </c>
      <c r="D17" s="15">
        <f t="shared" ref="D17:D27" si="3">C17/$C$27</f>
        <v>0.12714097496706192</v>
      </c>
    </row>
    <row r="18" spans="2:4">
      <c r="B18" s="22" t="s">
        <v>14</v>
      </c>
      <c r="C18" s="14">
        <v>55</v>
      </c>
      <c r="D18" s="15">
        <f t="shared" si="3"/>
        <v>1.8115942028985508E-2</v>
      </c>
    </row>
    <row r="19" spans="2:4">
      <c r="B19" s="22" t="s">
        <v>16</v>
      </c>
      <c r="C19" s="14">
        <v>48</v>
      </c>
      <c r="D19" s="15">
        <f t="shared" si="3"/>
        <v>1.5810276679841896E-2</v>
      </c>
    </row>
    <row r="20" spans="2:4">
      <c r="B20" s="22" t="s">
        <v>17</v>
      </c>
      <c r="C20" s="14">
        <v>110</v>
      </c>
      <c r="D20" s="15">
        <f t="shared" si="3"/>
        <v>3.6231884057971016E-2</v>
      </c>
    </row>
    <row r="21" spans="2:4">
      <c r="B21" s="22" t="s">
        <v>24</v>
      </c>
      <c r="C21" s="14">
        <v>30</v>
      </c>
      <c r="D21" s="15">
        <f t="shared" si="3"/>
        <v>9.881422924901186E-3</v>
      </c>
    </row>
    <row r="22" spans="2:4">
      <c r="B22" s="22" t="s">
        <v>18</v>
      </c>
      <c r="C22" s="14">
        <v>55</v>
      </c>
      <c r="D22" s="15">
        <f t="shared" si="3"/>
        <v>1.8115942028985508E-2</v>
      </c>
    </row>
    <row r="23" spans="2:4">
      <c r="B23" s="22" t="s">
        <v>15</v>
      </c>
      <c r="C23" s="14">
        <v>2</v>
      </c>
      <c r="D23" s="15">
        <f t="shared" si="3"/>
        <v>6.5876152832674575E-4</v>
      </c>
    </row>
    <row r="24" spans="2:4">
      <c r="B24" s="22" t="s">
        <v>19</v>
      </c>
      <c r="C24" s="14">
        <v>61</v>
      </c>
      <c r="D24" s="15">
        <f t="shared" si="3"/>
        <v>2.0092226613965744E-2</v>
      </c>
    </row>
    <row r="25" spans="2:4">
      <c r="B25" s="22" t="s">
        <v>20</v>
      </c>
      <c r="C25" s="14">
        <f>2094+95+99</f>
        <v>2288</v>
      </c>
      <c r="D25" s="15">
        <f t="shared" si="3"/>
        <v>0.75362318840579712</v>
      </c>
    </row>
    <row r="26" spans="2:4" ht="15.75" thickBot="1">
      <c r="B26" s="23" t="s">
        <v>21</v>
      </c>
      <c r="C26" s="17">
        <v>1</v>
      </c>
      <c r="D26" s="18">
        <f t="shared" si="3"/>
        <v>3.2938076416337287E-4</v>
      </c>
    </row>
    <row r="27" spans="2:4" ht="15.75" thickBot="1">
      <c r="B27" s="19" t="s">
        <v>7</v>
      </c>
      <c r="C27" s="20">
        <f>SUM(C17:C26)</f>
        <v>3036</v>
      </c>
      <c r="D27" s="21">
        <f t="shared" si="3"/>
        <v>1</v>
      </c>
    </row>
    <row r="28" spans="2:4" ht="15.75" thickBot="1"/>
    <row r="29" spans="2:4" ht="15.75">
      <c r="B29" s="83" t="s">
        <v>49</v>
      </c>
      <c r="C29" s="84"/>
      <c r="D29" s="85"/>
    </row>
    <row r="30" spans="2:4">
      <c r="B30" s="45"/>
      <c r="C30" s="50"/>
      <c r="D30" s="51" t="s">
        <v>23</v>
      </c>
    </row>
    <row r="31" spans="2:4" ht="15.75">
      <c r="B31" s="47" t="s">
        <v>7</v>
      </c>
      <c r="C31" s="48">
        <v>611</v>
      </c>
      <c r="D31" s="49">
        <v>1</v>
      </c>
    </row>
    <row r="32" spans="2:4">
      <c r="B32" s="46" t="s">
        <v>16</v>
      </c>
      <c r="C32" s="14">
        <v>6</v>
      </c>
      <c r="D32" s="15">
        <f>C32/$C$31</f>
        <v>9.8199672667757774E-3</v>
      </c>
    </row>
    <row r="33" spans="2:4">
      <c r="B33" s="46" t="s">
        <v>14</v>
      </c>
      <c r="C33" s="14">
        <v>9</v>
      </c>
      <c r="D33" s="15">
        <f t="shared" ref="D33:D39" si="4">C33/$C$31</f>
        <v>1.4729950900163666E-2</v>
      </c>
    </row>
    <row r="34" spans="2:4">
      <c r="B34" s="46" t="s">
        <v>48</v>
      </c>
      <c r="C34" s="14">
        <v>4</v>
      </c>
      <c r="D34" s="15">
        <f t="shared" si="4"/>
        <v>6.5466448445171853E-3</v>
      </c>
    </row>
    <row r="35" spans="2:4">
      <c r="B35" s="46" t="s">
        <v>17</v>
      </c>
      <c r="C35" s="14">
        <v>32</v>
      </c>
      <c r="D35" s="15">
        <f t="shared" si="4"/>
        <v>5.2373158756137482E-2</v>
      </c>
    </row>
    <row r="36" spans="2:4">
      <c r="B36" s="46" t="s">
        <v>18</v>
      </c>
      <c r="C36" s="14">
        <v>3</v>
      </c>
      <c r="D36" s="15">
        <f t="shared" si="4"/>
        <v>4.9099836333878887E-3</v>
      </c>
    </row>
    <row r="37" spans="2:4">
      <c r="B37" s="46" t="s">
        <v>19</v>
      </c>
      <c r="C37" s="14">
        <v>9</v>
      </c>
      <c r="D37" s="15">
        <f t="shared" si="4"/>
        <v>1.4729950900163666E-2</v>
      </c>
    </row>
    <row r="38" spans="2:4">
      <c r="B38" s="46" t="s">
        <v>20</v>
      </c>
      <c r="C38" s="14">
        <v>510</v>
      </c>
      <c r="D38" s="15">
        <f t="shared" si="4"/>
        <v>0.83469721767594107</v>
      </c>
    </row>
    <row r="39" spans="2:4">
      <c r="B39" s="46" t="s">
        <v>22</v>
      </c>
      <c r="C39" s="14">
        <v>38</v>
      </c>
      <c r="D39" s="15">
        <f t="shared" si="4"/>
        <v>6.2193126022913256E-2</v>
      </c>
    </row>
    <row r="50" spans="4:25" ht="15.75" thickBot="1"/>
    <row r="51" spans="4:25" ht="16.5" thickBot="1">
      <c r="N51" s="87" t="s">
        <v>47</v>
      </c>
      <c r="O51" s="88"/>
      <c r="P51" s="88" t="s">
        <v>67</v>
      </c>
      <c r="Q51" s="88"/>
      <c r="R51" s="89"/>
    </row>
    <row r="52" spans="4:25" ht="16.5" thickBot="1">
      <c r="N52" s="94"/>
      <c r="O52" s="95"/>
      <c r="P52" s="96" t="s">
        <v>34</v>
      </c>
      <c r="Q52" s="96" t="s">
        <v>5</v>
      </c>
      <c r="R52" s="97" t="s">
        <v>36</v>
      </c>
      <c r="U52" s="81" t="s">
        <v>47</v>
      </c>
      <c r="V52" s="82"/>
      <c r="W52" s="36" t="s">
        <v>34</v>
      </c>
      <c r="X52" s="36" t="s">
        <v>35</v>
      </c>
      <c r="Y52" s="37" t="s">
        <v>36</v>
      </c>
    </row>
    <row r="53" spans="4:25">
      <c r="N53" s="98" t="s">
        <v>54</v>
      </c>
      <c r="O53" s="99" t="s">
        <v>51</v>
      </c>
      <c r="P53" s="99">
        <v>1</v>
      </c>
      <c r="Q53" s="99"/>
      <c r="R53" s="100">
        <f>Q53-P53</f>
        <v>-1</v>
      </c>
      <c r="U53" s="76"/>
      <c r="V53" s="34" t="s">
        <v>14</v>
      </c>
      <c r="W53" s="34">
        <v>4</v>
      </c>
      <c r="X53" s="14">
        <v>7</v>
      </c>
      <c r="Y53" s="35">
        <f>X53-W53</f>
        <v>3</v>
      </c>
    </row>
    <row r="54" spans="4:25" ht="15.75" thickBot="1">
      <c r="N54" s="93"/>
      <c r="O54" s="86" t="s">
        <v>50</v>
      </c>
      <c r="P54" s="86"/>
      <c r="Q54" s="86"/>
      <c r="R54" s="90">
        <f t="shared" ref="R54:R66" si="5">Q54-P54</f>
        <v>0</v>
      </c>
      <c r="U54" s="78"/>
      <c r="V54" s="34" t="s">
        <v>22</v>
      </c>
      <c r="W54" s="34">
        <v>122</v>
      </c>
      <c r="X54" s="14">
        <v>115</v>
      </c>
      <c r="Y54" s="38">
        <f>X54-W54</f>
        <v>-7</v>
      </c>
    </row>
    <row r="55" spans="4:25" ht="15.75">
      <c r="D55" s="81" t="s">
        <v>47</v>
      </c>
      <c r="E55" s="82"/>
      <c r="F55" s="36" t="s">
        <v>34</v>
      </c>
      <c r="G55" s="36" t="s">
        <v>35</v>
      </c>
      <c r="H55" s="37" t="s">
        <v>36</v>
      </c>
      <c r="N55" s="93"/>
      <c r="O55" s="86" t="s">
        <v>52</v>
      </c>
      <c r="P55" s="86">
        <v>1</v>
      </c>
      <c r="Q55" s="86"/>
      <c r="R55" s="90">
        <f t="shared" si="5"/>
        <v>-1</v>
      </c>
      <c r="U55" s="77"/>
      <c r="V55" s="34" t="s">
        <v>16</v>
      </c>
      <c r="W55" s="34">
        <v>21</v>
      </c>
      <c r="X55" s="14">
        <v>29</v>
      </c>
      <c r="Y55" s="35">
        <f>X55-W55</f>
        <v>8</v>
      </c>
    </row>
    <row r="56" spans="4:25" ht="15.75" thickBot="1">
      <c r="D56" s="76"/>
      <c r="E56" s="34" t="s">
        <v>14</v>
      </c>
      <c r="F56" s="34">
        <v>4</v>
      </c>
      <c r="G56" s="14">
        <v>7</v>
      </c>
      <c r="H56" s="35">
        <f>G56-F56</f>
        <v>3</v>
      </c>
      <c r="K56" t="s">
        <v>39</v>
      </c>
      <c r="L56" s="33">
        <v>30.888059999999999</v>
      </c>
      <c r="N56" s="105"/>
      <c r="O56" s="106" t="s">
        <v>53</v>
      </c>
      <c r="P56" s="106"/>
      <c r="Q56" s="106"/>
      <c r="R56" s="107">
        <f t="shared" si="5"/>
        <v>0</v>
      </c>
      <c r="U56" s="76"/>
      <c r="V56" s="34" t="s">
        <v>31</v>
      </c>
      <c r="W56" s="34">
        <v>31</v>
      </c>
      <c r="X56" s="14">
        <v>32</v>
      </c>
      <c r="Y56" s="35">
        <f t="shared" ref="Y56:Y63" si="6">X56-W56</f>
        <v>1</v>
      </c>
    </row>
    <row r="57" spans="4:25">
      <c r="D57" s="78"/>
      <c r="E57" s="34" t="s">
        <v>22</v>
      </c>
      <c r="F57" s="34">
        <v>122</v>
      </c>
      <c r="G57" s="14">
        <v>115</v>
      </c>
      <c r="H57" s="38">
        <f>G57-F57</f>
        <v>-7</v>
      </c>
      <c r="K57" t="s">
        <v>37</v>
      </c>
      <c r="L57" s="33">
        <v>122.84918000000002</v>
      </c>
      <c r="N57" s="98" t="s">
        <v>61</v>
      </c>
      <c r="O57" s="99" t="s">
        <v>55</v>
      </c>
      <c r="P57" s="99"/>
      <c r="Q57" s="99"/>
      <c r="R57" s="100">
        <f t="shared" si="5"/>
        <v>0</v>
      </c>
      <c r="U57" s="77"/>
      <c r="V57" s="34" t="s">
        <v>32</v>
      </c>
      <c r="W57" s="34">
        <v>19</v>
      </c>
      <c r="X57" s="14">
        <v>29</v>
      </c>
      <c r="Y57" s="35">
        <f t="shared" si="6"/>
        <v>10</v>
      </c>
    </row>
    <row r="58" spans="4:25">
      <c r="D58" s="77"/>
      <c r="E58" s="34" t="s">
        <v>16</v>
      </c>
      <c r="F58" s="34">
        <v>21</v>
      </c>
      <c r="G58" s="14">
        <v>29</v>
      </c>
      <c r="H58" s="35">
        <f>G58-F58</f>
        <v>8</v>
      </c>
      <c r="K58" t="s">
        <v>27</v>
      </c>
      <c r="L58" s="33">
        <v>14.084024439083235</v>
      </c>
      <c r="N58" s="93"/>
      <c r="O58" s="86" t="s">
        <v>56</v>
      </c>
      <c r="P58" s="86">
        <v>5</v>
      </c>
      <c r="Q58" s="86">
        <v>1</v>
      </c>
      <c r="R58" s="90">
        <f t="shared" si="5"/>
        <v>-4</v>
      </c>
      <c r="U58" s="75" t="s">
        <v>46</v>
      </c>
      <c r="V58" s="34" t="s">
        <v>27</v>
      </c>
      <c r="W58" s="34">
        <v>14</v>
      </c>
      <c r="X58" s="14">
        <v>14</v>
      </c>
      <c r="Y58" s="35">
        <f t="shared" si="6"/>
        <v>0</v>
      </c>
    </row>
    <row r="59" spans="4:25">
      <c r="D59" s="76"/>
      <c r="E59" s="34" t="s">
        <v>31</v>
      </c>
      <c r="F59" s="34">
        <v>31</v>
      </c>
      <c r="G59" s="14">
        <v>32</v>
      </c>
      <c r="H59" s="35">
        <f t="shared" ref="H59:H66" si="7">G59-F59</f>
        <v>1</v>
      </c>
      <c r="K59" t="s">
        <v>14</v>
      </c>
      <c r="L59" s="33">
        <v>3.6576800000000005</v>
      </c>
      <c r="N59" s="93"/>
      <c r="O59" s="86" t="s">
        <v>57</v>
      </c>
      <c r="P59" s="86">
        <v>1</v>
      </c>
      <c r="Q59" s="86"/>
      <c r="R59" s="90">
        <f t="shared" si="5"/>
        <v>-1</v>
      </c>
      <c r="U59" s="75"/>
      <c r="V59" s="34" t="s">
        <v>28</v>
      </c>
      <c r="W59" s="34">
        <v>14</v>
      </c>
      <c r="X59" s="14">
        <v>6</v>
      </c>
      <c r="Y59" s="38">
        <f t="shared" si="6"/>
        <v>-8</v>
      </c>
    </row>
    <row r="60" spans="4:25">
      <c r="D60" s="77"/>
      <c r="E60" s="34" t="s">
        <v>32</v>
      </c>
      <c r="F60" s="34">
        <v>19</v>
      </c>
      <c r="G60" s="14">
        <v>29</v>
      </c>
      <c r="H60" s="35">
        <f t="shared" si="7"/>
        <v>10</v>
      </c>
      <c r="K60" t="s">
        <v>38</v>
      </c>
      <c r="L60" s="33">
        <v>20.697890928829914</v>
      </c>
      <c r="N60" s="93"/>
      <c r="O60" s="86" t="s">
        <v>58</v>
      </c>
      <c r="P60" s="86">
        <v>1</v>
      </c>
      <c r="Q60" s="86"/>
      <c r="R60" s="90">
        <f t="shared" si="5"/>
        <v>-1</v>
      </c>
      <c r="U60" s="75"/>
      <c r="V60" s="34" t="s">
        <v>29</v>
      </c>
      <c r="W60" s="34">
        <v>46</v>
      </c>
      <c r="X60" s="14">
        <v>38</v>
      </c>
      <c r="Y60" s="38">
        <f t="shared" si="6"/>
        <v>-8</v>
      </c>
    </row>
    <row r="61" spans="4:25">
      <c r="D61" s="75" t="s">
        <v>46</v>
      </c>
      <c r="E61" s="34" t="s">
        <v>27</v>
      </c>
      <c r="F61" s="34">
        <v>14</v>
      </c>
      <c r="G61" s="14">
        <v>14</v>
      </c>
      <c r="H61" s="35">
        <f t="shared" si="7"/>
        <v>0</v>
      </c>
      <c r="K61" t="s">
        <v>41</v>
      </c>
      <c r="L61" s="33">
        <v>19.216359975874546</v>
      </c>
      <c r="N61" s="93"/>
      <c r="O61" s="86" t="s">
        <v>59</v>
      </c>
      <c r="P61" s="86"/>
      <c r="Q61" s="86"/>
      <c r="R61" s="90">
        <f t="shared" si="5"/>
        <v>0</v>
      </c>
      <c r="U61" s="75"/>
      <c r="V61" s="34" t="s">
        <v>30</v>
      </c>
      <c r="W61" s="34">
        <v>4</v>
      </c>
      <c r="X61" s="14">
        <v>6</v>
      </c>
      <c r="Y61" s="35">
        <f t="shared" si="6"/>
        <v>2</v>
      </c>
    </row>
    <row r="62" spans="4:25" ht="15.75" thickBot="1">
      <c r="D62" s="75"/>
      <c r="E62" s="34" t="s">
        <v>28</v>
      </c>
      <c r="F62" s="34">
        <v>14</v>
      </c>
      <c r="G62" s="14">
        <v>6</v>
      </c>
      <c r="H62" s="38">
        <f t="shared" si="7"/>
        <v>-8</v>
      </c>
      <c r="K62" t="s">
        <v>42</v>
      </c>
      <c r="L62" s="33">
        <v>0</v>
      </c>
      <c r="N62" s="105"/>
      <c r="O62" s="106" t="s">
        <v>60</v>
      </c>
      <c r="P62" s="106">
        <v>1</v>
      </c>
      <c r="Q62" s="106"/>
      <c r="R62" s="107">
        <f t="shared" si="5"/>
        <v>-1</v>
      </c>
      <c r="U62" s="44"/>
      <c r="V62" s="39" t="s">
        <v>26</v>
      </c>
      <c r="W62" s="39">
        <v>41</v>
      </c>
      <c r="X62" s="17">
        <v>9</v>
      </c>
      <c r="Y62" s="40">
        <f>X62-W62</f>
        <v>-32</v>
      </c>
    </row>
    <row r="63" spans="4:25" ht="16.5" thickBot="1">
      <c r="D63" s="75"/>
      <c r="E63" s="34" t="s">
        <v>29</v>
      </c>
      <c r="F63" s="34">
        <v>46</v>
      </c>
      <c r="G63" s="14">
        <v>38</v>
      </c>
      <c r="H63" s="38">
        <f t="shared" si="7"/>
        <v>-8</v>
      </c>
      <c r="K63" t="s">
        <v>28</v>
      </c>
      <c r="L63" s="33">
        <v>13.536014788902294</v>
      </c>
      <c r="N63" s="98" t="s">
        <v>66</v>
      </c>
      <c r="O63" s="99" t="s">
        <v>62</v>
      </c>
      <c r="P63" s="99">
        <v>15</v>
      </c>
      <c r="Q63" s="99">
        <v>8</v>
      </c>
      <c r="R63" s="100">
        <f t="shared" si="5"/>
        <v>-7</v>
      </c>
      <c r="U63" s="79" t="s">
        <v>33</v>
      </c>
      <c r="V63" s="80"/>
      <c r="W63" s="41">
        <f>SUM(W54:W61)</f>
        <v>271</v>
      </c>
      <c r="X63" s="42">
        <v>285</v>
      </c>
      <c r="Y63" s="43">
        <f t="shared" ref="Y63" si="8">X63-W63</f>
        <v>14</v>
      </c>
    </row>
    <row r="64" spans="4:25">
      <c r="D64" s="75"/>
      <c r="E64" s="34" t="s">
        <v>30</v>
      </c>
      <c r="F64" s="34">
        <v>4</v>
      </c>
      <c r="G64" s="14">
        <v>6</v>
      </c>
      <c r="H64" s="35">
        <f t="shared" si="7"/>
        <v>2</v>
      </c>
      <c r="K64" t="s">
        <v>43</v>
      </c>
      <c r="L64" s="33">
        <v>45.740920000000003</v>
      </c>
      <c r="N64" s="93"/>
      <c r="O64" s="86" t="s">
        <v>63</v>
      </c>
      <c r="P64" s="86"/>
      <c r="Q64" s="86"/>
      <c r="R64" s="90">
        <f t="shared" si="5"/>
        <v>0</v>
      </c>
    </row>
    <row r="65" spans="4:18" ht="15.75" thickBot="1">
      <c r="D65" s="16"/>
      <c r="E65" s="39" t="s">
        <v>26</v>
      </c>
      <c r="F65" s="39">
        <v>41</v>
      </c>
      <c r="G65" s="17">
        <v>9</v>
      </c>
      <c r="H65" s="40">
        <f>G65-F65</f>
        <v>-32</v>
      </c>
      <c r="K65" t="s">
        <v>40</v>
      </c>
      <c r="L65" s="33">
        <v>0</v>
      </c>
      <c r="N65" s="93"/>
      <c r="O65" s="86" t="s">
        <v>64</v>
      </c>
      <c r="P65" s="86">
        <v>3</v>
      </c>
      <c r="Q65" s="86">
        <v>2</v>
      </c>
      <c r="R65" s="90">
        <f t="shared" si="5"/>
        <v>-1</v>
      </c>
    </row>
    <row r="66" spans="4:18" ht="16.5" thickBot="1">
      <c r="D66" s="79" t="s">
        <v>33</v>
      </c>
      <c r="E66" s="80"/>
      <c r="F66" s="41">
        <f>SUM(F57:F64)</f>
        <v>271</v>
      </c>
      <c r="G66" s="42">
        <v>285</v>
      </c>
      <c r="H66" s="43">
        <f t="shared" si="7"/>
        <v>14</v>
      </c>
      <c r="K66" t="s">
        <v>44</v>
      </c>
      <c r="L66" s="33">
        <v>0.53917999999999999</v>
      </c>
      <c r="N66" s="101"/>
      <c r="O66" s="91" t="s">
        <v>65</v>
      </c>
      <c r="P66" s="91">
        <v>4</v>
      </c>
      <c r="Q66" s="91"/>
      <c r="R66" s="92">
        <f t="shared" si="5"/>
        <v>-4</v>
      </c>
    </row>
    <row r="67" spans="4:18" ht="15.75" thickBot="1">
      <c r="K67" t="s">
        <v>45</v>
      </c>
      <c r="L67" s="33">
        <v>3.6377000000000006</v>
      </c>
      <c r="N67" s="102" t="s">
        <v>33</v>
      </c>
      <c r="O67" s="103"/>
      <c r="P67" s="104">
        <f>SUM(P53:P66)</f>
        <v>32</v>
      </c>
      <c r="Q67" s="104">
        <f t="shared" ref="Q67:R67" si="9">SUM(Q53:Q66)</f>
        <v>11</v>
      </c>
      <c r="R67" s="104">
        <f t="shared" si="9"/>
        <v>-21</v>
      </c>
    </row>
    <row r="68" spans="4:18">
      <c r="K68" t="s">
        <v>26</v>
      </c>
      <c r="L68" s="33">
        <v>91.106999999999999</v>
      </c>
    </row>
    <row r="69" spans="4:18">
      <c r="L69" s="33"/>
    </row>
  </sheetData>
  <mergeCells count="37">
    <mergeCell ref="N67:O67"/>
    <mergeCell ref="U52:V52"/>
    <mergeCell ref="U53:U55"/>
    <mergeCell ref="U56:U57"/>
    <mergeCell ref="U58:U61"/>
    <mergeCell ref="U63:V63"/>
    <mergeCell ref="N53:N56"/>
    <mergeCell ref="N57:N62"/>
    <mergeCell ref="N63:N66"/>
    <mergeCell ref="P51:R51"/>
    <mergeCell ref="N51:O52"/>
    <mergeCell ref="C15:D15"/>
    <mergeCell ref="D61:D64"/>
    <mergeCell ref="D59:D60"/>
    <mergeCell ref="D56:D58"/>
    <mergeCell ref="D66:E66"/>
    <mergeCell ref="D55:E55"/>
    <mergeCell ref="B29:D29"/>
    <mergeCell ref="C3:D3"/>
    <mergeCell ref="E3:G3"/>
    <mergeCell ref="H3:J3"/>
    <mergeCell ref="K3:M3"/>
    <mergeCell ref="B4:B5"/>
    <mergeCell ref="C4:D5"/>
    <mergeCell ref="F4:F5"/>
    <mergeCell ref="G4:G5"/>
    <mergeCell ref="I4:I5"/>
    <mergeCell ref="J4:J5"/>
    <mergeCell ref="B10:C10"/>
    <mergeCell ref="B11:C11"/>
    <mergeCell ref="B12:C12"/>
    <mergeCell ref="L4:L5"/>
    <mergeCell ref="M4:M5"/>
    <mergeCell ref="B6:D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R35"/>
  <sheetViews>
    <sheetView tabSelected="1" topLeftCell="A6" workbookViewId="0">
      <selection activeCell="I23" sqref="I23"/>
    </sheetView>
  </sheetViews>
  <sheetFormatPr defaultRowHeight="15"/>
  <cols>
    <col min="3" max="3" width="14.140625" customWidth="1"/>
    <col min="4" max="4" width="37.28515625" bestFit="1" customWidth="1"/>
    <col min="5" max="5" width="7.7109375" bestFit="1" customWidth="1"/>
  </cols>
  <sheetData>
    <row r="4" spans="3:18" ht="15.75" thickBot="1"/>
    <row r="5" spans="3:18" ht="15.75">
      <c r="C5" s="83" t="s">
        <v>49</v>
      </c>
      <c r="D5" s="84"/>
      <c r="E5" s="85"/>
      <c r="H5" s="9"/>
      <c r="I5" s="10"/>
      <c r="J5" s="65" t="s">
        <v>0</v>
      </c>
      <c r="K5" s="66"/>
      <c r="L5" s="67"/>
      <c r="M5" s="65" t="s">
        <v>1</v>
      </c>
      <c r="N5" s="66"/>
      <c r="O5" s="67"/>
      <c r="P5" s="65" t="s">
        <v>2</v>
      </c>
      <c r="Q5" s="66"/>
      <c r="R5" s="67"/>
    </row>
    <row r="6" spans="3:18">
      <c r="C6" s="45"/>
      <c r="D6" s="50"/>
      <c r="E6" s="51" t="s">
        <v>23</v>
      </c>
      <c r="H6" s="68"/>
      <c r="I6" s="70"/>
      <c r="J6" s="2" t="s">
        <v>3</v>
      </c>
      <c r="K6" s="56" t="s">
        <v>5</v>
      </c>
      <c r="L6" s="72" t="s">
        <v>6</v>
      </c>
      <c r="M6" s="4" t="s">
        <v>3</v>
      </c>
      <c r="N6" s="56" t="s">
        <v>5</v>
      </c>
      <c r="O6" s="58" t="s">
        <v>6</v>
      </c>
      <c r="P6" s="2" t="s">
        <v>3</v>
      </c>
      <c r="Q6" s="56" t="s">
        <v>5</v>
      </c>
      <c r="R6" s="58" t="s">
        <v>6</v>
      </c>
    </row>
    <row r="7" spans="3:18" ht="15.75">
      <c r="C7" s="47" t="s">
        <v>7</v>
      </c>
      <c r="D7" s="48">
        <v>611</v>
      </c>
      <c r="E7" s="49">
        <v>1</v>
      </c>
      <c r="H7" s="69"/>
      <c r="I7" s="71"/>
      <c r="J7" s="3" t="s">
        <v>4</v>
      </c>
      <c r="K7" s="57"/>
      <c r="L7" s="73"/>
      <c r="M7" s="5" t="s">
        <v>4</v>
      </c>
      <c r="N7" s="57"/>
      <c r="O7" s="59"/>
      <c r="P7" s="3" t="s">
        <v>4</v>
      </c>
      <c r="Q7" s="57"/>
      <c r="R7" s="59"/>
    </row>
    <row r="8" spans="3:18">
      <c r="C8" s="46" t="s">
        <v>16</v>
      </c>
      <c r="D8" s="14">
        <v>6</v>
      </c>
      <c r="E8" s="15">
        <f>D8/$D$7</f>
        <v>9.8199672667757774E-3</v>
      </c>
      <c r="H8" s="60" t="s">
        <v>7</v>
      </c>
      <c r="I8" s="62"/>
      <c r="J8" s="24">
        <f>SUM(J9:J14)</f>
        <v>2150</v>
      </c>
      <c r="K8" s="24">
        <f>SUM(K9:K14)</f>
        <v>3034</v>
      </c>
      <c r="L8" s="25">
        <f>K8-J8</f>
        <v>884</v>
      </c>
      <c r="M8" s="24">
        <f>SUM(M9:M14)</f>
        <v>301</v>
      </c>
      <c r="N8" s="24">
        <f>SUM(N9:N14)</f>
        <v>308</v>
      </c>
      <c r="O8" s="25">
        <f>N8-M8</f>
        <v>7</v>
      </c>
      <c r="P8" s="24">
        <f>SUM(P9:P14)</f>
        <v>232</v>
      </c>
      <c r="Q8" s="24">
        <f>SUM(Q9:Q14)</f>
        <v>115</v>
      </c>
      <c r="R8" s="25">
        <f>Q8-P8</f>
        <v>-117</v>
      </c>
    </row>
    <row r="9" spans="3:18">
      <c r="C9" s="46" t="s">
        <v>14</v>
      </c>
      <c r="D9" s="14">
        <v>9</v>
      </c>
      <c r="E9" s="15">
        <f t="shared" ref="E9:E15" si="0">D9/$D$7</f>
        <v>1.4729950900163666E-2</v>
      </c>
      <c r="H9" s="7"/>
      <c r="I9" s="6" t="s">
        <v>8</v>
      </c>
      <c r="J9" s="24">
        <v>829</v>
      </c>
      <c r="K9" s="26">
        <v>547</v>
      </c>
      <c r="L9" s="27">
        <f t="shared" ref="L9:L14" si="1">K9-J9</f>
        <v>-282</v>
      </c>
      <c r="M9" s="28">
        <v>211</v>
      </c>
      <c r="N9" s="26">
        <v>161</v>
      </c>
      <c r="O9" s="27">
        <f t="shared" ref="O9:O14" si="2">N9-M9</f>
        <v>-50</v>
      </c>
      <c r="P9" s="29">
        <v>181</v>
      </c>
      <c r="Q9" s="30">
        <v>87</v>
      </c>
      <c r="R9" s="27">
        <f t="shared" ref="R9:R14" si="3">Q9-P9</f>
        <v>-94</v>
      </c>
    </row>
    <row r="10" spans="3:18">
      <c r="C10" s="46" t="s">
        <v>48</v>
      </c>
      <c r="D10" s="14">
        <v>4</v>
      </c>
      <c r="E10" s="15">
        <f t="shared" si="0"/>
        <v>6.5466448445171853E-3</v>
      </c>
      <c r="H10" s="7"/>
      <c r="I10" s="6" t="s">
        <v>9</v>
      </c>
      <c r="J10" s="29">
        <v>117</v>
      </c>
      <c r="K10" s="30">
        <v>147</v>
      </c>
      <c r="L10" s="25">
        <f t="shared" si="1"/>
        <v>30</v>
      </c>
      <c r="M10" s="28">
        <v>29</v>
      </c>
      <c r="N10" s="26">
        <v>37</v>
      </c>
      <c r="O10" s="25">
        <f t="shared" si="2"/>
        <v>8</v>
      </c>
      <c r="P10" s="29">
        <v>26</v>
      </c>
      <c r="Q10" s="30">
        <v>16</v>
      </c>
      <c r="R10" s="27">
        <f t="shared" si="3"/>
        <v>-10</v>
      </c>
    </row>
    <row r="11" spans="3:18">
      <c r="C11" s="46" t="s">
        <v>17</v>
      </c>
      <c r="D11" s="14">
        <v>32</v>
      </c>
      <c r="E11" s="15">
        <f t="shared" si="0"/>
        <v>5.2373158756137482E-2</v>
      </c>
      <c r="H11" s="7"/>
      <c r="I11" s="6" t="s">
        <v>10</v>
      </c>
      <c r="J11" s="29">
        <v>594</v>
      </c>
      <c r="K11" s="30">
        <v>1219</v>
      </c>
      <c r="L11" s="25">
        <f t="shared" si="1"/>
        <v>625</v>
      </c>
      <c r="M11" s="28">
        <v>35</v>
      </c>
      <c r="N11" s="26">
        <v>57</v>
      </c>
      <c r="O11" s="25">
        <f t="shared" si="2"/>
        <v>22</v>
      </c>
      <c r="P11" s="29">
        <v>19</v>
      </c>
      <c r="Q11" s="30">
        <v>2</v>
      </c>
      <c r="R11" s="27">
        <f t="shared" si="3"/>
        <v>-17</v>
      </c>
    </row>
    <row r="12" spans="3:18">
      <c r="C12" s="46" t="s">
        <v>18</v>
      </c>
      <c r="D12" s="14">
        <v>3</v>
      </c>
      <c r="E12" s="15">
        <f t="shared" si="0"/>
        <v>4.9099836333878887E-3</v>
      </c>
      <c r="H12" s="7"/>
      <c r="I12" s="6" t="s">
        <v>11</v>
      </c>
      <c r="J12" s="29">
        <v>578</v>
      </c>
      <c r="K12" s="30">
        <v>967</v>
      </c>
      <c r="L12" s="25">
        <f t="shared" si="1"/>
        <v>389</v>
      </c>
      <c r="M12" s="28">
        <v>26</v>
      </c>
      <c r="N12" s="26">
        <v>53</v>
      </c>
      <c r="O12" s="25">
        <f t="shared" si="2"/>
        <v>27</v>
      </c>
      <c r="P12" s="29">
        <v>6</v>
      </c>
      <c r="Q12" s="30">
        <v>9</v>
      </c>
      <c r="R12" s="31">
        <f t="shared" si="3"/>
        <v>3</v>
      </c>
    </row>
    <row r="13" spans="3:18">
      <c r="C13" s="46" t="s">
        <v>19</v>
      </c>
      <c r="D13" s="14">
        <v>9</v>
      </c>
      <c r="E13" s="15">
        <f t="shared" si="0"/>
        <v>1.4729950900163666E-2</v>
      </c>
      <c r="H13" s="7"/>
      <c r="I13" s="6" t="s">
        <v>12</v>
      </c>
      <c r="J13" s="29">
        <v>24</v>
      </c>
      <c r="K13" s="30">
        <v>14</v>
      </c>
      <c r="L13" s="25">
        <f t="shared" si="1"/>
        <v>-10</v>
      </c>
      <c r="M13" s="32">
        <v>0</v>
      </c>
      <c r="N13" s="30">
        <v>0</v>
      </c>
      <c r="O13" s="25">
        <f t="shared" si="2"/>
        <v>0</v>
      </c>
      <c r="P13" s="29">
        <v>0</v>
      </c>
      <c r="Q13" s="30">
        <v>1</v>
      </c>
      <c r="R13" s="25">
        <f t="shared" si="3"/>
        <v>1</v>
      </c>
    </row>
    <row r="14" spans="3:18">
      <c r="C14" s="46" t="s">
        <v>20</v>
      </c>
      <c r="D14" s="14">
        <v>510</v>
      </c>
      <c r="E14" s="15">
        <f t="shared" si="0"/>
        <v>0.83469721767594107</v>
      </c>
      <c r="H14" s="8"/>
      <c r="I14" s="6" t="s">
        <v>13</v>
      </c>
      <c r="J14" s="29">
        <v>8</v>
      </c>
      <c r="K14" s="30">
        <v>140</v>
      </c>
      <c r="L14" s="25">
        <f t="shared" si="1"/>
        <v>132</v>
      </c>
      <c r="M14" s="29">
        <v>0</v>
      </c>
      <c r="N14" s="30">
        <v>0</v>
      </c>
      <c r="O14" s="25">
        <f t="shared" si="2"/>
        <v>0</v>
      </c>
      <c r="P14" s="29">
        <v>0</v>
      </c>
      <c r="Q14" s="30">
        <v>0</v>
      </c>
      <c r="R14" s="25">
        <f t="shared" si="3"/>
        <v>0</v>
      </c>
    </row>
    <row r="15" spans="3:18">
      <c r="C15" s="46" t="s">
        <v>22</v>
      </c>
      <c r="D15" s="14">
        <v>38</v>
      </c>
      <c r="E15" s="15">
        <f t="shared" si="0"/>
        <v>6.2193126022913256E-2</v>
      </c>
    </row>
    <row r="18" spans="3:11" ht="15.75" thickBot="1"/>
    <row r="19" spans="3:11" ht="15.75">
      <c r="C19" s="108" t="s">
        <v>47</v>
      </c>
      <c r="D19" s="109"/>
      <c r="E19" s="109" t="s">
        <v>67</v>
      </c>
      <c r="F19" s="109"/>
      <c r="G19" s="110"/>
    </row>
    <row r="20" spans="3:11" ht="16.5" thickBot="1">
      <c r="C20" s="111"/>
      <c r="D20" s="112"/>
      <c r="E20" s="120" t="s">
        <v>34</v>
      </c>
      <c r="F20" s="120" t="s">
        <v>5</v>
      </c>
      <c r="G20" s="121" t="s">
        <v>36</v>
      </c>
    </row>
    <row r="21" spans="3:11">
      <c r="C21" s="113" t="s">
        <v>54</v>
      </c>
      <c r="D21" s="12" t="s">
        <v>51</v>
      </c>
      <c r="E21" s="12">
        <v>1</v>
      </c>
      <c r="F21" s="12"/>
      <c r="G21" s="13">
        <f>E21-F21</f>
        <v>1</v>
      </c>
      <c r="K21" s="129"/>
    </row>
    <row r="22" spans="3:11">
      <c r="C22" s="114"/>
      <c r="D22" s="34" t="s">
        <v>50</v>
      </c>
      <c r="E22" s="34"/>
      <c r="F22" s="34"/>
      <c r="G22" s="35">
        <f t="shared" ref="G22:G24" si="4">E22-F22</f>
        <v>0</v>
      </c>
    </row>
    <row r="23" spans="3:11">
      <c r="C23" s="114"/>
      <c r="D23" s="34" t="s">
        <v>52</v>
      </c>
      <c r="E23" s="34">
        <v>1</v>
      </c>
      <c r="F23" s="34"/>
      <c r="G23" s="35">
        <f t="shared" si="4"/>
        <v>1</v>
      </c>
    </row>
    <row r="24" spans="3:11" ht="15.75" thickBot="1">
      <c r="C24" s="116"/>
      <c r="D24" s="122" t="s">
        <v>53</v>
      </c>
      <c r="E24" s="122"/>
      <c r="F24" s="122"/>
      <c r="G24" s="123">
        <f t="shared" si="4"/>
        <v>0</v>
      </c>
    </row>
    <row r="25" spans="3:11">
      <c r="C25" s="117" t="s">
        <v>61</v>
      </c>
      <c r="D25" s="124" t="s">
        <v>55</v>
      </c>
      <c r="E25" s="124"/>
      <c r="F25" s="124"/>
      <c r="G25" s="125">
        <f>E25-F25</f>
        <v>0</v>
      </c>
    </row>
    <row r="26" spans="3:11">
      <c r="C26" s="114"/>
      <c r="D26" s="34" t="s">
        <v>56</v>
      </c>
      <c r="E26" s="34">
        <v>5</v>
      </c>
      <c r="F26" s="34">
        <v>1</v>
      </c>
      <c r="G26" s="125">
        <f t="shared" ref="G26:G30" si="5">E26-F26</f>
        <v>4</v>
      </c>
    </row>
    <row r="27" spans="3:11">
      <c r="C27" s="114"/>
      <c r="D27" s="34" t="s">
        <v>57</v>
      </c>
      <c r="E27" s="34">
        <v>1</v>
      </c>
      <c r="F27" s="34"/>
      <c r="G27" s="125">
        <f t="shared" si="5"/>
        <v>1</v>
      </c>
    </row>
    <row r="28" spans="3:11">
      <c r="C28" s="114"/>
      <c r="D28" s="34" t="s">
        <v>58</v>
      </c>
      <c r="E28" s="34">
        <v>1</v>
      </c>
      <c r="F28" s="34"/>
      <c r="G28" s="125">
        <f t="shared" si="5"/>
        <v>1</v>
      </c>
    </row>
    <row r="29" spans="3:11">
      <c r="C29" s="114"/>
      <c r="D29" s="34" t="s">
        <v>59</v>
      </c>
      <c r="E29" s="34"/>
      <c r="F29" s="34"/>
      <c r="G29" s="125">
        <f t="shared" si="5"/>
        <v>0</v>
      </c>
    </row>
    <row r="30" spans="3:11" ht="15.75" thickBot="1">
      <c r="C30" s="115"/>
      <c r="D30" s="39" t="s">
        <v>60</v>
      </c>
      <c r="E30" s="39">
        <v>1</v>
      </c>
      <c r="F30" s="39"/>
      <c r="G30" s="126">
        <f t="shared" si="5"/>
        <v>1</v>
      </c>
    </row>
    <row r="31" spans="3:11">
      <c r="C31" s="113" t="s">
        <v>66</v>
      </c>
      <c r="D31" s="12" t="s">
        <v>62</v>
      </c>
      <c r="E31" s="12">
        <v>15</v>
      </c>
      <c r="F31" s="12">
        <v>8</v>
      </c>
      <c r="G31" s="13">
        <f>E31-F31</f>
        <v>7</v>
      </c>
    </row>
    <row r="32" spans="3:11">
      <c r="C32" s="114"/>
      <c r="D32" s="34" t="s">
        <v>63</v>
      </c>
      <c r="E32" s="34"/>
      <c r="F32" s="34"/>
      <c r="G32" s="35">
        <f t="shared" ref="G32:G34" si="6">E32-F32</f>
        <v>0</v>
      </c>
    </row>
    <row r="33" spans="3:7">
      <c r="C33" s="114"/>
      <c r="D33" s="34" t="s">
        <v>64</v>
      </c>
      <c r="E33" s="34">
        <v>3</v>
      </c>
      <c r="F33" s="34">
        <v>2</v>
      </c>
      <c r="G33" s="35">
        <f t="shared" si="6"/>
        <v>1</v>
      </c>
    </row>
    <row r="34" spans="3:7" ht="15.75" thickBot="1">
      <c r="C34" s="116"/>
      <c r="D34" s="122" t="s">
        <v>65</v>
      </c>
      <c r="E34" s="122">
        <v>4</v>
      </c>
      <c r="F34" s="122"/>
      <c r="G34" s="123">
        <f t="shared" si="6"/>
        <v>4</v>
      </c>
    </row>
    <row r="35" spans="3:7" ht="16.5" thickBot="1">
      <c r="C35" s="118" t="s">
        <v>33</v>
      </c>
      <c r="D35" s="119"/>
      <c r="E35" s="127">
        <f>SUM(E21:E34)</f>
        <v>32</v>
      </c>
      <c r="F35" s="127">
        <f t="shared" ref="F35:G35" si="7">SUM(F21:F34)</f>
        <v>11</v>
      </c>
      <c r="G35" s="128">
        <f t="shared" si="7"/>
        <v>21</v>
      </c>
    </row>
  </sheetData>
  <mergeCells count="19">
    <mergeCell ref="C35:D35"/>
    <mergeCell ref="C19:D20"/>
    <mergeCell ref="E19:G19"/>
    <mergeCell ref="C21:C24"/>
    <mergeCell ref="C25:C30"/>
    <mergeCell ref="C31:C34"/>
    <mergeCell ref="O6:O7"/>
    <mergeCell ref="Q6:Q7"/>
    <mergeCell ref="R6:R7"/>
    <mergeCell ref="H8:I8"/>
    <mergeCell ref="C5:E5"/>
    <mergeCell ref="J5:L5"/>
    <mergeCell ref="M5:O5"/>
    <mergeCell ref="P5:R5"/>
    <mergeCell ref="H6:H7"/>
    <mergeCell ref="I6:I7"/>
    <mergeCell ref="K6:K7"/>
    <mergeCell ref="L6:L7"/>
    <mergeCell ref="N6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2021-10-25T14:17:46Z</dcterms:created>
  <dcterms:modified xsi:type="dcterms:W3CDTF">2021-10-26T13:56:45Z</dcterms:modified>
</cp:coreProperties>
</file>