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pivotTables/pivotTable1.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pivotTables/pivotTable3.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7.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8.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Owner\Documents\APARNA\BUSINESS ANALYTICS\SEMESTER 2\Discriptive\CASE STUDY\CASE STUDY2\"/>
    </mc:Choice>
  </mc:AlternateContent>
  <xr:revisionPtr revIDLastSave="0" documentId="13_ncr:1_{F78C3496-3CB2-4DCE-8190-38B9590B432F}" xr6:coauthVersionLast="47" xr6:coauthVersionMax="47" xr10:uidLastSave="{00000000-0000-0000-0000-000000000000}"/>
  <bookViews>
    <workbookView xWindow="-108" yWindow="-108" windowWidth="23256" windowHeight="12456" tabRatio="900" firstSheet="2" activeTab="5" xr2:uid="{F15397FA-DF51-4214-B27E-DFB0A133EBA7}"/>
  </bookViews>
  <sheets>
    <sheet name="ReadMeFirst" sheetId="1" r:id="rId1"/>
    <sheet name="Other Lists" sheetId="2" r:id="rId2"/>
    <sheet name="Inspect DM" sheetId="3" r:id="rId3"/>
    <sheet name="B Batches" sheetId="5" r:id="rId4"/>
    <sheet name="A Batches" sheetId="4" r:id="rId5"/>
    <sheet name="BATCH DATA 2" sheetId="8" r:id="rId6"/>
    <sheet name="SHIFT 1 DATA" sheetId="9" r:id="rId7"/>
    <sheet name="PIVOT TABLE 1" sheetId="11" r:id="rId8"/>
    <sheet name="PIVOT TABLE 2" sheetId="13" r:id="rId9"/>
    <sheet name="PIVOT TABLE 3" sheetId="14" r:id="rId10"/>
    <sheet name="PIVOT TABLE 4" sheetId="15" r:id="rId11"/>
    <sheet name="PIVOT TABLE 5" sheetId="16" r:id="rId12"/>
  </sheets>
  <definedNames>
    <definedName name="_xlnm._FilterDatabase" localSheetId="5" hidden="1">'BATCH DATA 2'!$B$7:$Q$590</definedName>
    <definedName name="Slicer_Maker">#N/A</definedName>
    <definedName name="Slicer_Maker1">#N/A</definedName>
    <definedName name="Slicer_Maker2">#N/A</definedName>
    <definedName name="Slicer_Maker3">#N/A</definedName>
    <definedName name="Slicer_Production_Cell">#N/A</definedName>
    <definedName name="Slicer_Week">#N/A</definedName>
  </definedNames>
  <calcPr calcId="191029" calcMode="manual"/>
  <pivotCaches>
    <pivotCache cacheId="113" r:id="rId13"/>
  </pivotCaches>
  <extLst>
    <ext xmlns:x14="http://schemas.microsoft.com/office/spreadsheetml/2009/9/main" uri="{BBE1A952-AA13-448e-AADC-164F8A28A991}">
      <x14:slicerCaches>
        <x14:slicerCache r:id="rId14"/>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218" i="9" l="1"/>
  <c r="Q218" i="9"/>
  <c r="P218" i="9"/>
  <c r="M218" i="9"/>
  <c r="F218" i="9"/>
  <c r="R217" i="9"/>
  <c r="P217" i="9"/>
  <c r="Q217" i="9" s="1"/>
  <c r="M217" i="9"/>
  <c r="F217" i="9"/>
  <c r="R216" i="9"/>
  <c r="P216" i="9"/>
  <c r="Q216" i="9" s="1"/>
  <c r="M216" i="9"/>
  <c r="F216" i="9"/>
  <c r="R215" i="9"/>
  <c r="P215" i="9"/>
  <c r="Q215" i="9" s="1"/>
  <c r="M215" i="9"/>
  <c r="F215" i="9"/>
  <c r="R214" i="9"/>
  <c r="P214" i="9"/>
  <c r="Q214" i="9" s="1"/>
  <c r="M214" i="9"/>
  <c r="F214" i="9"/>
  <c r="R213" i="9"/>
  <c r="P213" i="9"/>
  <c r="Q213" i="9" s="1"/>
  <c r="M213" i="9"/>
  <c r="F213" i="9"/>
  <c r="R212" i="9"/>
  <c r="Q212" i="9"/>
  <c r="P212" i="9"/>
  <c r="M212" i="9"/>
  <c r="F212" i="9"/>
  <c r="R211" i="9"/>
  <c r="P211" i="9"/>
  <c r="Q211" i="9" s="1"/>
  <c r="M211" i="9"/>
  <c r="F211" i="9"/>
  <c r="R210" i="9"/>
  <c r="P210" i="9"/>
  <c r="Q210" i="9" s="1"/>
  <c r="M210" i="9"/>
  <c r="F210" i="9"/>
  <c r="R209" i="9"/>
  <c r="P209" i="9"/>
  <c r="Q209" i="9" s="1"/>
  <c r="M209" i="9"/>
  <c r="F209" i="9"/>
  <c r="R208" i="9"/>
  <c r="P208" i="9"/>
  <c r="Q208" i="9" s="1"/>
  <c r="M208" i="9"/>
  <c r="F208" i="9"/>
  <c r="R207" i="9"/>
  <c r="P207" i="9"/>
  <c r="Q207" i="9" s="1"/>
  <c r="M207" i="9"/>
  <c r="F207" i="9"/>
  <c r="R206" i="9"/>
  <c r="P206" i="9"/>
  <c r="Q206" i="9" s="1"/>
  <c r="M206" i="9"/>
  <c r="F206" i="9"/>
  <c r="R205" i="9"/>
  <c r="P205" i="9"/>
  <c r="Q205" i="9" s="1"/>
  <c r="M205" i="9"/>
  <c r="F205" i="9"/>
  <c r="R204" i="9"/>
  <c r="P204" i="9"/>
  <c r="Q204" i="9" s="1"/>
  <c r="M204" i="9"/>
  <c r="F204" i="9"/>
  <c r="R203" i="9"/>
  <c r="P203" i="9"/>
  <c r="Q203" i="9" s="1"/>
  <c r="M203" i="9"/>
  <c r="F203" i="9"/>
  <c r="R202" i="9"/>
  <c r="Q202" i="9"/>
  <c r="P202" i="9"/>
  <c r="M202" i="9"/>
  <c r="F202" i="9"/>
  <c r="R201" i="9"/>
  <c r="P201" i="9"/>
  <c r="Q201" i="9" s="1"/>
  <c r="M201" i="9"/>
  <c r="F201" i="9"/>
  <c r="R200" i="9"/>
  <c r="P200" i="9"/>
  <c r="Q200" i="9" s="1"/>
  <c r="M200" i="9"/>
  <c r="F200" i="9"/>
  <c r="R199" i="9"/>
  <c r="P199" i="9"/>
  <c r="Q199" i="9" s="1"/>
  <c r="M199" i="9"/>
  <c r="F199" i="9"/>
  <c r="R198" i="9"/>
  <c r="P198" i="9"/>
  <c r="Q198" i="9" s="1"/>
  <c r="M198" i="9"/>
  <c r="F198" i="9"/>
  <c r="R197" i="9"/>
  <c r="P197" i="9"/>
  <c r="Q197" i="9" s="1"/>
  <c r="M197" i="9"/>
  <c r="F197" i="9"/>
  <c r="R196" i="9"/>
  <c r="Q196" i="9"/>
  <c r="P196" i="9"/>
  <c r="M196" i="9"/>
  <c r="F196" i="9"/>
  <c r="R195" i="9"/>
  <c r="P195" i="9"/>
  <c r="Q195" i="9" s="1"/>
  <c r="M195" i="9"/>
  <c r="F195" i="9"/>
  <c r="R194" i="9"/>
  <c r="P194" i="9"/>
  <c r="Q194" i="9" s="1"/>
  <c r="M194" i="9"/>
  <c r="F194" i="9"/>
  <c r="R193" i="9"/>
  <c r="P193" i="9"/>
  <c r="Q193" i="9" s="1"/>
  <c r="M193" i="9"/>
  <c r="F193" i="9"/>
  <c r="R192" i="9"/>
  <c r="P192" i="9"/>
  <c r="Q192" i="9" s="1"/>
  <c r="M192" i="9"/>
  <c r="F192" i="9"/>
  <c r="R191" i="9"/>
  <c r="Q191" i="9"/>
  <c r="P191" i="9"/>
  <c r="M191" i="9"/>
  <c r="F191" i="9"/>
  <c r="R190" i="9"/>
  <c r="P190" i="9"/>
  <c r="Q190" i="9" s="1"/>
  <c r="M190" i="9"/>
  <c r="F190" i="9"/>
  <c r="R189" i="9"/>
  <c r="P189" i="9"/>
  <c r="Q189" i="9" s="1"/>
  <c r="M189" i="9"/>
  <c r="F189" i="9"/>
  <c r="R188" i="9"/>
  <c r="P188" i="9"/>
  <c r="Q188" i="9" s="1"/>
  <c r="M188" i="9"/>
  <c r="F188" i="9"/>
  <c r="R187" i="9"/>
  <c r="P187" i="9"/>
  <c r="Q187" i="9" s="1"/>
  <c r="M187" i="9"/>
  <c r="F187" i="9"/>
  <c r="R186" i="9"/>
  <c r="Q186" i="9"/>
  <c r="P186" i="9"/>
  <c r="M186" i="9"/>
  <c r="F186" i="9"/>
  <c r="R185" i="9"/>
  <c r="P185" i="9"/>
  <c r="Q185" i="9" s="1"/>
  <c r="M185" i="9"/>
  <c r="F185" i="9"/>
  <c r="R184" i="9"/>
  <c r="P184" i="9"/>
  <c r="Q184" i="9" s="1"/>
  <c r="M184" i="9"/>
  <c r="F184" i="9"/>
  <c r="R183" i="9"/>
  <c r="P183" i="9"/>
  <c r="Q183" i="9" s="1"/>
  <c r="M183" i="9"/>
  <c r="F183" i="9"/>
  <c r="R182" i="9"/>
  <c r="P182" i="9"/>
  <c r="Q182" i="9" s="1"/>
  <c r="M182" i="9"/>
  <c r="F182" i="9"/>
  <c r="R181" i="9"/>
  <c r="P181" i="9"/>
  <c r="Q181" i="9" s="1"/>
  <c r="M181" i="9"/>
  <c r="F181" i="9"/>
  <c r="R180" i="9"/>
  <c r="Q180" i="9"/>
  <c r="P180" i="9"/>
  <c r="M180" i="9"/>
  <c r="F180" i="9"/>
  <c r="R179" i="9"/>
  <c r="P179" i="9"/>
  <c r="Q179" i="9" s="1"/>
  <c r="M179" i="9"/>
  <c r="F179" i="9"/>
  <c r="R178" i="9"/>
  <c r="P178" i="9"/>
  <c r="Q178" i="9" s="1"/>
  <c r="M178" i="9"/>
  <c r="F178" i="9"/>
  <c r="R177" i="9"/>
  <c r="P177" i="9"/>
  <c r="Q177" i="9" s="1"/>
  <c r="M177" i="9"/>
  <c r="F177" i="9"/>
  <c r="R176" i="9"/>
  <c r="P176" i="9"/>
  <c r="Q176" i="9" s="1"/>
  <c r="M176" i="9"/>
  <c r="F176" i="9"/>
  <c r="R175" i="9"/>
  <c r="P175" i="9"/>
  <c r="Q175" i="9" s="1"/>
  <c r="M175" i="9"/>
  <c r="F175" i="9"/>
  <c r="R174" i="9"/>
  <c r="Q174" i="9"/>
  <c r="P174" i="9"/>
  <c r="M174" i="9"/>
  <c r="F174" i="9"/>
  <c r="R173" i="9"/>
  <c r="P173" i="9"/>
  <c r="Q173" i="9" s="1"/>
  <c r="M173" i="9"/>
  <c r="F173" i="9"/>
  <c r="R172" i="9"/>
  <c r="P172" i="9"/>
  <c r="Q172" i="9" s="1"/>
  <c r="M172" i="9"/>
  <c r="F172" i="9"/>
  <c r="R171" i="9"/>
  <c r="P171" i="9"/>
  <c r="Q171" i="9" s="1"/>
  <c r="M171" i="9"/>
  <c r="F171" i="9"/>
  <c r="R170" i="9"/>
  <c r="Q170" i="9"/>
  <c r="P170" i="9"/>
  <c r="M170" i="9"/>
  <c r="F170" i="9"/>
  <c r="R169" i="9"/>
  <c r="P169" i="9"/>
  <c r="Q169" i="9" s="1"/>
  <c r="M169" i="9"/>
  <c r="F169" i="9"/>
  <c r="R168" i="9"/>
  <c r="P168" i="9"/>
  <c r="Q168" i="9" s="1"/>
  <c r="M168" i="9"/>
  <c r="F168" i="9"/>
  <c r="R167" i="9"/>
  <c r="P167" i="9"/>
  <c r="Q167" i="9" s="1"/>
  <c r="M167" i="9"/>
  <c r="F167" i="9"/>
  <c r="R166" i="9"/>
  <c r="P166" i="9"/>
  <c r="Q166" i="9" s="1"/>
  <c r="M166" i="9"/>
  <c r="F166" i="9"/>
  <c r="R165" i="9"/>
  <c r="P165" i="9"/>
  <c r="Q165" i="9" s="1"/>
  <c r="M165" i="9"/>
  <c r="F165" i="9"/>
  <c r="R164" i="9"/>
  <c r="Q164" i="9"/>
  <c r="P164" i="9"/>
  <c r="M164" i="9"/>
  <c r="F164" i="9"/>
  <c r="R163" i="9"/>
  <c r="P163" i="9"/>
  <c r="Q163" i="9" s="1"/>
  <c r="M163" i="9"/>
  <c r="F163" i="9"/>
  <c r="R162" i="9"/>
  <c r="P162" i="9"/>
  <c r="Q162" i="9" s="1"/>
  <c r="M162" i="9"/>
  <c r="F162" i="9"/>
  <c r="R161" i="9"/>
  <c r="P161" i="9"/>
  <c r="Q161" i="9" s="1"/>
  <c r="M161" i="9"/>
  <c r="F161" i="9"/>
  <c r="R160" i="9"/>
  <c r="P160" i="9"/>
  <c r="Q160" i="9" s="1"/>
  <c r="M160" i="9"/>
  <c r="F160" i="9"/>
  <c r="R159" i="9"/>
  <c r="P159" i="9"/>
  <c r="Q159" i="9" s="1"/>
  <c r="M159" i="9"/>
  <c r="F159" i="9"/>
  <c r="R158" i="9"/>
  <c r="P158" i="9"/>
  <c r="Q158" i="9" s="1"/>
  <c r="M158" i="9"/>
  <c r="F158" i="9"/>
  <c r="R157" i="9"/>
  <c r="P157" i="9"/>
  <c r="Q157" i="9" s="1"/>
  <c r="M157" i="9"/>
  <c r="F157" i="9"/>
  <c r="R156" i="9"/>
  <c r="P156" i="9"/>
  <c r="Q156" i="9" s="1"/>
  <c r="M156" i="9"/>
  <c r="F156" i="9"/>
  <c r="R155" i="9"/>
  <c r="P155" i="9"/>
  <c r="Q155" i="9" s="1"/>
  <c r="M155" i="9"/>
  <c r="F155" i="9"/>
  <c r="R154" i="9"/>
  <c r="Q154" i="9"/>
  <c r="P154" i="9"/>
  <c r="M154" i="9"/>
  <c r="F154" i="9"/>
  <c r="R153" i="9"/>
  <c r="P153" i="9"/>
  <c r="Q153" i="9" s="1"/>
  <c r="M153" i="9"/>
  <c r="F153" i="9"/>
  <c r="R152" i="9"/>
  <c r="P152" i="9"/>
  <c r="Q152" i="9" s="1"/>
  <c r="M152" i="9"/>
  <c r="F152" i="9"/>
  <c r="R151" i="9"/>
  <c r="P151" i="9"/>
  <c r="Q151" i="9" s="1"/>
  <c r="M151" i="9"/>
  <c r="F151" i="9"/>
  <c r="R150" i="9"/>
  <c r="P150" i="9"/>
  <c r="Q150" i="9" s="1"/>
  <c r="M150" i="9"/>
  <c r="F150" i="9"/>
  <c r="R149" i="9"/>
  <c r="P149" i="9"/>
  <c r="Q149" i="9" s="1"/>
  <c r="M149" i="9"/>
  <c r="F149" i="9"/>
  <c r="R148" i="9"/>
  <c r="Q148" i="9"/>
  <c r="P148" i="9"/>
  <c r="M148" i="9"/>
  <c r="F148" i="9"/>
  <c r="R147" i="9"/>
  <c r="P147" i="9"/>
  <c r="Q147" i="9" s="1"/>
  <c r="M147" i="9"/>
  <c r="F147" i="9"/>
  <c r="R146" i="9"/>
  <c r="P146" i="9"/>
  <c r="Q146" i="9" s="1"/>
  <c r="M146" i="9"/>
  <c r="F146" i="9"/>
  <c r="R145" i="9"/>
  <c r="P145" i="9"/>
  <c r="Q145" i="9" s="1"/>
  <c r="M145" i="9"/>
  <c r="F145" i="9"/>
  <c r="R144" i="9"/>
  <c r="P144" i="9"/>
  <c r="Q144" i="9" s="1"/>
  <c r="M144" i="9"/>
  <c r="F144" i="9"/>
  <c r="R143" i="9"/>
  <c r="Q143" i="9"/>
  <c r="P143" i="9"/>
  <c r="M143" i="9"/>
  <c r="F143" i="9"/>
  <c r="R142" i="9"/>
  <c r="P142" i="9"/>
  <c r="Q142" i="9" s="1"/>
  <c r="M142" i="9"/>
  <c r="F142" i="9"/>
  <c r="R141" i="9"/>
  <c r="P141" i="9"/>
  <c r="Q141" i="9" s="1"/>
  <c r="M141" i="9"/>
  <c r="F141" i="9"/>
  <c r="R140" i="9"/>
  <c r="P140" i="9"/>
  <c r="Q140" i="9" s="1"/>
  <c r="M140" i="9"/>
  <c r="F140" i="9"/>
  <c r="R139" i="9"/>
  <c r="P139" i="9"/>
  <c r="Q139" i="9" s="1"/>
  <c r="M139" i="9"/>
  <c r="F139" i="9"/>
  <c r="R138" i="9"/>
  <c r="Q138" i="9"/>
  <c r="P138" i="9"/>
  <c r="M138" i="9"/>
  <c r="F138" i="9"/>
  <c r="R137" i="9"/>
  <c r="P137" i="9"/>
  <c r="Q137" i="9" s="1"/>
  <c r="M137" i="9"/>
  <c r="F137" i="9"/>
  <c r="R136" i="9"/>
  <c r="P136" i="9"/>
  <c r="Q136" i="9" s="1"/>
  <c r="M136" i="9"/>
  <c r="F136" i="9"/>
  <c r="R135" i="9"/>
  <c r="P135" i="9"/>
  <c r="Q135" i="9" s="1"/>
  <c r="M135" i="9"/>
  <c r="F135" i="9"/>
  <c r="R134" i="9"/>
  <c r="P134" i="9"/>
  <c r="Q134" i="9" s="1"/>
  <c r="M134" i="9"/>
  <c r="F134" i="9"/>
  <c r="R133" i="9"/>
  <c r="Q133" i="9"/>
  <c r="P133" i="9"/>
  <c r="M133" i="9"/>
  <c r="F133" i="9"/>
  <c r="R132" i="9"/>
  <c r="Q132" i="9"/>
  <c r="P132" i="9"/>
  <c r="M132" i="9"/>
  <c r="F132" i="9"/>
  <c r="R131" i="9"/>
  <c r="P131" i="9"/>
  <c r="Q131" i="9" s="1"/>
  <c r="M131" i="9"/>
  <c r="F131" i="9"/>
  <c r="R130" i="9"/>
  <c r="P130" i="9"/>
  <c r="Q130" i="9" s="1"/>
  <c r="M130" i="9"/>
  <c r="F130" i="9"/>
  <c r="R129" i="9"/>
  <c r="P129" i="9"/>
  <c r="Q129" i="9" s="1"/>
  <c r="M129" i="9"/>
  <c r="F129" i="9"/>
  <c r="R128" i="9"/>
  <c r="P128" i="9"/>
  <c r="Q128" i="9" s="1"/>
  <c r="M128" i="9"/>
  <c r="F128" i="9"/>
  <c r="R127" i="9"/>
  <c r="P127" i="9"/>
  <c r="Q127" i="9" s="1"/>
  <c r="M127" i="9"/>
  <c r="F127" i="9"/>
  <c r="R126" i="9"/>
  <c r="Q126" i="9"/>
  <c r="P126" i="9"/>
  <c r="M126" i="9"/>
  <c r="F126" i="9"/>
  <c r="R125" i="9"/>
  <c r="P125" i="9"/>
  <c r="Q125" i="9" s="1"/>
  <c r="M125" i="9"/>
  <c r="F125" i="9"/>
  <c r="R124" i="9"/>
  <c r="P124" i="9"/>
  <c r="Q124" i="9" s="1"/>
  <c r="M124" i="9"/>
  <c r="F124" i="9"/>
  <c r="R123" i="9"/>
  <c r="P123" i="9"/>
  <c r="Q123" i="9" s="1"/>
  <c r="M123" i="9"/>
  <c r="F123" i="9"/>
  <c r="R122" i="9"/>
  <c r="Q122" i="9"/>
  <c r="P122" i="9"/>
  <c r="M122" i="9"/>
  <c r="F122" i="9"/>
  <c r="R121" i="9"/>
  <c r="P121" i="9"/>
  <c r="Q121" i="9" s="1"/>
  <c r="M121" i="9"/>
  <c r="F121" i="9"/>
  <c r="R120" i="9"/>
  <c r="P120" i="9"/>
  <c r="Q120" i="9" s="1"/>
  <c r="M120" i="9"/>
  <c r="F120" i="9"/>
  <c r="R119" i="9"/>
  <c r="P119" i="9"/>
  <c r="Q119" i="9" s="1"/>
  <c r="M119" i="9"/>
  <c r="F119" i="9"/>
  <c r="R118" i="9"/>
  <c r="P118" i="9"/>
  <c r="Q118" i="9" s="1"/>
  <c r="M118" i="9"/>
  <c r="F118" i="9"/>
  <c r="R117" i="9"/>
  <c r="P117" i="9"/>
  <c r="Q117" i="9" s="1"/>
  <c r="M117" i="9"/>
  <c r="F117" i="9"/>
  <c r="R116" i="9"/>
  <c r="Q116" i="9"/>
  <c r="P116" i="9"/>
  <c r="M116" i="9"/>
  <c r="F116" i="9"/>
  <c r="R115" i="9"/>
  <c r="P115" i="9"/>
  <c r="Q115" i="9" s="1"/>
  <c r="M115" i="9"/>
  <c r="F115" i="9"/>
  <c r="R114" i="9"/>
  <c r="P114" i="9"/>
  <c r="Q114" i="9" s="1"/>
  <c r="M114" i="9"/>
  <c r="F114" i="9"/>
  <c r="R113" i="9"/>
  <c r="P113" i="9"/>
  <c r="Q113" i="9" s="1"/>
  <c r="M113" i="9"/>
  <c r="F113" i="9"/>
  <c r="R112" i="9"/>
  <c r="P112" i="9"/>
  <c r="Q112" i="9" s="1"/>
  <c r="M112" i="9"/>
  <c r="F112" i="9"/>
  <c r="R111" i="9"/>
  <c r="P111" i="9"/>
  <c r="Q111" i="9" s="1"/>
  <c r="M111" i="9"/>
  <c r="F111" i="9"/>
  <c r="R110" i="9"/>
  <c r="P110" i="9"/>
  <c r="Q110" i="9" s="1"/>
  <c r="M110" i="9"/>
  <c r="F110" i="9"/>
  <c r="R109" i="9"/>
  <c r="P109" i="9"/>
  <c r="Q109" i="9" s="1"/>
  <c r="M109" i="9"/>
  <c r="F109" i="9"/>
  <c r="R108" i="9"/>
  <c r="P108" i="9"/>
  <c r="Q108" i="9" s="1"/>
  <c r="M108" i="9"/>
  <c r="F108" i="9"/>
  <c r="R107" i="9"/>
  <c r="P107" i="9"/>
  <c r="Q107" i="9" s="1"/>
  <c r="M107" i="9"/>
  <c r="F107" i="9"/>
  <c r="R106" i="9"/>
  <c r="Q106" i="9"/>
  <c r="P106" i="9"/>
  <c r="M106" i="9"/>
  <c r="F106" i="9"/>
  <c r="R105" i="9"/>
  <c r="P105" i="9"/>
  <c r="Q105" i="9" s="1"/>
  <c r="M105" i="9"/>
  <c r="F105" i="9"/>
  <c r="R104" i="9"/>
  <c r="P104" i="9"/>
  <c r="Q104" i="9" s="1"/>
  <c r="M104" i="9"/>
  <c r="F104" i="9"/>
  <c r="R103" i="9"/>
  <c r="P103" i="9"/>
  <c r="Q103" i="9" s="1"/>
  <c r="M103" i="9"/>
  <c r="F103" i="9"/>
  <c r="R102" i="9"/>
  <c r="P102" i="9"/>
  <c r="Q102" i="9" s="1"/>
  <c r="M102" i="9"/>
  <c r="F102" i="9"/>
  <c r="R101" i="9"/>
  <c r="P101" i="9"/>
  <c r="Q101" i="9" s="1"/>
  <c r="M101" i="9"/>
  <c r="F101" i="9"/>
  <c r="R100" i="9"/>
  <c r="Q100" i="9"/>
  <c r="P100" i="9"/>
  <c r="M100" i="9"/>
  <c r="F100" i="9"/>
  <c r="R99" i="9"/>
  <c r="P99" i="9"/>
  <c r="Q99" i="9" s="1"/>
  <c r="M99" i="9"/>
  <c r="F99" i="9"/>
  <c r="R98" i="9"/>
  <c r="P98" i="9"/>
  <c r="Q98" i="9" s="1"/>
  <c r="M98" i="9"/>
  <c r="F98" i="9"/>
  <c r="R97" i="9"/>
  <c r="P97" i="9"/>
  <c r="Q97" i="9" s="1"/>
  <c r="M97" i="9"/>
  <c r="F97" i="9"/>
  <c r="R96" i="9"/>
  <c r="P96" i="9"/>
  <c r="Q96" i="9" s="1"/>
  <c r="M96" i="9"/>
  <c r="F96" i="9"/>
  <c r="R95" i="9"/>
  <c r="P95" i="9"/>
  <c r="Q95" i="9" s="1"/>
  <c r="M95" i="9"/>
  <c r="F95" i="9"/>
  <c r="R94" i="9"/>
  <c r="P94" i="9"/>
  <c r="Q94" i="9" s="1"/>
  <c r="M94" i="9"/>
  <c r="F94" i="9"/>
  <c r="R93" i="9"/>
  <c r="P93" i="9"/>
  <c r="Q93" i="9" s="1"/>
  <c r="M93" i="9"/>
  <c r="F93" i="9"/>
  <c r="R92" i="9"/>
  <c r="P92" i="9"/>
  <c r="Q92" i="9" s="1"/>
  <c r="M92" i="9"/>
  <c r="F92" i="9"/>
  <c r="R91" i="9"/>
  <c r="P91" i="9"/>
  <c r="Q91" i="9" s="1"/>
  <c r="M91" i="9"/>
  <c r="F91" i="9"/>
  <c r="R90" i="9"/>
  <c r="Q90" i="9"/>
  <c r="P90" i="9"/>
  <c r="M90" i="9"/>
  <c r="F90" i="9"/>
  <c r="R89" i="9"/>
  <c r="Q89" i="9"/>
  <c r="P89" i="9"/>
  <c r="M89" i="9"/>
  <c r="F89" i="9"/>
  <c r="R88" i="9"/>
  <c r="P88" i="9"/>
  <c r="Q88" i="9" s="1"/>
  <c r="M88" i="9"/>
  <c r="F88" i="9"/>
  <c r="R87" i="9"/>
  <c r="P87" i="9"/>
  <c r="Q87" i="9" s="1"/>
  <c r="M87" i="9"/>
  <c r="F87" i="9"/>
  <c r="R86" i="9"/>
  <c r="P86" i="9"/>
  <c r="Q86" i="9" s="1"/>
  <c r="M86" i="9"/>
  <c r="F86" i="9"/>
  <c r="R85" i="9"/>
  <c r="P85" i="9"/>
  <c r="Q85" i="9" s="1"/>
  <c r="M85" i="9"/>
  <c r="F85" i="9"/>
  <c r="R84" i="9"/>
  <c r="Q84" i="9"/>
  <c r="P84" i="9"/>
  <c r="M84" i="9"/>
  <c r="F84" i="9"/>
  <c r="R83" i="9"/>
  <c r="P83" i="9"/>
  <c r="Q83" i="9" s="1"/>
  <c r="M83" i="9"/>
  <c r="F83" i="9"/>
  <c r="R82" i="9"/>
  <c r="P82" i="9"/>
  <c r="Q82" i="9" s="1"/>
  <c r="M82" i="9"/>
  <c r="F82" i="9"/>
  <c r="R81" i="9"/>
  <c r="P81" i="9"/>
  <c r="Q81" i="9" s="1"/>
  <c r="M81" i="9"/>
  <c r="F81" i="9"/>
  <c r="R80" i="9"/>
  <c r="P80" i="9"/>
  <c r="Q80" i="9" s="1"/>
  <c r="M80" i="9"/>
  <c r="F80" i="9"/>
  <c r="R79" i="9"/>
  <c r="Q79" i="9"/>
  <c r="P79" i="9"/>
  <c r="M79" i="9"/>
  <c r="F79" i="9"/>
  <c r="R78" i="9"/>
  <c r="P78" i="9"/>
  <c r="Q78" i="9" s="1"/>
  <c r="M78" i="9"/>
  <c r="F78" i="9"/>
  <c r="R77" i="9"/>
  <c r="P77" i="9"/>
  <c r="Q77" i="9" s="1"/>
  <c r="M77" i="9"/>
  <c r="F77" i="9"/>
  <c r="R76" i="9"/>
  <c r="P76" i="9"/>
  <c r="Q76" i="9" s="1"/>
  <c r="M76" i="9"/>
  <c r="F76" i="9"/>
  <c r="R75" i="9"/>
  <c r="P75" i="9"/>
  <c r="Q75" i="9" s="1"/>
  <c r="M75" i="9"/>
  <c r="F75" i="9"/>
  <c r="R74" i="9"/>
  <c r="Q74" i="9"/>
  <c r="P74" i="9"/>
  <c r="M74" i="9"/>
  <c r="F74" i="9"/>
  <c r="R73" i="9"/>
  <c r="P73" i="9"/>
  <c r="Q73" i="9" s="1"/>
  <c r="M73" i="9"/>
  <c r="F73" i="9"/>
  <c r="R72" i="9"/>
  <c r="P72" i="9"/>
  <c r="Q72" i="9" s="1"/>
  <c r="M72" i="9"/>
  <c r="F72" i="9"/>
  <c r="R71" i="9"/>
  <c r="P71" i="9"/>
  <c r="Q71" i="9" s="1"/>
  <c r="M71" i="9"/>
  <c r="F71" i="9"/>
  <c r="R70" i="9"/>
  <c r="P70" i="9"/>
  <c r="Q70" i="9" s="1"/>
  <c r="M70" i="9"/>
  <c r="F70" i="9"/>
  <c r="R69" i="9"/>
  <c r="Q69" i="9"/>
  <c r="P69" i="9"/>
  <c r="M69" i="9"/>
  <c r="F69" i="9"/>
  <c r="R68" i="9"/>
  <c r="Q68" i="9"/>
  <c r="P68" i="9"/>
  <c r="M68" i="9"/>
  <c r="F68" i="9"/>
  <c r="R67" i="9"/>
  <c r="P67" i="9"/>
  <c r="Q67" i="9" s="1"/>
  <c r="M67" i="9"/>
  <c r="F67" i="9"/>
  <c r="R66" i="9"/>
  <c r="P66" i="9"/>
  <c r="Q66" i="9" s="1"/>
  <c r="M66" i="9"/>
  <c r="F66" i="9"/>
  <c r="R65" i="9"/>
  <c r="P65" i="9"/>
  <c r="Q65" i="9" s="1"/>
  <c r="M65" i="9"/>
  <c r="F65" i="9"/>
  <c r="R64" i="9"/>
  <c r="P64" i="9"/>
  <c r="Q64" i="9" s="1"/>
  <c r="M64" i="9"/>
  <c r="F64" i="9"/>
  <c r="R63" i="9"/>
  <c r="P63" i="9"/>
  <c r="Q63" i="9" s="1"/>
  <c r="M63" i="9"/>
  <c r="F63" i="9"/>
  <c r="R62" i="9"/>
  <c r="Q62" i="9"/>
  <c r="P62" i="9"/>
  <c r="M62" i="9"/>
  <c r="F62" i="9"/>
  <c r="R61" i="9"/>
  <c r="P61" i="9"/>
  <c r="Q61" i="9" s="1"/>
  <c r="M61" i="9"/>
  <c r="F61" i="9"/>
  <c r="R60" i="9"/>
  <c r="P60" i="9"/>
  <c r="Q60" i="9" s="1"/>
  <c r="M60" i="9"/>
  <c r="F60" i="9"/>
  <c r="R59" i="9"/>
  <c r="P59" i="9"/>
  <c r="Q59" i="9" s="1"/>
  <c r="M59" i="9"/>
  <c r="F59" i="9"/>
  <c r="R58" i="9"/>
  <c r="Q58" i="9"/>
  <c r="P58" i="9"/>
  <c r="M58" i="9"/>
  <c r="F58" i="9"/>
  <c r="R57" i="9"/>
  <c r="P57" i="9"/>
  <c r="Q57" i="9" s="1"/>
  <c r="M57" i="9"/>
  <c r="F57" i="9"/>
  <c r="R56" i="9"/>
  <c r="P56" i="9"/>
  <c r="Q56" i="9" s="1"/>
  <c r="M56" i="9"/>
  <c r="F56" i="9"/>
  <c r="R55" i="9"/>
  <c r="P55" i="9"/>
  <c r="Q55" i="9" s="1"/>
  <c r="M55" i="9"/>
  <c r="F55" i="9"/>
  <c r="R54" i="9"/>
  <c r="P54" i="9"/>
  <c r="Q54" i="9" s="1"/>
  <c r="M54" i="9"/>
  <c r="F54" i="9"/>
  <c r="R53" i="9"/>
  <c r="P53" i="9"/>
  <c r="Q53" i="9" s="1"/>
  <c r="M53" i="9"/>
  <c r="F53" i="9"/>
  <c r="R52" i="9"/>
  <c r="Q52" i="9"/>
  <c r="P52" i="9"/>
  <c r="M52" i="9"/>
  <c r="F52" i="9"/>
  <c r="R51" i="9"/>
  <c r="P51" i="9"/>
  <c r="Q51" i="9" s="1"/>
  <c r="M51" i="9"/>
  <c r="F51" i="9"/>
  <c r="R50" i="9"/>
  <c r="P50" i="9"/>
  <c r="Q50" i="9" s="1"/>
  <c r="M50" i="9"/>
  <c r="F50" i="9"/>
  <c r="R49" i="9"/>
  <c r="P49" i="9"/>
  <c r="Q49" i="9" s="1"/>
  <c r="M49" i="9"/>
  <c r="F49" i="9"/>
  <c r="R48" i="9"/>
  <c r="P48" i="9"/>
  <c r="Q48" i="9" s="1"/>
  <c r="M48" i="9"/>
  <c r="F48" i="9"/>
  <c r="R47" i="9"/>
  <c r="P47" i="9"/>
  <c r="Q47" i="9" s="1"/>
  <c r="M47" i="9"/>
  <c r="F47" i="9"/>
  <c r="R46" i="9"/>
  <c r="P46" i="9"/>
  <c r="Q46" i="9" s="1"/>
  <c r="M46" i="9"/>
  <c r="F46" i="9"/>
  <c r="R45" i="9"/>
  <c r="P45" i="9"/>
  <c r="Q45" i="9" s="1"/>
  <c r="M45" i="9"/>
  <c r="F45" i="9"/>
  <c r="R44" i="9"/>
  <c r="P44" i="9"/>
  <c r="Q44" i="9" s="1"/>
  <c r="M44" i="9"/>
  <c r="F44" i="9"/>
  <c r="R43" i="9"/>
  <c r="P43" i="9"/>
  <c r="Q43" i="9" s="1"/>
  <c r="M43" i="9"/>
  <c r="F43" i="9"/>
  <c r="R42" i="9"/>
  <c r="Q42" i="9"/>
  <c r="P42" i="9"/>
  <c r="M42" i="9"/>
  <c r="F42" i="9"/>
  <c r="R41" i="9"/>
  <c r="P41" i="9"/>
  <c r="Q41" i="9" s="1"/>
  <c r="M41" i="9"/>
  <c r="F41" i="9"/>
  <c r="R40" i="9"/>
  <c r="P40" i="9"/>
  <c r="Q40" i="9" s="1"/>
  <c r="M40" i="9"/>
  <c r="F40" i="9"/>
  <c r="R39" i="9"/>
  <c r="P39" i="9"/>
  <c r="Q39" i="9" s="1"/>
  <c r="M39" i="9"/>
  <c r="F39" i="9"/>
  <c r="R38" i="9"/>
  <c r="P38" i="9"/>
  <c r="Q38" i="9" s="1"/>
  <c r="M38" i="9"/>
  <c r="F38" i="9"/>
  <c r="R37" i="9"/>
  <c r="P37" i="9"/>
  <c r="Q37" i="9" s="1"/>
  <c r="M37" i="9"/>
  <c r="F37" i="9"/>
  <c r="R36" i="9"/>
  <c r="Q36" i="9"/>
  <c r="P36" i="9"/>
  <c r="M36" i="9"/>
  <c r="F36" i="9"/>
  <c r="R35" i="9"/>
  <c r="P35" i="9"/>
  <c r="Q35" i="9" s="1"/>
  <c r="M35" i="9"/>
  <c r="F35" i="9"/>
  <c r="R34" i="9"/>
  <c r="P34" i="9"/>
  <c r="Q34" i="9" s="1"/>
  <c r="M34" i="9"/>
  <c r="F34" i="9"/>
  <c r="R33" i="9"/>
  <c r="P33" i="9"/>
  <c r="Q33" i="9" s="1"/>
  <c r="M33" i="9"/>
  <c r="F33" i="9"/>
  <c r="R32" i="9"/>
  <c r="P32" i="9"/>
  <c r="Q32" i="9" s="1"/>
  <c r="M32" i="9"/>
  <c r="F32" i="9"/>
  <c r="R31" i="9"/>
  <c r="P31" i="9"/>
  <c r="Q31" i="9" s="1"/>
  <c r="M31" i="9"/>
  <c r="F31" i="9"/>
  <c r="R30" i="9"/>
  <c r="P30" i="9"/>
  <c r="Q30" i="9" s="1"/>
  <c r="M30" i="9"/>
  <c r="F30" i="9"/>
  <c r="R29" i="9"/>
  <c r="P29" i="9"/>
  <c r="Q29" i="9" s="1"/>
  <c r="M29" i="9"/>
  <c r="F29" i="9"/>
  <c r="R28" i="9"/>
  <c r="P28" i="9"/>
  <c r="Q28" i="9" s="1"/>
  <c r="M28" i="9"/>
  <c r="F28" i="9"/>
  <c r="R27" i="9"/>
  <c r="P27" i="9"/>
  <c r="Q27" i="9" s="1"/>
  <c r="M27" i="9"/>
  <c r="F27" i="9"/>
  <c r="R26" i="9"/>
  <c r="Q26" i="9"/>
  <c r="P26" i="9"/>
  <c r="M26" i="9"/>
  <c r="F26" i="9"/>
  <c r="R25" i="9"/>
  <c r="Q25" i="9"/>
  <c r="P25" i="9"/>
  <c r="M25" i="9"/>
  <c r="F25" i="9"/>
  <c r="R24" i="9"/>
  <c r="P24" i="9"/>
  <c r="Q24" i="9" s="1"/>
  <c r="M24" i="9"/>
  <c r="F24" i="9"/>
  <c r="R23" i="9"/>
  <c r="P23" i="9"/>
  <c r="Q23" i="9" s="1"/>
  <c r="M23" i="9"/>
  <c r="F23" i="9"/>
  <c r="R22" i="9"/>
  <c r="P22" i="9"/>
  <c r="Q22" i="9" s="1"/>
  <c r="M22" i="9"/>
  <c r="F22" i="9"/>
  <c r="R21" i="9"/>
  <c r="P21" i="9"/>
  <c r="Q21" i="9" s="1"/>
  <c r="M21" i="9"/>
  <c r="F21" i="9"/>
  <c r="R20" i="9"/>
  <c r="Q20" i="9"/>
  <c r="P20" i="9"/>
  <c r="M20" i="9"/>
  <c r="F20" i="9"/>
  <c r="R19" i="9"/>
  <c r="P19" i="9"/>
  <c r="Q19" i="9" s="1"/>
  <c r="M19" i="9"/>
  <c r="F19" i="9"/>
  <c r="R18" i="9"/>
  <c r="P18" i="9"/>
  <c r="Q18" i="9" s="1"/>
  <c r="M18" i="9"/>
  <c r="F18" i="9"/>
  <c r="R17" i="9"/>
  <c r="P17" i="9"/>
  <c r="Q17" i="9" s="1"/>
  <c r="M17" i="9"/>
  <c r="F17" i="9"/>
  <c r="R16" i="9"/>
  <c r="P16" i="9"/>
  <c r="Q16" i="9" s="1"/>
  <c r="M16" i="9"/>
  <c r="F16" i="9"/>
  <c r="R15" i="9"/>
  <c r="Q15" i="9"/>
  <c r="P15" i="9"/>
  <c r="M15" i="9"/>
  <c r="F15" i="9"/>
  <c r="R14" i="9"/>
  <c r="P14" i="9"/>
  <c r="Q14" i="9" s="1"/>
  <c r="M14" i="9"/>
  <c r="F14" i="9"/>
  <c r="R13" i="9"/>
  <c r="P13" i="9"/>
  <c r="Q13" i="9" s="1"/>
  <c r="M13" i="9"/>
  <c r="F13" i="9"/>
  <c r="R12" i="9"/>
  <c r="P12" i="9"/>
  <c r="Q12" i="9" s="1"/>
  <c r="M12" i="9"/>
  <c r="F12" i="9"/>
  <c r="R11" i="9"/>
  <c r="P11" i="9"/>
  <c r="Q11" i="9" s="1"/>
  <c r="M11" i="9"/>
  <c r="F11" i="9"/>
  <c r="R10" i="9"/>
  <c r="Q10" i="9"/>
  <c r="P10" i="9"/>
  <c r="M10" i="9"/>
  <c r="F10" i="9"/>
  <c r="R9" i="9"/>
  <c r="P9" i="9"/>
  <c r="Q9" i="9" s="1"/>
  <c r="M9" i="9"/>
  <c r="F9" i="9"/>
  <c r="R8" i="9"/>
  <c r="P8" i="9"/>
  <c r="Q8" i="9" s="1"/>
  <c r="M8" i="9"/>
  <c r="F8" i="9"/>
  <c r="Q140" i="8"/>
  <c r="Q8" i="8"/>
  <c r="Q9" i="8"/>
  <c r="Q10" i="8"/>
  <c r="Q11" i="8"/>
  <c r="Q12" i="8"/>
  <c r="Q13" i="8"/>
  <c r="Q141" i="8"/>
  <c r="Q142" i="8"/>
  <c r="Q143" i="8"/>
  <c r="Q14" i="8"/>
  <c r="Q15" i="8"/>
  <c r="Q16" i="8"/>
  <c r="Q17" i="8"/>
  <c r="Q144" i="8"/>
  <c r="Q145" i="8"/>
  <c r="Q18" i="8"/>
  <c r="Q19" i="8"/>
  <c r="Q20" i="8"/>
  <c r="Q21" i="8"/>
  <c r="Q146" i="8"/>
  <c r="Q147" i="8"/>
  <c r="Q148" i="8"/>
  <c r="Q22" i="8"/>
  <c r="Q23" i="8"/>
  <c r="Q24" i="8"/>
  <c r="Q25" i="8"/>
  <c r="Q26" i="8"/>
  <c r="Q149" i="8"/>
  <c r="Q150" i="8"/>
  <c r="Q27" i="8"/>
  <c r="Q28" i="8"/>
  <c r="Q29" i="8"/>
  <c r="Q30" i="8"/>
  <c r="Q31" i="8"/>
  <c r="Q151" i="8"/>
  <c r="Q152" i="8"/>
  <c r="Q153" i="8"/>
  <c r="Q32" i="8"/>
  <c r="Q33" i="8"/>
  <c r="Q34" i="8"/>
  <c r="Q35" i="8"/>
  <c r="Q154" i="8"/>
  <c r="Q155" i="8"/>
  <c r="Q156" i="8"/>
  <c r="Q36" i="8"/>
  <c r="Q37" i="8"/>
  <c r="Q38" i="8"/>
  <c r="Q39" i="8"/>
  <c r="Q157" i="8"/>
  <c r="Q158" i="8"/>
  <c r="Q40" i="8"/>
  <c r="Q41" i="8"/>
  <c r="Q42" i="8"/>
  <c r="Q43" i="8"/>
  <c r="Q159" i="8"/>
  <c r="Q160" i="8"/>
  <c r="Q161" i="8"/>
  <c r="Q44" i="8"/>
  <c r="Q45" i="8"/>
  <c r="Q46" i="8"/>
  <c r="Q47" i="8"/>
  <c r="Q162" i="8"/>
  <c r="Q163" i="8"/>
  <c r="Q48" i="8"/>
  <c r="Q49" i="8"/>
  <c r="Q50" i="8"/>
  <c r="Q164" i="8"/>
  <c r="Q165" i="8"/>
  <c r="Q51" i="8"/>
  <c r="Q52" i="8"/>
  <c r="Q53" i="8"/>
  <c r="Q54" i="8"/>
  <c r="Q55" i="8"/>
  <c r="Q56" i="8"/>
  <c r="Q166" i="8"/>
  <c r="Q167" i="8"/>
  <c r="Q168" i="8"/>
  <c r="Q57" i="8"/>
  <c r="Q58" i="8"/>
  <c r="Q59" i="8"/>
  <c r="Q60" i="8"/>
  <c r="Q169" i="8"/>
  <c r="Q170" i="8"/>
  <c r="Q171" i="8"/>
  <c r="Q61" i="8"/>
  <c r="Q62" i="8"/>
  <c r="Q63" i="8"/>
  <c r="Q64" i="8"/>
  <c r="Q65" i="8"/>
  <c r="Q66" i="8"/>
  <c r="Q172" i="8"/>
  <c r="Q173" i="8"/>
  <c r="Q174" i="8"/>
  <c r="Q67" i="8"/>
  <c r="Q68" i="8"/>
  <c r="Q69" i="8"/>
  <c r="Q70" i="8"/>
  <c r="Q175" i="8"/>
  <c r="Q176" i="8"/>
  <c r="Q177" i="8"/>
  <c r="Q71" i="8"/>
  <c r="Q72" i="8"/>
  <c r="Q73" i="8"/>
  <c r="Q178" i="8"/>
  <c r="Q179" i="8"/>
  <c r="Q180" i="8"/>
  <c r="Q74" i="8"/>
  <c r="Q75" i="8"/>
  <c r="Q76" i="8"/>
  <c r="Q77" i="8"/>
  <c r="Q181" i="8"/>
  <c r="Q182" i="8"/>
  <c r="Q183" i="8"/>
  <c r="Q78" i="8"/>
  <c r="Q79" i="8"/>
  <c r="Q80" i="8"/>
  <c r="Q81" i="8"/>
  <c r="Q82" i="8"/>
  <c r="Q184" i="8"/>
  <c r="Q185" i="8"/>
  <c r="Q186" i="8"/>
  <c r="Q83" i="8"/>
  <c r="Q84" i="8"/>
  <c r="Q85" i="8"/>
  <c r="Q86" i="8"/>
  <c r="Q87" i="8"/>
  <c r="Q88" i="8"/>
  <c r="Q187" i="8"/>
  <c r="Q188" i="8"/>
  <c r="Q189" i="8"/>
  <c r="Q89" i="8"/>
  <c r="Q90" i="8"/>
  <c r="Q91" i="8"/>
  <c r="Q92" i="8"/>
  <c r="Q190" i="8"/>
  <c r="Q191" i="8"/>
  <c r="Q192" i="8"/>
  <c r="Q93" i="8"/>
  <c r="Q94" i="8"/>
  <c r="Q95" i="8"/>
  <c r="Q96" i="8"/>
  <c r="Q97" i="8"/>
  <c r="Q193" i="8"/>
  <c r="Q194" i="8"/>
  <c r="Q195" i="8"/>
  <c r="Q98" i="8"/>
  <c r="Q99" i="8"/>
  <c r="Q100" i="8"/>
  <c r="Q196" i="8"/>
  <c r="Q197" i="8"/>
  <c r="Q198" i="8"/>
  <c r="Q101" i="8"/>
  <c r="Q102" i="8"/>
  <c r="Q103" i="8"/>
  <c r="Q104" i="8"/>
  <c r="Q199" i="8"/>
  <c r="Q200" i="8"/>
  <c r="Q201" i="8"/>
  <c r="Q105" i="8"/>
  <c r="Q106" i="8"/>
  <c r="Q107" i="8"/>
  <c r="Q108" i="8"/>
  <c r="Q202" i="8"/>
  <c r="Q203" i="8"/>
  <c r="Q204" i="8"/>
  <c r="Q109" i="8"/>
  <c r="Q110" i="8"/>
  <c r="Q111" i="8"/>
  <c r="Q112" i="8"/>
  <c r="Q113" i="8"/>
  <c r="Q114" i="8"/>
  <c r="Q205" i="8"/>
  <c r="Q206" i="8"/>
  <c r="Q207" i="8"/>
  <c r="Q115" i="8"/>
  <c r="Q116" i="8"/>
  <c r="Q117" i="8"/>
  <c r="Q118" i="8"/>
  <c r="Q119" i="8"/>
  <c r="Q120" i="8"/>
  <c r="Q208" i="8"/>
  <c r="Q209" i="8"/>
  <c r="Q210" i="8"/>
  <c r="Q121" i="8"/>
  <c r="Q122" i="8"/>
  <c r="Q123" i="8"/>
  <c r="Q124" i="8"/>
  <c r="Q211" i="8"/>
  <c r="Q212" i="8"/>
  <c r="Q125" i="8"/>
  <c r="Q126" i="8"/>
  <c r="Q127" i="8"/>
  <c r="Q128" i="8"/>
  <c r="Q213" i="8"/>
  <c r="Q214" i="8"/>
  <c r="Q215" i="8"/>
  <c r="Q129" i="8"/>
  <c r="Q130" i="8"/>
  <c r="Q131" i="8"/>
  <c r="Q132" i="8"/>
  <c r="Q133" i="8"/>
  <c r="Q134" i="8"/>
  <c r="Q216" i="8"/>
  <c r="Q217" i="8"/>
  <c r="Q218" i="8"/>
  <c r="Q135" i="8"/>
  <c r="Q136" i="8"/>
  <c r="Q137" i="8"/>
  <c r="Q138" i="8"/>
  <c r="Q360" i="8"/>
  <c r="Q361" i="8"/>
  <c r="Q362" i="8"/>
  <c r="Q219" i="8"/>
  <c r="Q220" i="8"/>
  <c r="Q221" i="8"/>
  <c r="Q222" i="8"/>
  <c r="Q223" i="8"/>
  <c r="Q363" i="8"/>
  <c r="Q364" i="8"/>
  <c r="Q365" i="8"/>
  <c r="Q224" i="8"/>
  <c r="Q225" i="8"/>
  <c r="Q226" i="8"/>
  <c r="Q227" i="8"/>
  <c r="Q228" i="8"/>
  <c r="Q366" i="8"/>
  <c r="Q367" i="8"/>
  <c r="Q368" i="8"/>
  <c r="Q229" i="8"/>
  <c r="Q230" i="8"/>
  <c r="Q231" i="8"/>
  <c r="Q232" i="8"/>
  <c r="Q233" i="8"/>
  <c r="Q369" i="8"/>
  <c r="Q370" i="8"/>
  <c r="Q371" i="8"/>
  <c r="Q234" i="8"/>
  <c r="Q235" i="8"/>
  <c r="Q236" i="8"/>
  <c r="Q237" i="8"/>
  <c r="Q238" i="8"/>
  <c r="Q239" i="8"/>
  <c r="Q372" i="8"/>
  <c r="Q373" i="8"/>
  <c r="Q374" i="8"/>
  <c r="Q240" i="8"/>
  <c r="Q241" i="8"/>
  <c r="Q242" i="8"/>
  <c r="Q243" i="8"/>
  <c r="Q244" i="8"/>
  <c r="Q245" i="8"/>
  <c r="Q375" i="8"/>
  <c r="Q376" i="8"/>
  <c r="Q377" i="8"/>
  <c r="Q246" i="8"/>
  <c r="Q247" i="8"/>
  <c r="Q248" i="8"/>
  <c r="Q249" i="8"/>
  <c r="Q378" i="8"/>
  <c r="Q379" i="8"/>
  <c r="Q380" i="8"/>
  <c r="Q250" i="8"/>
  <c r="Q251" i="8"/>
  <c r="Q252" i="8"/>
  <c r="Q253" i="8"/>
  <c r="Q254" i="8"/>
  <c r="Q255" i="8"/>
  <c r="Q381" i="8"/>
  <c r="Q382" i="8"/>
  <c r="Q383" i="8"/>
  <c r="Q256" i="8"/>
  <c r="Q257" i="8"/>
  <c r="Q258" i="8"/>
  <c r="Q259" i="8"/>
  <c r="Q260" i="8"/>
  <c r="Q261" i="8"/>
  <c r="Q384" i="8"/>
  <c r="Q385" i="8"/>
  <c r="Q386" i="8"/>
  <c r="Q262" i="8"/>
  <c r="Q263" i="8"/>
  <c r="Q264" i="8"/>
  <c r="Q265" i="8"/>
  <c r="Q387" i="8"/>
  <c r="Q388" i="8"/>
  <c r="Q389" i="8"/>
  <c r="Q266" i="8"/>
  <c r="Q267" i="8"/>
  <c r="Q268" i="8"/>
  <c r="Q269" i="8"/>
  <c r="Q270" i="8"/>
  <c r="Q390" i="8"/>
  <c r="Q391" i="8"/>
  <c r="Q392" i="8"/>
  <c r="Q271" i="8"/>
  <c r="Q272" i="8"/>
  <c r="Q273" i="8"/>
  <c r="Q274" i="8"/>
  <c r="Q275" i="8"/>
  <c r="Q393" i="8"/>
  <c r="Q394" i="8"/>
  <c r="Q276" i="8"/>
  <c r="Q277" i="8"/>
  <c r="Q278" i="8"/>
  <c r="Q395" i="8"/>
  <c r="Q396" i="8"/>
  <c r="Q397" i="8"/>
  <c r="Q279" i="8"/>
  <c r="Q280" i="8"/>
  <c r="Q281" i="8"/>
  <c r="Q282" i="8"/>
  <c r="Q283" i="8"/>
  <c r="Q284" i="8"/>
  <c r="Q398" i="8"/>
  <c r="Q399" i="8"/>
  <c r="Q400" i="8"/>
  <c r="Q285" i="8"/>
  <c r="Q286" i="8"/>
  <c r="Q287" i="8"/>
  <c r="Q288" i="8"/>
  <c r="Q289" i="8"/>
  <c r="Q401" i="8"/>
  <c r="Q402" i="8"/>
  <c r="Q403" i="8"/>
  <c r="Q290" i="8"/>
  <c r="Q291" i="8"/>
  <c r="Q292" i="8"/>
  <c r="Q293" i="8"/>
  <c r="Q294" i="8"/>
  <c r="Q295" i="8"/>
  <c r="Q404" i="8"/>
  <c r="Q405" i="8"/>
  <c r="Q406" i="8"/>
  <c r="Q296" i="8"/>
  <c r="Q297" i="8"/>
  <c r="Q298" i="8"/>
  <c r="Q407" i="8"/>
  <c r="Q408" i="8"/>
  <c r="Q409" i="8"/>
  <c r="Q299" i="8"/>
  <c r="Q300" i="8"/>
  <c r="Q301" i="8"/>
  <c r="Q302" i="8"/>
  <c r="Q303" i="8"/>
  <c r="Q410" i="8"/>
  <c r="Q411" i="8"/>
  <c r="Q412" i="8"/>
  <c r="Q304" i="8"/>
  <c r="Q305" i="8"/>
  <c r="Q306" i="8"/>
  <c r="Q307" i="8"/>
  <c r="Q308" i="8"/>
  <c r="Q309" i="8"/>
  <c r="Q413" i="8"/>
  <c r="Q414" i="8"/>
  <c r="Q415" i="8"/>
  <c r="Q310" i="8"/>
  <c r="Q311" i="8"/>
  <c r="Q312" i="8"/>
  <c r="Q313" i="8"/>
  <c r="Q314" i="8"/>
  <c r="Q416" i="8"/>
  <c r="Q417" i="8"/>
  <c r="Q315" i="8"/>
  <c r="Q316" i="8"/>
  <c r="Q317" i="8"/>
  <c r="Q318" i="8"/>
  <c r="Q319" i="8"/>
  <c r="Q418" i="8"/>
  <c r="Q419" i="8"/>
  <c r="Q320" i="8"/>
  <c r="Q321" i="8"/>
  <c r="Q322" i="8"/>
  <c r="Q323" i="8"/>
  <c r="Q420" i="8"/>
  <c r="Q421" i="8"/>
  <c r="Q422" i="8"/>
  <c r="Q324" i="8"/>
  <c r="Q325" i="8"/>
  <c r="Q326" i="8"/>
  <c r="Q327" i="8"/>
  <c r="Q328" i="8"/>
  <c r="Q329" i="8"/>
  <c r="Q423" i="8"/>
  <c r="Q424" i="8"/>
  <c r="Q425" i="8"/>
  <c r="Q330" i="8"/>
  <c r="Q331" i="8"/>
  <c r="Q332" i="8"/>
  <c r="Q333" i="8"/>
  <c r="Q426" i="8"/>
  <c r="Q427" i="8"/>
  <c r="Q428" i="8"/>
  <c r="Q334" i="8"/>
  <c r="Q335" i="8"/>
  <c r="Q336" i="8"/>
  <c r="Q337" i="8"/>
  <c r="Q429" i="8"/>
  <c r="Q430" i="8"/>
  <c r="Q338" i="8"/>
  <c r="Q339" i="8"/>
  <c r="Q340" i="8"/>
  <c r="Q341" i="8"/>
  <c r="Q342" i="8"/>
  <c r="Q431" i="8"/>
  <c r="Q432" i="8"/>
  <c r="Q433" i="8"/>
  <c r="Q343" i="8"/>
  <c r="Q344" i="8"/>
  <c r="Q345" i="8"/>
  <c r="Q346" i="8"/>
  <c r="Q347" i="8"/>
  <c r="Q348" i="8"/>
  <c r="Q434" i="8"/>
  <c r="Q435" i="8"/>
  <c r="Q436" i="8"/>
  <c r="Q349" i="8"/>
  <c r="Q350" i="8"/>
  <c r="Q351" i="8"/>
  <c r="Q352" i="8"/>
  <c r="Q437" i="8"/>
  <c r="Q438" i="8"/>
  <c r="Q439" i="8"/>
  <c r="Q353" i="8"/>
  <c r="Q354" i="8"/>
  <c r="Q355" i="8"/>
  <c r="Q440" i="8"/>
  <c r="Q441" i="8"/>
  <c r="Q442" i="8"/>
  <c r="Q356" i="8"/>
  <c r="Q357" i="8"/>
  <c r="Q358" i="8"/>
  <c r="Q359" i="8"/>
  <c r="Q532" i="8"/>
  <c r="Q533" i="8"/>
  <c r="Q534" i="8"/>
  <c r="Q443" i="8"/>
  <c r="Q444" i="8"/>
  <c r="Q445" i="8"/>
  <c r="Q446" i="8"/>
  <c r="Q535" i="8"/>
  <c r="Q536" i="8"/>
  <c r="Q537" i="8"/>
  <c r="Q447" i="8"/>
  <c r="Q448" i="8"/>
  <c r="Q449" i="8"/>
  <c r="Q538" i="8"/>
  <c r="Q539" i="8"/>
  <c r="Q540" i="8"/>
  <c r="Q450" i="8"/>
  <c r="Q451" i="8"/>
  <c r="Q452" i="8"/>
  <c r="Q453" i="8"/>
  <c r="Q541" i="8"/>
  <c r="Q542" i="8"/>
  <c r="Q454" i="8"/>
  <c r="Q455" i="8"/>
  <c r="Q456" i="8"/>
  <c r="Q457" i="8"/>
  <c r="Q458" i="8"/>
  <c r="Q543" i="8"/>
  <c r="Q544" i="8"/>
  <c r="Q545" i="8"/>
  <c r="Q459" i="8"/>
  <c r="Q460" i="8"/>
  <c r="Q461" i="8"/>
  <c r="Q462" i="8"/>
  <c r="Q546" i="8"/>
  <c r="Q547" i="8"/>
  <c r="Q548" i="8"/>
  <c r="Q463" i="8"/>
  <c r="Q464" i="8"/>
  <c r="Q465" i="8"/>
  <c r="Q466" i="8"/>
  <c r="Q467" i="8"/>
  <c r="Q549" i="8"/>
  <c r="Q550" i="8"/>
  <c r="Q468" i="8"/>
  <c r="Q469" i="8"/>
  <c r="Q470" i="8"/>
  <c r="Q471" i="8"/>
  <c r="Q551" i="8"/>
  <c r="Q552" i="8"/>
  <c r="Q553" i="8"/>
  <c r="Q472" i="8"/>
  <c r="Q473" i="8"/>
  <c r="Q474" i="8"/>
  <c r="Q475" i="8"/>
  <c r="Q476" i="8"/>
  <c r="Q554" i="8"/>
  <c r="Q555" i="8"/>
  <c r="Q556" i="8"/>
  <c r="Q477" i="8"/>
  <c r="Q478" i="8"/>
  <c r="Q479" i="8"/>
  <c r="Q557" i="8"/>
  <c r="Q558" i="8"/>
  <c r="Q559" i="8"/>
  <c r="Q480" i="8"/>
  <c r="Q481" i="8"/>
  <c r="Q482" i="8"/>
  <c r="Q483" i="8"/>
  <c r="Q484" i="8"/>
  <c r="Q560" i="8"/>
  <c r="Q561" i="8"/>
  <c r="Q562" i="8"/>
  <c r="Q485" i="8"/>
  <c r="Q486" i="8"/>
  <c r="Q487" i="8"/>
  <c r="Q563" i="8"/>
  <c r="Q564" i="8"/>
  <c r="Q565" i="8"/>
  <c r="Q488" i="8"/>
  <c r="Q489" i="8"/>
  <c r="Q490" i="8"/>
  <c r="Q491" i="8"/>
  <c r="Q566" i="8"/>
  <c r="Q567" i="8"/>
  <c r="Q568" i="8"/>
  <c r="Q492" i="8"/>
  <c r="Q493" i="8"/>
  <c r="Q494" i="8"/>
  <c r="Q495" i="8"/>
  <c r="Q569" i="8"/>
  <c r="Q570" i="8"/>
  <c r="Q571" i="8"/>
  <c r="Q496" i="8"/>
  <c r="Q497" i="8"/>
  <c r="Q498" i="8"/>
  <c r="Q499" i="8"/>
  <c r="Q500" i="8"/>
  <c r="Q572" i="8"/>
  <c r="Q573" i="8"/>
  <c r="Q501" i="8"/>
  <c r="Q502" i="8"/>
  <c r="Q503" i="8"/>
  <c r="Q504" i="8"/>
  <c r="Q505" i="8"/>
  <c r="Q506" i="8"/>
  <c r="Q574" i="8"/>
  <c r="Q575" i="8"/>
  <c r="Q576" i="8"/>
  <c r="Q507" i="8"/>
  <c r="Q508" i="8"/>
  <c r="Q509" i="8"/>
  <c r="Q577" i="8"/>
  <c r="Q578" i="8"/>
  <c r="Q579" i="8"/>
  <c r="Q510" i="8"/>
  <c r="Q511" i="8"/>
  <c r="Q512" i="8"/>
  <c r="Q513" i="8"/>
  <c r="Q580" i="8"/>
  <c r="Q581" i="8"/>
  <c r="Q582" i="8"/>
  <c r="Q514" i="8"/>
  <c r="Q515" i="8"/>
  <c r="Q516" i="8"/>
  <c r="Q517" i="8"/>
  <c r="Q583" i="8"/>
  <c r="Q584" i="8"/>
  <c r="Q585" i="8"/>
  <c r="Q518" i="8"/>
  <c r="Q519" i="8"/>
  <c r="Q520" i="8"/>
  <c r="Q521" i="8"/>
  <c r="Q586" i="8"/>
  <c r="Q587" i="8"/>
  <c r="Q588" i="8"/>
  <c r="Q522" i="8"/>
  <c r="Q523" i="8"/>
  <c r="Q524" i="8"/>
  <c r="Q525" i="8"/>
  <c r="Q526" i="8"/>
  <c r="Q527" i="8"/>
  <c r="Q589" i="8"/>
  <c r="Q590" i="8"/>
  <c r="Q528" i="8"/>
  <c r="Q529" i="8"/>
  <c r="Q530" i="8"/>
  <c r="Q531" i="8"/>
  <c r="Q139" i="8"/>
  <c r="O15" i="2"/>
  <c r="O14" i="2"/>
  <c r="O13" i="2"/>
  <c r="P140" i="8"/>
  <c r="P147" i="8"/>
  <c r="P27" i="8"/>
  <c r="P28" i="8"/>
  <c r="P29" i="8"/>
  <c r="P31" i="8"/>
  <c r="P151" i="8"/>
  <c r="P41" i="8"/>
  <c r="P162" i="8"/>
  <c r="P163" i="8"/>
  <c r="P48" i="8"/>
  <c r="P164" i="8"/>
  <c r="P62" i="8"/>
  <c r="P174" i="8"/>
  <c r="P67" i="8"/>
  <c r="P69" i="8"/>
  <c r="P176" i="8"/>
  <c r="P87" i="8"/>
  <c r="P88" i="8"/>
  <c r="P187" i="8"/>
  <c r="P89" i="8"/>
  <c r="P90" i="8"/>
  <c r="P91" i="8"/>
  <c r="P201" i="8"/>
  <c r="P105" i="8"/>
  <c r="P106" i="8"/>
  <c r="P202" i="8"/>
  <c r="P203" i="8"/>
  <c r="P207" i="8"/>
  <c r="P115" i="8"/>
  <c r="P116" i="8"/>
  <c r="P211" i="8"/>
  <c r="P215" i="8"/>
  <c r="P129" i="8"/>
  <c r="P130" i="8"/>
  <c r="P135" i="8"/>
  <c r="P136" i="8"/>
  <c r="P367" i="8"/>
  <c r="P368" i="8"/>
  <c r="P229" i="8"/>
  <c r="P230" i="8"/>
  <c r="P236" i="8"/>
  <c r="P237" i="8"/>
  <c r="P377" i="8"/>
  <c r="P246" i="8"/>
  <c r="P247" i="8"/>
  <c r="P378" i="8"/>
  <c r="P379" i="8"/>
  <c r="P383" i="8"/>
  <c r="P256" i="8"/>
  <c r="P257" i="8"/>
  <c r="P270" i="8"/>
  <c r="P390" i="8"/>
  <c r="P391" i="8"/>
  <c r="P392" i="8"/>
  <c r="P276" i="8"/>
  <c r="P277" i="8"/>
  <c r="P403" i="8"/>
  <c r="P296" i="8"/>
  <c r="P297" i="8"/>
  <c r="P298" i="8"/>
  <c r="P414" i="8"/>
  <c r="P415" i="8"/>
  <c r="P317" i="8"/>
  <c r="P318" i="8"/>
  <c r="P319" i="8"/>
  <c r="P332" i="8"/>
  <c r="P333" i="8"/>
  <c r="P336" i="8"/>
  <c r="P337" i="8"/>
  <c r="P338" i="8"/>
  <c r="P352" i="8"/>
  <c r="P356" i="8"/>
  <c r="P357" i="8"/>
  <c r="P358" i="8"/>
  <c r="P533" i="8"/>
  <c r="P534" i="8"/>
  <c r="P541" i="8"/>
  <c r="P544" i="8"/>
  <c r="P545" i="8"/>
  <c r="P459" i="8"/>
  <c r="P462" i="8"/>
  <c r="P546" i="8"/>
  <c r="P473" i="8"/>
  <c r="P479" i="8"/>
  <c r="P557" i="8"/>
  <c r="P480" i="8"/>
  <c r="P481" i="8"/>
  <c r="P482" i="8"/>
  <c r="P571" i="8"/>
  <c r="P496" i="8"/>
  <c r="P497" i="8"/>
  <c r="P572" i="8"/>
  <c r="P573" i="8"/>
  <c r="P511" i="8"/>
  <c r="P516" i="8"/>
  <c r="P517" i="8"/>
  <c r="P583" i="8"/>
  <c r="P518" i="8"/>
  <c r="P519" i="8"/>
  <c r="O140" i="8"/>
  <c r="O8" i="8"/>
  <c r="P8" i="8" s="1"/>
  <c r="O9" i="8"/>
  <c r="P9" i="8" s="1"/>
  <c r="O10" i="8"/>
  <c r="P10" i="8" s="1"/>
  <c r="O11" i="8"/>
  <c r="P11" i="8" s="1"/>
  <c r="O12" i="8"/>
  <c r="P12" i="8" s="1"/>
  <c r="O13" i="8"/>
  <c r="P13" i="8" s="1"/>
  <c r="O141" i="8"/>
  <c r="P141" i="8" s="1"/>
  <c r="O142" i="8"/>
  <c r="P142" i="8" s="1"/>
  <c r="O143" i="8"/>
  <c r="P143" i="8" s="1"/>
  <c r="O14" i="8"/>
  <c r="P14" i="8" s="1"/>
  <c r="O15" i="8"/>
  <c r="P15" i="8" s="1"/>
  <c r="O16" i="8"/>
  <c r="P16" i="8" s="1"/>
  <c r="O17" i="8"/>
  <c r="P17" i="8" s="1"/>
  <c r="O144" i="8"/>
  <c r="P144" i="8" s="1"/>
  <c r="O145" i="8"/>
  <c r="P145" i="8" s="1"/>
  <c r="O18" i="8"/>
  <c r="P18" i="8" s="1"/>
  <c r="O19" i="8"/>
  <c r="P19" i="8" s="1"/>
  <c r="O20" i="8"/>
  <c r="P20" i="8" s="1"/>
  <c r="O21" i="8"/>
  <c r="P21" i="8" s="1"/>
  <c r="O146" i="8"/>
  <c r="P146" i="8" s="1"/>
  <c r="O147" i="8"/>
  <c r="O148" i="8"/>
  <c r="P148" i="8" s="1"/>
  <c r="O22" i="8"/>
  <c r="P22" i="8" s="1"/>
  <c r="O23" i="8"/>
  <c r="P23" i="8" s="1"/>
  <c r="O24" i="8"/>
  <c r="P24" i="8" s="1"/>
  <c r="O25" i="8"/>
  <c r="P25" i="8" s="1"/>
  <c r="O26" i="8"/>
  <c r="P26" i="8" s="1"/>
  <c r="O149" i="8"/>
  <c r="P149" i="8" s="1"/>
  <c r="O150" i="8"/>
  <c r="P150" i="8" s="1"/>
  <c r="O27" i="8"/>
  <c r="O28" i="8"/>
  <c r="O29" i="8"/>
  <c r="O30" i="8"/>
  <c r="P30" i="8" s="1"/>
  <c r="O31" i="8"/>
  <c r="O151" i="8"/>
  <c r="O152" i="8"/>
  <c r="P152" i="8" s="1"/>
  <c r="O153" i="8"/>
  <c r="P153" i="8" s="1"/>
  <c r="O32" i="8"/>
  <c r="P32" i="8" s="1"/>
  <c r="O33" i="8"/>
  <c r="P33" i="8" s="1"/>
  <c r="O34" i="8"/>
  <c r="P34" i="8" s="1"/>
  <c r="O35" i="8"/>
  <c r="P35" i="8" s="1"/>
  <c r="O154" i="8"/>
  <c r="P154" i="8" s="1"/>
  <c r="O155" i="8"/>
  <c r="P155" i="8" s="1"/>
  <c r="O156" i="8"/>
  <c r="P156" i="8" s="1"/>
  <c r="O36" i="8"/>
  <c r="P36" i="8" s="1"/>
  <c r="O37" i="8"/>
  <c r="P37" i="8" s="1"/>
  <c r="O38" i="8"/>
  <c r="P38" i="8" s="1"/>
  <c r="O39" i="8"/>
  <c r="P39" i="8" s="1"/>
  <c r="O157" i="8"/>
  <c r="P157" i="8" s="1"/>
  <c r="O158" i="8"/>
  <c r="P158" i="8" s="1"/>
  <c r="O40" i="8"/>
  <c r="P40" i="8" s="1"/>
  <c r="O41" i="8"/>
  <c r="O42" i="8"/>
  <c r="P42" i="8" s="1"/>
  <c r="O43" i="8"/>
  <c r="P43" i="8" s="1"/>
  <c r="O159" i="8"/>
  <c r="P159" i="8" s="1"/>
  <c r="O160" i="8"/>
  <c r="P160" i="8" s="1"/>
  <c r="O161" i="8"/>
  <c r="P161" i="8" s="1"/>
  <c r="O44" i="8"/>
  <c r="P44" i="8" s="1"/>
  <c r="O45" i="8"/>
  <c r="P45" i="8" s="1"/>
  <c r="O46" i="8"/>
  <c r="P46" i="8" s="1"/>
  <c r="O47" i="8"/>
  <c r="P47" i="8" s="1"/>
  <c r="O162" i="8"/>
  <c r="O163" i="8"/>
  <c r="O48" i="8"/>
  <c r="O49" i="8"/>
  <c r="P49" i="8" s="1"/>
  <c r="O50" i="8"/>
  <c r="P50" i="8" s="1"/>
  <c r="O164" i="8"/>
  <c r="O165" i="8"/>
  <c r="P165" i="8" s="1"/>
  <c r="O51" i="8"/>
  <c r="P51" i="8" s="1"/>
  <c r="O52" i="8"/>
  <c r="P52" i="8" s="1"/>
  <c r="O53" i="8"/>
  <c r="P53" i="8" s="1"/>
  <c r="O54" i="8"/>
  <c r="P54" i="8" s="1"/>
  <c r="O55" i="8"/>
  <c r="P55" i="8" s="1"/>
  <c r="O56" i="8"/>
  <c r="P56" i="8" s="1"/>
  <c r="O166" i="8"/>
  <c r="P166" i="8" s="1"/>
  <c r="O167" i="8"/>
  <c r="P167" i="8" s="1"/>
  <c r="O168" i="8"/>
  <c r="P168" i="8" s="1"/>
  <c r="O57" i="8"/>
  <c r="P57" i="8" s="1"/>
  <c r="O58" i="8"/>
  <c r="P58" i="8" s="1"/>
  <c r="O59" i="8"/>
  <c r="P59" i="8" s="1"/>
  <c r="O60" i="8"/>
  <c r="P60" i="8" s="1"/>
  <c r="O169" i="8"/>
  <c r="P169" i="8" s="1"/>
  <c r="O170" i="8"/>
  <c r="P170" i="8" s="1"/>
  <c r="O171" i="8"/>
  <c r="P171" i="8" s="1"/>
  <c r="O61" i="8"/>
  <c r="P61" i="8" s="1"/>
  <c r="O62" i="8"/>
  <c r="O63" i="8"/>
  <c r="P63" i="8" s="1"/>
  <c r="O64" i="8"/>
  <c r="P64" i="8" s="1"/>
  <c r="O65" i="8"/>
  <c r="P65" i="8" s="1"/>
  <c r="O66" i="8"/>
  <c r="P66" i="8" s="1"/>
  <c r="O172" i="8"/>
  <c r="P172" i="8" s="1"/>
  <c r="O173" i="8"/>
  <c r="P173" i="8" s="1"/>
  <c r="O174" i="8"/>
  <c r="O67" i="8"/>
  <c r="O68" i="8"/>
  <c r="P68" i="8" s="1"/>
  <c r="O69" i="8"/>
  <c r="O70" i="8"/>
  <c r="P70" i="8" s="1"/>
  <c r="O175" i="8"/>
  <c r="P175" i="8" s="1"/>
  <c r="O176" i="8"/>
  <c r="O177" i="8"/>
  <c r="P177" i="8" s="1"/>
  <c r="O71" i="8"/>
  <c r="P71" i="8" s="1"/>
  <c r="O72" i="8"/>
  <c r="P72" i="8" s="1"/>
  <c r="O73" i="8"/>
  <c r="P73" i="8" s="1"/>
  <c r="O178" i="8"/>
  <c r="P178" i="8" s="1"/>
  <c r="O179" i="8"/>
  <c r="P179" i="8" s="1"/>
  <c r="O180" i="8"/>
  <c r="P180" i="8" s="1"/>
  <c r="O74" i="8"/>
  <c r="P74" i="8" s="1"/>
  <c r="O75" i="8"/>
  <c r="P75" i="8" s="1"/>
  <c r="O76" i="8"/>
  <c r="P76" i="8" s="1"/>
  <c r="O77" i="8"/>
  <c r="P77" i="8" s="1"/>
  <c r="O181" i="8"/>
  <c r="P181" i="8" s="1"/>
  <c r="O182" i="8"/>
  <c r="P182" i="8" s="1"/>
  <c r="O183" i="8"/>
  <c r="P183" i="8" s="1"/>
  <c r="O78" i="8"/>
  <c r="P78" i="8" s="1"/>
  <c r="O79" i="8"/>
  <c r="P79" i="8" s="1"/>
  <c r="O80" i="8"/>
  <c r="P80" i="8" s="1"/>
  <c r="O81" i="8"/>
  <c r="P81" i="8" s="1"/>
  <c r="O82" i="8"/>
  <c r="P82" i="8" s="1"/>
  <c r="O184" i="8"/>
  <c r="P184" i="8" s="1"/>
  <c r="O185" i="8"/>
  <c r="P185" i="8" s="1"/>
  <c r="O186" i="8"/>
  <c r="P186" i="8" s="1"/>
  <c r="O83" i="8"/>
  <c r="P83" i="8" s="1"/>
  <c r="O84" i="8"/>
  <c r="P84" i="8" s="1"/>
  <c r="O85" i="8"/>
  <c r="P85" i="8" s="1"/>
  <c r="O86" i="8"/>
  <c r="P86" i="8" s="1"/>
  <c r="O87" i="8"/>
  <c r="O88" i="8"/>
  <c r="O187" i="8"/>
  <c r="O188" i="8"/>
  <c r="P188" i="8" s="1"/>
  <c r="O189" i="8"/>
  <c r="P189" i="8" s="1"/>
  <c r="O89" i="8"/>
  <c r="O90" i="8"/>
  <c r="O91" i="8"/>
  <c r="O92" i="8"/>
  <c r="P92" i="8" s="1"/>
  <c r="O190" i="8"/>
  <c r="P190" i="8" s="1"/>
  <c r="O191" i="8"/>
  <c r="P191" i="8" s="1"/>
  <c r="O192" i="8"/>
  <c r="P192" i="8" s="1"/>
  <c r="O93" i="8"/>
  <c r="P93" i="8" s="1"/>
  <c r="O94" i="8"/>
  <c r="P94" i="8" s="1"/>
  <c r="O95" i="8"/>
  <c r="P95" i="8" s="1"/>
  <c r="O96" i="8"/>
  <c r="P96" i="8" s="1"/>
  <c r="O97" i="8"/>
  <c r="P97" i="8" s="1"/>
  <c r="O193" i="8"/>
  <c r="P193" i="8" s="1"/>
  <c r="O194" i="8"/>
  <c r="P194" i="8" s="1"/>
  <c r="O195" i="8"/>
  <c r="P195" i="8" s="1"/>
  <c r="O98" i="8"/>
  <c r="P98" i="8" s="1"/>
  <c r="O99" i="8"/>
  <c r="P99" i="8" s="1"/>
  <c r="O100" i="8"/>
  <c r="P100" i="8" s="1"/>
  <c r="O196" i="8"/>
  <c r="P196" i="8" s="1"/>
  <c r="O197" i="8"/>
  <c r="P197" i="8" s="1"/>
  <c r="O198" i="8"/>
  <c r="P198" i="8" s="1"/>
  <c r="O101" i="8"/>
  <c r="P101" i="8" s="1"/>
  <c r="O102" i="8"/>
  <c r="P102" i="8" s="1"/>
  <c r="O103" i="8"/>
  <c r="P103" i="8" s="1"/>
  <c r="O104" i="8"/>
  <c r="P104" i="8" s="1"/>
  <c r="O199" i="8"/>
  <c r="P199" i="8" s="1"/>
  <c r="O200" i="8"/>
  <c r="P200" i="8" s="1"/>
  <c r="O201" i="8"/>
  <c r="O105" i="8"/>
  <c r="O106" i="8"/>
  <c r="O107" i="8"/>
  <c r="P107" i="8" s="1"/>
  <c r="O108" i="8"/>
  <c r="P108" i="8" s="1"/>
  <c r="O202" i="8"/>
  <c r="O203" i="8"/>
  <c r="O204" i="8"/>
  <c r="P204" i="8" s="1"/>
  <c r="O109" i="8"/>
  <c r="P109" i="8" s="1"/>
  <c r="O110" i="8"/>
  <c r="P110" i="8" s="1"/>
  <c r="O111" i="8"/>
  <c r="P111" i="8" s="1"/>
  <c r="O112" i="8"/>
  <c r="P112" i="8" s="1"/>
  <c r="O113" i="8"/>
  <c r="P113" i="8" s="1"/>
  <c r="O114" i="8"/>
  <c r="P114" i="8" s="1"/>
  <c r="O205" i="8"/>
  <c r="P205" i="8" s="1"/>
  <c r="O206" i="8"/>
  <c r="P206" i="8" s="1"/>
  <c r="O207" i="8"/>
  <c r="O115" i="8"/>
  <c r="O116" i="8"/>
  <c r="O117" i="8"/>
  <c r="P117" i="8" s="1"/>
  <c r="O118" i="8"/>
  <c r="P118" i="8" s="1"/>
  <c r="O119" i="8"/>
  <c r="P119" i="8" s="1"/>
  <c r="O120" i="8"/>
  <c r="P120" i="8" s="1"/>
  <c r="O208" i="8"/>
  <c r="P208" i="8" s="1"/>
  <c r="O209" i="8"/>
  <c r="P209" i="8" s="1"/>
  <c r="O210" i="8"/>
  <c r="P210" i="8" s="1"/>
  <c r="O121" i="8"/>
  <c r="P121" i="8" s="1"/>
  <c r="O122" i="8"/>
  <c r="P122" i="8" s="1"/>
  <c r="O123" i="8"/>
  <c r="P123" i="8" s="1"/>
  <c r="O124" i="8"/>
  <c r="P124" i="8" s="1"/>
  <c r="O211" i="8"/>
  <c r="O212" i="8"/>
  <c r="P212" i="8" s="1"/>
  <c r="O125" i="8"/>
  <c r="P125" i="8" s="1"/>
  <c r="O126" i="8"/>
  <c r="P126" i="8" s="1"/>
  <c r="O127" i="8"/>
  <c r="P127" i="8" s="1"/>
  <c r="O128" i="8"/>
  <c r="P128" i="8" s="1"/>
  <c r="O213" i="8"/>
  <c r="P213" i="8" s="1"/>
  <c r="O214" i="8"/>
  <c r="P214" i="8" s="1"/>
  <c r="O215" i="8"/>
  <c r="O129" i="8"/>
  <c r="O130" i="8"/>
  <c r="O131" i="8"/>
  <c r="P131" i="8" s="1"/>
  <c r="O132" i="8"/>
  <c r="P132" i="8" s="1"/>
  <c r="O133" i="8"/>
  <c r="P133" i="8" s="1"/>
  <c r="O134" i="8"/>
  <c r="P134" i="8" s="1"/>
  <c r="O216" i="8"/>
  <c r="P216" i="8" s="1"/>
  <c r="O217" i="8"/>
  <c r="P217" i="8" s="1"/>
  <c r="O218" i="8"/>
  <c r="P218" i="8" s="1"/>
  <c r="O135" i="8"/>
  <c r="O136" i="8"/>
  <c r="O137" i="8"/>
  <c r="P137" i="8" s="1"/>
  <c r="O138" i="8"/>
  <c r="P138" i="8" s="1"/>
  <c r="O360" i="8"/>
  <c r="P360" i="8" s="1"/>
  <c r="O361" i="8"/>
  <c r="P361" i="8" s="1"/>
  <c r="O362" i="8"/>
  <c r="P362" i="8" s="1"/>
  <c r="O219" i="8"/>
  <c r="P219" i="8" s="1"/>
  <c r="O220" i="8"/>
  <c r="P220" i="8" s="1"/>
  <c r="O221" i="8"/>
  <c r="P221" i="8" s="1"/>
  <c r="O222" i="8"/>
  <c r="P222" i="8" s="1"/>
  <c r="O223" i="8"/>
  <c r="P223" i="8" s="1"/>
  <c r="O363" i="8"/>
  <c r="P363" i="8" s="1"/>
  <c r="O364" i="8"/>
  <c r="P364" i="8" s="1"/>
  <c r="O365" i="8"/>
  <c r="P365" i="8" s="1"/>
  <c r="O224" i="8"/>
  <c r="P224" i="8" s="1"/>
  <c r="O225" i="8"/>
  <c r="P225" i="8" s="1"/>
  <c r="O226" i="8"/>
  <c r="P226" i="8" s="1"/>
  <c r="O227" i="8"/>
  <c r="P227" i="8" s="1"/>
  <c r="O228" i="8"/>
  <c r="P228" i="8" s="1"/>
  <c r="O366" i="8"/>
  <c r="P366" i="8" s="1"/>
  <c r="O367" i="8"/>
  <c r="O368" i="8"/>
  <c r="O229" i="8"/>
  <c r="O230" i="8"/>
  <c r="O231" i="8"/>
  <c r="P231" i="8" s="1"/>
  <c r="O232" i="8"/>
  <c r="P232" i="8" s="1"/>
  <c r="O233" i="8"/>
  <c r="P233" i="8" s="1"/>
  <c r="O369" i="8"/>
  <c r="P369" i="8" s="1"/>
  <c r="O370" i="8"/>
  <c r="P370" i="8" s="1"/>
  <c r="O371" i="8"/>
  <c r="P371" i="8" s="1"/>
  <c r="O234" i="8"/>
  <c r="P234" i="8" s="1"/>
  <c r="O235" i="8"/>
  <c r="P235" i="8" s="1"/>
  <c r="O236" i="8"/>
  <c r="O237" i="8"/>
  <c r="O238" i="8"/>
  <c r="P238" i="8" s="1"/>
  <c r="O239" i="8"/>
  <c r="P239" i="8" s="1"/>
  <c r="O372" i="8"/>
  <c r="P372" i="8" s="1"/>
  <c r="O373" i="8"/>
  <c r="P373" i="8" s="1"/>
  <c r="O374" i="8"/>
  <c r="P374" i="8" s="1"/>
  <c r="O240" i="8"/>
  <c r="P240" i="8" s="1"/>
  <c r="O241" i="8"/>
  <c r="P241" i="8" s="1"/>
  <c r="O242" i="8"/>
  <c r="P242" i="8" s="1"/>
  <c r="O243" i="8"/>
  <c r="P243" i="8" s="1"/>
  <c r="O244" i="8"/>
  <c r="P244" i="8" s="1"/>
  <c r="O245" i="8"/>
  <c r="P245" i="8" s="1"/>
  <c r="O375" i="8"/>
  <c r="P375" i="8" s="1"/>
  <c r="O376" i="8"/>
  <c r="P376" i="8" s="1"/>
  <c r="O377" i="8"/>
  <c r="O246" i="8"/>
  <c r="O247" i="8"/>
  <c r="O248" i="8"/>
  <c r="P248" i="8" s="1"/>
  <c r="O249" i="8"/>
  <c r="P249" i="8" s="1"/>
  <c r="O378" i="8"/>
  <c r="O379" i="8"/>
  <c r="O380" i="8"/>
  <c r="P380" i="8" s="1"/>
  <c r="O250" i="8"/>
  <c r="P250" i="8" s="1"/>
  <c r="O251" i="8"/>
  <c r="P251" i="8" s="1"/>
  <c r="O252" i="8"/>
  <c r="P252" i="8" s="1"/>
  <c r="O253" i="8"/>
  <c r="P253" i="8" s="1"/>
  <c r="O254" i="8"/>
  <c r="P254" i="8" s="1"/>
  <c r="O255" i="8"/>
  <c r="P255" i="8" s="1"/>
  <c r="O381" i="8"/>
  <c r="P381" i="8" s="1"/>
  <c r="O382" i="8"/>
  <c r="P382" i="8" s="1"/>
  <c r="O383" i="8"/>
  <c r="O256" i="8"/>
  <c r="O257" i="8"/>
  <c r="O258" i="8"/>
  <c r="P258" i="8" s="1"/>
  <c r="O259" i="8"/>
  <c r="P259" i="8" s="1"/>
  <c r="O260" i="8"/>
  <c r="P260" i="8" s="1"/>
  <c r="O261" i="8"/>
  <c r="P261" i="8" s="1"/>
  <c r="O384" i="8"/>
  <c r="P384" i="8" s="1"/>
  <c r="O385" i="8"/>
  <c r="P385" i="8" s="1"/>
  <c r="O386" i="8"/>
  <c r="P386" i="8" s="1"/>
  <c r="O262" i="8"/>
  <c r="P262" i="8" s="1"/>
  <c r="O263" i="8"/>
  <c r="P263" i="8" s="1"/>
  <c r="O264" i="8"/>
  <c r="P264" i="8" s="1"/>
  <c r="O265" i="8"/>
  <c r="P265" i="8" s="1"/>
  <c r="O387" i="8"/>
  <c r="P387" i="8" s="1"/>
  <c r="O388" i="8"/>
  <c r="P388" i="8" s="1"/>
  <c r="O389" i="8"/>
  <c r="P389" i="8" s="1"/>
  <c r="O266" i="8"/>
  <c r="P266" i="8" s="1"/>
  <c r="O267" i="8"/>
  <c r="P267" i="8" s="1"/>
  <c r="O268" i="8"/>
  <c r="P268" i="8" s="1"/>
  <c r="O269" i="8"/>
  <c r="P269" i="8" s="1"/>
  <c r="O270" i="8"/>
  <c r="O390" i="8"/>
  <c r="O391" i="8"/>
  <c r="O392" i="8"/>
  <c r="O271" i="8"/>
  <c r="P271" i="8" s="1"/>
  <c r="O272" i="8"/>
  <c r="P272" i="8" s="1"/>
  <c r="O273" i="8"/>
  <c r="P273" i="8" s="1"/>
  <c r="O274" i="8"/>
  <c r="P274" i="8" s="1"/>
  <c r="O275" i="8"/>
  <c r="P275" i="8" s="1"/>
  <c r="O393" i="8"/>
  <c r="P393" i="8" s="1"/>
  <c r="O394" i="8"/>
  <c r="P394" i="8" s="1"/>
  <c r="O276" i="8"/>
  <c r="O277" i="8"/>
  <c r="O278" i="8"/>
  <c r="P278" i="8" s="1"/>
  <c r="O395" i="8"/>
  <c r="P395" i="8" s="1"/>
  <c r="O396" i="8"/>
  <c r="P396" i="8" s="1"/>
  <c r="O397" i="8"/>
  <c r="P397" i="8" s="1"/>
  <c r="O279" i="8"/>
  <c r="P279" i="8" s="1"/>
  <c r="O280" i="8"/>
  <c r="P280" i="8" s="1"/>
  <c r="O281" i="8"/>
  <c r="P281" i="8" s="1"/>
  <c r="O282" i="8"/>
  <c r="P282" i="8" s="1"/>
  <c r="O283" i="8"/>
  <c r="P283" i="8" s="1"/>
  <c r="O284" i="8"/>
  <c r="P284" i="8" s="1"/>
  <c r="O398" i="8"/>
  <c r="P398" i="8" s="1"/>
  <c r="O399" i="8"/>
  <c r="P399" i="8" s="1"/>
  <c r="O400" i="8"/>
  <c r="P400" i="8" s="1"/>
  <c r="O285" i="8"/>
  <c r="P285" i="8" s="1"/>
  <c r="O286" i="8"/>
  <c r="P286" i="8" s="1"/>
  <c r="O287" i="8"/>
  <c r="P287" i="8" s="1"/>
  <c r="O288" i="8"/>
  <c r="P288" i="8" s="1"/>
  <c r="O289" i="8"/>
  <c r="P289" i="8" s="1"/>
  <c r="O401" i="8"/>
  <c r="P401" i="8" s="1"/>
  <c r="O402" i="8"/>
  <c r="P402" i="8" s="1"/>
  <c r="O403" i="8"/>
  <c r="O290" i="8"/>
  <c r="P290" i="8" s="1"/>
  <c r="O291" i="8"/>
  <c r="P291" i="8" s="1"/>
  <c r="O292" i="8"/>
  <c r="P292" i="8" s="1"/>
  <c r="O293" i="8"/>
  <c r="P293" i="8" s="1"/>
  <c r="O294" i="8"/>
  <c r="P294" i="8" s="1"/>
  <c r="O295" i="8"/>
  <c r="P295" i="8" s="1"/>
  <c r="O404" i="8"/>
  <c r="P404" i="8" s="1"/>
  <c r="O405" i="8"/>
  <c r="P405" i="8" s="1"/>
  <c r="O406" i="8"/>
  <c r="P406" i="8" s="1"/>
  <c r="O296" i="8"/>
  <c r="O297" i="8"/>
  <c r="O298" i="8"/>
  <c r="O407" i="8"/>
  <c r="P407" i="8" s="1"/>
  <c r="O408" i="8"/>
  <c r="P408" i="8" s="1"/>
  <c r="O409" i="8"/>
  <c r="P409" i="8" s="1"/>
  <c r="O299" i="8"/>
  <c r="P299" i="8" s="1"/>
  <c r="O300" i="8"/>
  <c r="P300" i="8" s="1"/>
  <c r="O301" i="8"/>
  <c r="P301" i="8" s="1"/>
  <c r="O302" i="8"/>
  <c r="P302" i="8" s="1"/>
  <c r="O303" i="8"/>
  <c r="P303" i="8" s="1"/>
  <c r="O410" i="8"/>
  <c r="P410" i="8" s="1"/>
  <c r="O411" i="8"/>
  <c r="P411" i="8" s="1"/>
  <c r="O412" i="8"/>
  <c r="P412" i="8" s="1"/>
  <c r="O304" i="8"/>
  <c r="P304" i="8" s="1"/>
  <c r="O305" i="8"/>
  <c r="P305" i="8" s="1"/>
  <c r="O306" i="8"/>
  <c r="P306" i="8" s="1"/>
  <c r="O307" i="8"/>
  <c r="P307" i="8" s="1"/>
  <c r="O308" i="8"/>
  <c r="P308" i="8" s="1"/>
  <c r="O309" i="8"/>
  <c r="P309" i="8" s="1"/>
  <c r="O413" i="8"/>
  <c r="P413" i="8" s="1"/>
  <c r="O414" i="8"/>
  <c r="O415" i="8"/>
  <c r="O310" i="8"/>
  <c r="P310" i="8" s="1"/>
  <c r="O311" i="8"/>
  <c r="P311" i="8" s="1"/>
  <c r="O312" i="8"/>
  <c r="P312" i="8" s="1"/>
  <c r="O313" i="8"/>
  <c r="P313" i="8" s="1"/>
  <c r="O314" i="8"/>
  <c r="P314" i="8" s="1"/>
  <c r="O416" i="8"/>
  <c r="P416" i="8" s="1"/>
  <c r="O417" i="8"/>
  <c r="P417" i="8" s="1"/>
  <c r="O315" i="8"/>
  <c r="P315" i="8" s="1"/>
  <c r="O316" i="8"/>
  <c r="P316" i="8" s="1"/>
  <c r="O317" i="8"/>
  <c r="O318" i="8"/>
  <c r="O319" i="8"/>
  <c r="O418" i="8"/>
  <c r="P418" i="8" s="1"/>
  <c r="O419" i="8"/>
  <c r="P419" i="8" s="1"/>
  <c r="O320" i="8"/>
  <c r="P320" i="8" s="1"/>
  <c r="O321" i="8"/>
  <c r="P321" i="8" s="1"/>
  <c r="O322" i="8"/>
  <c r="P322" i="8" s="1"/>
  <c r="O323" i="8"/>
  <c r="P323" i="8" s="1"/>
  <c r="O420" i="8"/>
  <c r="P420" i="8" s="1"/>
  <c r="O421" i="8"/>
  <c r="P421" i="8" s="1"/>
  <c r="O422" i="8"/>
  <c r="P422" i="8" s="1"/>
  <c r="O324" i="8"/>
  <c r="P324" i="8" s="1"/>
  <c r="O325" i="8"/>
  <c r="P325" i="8" s="1"/>
  <c r="O326" i="8"/>
  <c r="P326" i="8" s="1"/>
  <c r="O327" i="8"/>
  <c r="P327" i="8" s="1"/>
  <c r="O328" i="8"/>
  <c r="P328" i="8" s="1"/>
  <c r="O329" i="8"/>
  <c r="P329" i="8" s="1"/>
  <c r="O423" i="8"/>
  <c r="P423" i="8" s="1"/>
  <c r="O424" i="8"/>
  <c r="P424" i="8" s="1"/>
  <c r="O425" i="8"/>
  <c r="P425" i="8" s="1"/>
  <c r="O330" i="8"/>
  <c r="P330" i="8" s="1"/>
  <c r="O331" i="8"/>
  <c r="P331" i="8" s="1"/>
  <c r="O332" i="8"/>
  <c r="O333" i="8"/>
  <c r="O426" i="8"/>
  <c r="P426" i="8" s="1"/>
  <c r="O427" i="8"/>
  <c r="P427" i="8" s="1"/>
  <c r="O428" i="8"/>
  <c r="P428" i="8" s="1"/>
  <c r="O334" i="8"/>
  <c r="P334" i="8" s="1"/>
  <c r="O335" i="8"/>
  <c r="P335" i="8" s="1"/>
  <c r="O336" i="8"/>
  <c r="O337" i="8"/>
  <c r="O429" i="8"/>
  <c r="P429" i="8" s="1"/>
  <c r="O430" i="8"/>
  <c r="P430" i="8" s="1"/>
  <c r="O338" i="8"/>
  <c r="O339" i="8"/>
  <c r="P339" i="8" s="1"/>
  <c r="O340" i="8"/>
  <c r="P340" i="8" s="1"/>
  <c r="O341" i="8"/>
  <c r="P341" i="8" s="1"/>
  <c r="O342" i="8"/>
  <c r="P342" i="8" s="1"/>
  <c r="O431" i="8"/>
  <c r="P431" i="8" s="1"/>
  <c r="O432" i="8"/>
  <c r="P432" i="8" s="1"/>
  <c r="O433" i="8"/>
  <c r="P433" i="8" s="1"/>
  <c r="O343" i="8"/>
  <c r="P343" i="8" s="1"/>
  <c r="O344" i="8"/>
  <c r="P344" i="8" s="1"/>
  <c r="O345" i="8"/>
  <c r="P345" i="8" s="1"/>
  <c r="O346" i="8"/>
  <c r="P346" i="8" s="1"/>
  <c r="O347" i="8"/>
  <c r="P347" i="8" s="1"/>
  <c r="O348" i="8"/>
  <c r="P348" i="8" s="1"/>
  <c r="O434" i="8"/>
  <c r="P434" i="8" s="1"/>
  <c r="O435" i="8"/>
  <c r="P435" i="8" s="1"/>
  <c r="O436" i="8"/>
  <c r="P436" i="8" s="1"/>
  <c r="O349" i="8"/>
  <c r="P349" i="8" s="1"/>
  <c r="O350" i="8"/>
  <c r="P350" i="8" s="1"/>
  <c r="O351" i="8"/>
  <c r="P351" i="8" s="1"/>
  <c r="O352" i="8"/>
  <c r="O437" i="8"/>
  <c r="P437" i="8" s="1"/>
  <c r="O438" i="8"/>
  <c r="P438" i="8" s="1"/>
  <c r="O439" i="8"/>
  <c r="P439" i="8" s="1"/>
  <c r="O353" i="8"/>
  <c r="P353" i="8" s="1"/>
  <c r="O354" i="8"/>
  <c r="P354" i="8" s="1"/>
  <c r="O355" i="8"/>
  <c r="P355" i="8" s="1"/>
  <c r="O440" i="8"/>
  <c r="P440" i="8" s="1"/>
  <c r="O441" i="8"/>
  <c r="P441" i="8" s="1"/>
  <c r="O442" i="8"/>
  <c r="P442" i="8" s="1"/>
  <c r="O356" i="8"/>
  <c r="O357" i="8"/>
  <c r="O358" i="8"/>
  <c r="O359" i="8"/>
  <c r="P359" i="8" s="1"/>
  <c r="O532" i="8"/>
  <c r="P532" i="8" s="1"/>
  <c r="O533" i="8"/>
  <c r="O534" i="8"/>
  <c r="O443" i="8"/>
  <c r="P443" i="8" s="1"/>
  <c r="O444" i="8"/>
  <c r="P444" i="8" s="1"/>
  <c r="O445" i="8"/>
  <c r="P445" i="8" s="1"/>
  <c r="O446" i="8"/>
  <c r="P446" i="8" s="1"/>
  <c r="O535" i="8"/>
  <c r="P535" i="8" s="1"/>
  <c r="O536" i="8"/>
  <c r="P536" i="8" s="1"/>
  <c r="O537" i="8"/>
  <c r="P537" i="8" s="1"/>
  <c r="O447" i="8"/>
  <c r="P447" i="8" s="1"/>
  <c r="O448" i="8"/>
  <c r="P448" i="8" s="1"/>
  <c r="O449" i="8"/>
  <c r="P449" i="8" s="1"/>
  <c r="O538" i="8"/>
  <c r="P538" i="8" s="1"/>
  <c r="O539" i="8"/>
  <c r="P539" i="8" s="1"/>
  <c r="O540" i="8"/>
  <c r="P540" i="8" s="1"/>
  <c r="O450" i="8"/>
  <c r="P450" i="8" s="1"/>
  <c r="O451" i="8"/>
  <c r="P451" i="8" s="1"/>
  <c r="O452" i="8"/>
  <c r="P452" i="8" s="1"/>
  <c r="O453" i="8"/>
  <c r="P453" i="8" s="1"/>
  <c r="O541" i="8"/>
  <c r="O542" i="8"/>
  <c r="P542" i="8" s="1"/>
  <c r="O454" i="8"/>
  <c r="P454" i="8" s="1"/>
  <c r="O455" i="8"/>
  <c r="P455" i="8" s="1"/>
  <c r="O456" i="8"/>
  <c r="P456" i="8" s="1"/>
  <c r="O457" i="8"/>
  <c r="P457" i="8" s="1"/>
  <c r="O458" i="8"/>
  <c r="P458" i="8" s="1"/>
  <c r="O543" i="8"/>
  <c r="P543" i="8" s="1"/>
  <c r="O544" i="8"/>
  <c r="O545" i="8"/>
  <c r="O459" i="8"/>
  <c r="O460" i="8"/>
  <c r="P460" i="8" s="1"/>
  <c r="O461" i="8"/>
  <c r="P461" i="8" s="1"/>
  <c r="O462" i="8"/>
  <c r="O546" i="8"/>
  <c r="O547" i="8"/>
  <c r="P547" i="8" s="1"/>
  <c r="O548" i="8"/>
  <c r="P548" i="8" s="1"/>
  <c r="O463" i="8"/>
  <c r="P463" i="8" s="1"/>
  <c r="O464" i="8"/>
  <c r="P464" i="8" s="1"/>
  <c r="O465" i="8"/>
  <c r="P465" i="8" s="1"/>
  <c r="O466" i="8"/>
  <c r="P466" i="8" s="1"/>
  <c r="O467" i="8"/>
  <c r="P467" i="8" s="1"/>
  <c r="O549" i="8"/>
  <c r="P549" i="8" s="1"/>
  <c r="O550" i="8"/>
  <c r="P550" i="8" s="1"/>
  <c r="O468" i="8"/>
  <c r="P468" i="8" s="1"/>
  <c r="O469" i="8"/>
  <c r="P469" i="8" s="1"/>
  <c r="O470" i="8"/>
  <c r="P470" i="8" s="1"/>
  <c r="O471" i="8"/>
  <c r="P471" i="8" s="1"/>
  <c r="O551" i="8"/>
  <c r="P551" i="8" s="1"/>
  <c r="O552" i="8"/>
  <c r="P552" i="8" s="1"/>
  <c r="O553" i="8"/>
  <c r="P553" i="8" s="1"/>
  <c r="O472" i="8"/>
  <c r="P472" i="8" s="1"/>
  <c r="O473" i="8"/>
  <c r="O474" i="8"/>
  <c r="P474" i="8" s="1"/>
  <c r="O475" i="8"/>
  <c r="P475" i="8" s="1"/>
  <c r="O476" i="8"/>
  <c r="P476" i="8" s="1"/>
  <c r="O554" i="8"/>
  <c r="P554" i="8" s="1"/>
  <c r="O555" i="8"/>
  <c r="P555" i="8" s="1"/>
  <c r="O556" i="8"/>
  <c r="P556" i="8" s="1"/>
  <c r="O477" i="8"/>
  <c r="P477" i="8" s="1"/>
  <c r="O478" i="8"/>
  <c r="P478" i="8" s="1"/>
  <c r="O479" i="8"/>
  <c r="O557" i="8"/>
  <c r="O558" i="8"/>
  <c r="P558" i="8" s="1"/>
  <c r="O559" i="8"/>
  <c r="P559" i="8" s="1"/>
  <c r="O480" i="8"/>
  <c r="O481" i="8"/>
  <c r="O482" i="8"/>
  <c r="O483" i="8"/>
  <c r="P483" i="8" s="1"/>
  <c r="O484" i="8"/>
  <c r="P484" i="8" s="1"/>
  <c r="O560" i="8"/>
  <c r="P560" i="8" s="1"/>
  <c r="O561" i="8"/>
  <c r="P561" i="8" s="1"/>
  <c r="O562" i="8"/>
  <c r="P562" i="8" s="1"/>
  <c r="O485" i="8"/>
  <c r="P485" i="8" s="1"/>
  <c r="O486" i="8"/>
  <c r="P486" i="8" s="1"/>
  <c r="O487" i="8"/>
  <c r="P487" i="8" s="1"/>
  <c r="O563" i="8"/>
  <c r="P563" i="8" s="1"/>
  <c r="O564" i="8"/>
  <c r="P564" i="8" s="1"/>
  <c r="O565" i="8"/>
  <c r="P565" i="8" s="1"/>
  <c r="O488" i="8"/>
  <c r="P488" i="8" s="1"/>
  <c r="O489" i="8"/>
  <c r="P489" i="8" s="1"/>
  <c r="O490" i="8"/>
  <c r="P490" i="8" s="1"/>
  <c r="O491" i="8"/>
  <c r="P491" i="8" s="1"/>
  <c r="O566" i="8"/>
  <c r="P566" i="8" s="1"/>
  <c r="O567" i="8"/>
  <c r="P567" i="8" s="1"/>
  <c r="O568" i="8"/>
  <c r="P568" i="8" s="1"/>
  <c r="O492" i="8"/>
  <c r="P492" i="8" s="1"/>
  <c r="O493" i="8"/>
  <c r="P493" i="8" s="1"/>
  <c r="O494" i="8"/>
  <c r="P494" i="8" s="1"/>
  <c r="O495" i="8"/>
  <c r="P495" i="8" s="1"/>
  <c r="O569" i="8"/>
  <c r="P569" i="8" s="1"/>
  <c r="O570" i="8"/>
  <c r="P570" i="8" s="1"/>
  <c r="O571" i="8"/>
  <c r="O496" i="8"/>
  <c r="O497" i="8"/>
  <c r="O498" i="8"/>
  <c r="P498" i="8" s="1"/>
  <c r="O499" i="8"/>
  <c r="P499" i="8" s="1"/>
  <c r="O500" i="8"/>
  <c r="P500" i="8" s="1"/>
  <c r="O572" i="8"/>
  <c r="O573" i="8"/>
  <c r="O501" i="8"/>
  <c r="P501" i="8" s="1"/>
  <c r="O502" i="8"/>
  <c r="P502" i="8" s="1"/>
  <c r="O503" i="8"/>
  <c r="P503" i="8" s="1"/>
  <c r="O504" i="8"/>
  <c r="P504" i="8" s="1"/>
  <c r="O505" i="8"/>
  <c r="P505" i="8" s="1"/>
  <c r="O506" i="8"/>
  <c r="P506" i="8" s="1"/>
  <c r="O574" i="8"/>
  <c r="P574" i="8" s="1"/>
  <c r="O575" i="8"/>
  <c r="P575" i="8" s="1"/>
  <c r="O576" i="8"/>
  <c r="P576" i="8" s="1"/>
  <c r="O507" i="8"/>
  <c r="P507" i="8" s="1"/>
  <c r="O508" i="8"/>
  <c r="P508" i="8" s="1"/>
  <c r="O509" i="8"/>
  <c r="P509" i="8" s="1"/>
  <c r="O577" i="8"/>
  <c r="P577" i="8" s="1"/>
  <c r="O578" i="8"/>
  <c r="P578" i="8" s="1"/>
  <c r="O579" i="8"/>
  <c r="P579" i="8" s="1"/>
  <c r="O510" i="8"/>
  <c r="P510" i="8" s="1"/>
  <c r="O511" i="8"/>
  <c r="O512" i="8"/>
  <c r="P512" i="8" s="1"/>
  <c r="O513" i="8"/>
  <c r="P513" i="8" s="1"/>
  <c r="O580" i="8"/>
  <c r="P580" i="8" s="1"/>
  <c r="O581" i="8"/>
  <c r="P581" i="8" s="1"/>
  <c r="O582" i="8"/>
  <c r="P582" i="8" s="1"/>
  <c r="O514" i="8"/>
  <c r="P514" i="8" s="1"/>
  <c r="O515" i="8"/>
  <c r="P515" i="8" s="1"/>
  <c r="O516" i="8"/>
  <c r="O517" i="8"/>
  <c r="O583" i="8"/>
  <c r="O584" i="8"/>
  <c r="P584" i="8" s="1"/>
  <c r="O585" i="8"/>
  <c r="P585" i="8" s="1"/>
  <c r="O518" i="8"/>
  <c r="O519" i="8"/>
  <c r="O520" i="8"/>
  <c r="P520" i="8" s="1"/>
  <c r="O521" i="8"/>
  <c r="P521" i="8" s="1"/>
  <c r="O586" i="8"/>
  <c r="P586" i="8" s="1"/>
  <c r="O587" i="8"/>
  <c r="P587" i="8" s="1"/>
  <c r="O588" i="8"/>
  <c r="P588" i="8" s="1"/>
  <c r="O522" i="8"/>
  <c r="P522" i="8" s="1"/>
  <c r="O523" i="8"/>
  <c r="P523" i="8" s="1"/>
  <c r="O524" i="8"/>
  <c r="P524" i="8" s="1"/>
  <c r="O525" i="8"/>
  <c r="P525" i="8" s="1"/>
  <c r="O526" i="8"/>
  <c r="P526" i="8" s="1"/>
  <c r="O527" i="8"/>
  <c r="P527" i="8" s="1"/>
  <c r="O589" i="8"/>
  <c r="P589" i="8" s="1"/>
  <c r="O590" i="8"/>
  <c r="P590" i="8" s="1"/>
  <c r="O528" i="8"/>
  <c r="P528" i="8" s="1"/>
  <c r="O529" i="8"/>
  <c r="P529" i="8" s="1"/>
  <c r="O530" i="8"/>
  <c r="P530" i="8" s="1"/>
  <c r="O531" i="8"/>
  <c r="P531" i="8" s="1"/>
  <c r="O139" i="8"/>
  <c r="P139" i="8" s="1"/>
  <c r="E529" i="8"/>
  <c r="E530" i="8"/>
  <c r="E531" i="8"/>
  <c r="E589" i="8"/>
  <c r="E590" i="8"/>
  <c r="E356" i="8"/>
  <c r="E357" i="8"/>
  <c r="E358" i="8"/>
  <c r="E359" i="8"/>
  <c r="E440" i="8"/>
  <c r="E441" i="8"/>
  <c r="E442" i="8"/>
  <c r="E135" i="8"/>
  <c r="E136" i="8"/>
  <c r="E137" i="8"/>
  <c r="E138" i="8"/>
  <c r="E216" i="8"/>
  <c r="E217" i="8"/>
  <c r="E218" i="8"/>
  <c r="E586" i="8"/>
  <c r="E587" i="8"/>
  <c r="E588" i="8"/>
  <c r="E522" i="8"/>
  <c r="E523" i="8"/>
  <c r="E524" i="8"/>
  <c r="E525" i="8"/>
  <c r="E526" i="8"/>
  <c r="E527" i="8"/>
  <c r="E353" i="8"/>
  <c r="E354" i="8"/>
  <c r="E355" i="8"/>
  <c r="E437" i="8"/>
  <c r="E438" i="8"/>
  <c r="E439" i="8"/>
  <c r="E213" i="8"/>
  <c r="E214" i="8"/>
  <c r="E215" i="8"/>
  <c r="E129" i="8"/>
  <c r="E130" i="8"/>
  <c r="E131" i="8"/>
  <c r="E132" i="8"/>
  <c r="E133" i="8"/>
  <c r="E134" i="8"/>
  <c r="E349" i="8"/>
  <c r="E350" i="8"/>
  <c r="E351" i="8"/>
  <c r="E352" i="8"/>
  <c r="E434" i="8"/>
  <c r="E435" i="8"/>
  <c r="E436" i="8"/>
  <c r="E125" i="8"/>
  <c r="E126" i="8"/>
  <c r="E127" i="8"/>
  <c r="E128" i="8"/>
  <c r="E211" i="8"/>
  <c r="E212" i="8"/>
  <c r="E431" i="8"/>
  <c r="E432" i="8"/>
  <c r="E433" i="8"/>
  <c r="E343" i="8"/>
  <c r="E344" i="8"/>
  <c r="E345" i="8"/>
  <c r="E346" i="8"/>
  <c r="E347" i="8"/>
  <c r="E348" i="8"/>
  <c r="E121" i="8"/>
  <c r="E122" i="8"/>
  <c r="E123" i="8"/>
  <c r="E124" i="8"/>
  <c r="E208" i="8"/>
  <c r="E209" i="8"/>
  <c r="E210" i="8"/>
  <c r="E518" i="8"/>
  <c r="E519" i="8"/>
  <c r="E520" i="8"/>
  <c r="E521" i="8"/>
  <c r="E583" i="8"/>
  <c r="E584" i="8"/>
  <c r="E585" i="8"/>
  <c r="E429" i="8"/>
  <c r="E430" i="8"/>
  <c r="E338" i="8"/>
  <c r="E339" i="8"/>
  <c r="E340" i="8"/>
  <c r="E341" i="8"/>
  <c r="E342" i="8"/>
  <c r="E205" i="8"/>
  <c r="E206" i="8"/>
  <c r="E207" i="8"/>
  <c r="E115" i="8"/>
  <c r="E116" i="8"/>
  <c r="E117" i="8"/>
  <c r="E118" i="8"/>
  <c r="E119" i="8"/>
  <c r="E120" i="8"/>
  <c r="E514" i="8"/>
  <c r="E515" i="8"/>
  <c r="E516" i="8"/>
  <c r="E517" i="8"/>
  <c r="E580" i="8"/>
  <c r="E581" i="8"/>
  <c r="E582" i="8"/>
  <c r="E334" i="8"/>
  <c r="E335" i="8"/>
  <c r="E336" i="8"/>
  <c r="E337" i="8"/>
  <c r="E426" i="8"/>
  <c r="E427" i="8"/>
  <c r="E428" i="8"/>
  <c r="E202" i="8"/>
  <c r="E203" i="8"/>
  <c r="E204" i="8"/>
  <c r="E109" i="8"/>
  <c r="E110" i="8"/>
  <c r="E111" i="8"/>
  <c r="E112" i="8"/>
  <c r="E113" i="8"/>
  <c r="E114" i="8"/>
  <c r="E510" i="8"/>
  <c r="E511" i="8"/>
  <c r="E512" i="8"/>
  <c r="E513" i="8"/>
  <c r="E577" i="8"/>
  <c r="E578" i="8"/>
  <c r="E579" i="8"/>
  <c r="E330" i="8"/>
  <c r="E331" i="8"/>
  <c r="E332" i="8"/>
  <c r="E333" i="8"/>
  <c r="E423" i="8"/>
  <c r="E424" i="8"/>
  <c r="E425" i="8"/>
  <c r="E105" i="8"/>
  <c r="E106" i="8"/>
  <c r="E107" i="8"/>
  <c r="E108" i="8"/>
  <c r="E199" i="8"/>
  <c r="E200" i="8"/>
  <c r="E201" i="8"/>
  <c r="E507" i="8"/>
  <c r="E508" i="8"/>
  <c r="E509" i="8"/>
  <c r="E574" i="8"/>
  <c r="E575" i="8"/>
  <c r="E576" i="8"/>
  <c r="E420" i="8"/>
  <c r="E421" i="8"/>
  <c r="E422" i="8"/>
  <c r="E324" i="8"/>
  <c r="E325" i="8"/>
  <c r="E326" i="8"/>
  <c r="E327" i="8"/>
  <c r="E328" i="8"/>
  <c r="E329" i="8"/>
  <c r="E101" i="8"/>
  <c r="E102" i="8"/>
  <c r="E103" i="8"/>
  <c r="E104" i="8"/>
  <c r="E196" i="8"/>
  <c r="E197" i="8"/>
  <c r="E198" i="8"/>
  <c r="E572" i="8"/>
  <c r="E573" i="8"/>
  <c r="E501" i="8"/>
  <c r="E502" i="8"/>
  <c r="E503" i="8"/>
  <c r="E504" i="8"/>
  <c r="E505" i="8"/>
  <c r="E506" i="8"/>
  <c r="E320" i="8"/>
  <c r="E321" i="8"/>
  <c r="E322" i="8"/>
  <c r="E323" i="8"/>
  <c r="E418" i="8"/>
  <c r="E419" i="8"/>
  <c r="E98" i="8"/>
  <c r="E99" i="8"/>
  <c r="E100" i="8"/>
  <c r="E193" i="8"/>
  <c r="E194" i="8"/>
  <c r="E195" i="8"/>
  <c r="E416" i="8"/>
  <c r="E417" i="8"/>
  <c r="E315" i="8"/>
  <c r="E316" i="8"/>
  <c r="E317" i="8"/>
  <c r="E318" i="8"/>
  <c r="E319" i="8"/>
  <c r="E190" i="8"/>
  <c r="E191" i="8"/>
  <c r="E192" i="8"/>
  <c r="E93" i="8"/>
  <c r="E94" i="8"/>
  <c r="E95" i="8"/>
  <c r="E96" i="8"/>
  <c r="E97" i="8"/>
  <c r="E413" i="8"/>
  <c r="E414" i="8"/>
  <c r="E415" i="8"/>
  <c r="E310" i="8"/>
  <c r="E311" i="8"/>
  <c r="E312" i="8"/>
  <c r="E313" i="8"/>
  <c r="E314" i="8"/>
  <c r="E89" i="8"/>
  <c r="E90" i="8"/>
  <c r="E91" i="8"/>
  <c r="E92" i="8"/>
  <c r="E187" i="8"/>
  <c r="E188" i="8"/>
  <c r="E189" i="8"/>
  <c r="E569" i="8"/>
  <c r="E570" i="8"/>
  <c r="E571" i="8"/>
  <c r="E496" i="8"/>
  <c r="E497" i="8"/>
  <c r="E498" i="8"/>
  <c r="E499" i="8"/>
  <c r="E500" i="8"/>
  <c r="E410" i="8"/>
  <c r="E411" i="8"/>
  <c r="E412" i="8"/>
  <c r="E304" i="8"/>
  <c r="E305" i="8"/>
  <c r="E306" i="8"/>
  <c r="E307" i="8"/>
  <c r="E308" i="8"/>
  <c r="E309" i="8"/>
  <c r="E184" i="8"/>
  <c r="E185" i="8"/>
  <c r="E186" i="8"/>
  <c r="E83" i="8"/>
  <c r="E84" i="8"/>
  <c r="E85" i="8"/>
  <c r="E86" i="8"/>
  <c r="E87" i="8"/>
  <c r="E88" i="8"/>
  <c r="E492" i="8"/>
  <c r="E493" i="8"/>
  <c r="E494" i="8"/>
  <c r="E495" i="8"/>
  <c r="E566" i="8"/>
  <c r="E567" i="8"/>
  <c r="E568" i="8"/>
  <c r="E407" i="8"/>
  <c r="E408" i="8"/>
  <c r="E409" i="8"/>
  <c r="E299" i="8"/>
  <c r="E300" i="8"/>
  <c r="E301" i="8"/>
  <c r="E302" i="8"/>
  <c r="E303" i="8"/>
  <c r="E181" i="8"/>
  <c r="E182" i="8"/>
  <c r="E183" i="8"/>
  <c r="E78" i="8"/>
  <c r="E79" i="8"/>
  <c r="E80" i="8"/>
  <c r="E81" i="8"/>
  <c r="E82" i="8"/>
  <c r="E488" i="8"/>
  <c r="E489" i="8"/>
  <c r="E490" i="8"/>
  <c r="E491" i="8"/>
  <c r="E563" i="8"/>
  <c r="E564" i="8"/>
  <c r="E565" i="8"/>
  <c r="E296" i="8"/>
  <c r="E297" i="8"/>
  <c r="E298" i="8"/>
  <c r="E404" i="8"/>
  <c r="E405" i="8"/>
  <c r="E406" i="8"/>
  <c r="E74" i="8"/>
  <c r="E75" i="8"/>
  <c r="E76" i="8"/>
  <c r="E77" i="8"/>
  <c r="E178" i="8"/>
  <c r="E179" i="8"/>
  <c r="E180" i="8"/>
  <c r="E485" i="8"/>
  <c r="E486" i="8"/>
  <c r="E487" i="8"/>
  <c r="E560" i="8"/>
  <c r="E561" i="8"/>
  <c r="E562" i="8"/>
  <c r="E401" i="8"/>
  <c r="E402" i="8"/>
  <c r="E403" i="8"/>
  <c r="E290" i="8"/>
  <c r="E291" i="8"/>
  <c r="E292" i="8"/>
  <c r="E293" i="8"/>
  <c r="E294" i="8"/>
  <c r="E295" i="8"/>
  <c r="E71" i="8"/>
  <c r="E72" i="8"/>
  <c r="E73" i="8"/>
  <c r="E175" i="8"/>
  <c r="E176" i="8"/>
  <c r="E177" i="8"/>
  <c r="E557" i="8"/>
  <c r="E558" i="8"/>
  <c r="E559" i="8"/>
  <c r="E480" i="8"/>
  <c r="E481" i="8"/>
  <c r="E482" i="8"/>
  <c r="E483" i="8"/>
  <c r="E484" i="8"/>
  <c r="E398" i="8"/>
  <c r="E399" i="8"/>
  <c r="E400" i="8"/>
  <c r="E285" i="8"/>
  <c r="E286" i="8"/>
  <c r="E287" i="8"/>
  <c r="E288" i="8"/>
  <c r="E289" i="8"/>
  <c r="E67" i="8"/>
  <c r="E68" i="8"/>
  <c r="E69" i="8"/>
  <c r="E70" i="8"/>
  <c r="E172" i="8"/>
  <c r="E173" i="8"/>
  <c r="E174" i="8"/>
  <c r="E395" i="8"/>
  <c r="E396" i="8"/>
  <c r="E397" i="8"/>
  <c r="E279" i="8"/>
  <c r="E280" i="8"/>
  <c r="E281" i="8"/>
  <c r="E282" i="8"/>
  <c r="E283" i="8"/>
  <c r="E284" i="8"/>
  <c r="E169" i="8"/>
  <c r="E170" i="8"/>
  <c r="E171" i="8"/>
  <c r="E61" i="8"/>
  <c r="E62" i="8"/>
  <c r="E63" i="8"/>
  <c r="E64" i="8"/>
  <c r="E65" i="8"/>
  <c r="E66" i="8"/>
  <c r="E276" i="8"/>
  <c r="E277" i="8"/>
  <c r="E278" i="8"/>
  <c r="E393" i="8"/>
  <c r="E394" i="8"/>
  <c r="E57" i="8"/>
  <c r="E58" i="8"/>
  <c r="E59" i="8"/>
  <c r="E60" i="8"/>
  <c r="E166" i="8"/>
  <c r="E167" i="8"/>
  <c r="E168" i="8"/>
  <c r="E477" i="8"/>
  <c r="E478" i="8"/>
  <c r="E479" i="8"/>
  <c r="E554" i="8"/>
  <c r="E555" i="8"/>
  <c r="E556" i="8"/>
  <c r="E390" i="8"/>
  <c r="E391" i="8"/>
  <c r="E392" i="8"/>
  <c r="E271" i="8"/>
  <c r="E272" i="8"/>
  <c r="E273" i="8"/>
  <c r="E274" i="8"/>
  <c r="E275" i="8"/>
  <c r="E164" i="8"/>
  <c r="E165" i="8"/>
  <c r="E51" i="8"/>
  <c r="E52" i="8"/>
  <c r="E53" i="8"/>
  <c r="E54" i="8"/>
  <c r="E55" i="8"/>
  <c r="E56" i="8"/>
  <c r="E551" i="8"/>
  <c r="E552" i="8"/>
  <c r="E553" i="8"/>
  <c r="E472" i="8"/>
  <c r="E473" i="8"/>
  <c r="E474" i="8"/>
  <c r="E475" i="8"/>
  <c r="E476" i="8"/>
  <c r="E387" i="8"/>
  <c r="E388" i="8"/>
  <c r="E389" i="8"/>
  <c r="E266" i="8"/>
  <c r="E267" i="8"/>
  <c r="E268" i="8"/>
  <c r="E269" i="8"/>
  <c r="E270" i="8"/>
  <c r="E48" i="8"/>
  <c r="E49" i="8"/>
  <c r="E50" i="8"/>
  <c r="E162" i="8"/>
  <c r="E163" i="8"/>
  <c r="E468" i="8"/>
  <c r="E469" i="8"/>
  <c r="E470" i="8"/>
  <c r="E471" i="8"/>
  <c r="E549" i="8"/>
  <c r="E550" i="8"/>
  <c r="E262" i="8"/>
  <c r="E263" i="8"/>
  <c r="E264" i="8"/>
  <c r="E265" i="8"/>
  <c r="E384" i="8"/>
  <c r="E385" i="8"/>
  <c r="E386" i="8"/>
  <c r="E44" i="8"/>
  <c r="E45" i="8"/>
  <c r="E46" i="8"/>
  <c r="E47" i="8"/>
  <c r="E159" i="8"/>
  <c r="E160" i="8"/>
  <c r="E161" i="8"/>
  <c r="E546" i="8"/>
  <c r="E547" i="8"/>
  <c r="E548" i="8"/>
  <c r="E463" i="8"/>
  <c r="E464" i="8"/>
  <c r="E465" i="8"/>
  <c r="E466" i="8"/>
  <c r="E467" i="8"/>
  <c r="E381" i="8"/>
  <c r="E382" i="8"/>
  <c r="E383" i="8"/>
  <c r="E256" i="8"/>
  <c r="E257" i="8"/>
  <c r="E258" i="8"/>
  <c r="E259" i="8"/>
  <c r="E260" i="8"/>
  <c r="E261" i="8"/>
  <c r="E40" i="8"/>
  <c r="E41" i="8"/>
  <c r="E42" i="8"/>
  <c r="E43" i="8"/>
  <c r="E157" i="8"/>
  <c r="E158" i="8"/>
  <c r="E459" i="8"/>
  <c r="E460" i="8"/>
  <c r="E461" i="8"/>
  <c r="E462" i="8"/>
  <c r="E543" i="8"/>
  <c r="E544" i="8"/>
  <c r="E545" i="8"/>
  <c r="E378" i="8"/>
  <c r="E379" i="8"/>
  <c r="E380" i="8"/>
  <c r="E250" i="8"/>
  <c r="E251" i="8"/>
  <c r="E252" i="8"/>
  <c r="E253" i="8"/>
  <c r="E254" i="8"/>
  <c r="E255" i="8"/>
  <c r="E36" i="8"/>
  <c r="E37" i="8"/>
  <c r="E38" i="8"/>
  <c r="E39" i="8"/>
  <c r="E154" i="8"/>
  <c r="E155" i="8"/>
  <c r="E156" i="8"/>
  <c r="E246" i="8"/>
  <c r="E247" i="8"/>
  <c r="E248" i="8"/>
  <c r="E249" i="8"/>
  <c r="E375" i="8"/>
  <c r="E376" i="8"/>
  <c r="E377" i="8"/>
  <c r="E32" i="8"/>
  <c r="E33" i="8"/>
  <c r="E34" i="8"/>
  <c r="E35" i="8"/>
  <c r="E151" i="8"/>
  <c r="E152" i="8"/>
  <c r="E153" i="8"/>
  <c r="E372" i="8"/>
  <c r="E373" i="8"/>
  <c r="E374" i="8"/>
  <c r="E240" i="8"/>
  <c r="E241" i="8"/>
  <c r="E242" i="8"/>
  <c r="E243" i="8"/>
  <c r="E244" i="8"/>
  <c r="E245" i="8"/>
  <c r="E149" i="8"/>
  <c r="E150" i="8"/>
  <c r="E27" i="8"/>
  <c r="E28" i="8"/>
  <c r="E29" i="8"/>
  <c r="E30" i="8"/>
  <c r="E31" i="8"/>
  <c r="E541" i="8"/>
  <c r="E542" i="8"/>
  <c r="E454" i="8"/>
  <c r="E455" i="8"/>
  <c r="E456" i="8"/>
  <c r="E457" i="8"/>
  <c r="E458" i="8"/>
  <c r="E369" i="8"/>
  <c r="E370" i="8"/>
  <c r="E371" i="8"/>
  <c r="E234" i="8"/>
  <c r="E235" i="8"/>
  <c r="E236" i="8"/>
  <c r="E237" i="8"/>
  <c r="E238" i="8"/>
  <c r="E239" i="8"/>
  <c r="E146" i="8"/>
  <c r="E147" i="8"/>
  <c r="E148" i="8"/>
  <c r="E22" i="8"/>
  <c r="E23" i="8"/>
  <c r="E24" i="8"/>
  <c r="E25" i="8"/>
  <c r="E26" i="8"/>
  <c r="E450" i="8"/>
  <c r="E451" i="8"/>
  <c r="E452" i="8"/>
  <c r="E453" i="8"/>
  <c r="E538" i="8"/>
  <c r="E539" i="8"/>
  <c r="E540" i="8"/>
  <c r="E366" i="8"/>
  <c r="E367" i="8"/>
  <c r="E368" i="8"/>
  <c r="E229" i="8"/>
  <c r="E230" i="8"/>
  <c r="E231" i="8"/>
  <c r="E232" i="8"/>
  <c r="E233" i="8"/>
  <c r="E18" i="8"/>
  <c r="E19" i="8"/>
  <c r="E20" i="8"/>
  <c r="E21" i="8"/>
  <c r="E144" i="8"/>
  <c r="E145" i="8"/>
  <c r="E447" i="8"/>
  <c r="E448" i="8"/>
  <c r="E449" i="8"/>
  <c r="E535" i="8"/>
  <c r="E536" i="8"/>
  <c r="E537" i="8"/>
  <c r="E363" i="8"/>
  <c r="E364" i="8"/>
  <c r="E365" i="8"/>
  <c r="E224" i="8"/>
  <c r="E225" i="8"/>
  <c r="E226" i="8"/>
  <c r="E227" i="8"/>
  <c r="E228" i="8"/>
  <c r="E14" i="8"/>
  <c r="E15" i="8"/>
  <c r="E16" i="8"/>
  <c r="E17" i="8"/>
  <c r="E141" i="8"/>
  <c r="E142" i="8"/>
  <c r="E143" i="8"/>
  <c r="E443" i="8"/>
  <c r="E444" i="8"/>
  <c r="E445" i="8"/>
  <c r="E446" i="8"/>
  <c r="E532" i="8"/>
  <c r="E533" i="8"/>
  <c r="E534" i="8"/>
  <c r="E360" i="8"/>
  <c r="E361" i="8"/>
  <c r="E362" i="8"/>
  <c r="E219" i="8"/>
  <c r="E220" i="8"/>
  <c r="E221" i="8"/>
  <c r="E222" i="8"/>
  <c r="E223" i="8"/>
  <c r="E139" i="8"/>
  <c r="E140" i="8"/>
  <c r="E8" i="8"/>
  <c r="E9" i="8"/>
  <c r="E10" i="8"/>
  <c r="E11" i="8"/>
  <c r="E12" i="8"/>
  <c r="E13" i="8"/>
  <c r="E528" i="8"/>
  <c r="L17" i="8"/>
  <c r="L21" i="8"/>
  <c r="L31" i="8"/>
  <c r="L35" i="8"/>
  <c r="L39" i="8"/>
  <c r="L43" i="8"/>
  <c r="L47" i="8"/>
  <c r="L50" i="8"/>
  <c r="L56" i="8"/>
  <c r="L60" i="8"/>
  <c r="L66" i="8"/>
  <c r="L70" i="8"/>
  <c r="L73" i="8"/>
  <c r="L77" i="8"/>
  <c r="L88" i="8"/>
  <c r="L92" i="8"/>
  <c r="L97" i="8"/>
  <c r="L100" i="8"/>
  <c r="L104" i="8"/>
  <c r="L108" i="8"/>
  <c r="L114" i="8"/>
  <c r="L120" i="8"/>
  <c r="L124" i="8"/>
  <c r="L128" i="8"/>
  <c r="L134" i="8"/>
  <c r="L138" i="8"/>
  <c r="L223" i="8"/>
  <c r="L239" i="8"/>
  <c r="L245" i="8"/>
  <c r="L249" i="8"/>
  <c r="L255" i="8"/>
  <c r="L261" i="8"/>
  <c r="L265" i="8"/>
  <c r="L270" i="8"/>
  <c r="L284" i="8"/>
  <c r="L289" i="8"/>
  <c r="L295" i="8"/>
  <c r="L298" i="8"/>
  <c r="L309" i="8"/>
  <c r="L314" i="8"/>
  <c r="L319" i="8"/>
  <c r="L323" i="8"/>
  <c r="L329" i="8"/>
  <c r="L333" i="8"/>
  <c r="L337" i="8"/>
  <c r="L342" i="8"/>
  <c r="L348" i="8"/>
  <c r="L352" i="8"/>
  <c r="L359" i="8"/>
  <c r="L446" i="8"/>
  <c r="L449" i="8"/>
  <c r="L453" i="8"/>
  <c r="L458" i="8"/>
  <c r="L462" i="8"/>
  <c r="L467" i="8"/>
  <c r="L471" i="8"/>
  <c r="L476" i="8"/>
  <c r="L484" i="8"/>
  <c r="L487" i="8"/>
  <c r="L491" i="8"/>
  <c r="L495" i="8"/>
  <c r="L506" i="8"/>
  <c r="L509" i="8"/>
  <c r="L513" i="8"/>
  <c r="L517" i="8"/>
  <c r="L521" i="8"/>
  <c r="L527" i="8"/>
  <c r="L531" i="8"/>
  <c r="L12" i="8"/>
  <c r="L16" i="8"/>
  <c r="L20" i="8"/>
  <c r="L26" i="8"/>
  <c r="L30" i="8"/>
  <c r="L34" i="8"/>
  <c r="L38" i="8"/>
  <c r="L42" i="8"/>
  <c r="L46" i="8"/>
  <c r="L55" i="8"/>
  <c r="L59" i="8"/>
  <c r="L65" i="8"/>
  <c r="L69" i="8"/>
  <c r="L76" i="8"/>
  <c r="L82" i="8"/>
  <c r="L87" i="8"/>
  <c r="L91" i="8"/>
  <c r="L96" i="8"/>
  <c r="L103" i="8"/>
  <c r="L107" i="8"/>
  <c r="L113" i="8"/>
  <c r="L119" i="8"/>
  <c r="L123" i="8"/>
  <c r="L127" i="8"/>
  <c r="L133" i="8"/>
  <c r="L137" i="8"/>
  <c r="L222" i="8"/>
  <c r="L228" i="8"/>
  <c r="L233" i="8"/>
  <c r="L238" i="8"/>
  <c r="L244" i="8"/>
  <c r="L248" i="8"/>
  <c r="L254" i="8"/>
  <c r="L260" i="8"/>
  <c r="L264" i="8"/>
  <c r="L275" i="8"/>
  <c r="L278" i="8"/>
  <c r="L283" i="8"/>
  <c r="L288" i="8"/>
  <c r="L294" i="8"/>
  <c r="L303" i="8"/>
  <c r="L308" i="8"/>
  <c r="L313" i="8"/>
  <c r="L318" i="8"/>
  <c r="L322" i="8"/>
  <c r="L328" i="8"/>
  <c r="L332" i="8"/>
  <c r="L336" i="8"/>
  <c r="L347" i="8"/>
  <c r="L351" i="8"/>
  <c r="L355" i="8"/>
  <c r="L358" i="8"/>
  <c r="L445" i="8"/>
  <c r="L452" i="8"/>
  <c r="L457" i="8"/>
  <c r="L461" i="8"/>
  <c r="L466" i="8"/>
  <c r="L470" i="8"/>
  <c r="L479" i="8"/>
  <c r="L483" i="8"/>
  <c r="L486" i="8"/>
  <c r="L490" i="8"/>
  <c r="L494" i="8"/>
  <c r="L500" i="8"/>
  <c r="L505" i="8"/>
  <c r="L508" i="8"/>
  <c r="L512" i="8"/>
  <c r="L516" i="8"/>
  <c r="L520" i="8"/>
  <c r="L526" i="8"/>
  <c r="L530" i="8"/>
  <c r="L11" i="8"/>
  <c r="L15" i="8"/>
  <c r="L19" i="8"/>
  <c r="L25" i="8"/>
  <c r="L29" i="8"/>
  <c r="L33" i="8"/>
  <c r="L37" i="8"/>
  <c r="L41" i="8"/>
  <c r="L45" i="8"/>
  <c r="L49" i="8"/>
  <c r="L54" i="8"/>
  <c r="L58" i="8"/>
  <c r="L64" i="8"/>
  <c r="L68" i="8"/>
  <c r="L72" i="8"/>
  <c r="L75" i="8"/>
  <c r="L81" i="8"/>
  <c r="L86" i="8"/>
  <c r="L90" i="8"/>
  <c r="L95" i="8"/>
  <c r="L99" i="8"/>
  <c r="L102" i="8"/>
  <c r="L106" i="8"/>
  <c r="L112" i="8"/>
  <c r="L118" i="8"/>
  <c r="L122" i="8"/>
  <c r="L126" i="8"/>
  <c r="L132" i="8"/>
  <c r="L136" i="8"/>
  <c r="L221" i="8"/>
  <c r="L227" i="8"/>
  <c r="L232" i="8"/>
  <c r="L237" i="8"/>
  <c r="L243" i="8"/>
  <c r="L247" i="8"/>
  <c r="L253" i="8"/>
  <c r="L259" i="8"/>
  <c r="L263" i="8"/>
  <c r="L269" i="8"/>
  <c r="L274" i="8"/>
  <c r="L277" i="8"/>
  <c r="L282" i="8"/>
  <c r="L293" i="8"/>
  <c r="L297" i="8"/>
  <c r="L302" i="8"/>
  <c r="L307" i="8"/>
  <c r="L312" i="8"/>
  <c r="L317" i="8"/>
  <c r="L321" i="8"/>
  <c r="L327" i="8"/>
  <c r="L331" i="8"/>
  <c r="L335" i="8"/>
  <c r="L341" i="8"/>
  <c r="L346" i="8"/>
  <c r="L350" i="8"/>
  <c r="L354" i="8"/>
  <c r="L357" i="8"/>
  <c r="L444" i="8"/>
  <c r="L448" i="8"/>
  <c r="L451" i="8"/>
  <c r="L460" i="8"/>
  <c r="L469" i="8"/>
  <c r="L475" i="8"/>
  <c r="L478" i="8"/>
  <c r="L489" i="8"/>
  <c r="L493" i="8"/>
  <c r="L499" i="8"/>
  <c r="L504" i="8"/>
  <c r="L511" i="8"/>
  <c r="L515" i="8"/>
  <c r="L519" i="8"/>
  <c r="L525" i="8"/>
  <c r="L529" i="8"/>
  <c r="L10" i="8"/>
  <c r="L14" i="8"/>
  <c r="L18" i="8"/>
  <c r="L24" i="8"/>
  <c r="L28" i="8"/>
  <c r="L32" i="8"/>
  <c r="L36" i="8"/>
  <c r="L40" i="8"/>
  <c r="L44" i="8"/>
  <c r="L48" i="8"/>
  <c r="L53" i="8"/>
  <c r="L57" i="8"/>
  <c r="L63" i="8"/>
  <c r="L67" i="8"/>
  <c r="L71" i="8"/>
  <c r="L74" i="8"/>
  <c r="L80" i="8"/>
  <c r="L85" i="8"/>
  <c r="L89" i="8"/>
  <c r="L94" i="8"/>
  <c r="L98" i="8"/>
  <c r="L101" i="8"/>
  <c r="L105" i="8"/>
  <c r="L111" i="8"/>
  <c r="L117" i="8"/>
  <c r="L121" i="8"/>
  <c r="L125" i="8"/>
  <c r="L131" i="8"/>
  <c r="L135" i="8"/>
  <c r="L220" i="8"/>
  <c r="L226" i="8"/>
  <c r="L231" i="8"/>
  <c r="L236" i="8"/>
  <c r="L242" i="8"/>
  <c r="L246" i="8"/>
  <c r="L252" i="8"/>
  <c r="L258" i="8"/>
  <c r="L262" i="8"/>
  <c r="L268" i="8"/>
  <c r="L273" i="8"/>
  <c r="L276" i="8"/>
  <c r="L281" i="8"/>
  <c r="L287" i="8"/>
  <c r="L292" i="8"/>
  <c r="L296" i="8"/>
  <c r="L301" i="8"/>
  <c r="L306" i="8"/>
  <c r="L311" i="8"/>
  <c r="L316" i="8"/>
  <c r="L320" i="8"/>
  <c r="L326" i="8"/>
  <c r="L330" i="8"/>
  <c r="L334" i="8"/>
  <c r="L340" i="8"/>
  <c r="L345" i="8"/>
  <c r="L349" i="8"/>
  <c r="L353" i="8"/>
  <c r="L356" i="8"/>
  <c r="L443" i="8"/>
  <c r="L447" i="8"/>
  <c r="L450" i="8"/>
  <c r="L456" i="8"/>
  <c r="L459" i="8"/>
  <c r="L465" i="8"/>
  <c r="L468" i="8"/>
  <c r="L474" i="8"/>
  <c r="L477" i="8"/>
  <c r="L482" i="8"/>
  <c r="L485" i="8"/>
  <c r="L488" i="8"/>
  <c r="L492" i="8"/>
  <c r="L498" i="8"/>
  <c r="L503" i="8"/>
  <c r="L507" i="8"/>
  <c r="L510" i="8"/>
  <c r="L514" i="8"/>
  <c r="L518" i="8"/>
  <c r="L524" i="8"/>
  <c r="L528" i="8"/>
  <c r="L9" i="8"/>
  <c r="L23" i="8"/>
  <c r="L52" i="8"/>
  <c r="L62" i="8"/>
  <c r="L79" i="8"/>
  <c r="L84" i="8"/>
  <c r="L110" i="8"/>
  <c r="L116" i="8"/>
  <c r="L130" i="8"/>
  <c r="L225" i="8"/>
  <c r="L230" i="8"/>
  <c r="L235" i="8"/>
  <c r="L241" i="8"/>
  <c r="L251" i="8"/>
  <c r="L257" i="8"/>
  <c r="L267" i="8"/>
  <c r="L272" i="8"/>
  <c r="L280" i="8"/>
  <c r="L286" i="8"/>
  <c r="L291" i="8"/>
  <c r="L300" i="8"/>
  <c r="L305" i="8"/>
  <c r="L325" i="8"/>
  <c r="L339" i="8"/>
  <c r="L344" i="8"/>
  <c r="L455" i="8"/>
  <c r="L464" i="8"/>
  <c r="L473" i="8"/>
  <c r="L481" i="8"/>
  <c r="L497" i="8"/>
  <c r="L502" i="8"/>
  <c r="L523" i="8"/>
  <c r="L8" i="8"/>
  <c r="L22" i="8"/>
  <c r="L27" i="8"/>
  <c r="L51" i="8"/>
  <c r="L61" i="8"/>
  <c r="L78" i="8"/>
  <c r="L83" i="8"/>
  <c r="L93" i="8"/>
  <c r="L109" i="8"/>
  <c r="L115" i="8"/>
  <c r="L129" i="8"/>
  <c r="L219" i="8"/>
  <c r="L224" i="8"/>
  <c r="L229" i="8"/>
  <c r="L234" i="8"/>
  <c r="L240" i="8"/>
  <c r="L250" i="8"/>
  <c r="L256" i="8"/>
  <c r="L266" i="8"/>
  <c r="L271" i="8"/>
  <c r="L279" i="8"/>
  <c r="L285" i="8"/>
  <c r="L290" i="8"/>
  <c r="L299" i="8"/>
  <c r="L304" i="8"/>
  <c r="L310" i="8"/>
  <c r="L315" i="8"/>
  <c r="L324" i="8"/>
  <c r="L338" i="8"/>
  <c r="L343" i="8"/>
  <c r="L454" i="8"/>
  <c r="L463" i="8"/>
  <c r="L472" i="8"/>
  <c r="L480" i="8"/>
  <c r="L496" i="8"/>
  <c r="L501" i="8"/>
  <c r="L522" i="8"/>
  <c r="L140" i="8"/>
  <c r="L143" i="8"/>
  <c r="L148" i="8"/>
  <c r="L153" i="8"/>
  <c r="L156" i="8"/>
  <c r="L158" i="8"/>
  <c r="L161" i="8"/>
  <c r="L165" i="8"/>
  <c r="L168" i="8"/>
  <c r="L171" i="8"/>
  <c r="L174" i="8"/>
  <c r="L177" i="8"/>
  <c r="L180" i="8"/>
  <c r="L183" i="8"/>
  <c r="L186" i="8"/>
  <c r="L189" i="8"/>
  <c r="L192" i="8"/>
  <c r="L195" i="8"/>
  <c r="L198" i="8"/>
  <c r="L201" i="8"/>
  <c r="L204" i="8"/>
  <c r="L207" i="8"/>
  <c r="L210" i="8"/>
  <c r="L212" i="8"/>
  <c r="L215" i="8"/>
  <c r="L218" i="8"/>
  <c r="L362" i="8"/>
  <c r="L365" i="8"/>
  <c r="L368" i="8"/>
  <c r="L371" i="8"/>
  <c r="L374" i="8"/>
  <c r="L377" i="8"/>
  <c r="L380" i="8"/>
  <c r="L383" i="8"/>
  <c r="L386" i="8"/>
  <c r="L389" i="8"/>
  <c r="L392" i="8"/>
  <c r="L397" i="8"/>
  <c r="L400" i="8"/>
  <c r="L403" i="8"/>
  <c r="L406" i="8"/>
  <c r="L409" i="8"/>
  <c r="L412" i="8"/>
  <c r="L415" i="8"/>
  <c r="L417" i="8"/>
  <c r="L422" i="8"/>
  <c r="L425" i="8"/>
  <c r="L428" i="8"/>
  <c r="L430" i="8"/>
  <c r="L433" i="8"/>
  <c r="L436" i="8"/>
  <c r="L439" i="8"/>
  <c r="L442" i="8"/>
  <c r="L534" i="8"/>
  <c r="L537" i="8"/>
  <c r="L540" i="8"/>
  <c r="L542" i="8"/>
  <c r="L545" i="8"/>
  <c r="L548" i="8"/>
  <c r="L550" i="8"/>
  <c r="L553" i="8"/>
  <c r="L556" i="8"/>
  <c r="L559" i="8"/>
  <c r="L562" i="8"/>
  <c r="L565" i="8"/>
  <c r="L568" i="8"/>
  <c r="L571" i="8"/>
  <c r="L576" i="8"/>
  <c r="L579" i="8"/>
  <c r="L582" i="8"/>
  <c r="L585" i="8"/>
  <c r="L588" i="8"/>
  <c r="L142" i="8"/>
  <c r="L145" i="8"/>
  <c r="L147" i="8"/>
  <c r="L150" i="8"/>
  <c r="L152" i="8"/>
  <c r="L155" i="8"/>
  <c r="L160" i="8"/>
  <c r="L163" i="8"/>
  <c r="L167" i="8"/>
  <c r="L170" i="8"/>
  <c r="L173" i="8"/>
  <c r="L176" i="8"/>
  <c r="L179" i="8"/>
  <c r="L182" i="8"/>
  <c r="L185" i="8"/>
  <c r="L188" i="8"/>
  <c r="L191" i="8"/>
  <c r="L194" i="8"/>
  <c r="L197" i="8"/>
  <c r="L200" i="8"/>
  <c r="L203" i="8"/>
  <c r="L206" i="8"/>
  <c r="L209" i="8"/>
  <c r="L214" i="8"/>
  <c r="L217" i="8"/>
  <c r="L361" i="8"/>
  <c r="L364" i="8"/>
  <c r="L367" i="8"/>
  <c r="L370" i="8"/>
  <c r="L373" i="8"/>
  <c r="L376" i="8"/>
  <c r="L379" i="8"/>
  <c r="L382" i="8"/>
  <c r="L385" i="8"/>
  <c r="L388" i="8"/>
  <c r="L391" i="8"/>
  <c r="L394" i="8"/>
  <c r="L396" i="8"/>
  <c r="L399" i="8"/>
  <c r="L402" i="8"/>
  <c r="L405" i="8"/>
  <c r="L408" i="8"/>
  <c r="L411" i="8"/>
  <c r="L414" i="8"/>
  <c r="L419" i="8"/>
  <c r="L421" i="8"/>
  <c r="L424" i="8"/>
  <c r="L427" i="8"/>
  <c r="L432" i="8"/>
  <c r="L435" i="8"/>
  <c r="L438" i="8"/>
  <c r="L441" i="8"/>
  <c r="L533" i="8"/>
  <c r="L536" i="8"/>
  <c r="L539" i="8"/>
  <c r="L544" i="8"/>
  <c r="L547" i="8"/>
  <c r="L552" i="8"/>
  <c r="L555" i="8"/>
  <c r="L558" i="8"/>
  <c r="L561" i="8"/>
  <c r="L564" i="8"/>
  <c r="L567" i="8"/>
  <c r="L570" i="8"/>
  <c r="L573" i="8"/>
  <c r="L575" i="8"/>
  <c r="L578" i="8"/>
  <c r="L581" i="8"/>
  <c r="L584" i="8"/>
  <c r="L587" i="8"/>
  <c r="L590" i="8"/>
  <c r="L139" i="8"/>
  <c r="L141" i="8"/>
  <c r="L144" i="8"/>
  <c r="L146" i="8"/>
  <c r="L149" i="8"/>
  <c r="L151" i="8"/>
  <c r="L154" i="8"/>
  <c r="L157" i="8"/>
  <c r="L159" i="8"/>
  <c r="L162" i="8"/>
  <c r="L164" i="8"/>
  <c r="L166" i="8"/>
  <c r="L169" i="8"/>
  <c r="L172" i="8"/>
  <c r="L175" i="8"/>
  <c r="L178" i="8"/>
  <c r="L181" i="8"/>
  <c r="L184" i="8"/>
  <c r="L187" i="8"/>
  <c r="L190" i="8"/>
  <c r="L193" i="8"/>
  <c r="L196" i="8"/>
  <c r="L199" i="8"/>
  <c r="L202" i="8"/>
  <c r="L205" i="8"/>
  <c r="L208" i="8"/>
  <c r="L211" i="8"/>
  <c r="L213" i="8"/>
  <c r="L216" i="8"/>
  <c r="L360" i="8"/>
  <c r="L363" i="8"/>
  <c r="L366" i="8"/>
  <c r="L369" i="8"/>
  <c r="L372" i="8"/>
  <c r="L375" i="8"/>
  <c r="L378" i="8"/>
  <c r="L381" i="8"/>
  <c r="L384" i="8"/>
  <c r="L387" i="8"/>
  <c r="L390" i="8"/>
  <c r="L393" i="8"/>
  <c r="L395" i="8"/>
  <c r="L398" i="8"/>
  <c r="L401" i="8"/>
  <c r="L404" i="8"/>
  <c r="L407" i="8"/>
  <c r="L410" i="8"/>
  <c r="L413" i="8"/>
  <c r="L416" i="8"/>
  <c r="L418" i="8"/>
  <c r="L420" i="8"/>
  <c r="L423" i="8"/>
  <c r="L426" i="8"/>
  <c r="L429" i="8"/>
  <c r="L431" i="8"/>
  <c r="L434" i="8"/>
  <c r="L437" i="8"/>
  <c r="L440" i="8"/>
  <c r="L532" i="8"/>
  <c r="L535" i="8"/>
  <c r="L538" i="8"/>
  <c r="L541" i="8"/>
  <c r="L543" i="8"/>
  <c r="L546" i="8"/>
  <c r="L549" i="8"/>
  <c r="L551" i="8"/>
  <c r="L554" i="8"/>
  <c r="L557" i="8"/>
  <c r="L560" i="8"/>
  <c r="L563" i="8"/>
  <c r="L566" i="8"/>
  <c r="L569" i="8"/>
  <c r="L572" i="8"/>
  <c r="L574" i="8"/>
  <c r="L577" i="8"/>
  <c r="L580" i="8"/>
  <c r="L583" i="8"/>
  <c r="L586" i="8"/>
  <c r="L589" i="8"/>
  <c r="L13" i="8"/>
  <c r="G1" i="5"/>
  <c r="G1" i="4"/>
  <c r="G1" i="3"/>
  <c r="BB7" i="3"/>
  <c r="G1" i="2"/>
  <c r="G78" i="2"/>
  <c r="G77" i="2"/>
  <c r="G76" i="2"/>
  <c r="G75" i="2"/>
  <c r="G74" i="2"/>
  <c r="G73" i="2"/>
  <c r="G72" i="2"/>
  <c r="G71" i="2"/>
  <c r="G70" i="2"/>
  <c r="G69" i="2"/>
  <c r="G68" i="2"/>
  <c r="G67" i="2"/>
  <c r="G66" i="2"/>
  <c r="G65" i="2"/>
  <c r="G64" i="2"/>
  <c r="G63" i="2"/>
  <c r="G62" i="2"/>
  <c r="G61" i="2"/>
  <c r="G60" i="2"/>
  <c r="G59" i="2"/>
  <c r="G58" i="2"/>
  <c r="G57" i="2"/>
  <c r="G56" i="2"/>
  <c r="G55" i="2"/>
  <c r="G54" i="2"/>
  <c r="G53" i="2"/>
  <c r="G52" i="2"/>
  <c r="G51" i="2"/>
  <c r="G50" i="2"/>
  <c r="G49" i="2"/>
  <c r="G32" i="2"/>
  <c r="H32" i="2" s="1"/>
  <c r="G31" i="2"/>
  <c r="H31" i="2" s="1"/>
  <c r="G30" i="2"/>
  <c r="H30" i="2" s="1"/>
  <c r="G29" i="2"/>
  <c r="H29" i="2" s="1"/>
  <c r="G28" i="2"/>
  <c r="H28" i="2" s="1"/>
  <c r="G27" i="2"/>
  <c r="H27" i="2" s="1"/>
  <c r="Q25" i="2"/>
  <c r="Q24" i="2"/>
  <c r="Q23" i="2"/>
  <c r="Q22" i="2"/>
  <c r="Q21" i="2"/>
  <c r="Q20" i="2"/>
  <c r="Q19" i="2"/>
  <c r="Q18" i="2"/>
  <c r="Q17" i="2"/>
  <c r="Q16" i="2"/>
  <c r="Q15" i="2"/>
  <c r="K15" i="2"/>
  <c r="L15" i="2" s="1"/>
  <c r="Q14" i="2"/>
  <c r="K14" i="2"/>
  <c r="L14" i="2" s="1"/>
  <c r="Q13" i="2"/>
  <c r="L13" i="2"/>
  <c r="K1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bnixon</author>
  </authors>
  <commentList>
    <comment ref="B9" authorId="0" shapeId="0" xr:uid="{74AA9721-15F8-418F-826B-3596CD9DCCCC}">
      <text>
        <r>
          <rPr>
            <b/>
            <sz val="9"/>
            <color indexed="81"/>
            <rFont val="Tahoma"/>
            <family val="2"/>
          </rPr>
          <t>bnixon:</t>
        </r>
        <r>
          <rPr>
            <sz val="9"/>
            <color indexed="81"/>
            <rFont val="Tahoma"/>
            <family val="2"/>
          </rPr>
          <t xml:space="preserve">
This is optional</t>
        </r>
      </text>
    </comment>
    <comment ref="A46" authorId="0" shapeId="0" xr:uid="{0B16144B-5F0C-446E-A501-CEA7B9DA3E11}">
      <text>
        <r>
          <rPr>
            <b/>
            <sz val="9"/>
            <color indexed="81"/>
            <rFont val="Tahoma"/>
            <family val="2"/>
          </rPr>
          <t>bnixon:</t>
        </r>
        <r>
          <rPr>
            <sz val="9"/>
            <color indexed="81"/>
            <rFont val="Tahoma"/>
            <family val="2"/>
          </rPr>
          <t xml:space="preserve">
Optional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bnixon</author>
  </authors>
  <commentList>
    <comment ref="D7" authorId="0" shapeId="0" xr:uid="{5A5F4E6F-37D8-42C1-94DC-FD7393E310AE}">
      <text>
        <r>
          <rPr>
            <b/>
            <sz val="9"/>
            <color indexed="81"/>
            <rFont val="Tahoma"/>
            <family val="2"/>
          </rPr>
          <t>bnixon:</t>
        </r>
        <r>
          <rPr>
            <sz val="9"/>
            <color indexed="81"/>
            <rFont val="Tahoma"/>
            <family val="2"/>
          </rPr>
          <t xml:space="preserve">
The number of the Day of the week (Sunday = 1)</t>
        </r>
      </text>
    </comment>
    <comment ref="N7" authorId="0" shapeId="0" xr:uid="{09CB355E-93F9-4BCF-8E3F-8EDCA47AA775}">
      <text>
        <r>
          <rPr>
            <b/>
            <sz val="9"/>
            <color indexed="81"/>
            <rFont val="Tahoma"/>
            <family val="2"/>
          </rPr>
          <t>bnixon:</t>
        </r>
        <r>
          <rPr>
            <sz val="9"/>
            <color indexed="81"/>
            <rFont val="Tahoma"/>
            <family val="2"/>
          </rPr>
          <t xml:space="preserve">
Difference between Quantity Received and Quantity Inspected.</t>
        </r>
      </text>
    </comment>
    <comment ref="O7" authorId="0" shapeId="0" xr:uid="{794BDC17-8D97-45F6-911F-161F99D07FE3}">
      <text>
        <r>
          <rPr>
            <b/>
            <sz val="9"/>
            <color indexed="81"/>
            <rFont val="Tahoma"/>
            <family val="2"/>
          </rPr>
          <t>bnixon:</t>
        </r>
        <r>
          <rPr>
            <sz val="9"/>
            <color indexed="81"/>
            <rFont val="Tahoma"/>
            <family val="2"/>
          </rPr>
          <t xml:space="preserve">
Percentage of Inspected Parts that Pass</t>
        </r>
      </text>
    </comment>
    <comment ref="P7" authorId="0" shapeId="0" xr:uid="{C9D9EDE3-9402-4691-A1FE-2F2C1DB3C868}">
      <text>
        <r>
          <rPr>
            <b/>
            <sz val="9"/>
            <color indexed="81"/>
            <rFont val="Tahoma"/>
            <family val="2"/>
          </rPr>
          <t>bnixon:</t>
        </r>
        <r>
          <rPr>
            <sz val="9"/>
            <color indexed="81"/>
            <rFont val="Tahoma"/>
            <family val="2"/>
          </rPr>
          <t xml:space="preserve">
Supplier's Income = Parts that Pass * Part Sell For
</t>
        </r>
      </text>
    </comment>
    <comment ref="Q7" authorId="0" shapeId="0" xr:uid="{76418CDE-B8B6-4FC1-89C6-97EB812AB2B2}">
      <text>
        <r>
          <rPr>
            <b/>
            <sz val="9"/>
            <color indexed="81"/>
            <rFont val="Tahoma"/>
            <family val="2"/>
          </rPr>
          <t>bnixon:</t>
        </r>
        <r>
          <rPr>
            <sz val="9"/>
            <color indexed="81"/>
            <rFont val="Tahoma"/>
            <family val="2"/>
          </rPr>
          <t xml:space="preserve">
Total of 2 Supplier Costs for Inspected Part * # of Received Parts (Passed or Failed)</t>
        </r>
      </text>
    </comment>
    <comment ref="R7" authorId="0" shapeId="0" xr:uid="{2BF16FF3-5F4A-440A-9106-DA7457E7C33E}">
      <text>
        <r>
          <rPr>
            <b/>
            <sz val="9"/>
            <color indexed="81"/>
            <rFont val="Tahoma"/>
            <family val="2"/>
          </rPr>
          <t>bnixon:</t>
        </r>
        <r>
          <rPr>
            <sz val="9"/>
            <color indexed="81"/>
            <rFont val="Tahoma"/>
            <family val="2"/>
          </rPr>
          <t xml:space="preserve">
Supplier Income - Supplier Costs of Parts</t>
        </r>
      </text>
    </comment>
    <comment ref="S7" authorId="0" shapeId="0" xr:uid="{DC3639C5-4F8C-405C-9BC4-846B45D05410}">
      <text>
        <r>
          <rPr>
            <b/>
            <sz val="9"/>
            <color indexed="81"/>
            <rFont val="Tahoma"/>
            <family val="2"/>
          </rPr>
          <t>bnixon:</t>
        </r>
        <r>
          <rPr>
            <sz val="9"/>
            <color indexed="81"/>
            <rFont val="Tahoma"/>
            <family val="2"/>
          </rPr>
          <t xml:space="preserve">
Income that was NOT received from the Sale of Parts that did NOT pass.</t>
        </r>
      </text>
    </comment>
    <comment ref="W7" authorId="0" shapeId="0" xr:uid="{B3BCD135-2029-41F0-BAFC-2CE4C88A5E58}">
      <text>
        <r>
          <rPr>
            <b/>
            <sz val="9"/>
            <color indexed="81"/>
            <rFont val="Tahoma"/>
            <family val="2"/>
          </rPr>
          <t>bnixon:</t>
        </r>
        <r>
          <rPr>
            <sz val="9"/>
            <color indexed="81"/>
            <rFont val="Tahoma"/>
            <family val="2"/>
          </rPr>
          <t xml:space="preserve">
Calculation - Inspectors - Training - Regular</t>
        </r>
      </text>
    </comment>
    <comment ref="X7" authorId="0" shapeId="0" xr:uid="{7E10AB33-EF0E-40B0-98FB-945420212A22}">
      <text>
        <r>
          <rPr>
            <b/>
            <sz val="9"/>
            <color indexed="81"/>
            <rFont val="Tahoma"/>
            <family val="2"/>
          </rPr>
          <t>bnixon:</t>
        </r>
        <r>
          <rPr>
            <sz val="9"/>
            <color indexed="81"/>
            <rFont val="Tahoma"/>
            <family val="2"/>
          </rPr>
          <t xml:space="preserve">
Calculation = # of Trainees * Total hours in the shift * payrate per hour for that day and shift
</t>
        </r>
      </text>
    </comment>
    <comment ref="Y7" authorId="0" shapeId="0" xr:uid="{C3AD0368-AED8-466A-87B0-70A6233ACAB0}">
      <text>
        <r>
          <rPr>
            <b/>
            <sz val="9"/>
            <color indexed="81"/>
            <rFont val="Tahoma"/>
            <family val="2"/>
          </rPr>
          <t>bnixon:</t>
        </r>
        <r>
          <rPr>
            <sz val="9"/>
            <color indexed="81"/>
            <rFont val="Tahoma"/>
            <family val="2"/>
          </rPr>
          <t xml:space="preserve">
Regular Employees * Total hours in the shift * payrate per hour for that day and shift</t>
        </r>
      </text>
    </comment>
    <comment ref="Z7" authorId="0" shapeId="0" xr:uid="{0D5EA3FE-A0D8-4C58-9D2B-CFAD96BB7863}">
      <text>
        <r>
          <rPr>
            <b/>
            <sz val="9"/>
            <color indexed="81"/>
            <rFont val="Tahoma"/>
            <family val="2"/>
          </rPr>
          <t>bnixon:</t>
        </r>
        <r>
          <rPr>
            <sz val="9"/>
            <color indexed="81"/>
            <rFont val="Tahoma"/>
            <family val="2"/>
          </rPr>
          <t xml:space="preserve">
Casual emploiyees * Total hours in the shift * most expensive payrate per hour for that day and shift</t>
        </r>
      </text>
    </comment>
    <comment ref="AB7" authorId="0" shapeId="0" xr:uid="{D0F598AD-0C93-416F-9A0C-E1041ACA28AB}">
      <text>
        <r>
          <rPr>
            <b/>
            <sz val="9"/>
            <color indexed="81"/>
            <rFont val="Tahoma"/>
            <family val="2"/>
          </rPr>
          <t>bnixon:</t>
        </r>
        <r>
          <rPr>
            <sz val="9"/>
            <color indexed="81"/>
            <rFont val="Tahoma"/>
            <family val="2"/>
          </rPr>
          <t xml:space="preserve">
Calculation = Total of Training $ + Regular $ + Casual $</t>
        </r>
      </text>
    </comment>
    <comment ref="BA7" authorId="0" shapeId="0" xr:uid="{4FE4642B-9CD3-4EB0-B47D-1D77860E6D60}">
      <text>
        <r>
          <rPr>
            <b/>
            <sz val="9"/>
            <color indexed="81"/>
            <rFont val="Tahoma"/>
            <family val="2"/>
          </rPr>
          <t>bnixon:</t>
        </r>
        <r>
          <rPr>
            <sz val="9"/>
            <color indexed="81"/>
            <rFont val="Tahoma"/>
            <family val="2"/>
          </rPr>
          <t xml:space="preserve">
Team Leads * Total hours in the shift * payrate per hour for that day and shift</t>
        </r>
      </text>
    </comment>
    <comment ref="BB7" authorId="0" shapeId="0" xr:uid="{7F315072-2EFF-4509-BC94-45B6C532BE18}">
      <text>
        <r>
          <rPr>
            <b/>
            <sz val="9"/>
            <color indexed="81"/>
            <rFont val="Tahoma"/>
            <family val="2"/>
          </rPr>
          <t>bnixon:</t>
        </r>
        <r>
          <rPr>
            <sz val="9"/>
            <color indexed="81"/>
            <rFont val="Tahoma"/>
            <family val="2"/>
          </rPr>
          <t xml:space="preserve">
Shipper/Receivers * Total hours in the shift * payrate per hour for that day and shift</t>
        </r>
      </text>
    </comment>
    <comment ref="BC7" authorId="0" shapeId="0" xr:uid="{FC8A8802-D3C7-49B5-9970-ECE3385FC009}">
      <text>
        <r>
          <rPr>
            <b/>
            <sz val="9"/>
            <color indexed="81"/>
            <rFont val="Tahoma"/>
            <family val="2"/>
          </rPr>
          <t>bnixon:</t>
        </r>
        <r>
          <rPr>
            <sz val="9"/>
            <color indexed="81"/>
            <rFont val="Tahoma"/>
            <family val="2"/>
          </rPr>
          <t xml:space="preserve">
= Total labour costs for Shipper/Receivers, Team Leads, and all types of Inspectors for both Inspection Lines *** Not a Mandatory Metric ***</t>
        </r>
      </text>
    </comment>
  </commentList>
</comments>
</file>

<file path=xl/sharedStrings.xml><?xml version="1.0" encoding="utf-8"?>
<sst xmlns="http://schemas.openxmlformats.org/spreadsheetml/2006/main" count="4454" uniqueCount="831">
  <si>
    <t>Read Me First</t>
  </si>
  <si>
    <t>Purpose: DataSet for INFO8136 Case Study 2</t>
  </si>
  <si>
    <t>This Excel Workbook was:</t>
  </si>
  <si>
    <t>Created by:</t>
  </si>
  <si>
    <t>Bill Nixon   (he/him)  Initials: BN</t>
  </si>
  <si>
    <t>Created for:</t>
  </si>
  <si>
    <t>Conestoga College BA Program, Courses INFO 8136</t>
  </si>
  <si>
    <t>Created on:</t>
  </si>
  <si>
    <t>Project:</t>
  </si>
  <si>
    <t>Case Study 2</t>
  </si>
  <si>
    <t>Possible Consumers of this:</t>
  </si>
  <si>
    <t>All Section Members of INFO8146</t>
  </si>
  <si>
    <t>Copyright:</t>
  </si>
  <si>
    <t>Conestoga College, 2024.  All rights reserved</t>
  </si>
  <si>
    <t>Useage rights granted to registered section members of INFO 8146</t>
  </si>
  <si>
    <t>Assumptions:</t>
  </si>
  <si>
    <t>This WB contains data on 2 Inspection Lines.  Little Panda Quality Inspection has more than 2 Inspection Lines</t>
  </si>
  <si>
    <t>This WB contains data on 3 Inspected Parts.  Little Panda Quality Inspection has more than 400 Inspected Parts</t>
  </si>
  <si>
    <t>This WB contains data on 2 Suppliers of Parts To be Inspected (Parts TBI).  Little Panda Quality Inspection has more than 2 Suppliers of Parts to Be Inspected</t>
  </si>
  <si>
    <t xml:space="preserve">Little Panda receives parts TBI within 24 hours of their making. </t>
  </si>
  <si>
    <t>Suppliers of Parts TBI operate Monday thru Friday at full capacity, and produce about 1/3 of a weekday's output on either Saturday and Sunday</t>
  </si>
  <si>
    <t>Assumptions 4 and 5 cause Little Panda's Inspection Loading is the lightest on Sunday and Monday</t>
  </si>
  <si>
    <t>Parts that Cannot be Inspected in Shifts 1 and 2 are to be inspected during Shift 3 of the same day,</t>
  </si>
  <si>
    <t>LPQI charges for Parts Inspection to the Supplier of the Parts is included in the Suppliers' Other Costs for each Part</t>
  </si>
  <si>
    <t>Employees are paid for a Shift of 8 hours, but only do actual work for 7 hours in that shift.</t>
  </si>
  <si>
    <t>Dimensions to be Analyzed</t>
  </si>
  <si>
    <t>LPQI Inspection Line A or Inspection Line B</t>
  </si>
  <si>
    <t>LPQI Shift 1 or Shift 2 or Shift 3</t>
  </si>
  <si>
    <t>Tuesday to Saturday Shifts OR Sunday and Monday Shifts</t>
  </si>
  <si>
    <t>Issues to be Explored</t>
  </si>
  <si>
    <t>see Supplied Videos for more detail</t>
  </si>
  <si>
    <t>Inspected Parts - Pass or Fail - Including Costs of Failed Parts</t>
  </si>
  <si>
    <t>LPQI Labour Cost and Parts TBI Suppliers' Projected Profits</t>
  </si>
  <si>
    <t>LPQI Inspection Line Capacity - Impacted by Varying Parts TBI Deliveries and Varying LPQI Staffing</t>
  </si>
  <si>
    <t>Mandatory (Expected) Metrics - determined by the Data Analyst Assignment</t>
  </si>
  <si>
    <t>Day + Shift + Inspection Line - Over/Under</t>
  </si>
  <si>
    <t>Day + Shift + Inspection Line - Pass %</t>
  </si>
  <si>
    <t>Day + Shift + Inspection Line - Possible Supplier Profit</t>
  </si>
  <si>
    <t>Day + Shift + Inspection Line - Total LPQI Labour $</t>
  </si>
  <si>
    <t>Day + Shift + Inspection Line - LPQI Inspect Labour $ per Part Inspected</t>
  </si>
  <si>
    <t>Data Analyst Assignment</t>
  </si>
  <si>
    <t>Each Analyst will be Assigned a Combination of each of the 3 Dimensions listed above, and one of the Issues to be Explored</t>
  </si>
  <si>
    <t>For example, a DA might be assigned:   Inspection Line B, Shift 2, Sunday+Monday Shifts, and LPQI Inpsection Line Capacity</t>
  </si>
  <si>
    <t>The assignment will be done by the Section's Faculty</t>
  </si>
  <si>
    <t>Document History</t>
  </si>
  <si>
    <t>ID</t>
  </si>
  <si>
    <t>Updated by and on:</t>
  </si>
  <si>
    <t>Published on:</t>
  </si>
  <si>
    <t>Reason(s):</t>
  </si>
  <si>
    <t>Bill Nixon on Apr 2nd</t>
  </si>
  <si>
    <t>Sources and References</t>
  </si>
  <si>
    <t>Various earlier versions of this produced by Bill Nixon, in March 2024 for Section 1 and 5</t>
  </si>
  <si>
    <t>Various movies recorded and published by Bill Nixon thru the Case Study 2 Home Page</t>
  </si>
  <si>
    <t>Various Course Materials about LPQI already provided</t>
  </si>
  <si>
    <t>Sheets in this Workbook</t>
  </si>
  <si>
    <t>Sheet Name</t>
  </si>
  <si>
    <t>Description</t>
  </si>
  <si>
    <t>ReadMeFirst</t>
  </si>
  <si>
    <t>excel workbook information and history</t>
  </si>
  <si>
    <t>List of other WB sheets and short descriptions</t>
  </si>
  <si>
    <t>Other Lists</t>
  </si>
  <si>
    <t>Collection of 8 Lists of Reference Data for the Inspect DM and 2 Inspection Line Batch DMs</t>
  </si>
  <si>
    <t>Inspect DM</t>
  </si>
  <si>
    <t>29 Days of Production Data for 3 Shifts and 2 Inspection Lines</t>
  </si>
  <si>
    <t>at the Little Panda facility</t>
  </si>
  <si>
    <t>Blank Columns Exist. For Data Analysts to Complete Calculations of Mandatory Metrics</t>
  </si>
  <si>
    <t>A Batches</t>
  </si>
  <si>
    <t>List of the Suppliers' Batches of Supplied Parts TBI for each Day and Shift</t>
  </si>
  <si>
    <t>for LPQI Inspection Line A</t>
  </si>
  <si>
    <t>Data has ID Code (see the Production Line/Cells Reference table), and LPQI Qty Received and Passed</t>
  </si>
  <si>
    <t>B Batches</t>
  </si>
  <si>
    <t>for LPQI Inspection Line B</t>
  </si>
  <si>
    <t>Little Panda Quality Inspection - Reference Tables</t>
  </si>
  <si>
    <t>Suppliers of Parts to Be Inspected</t>
  </si>
  <si>
    <t>MakerID</t>
  </si>
  <si>
    <t>Maker</t>
  </si>
  <si>
    <t>Plant Location</t>
  </si>
  <si>
    <t>Eclipse</t>
  </si>
  <si>
    <t>Cambridge, ON</t>
  </si>
  <si>
    <t>Linacar</t>
  </si>
  <si>
    <t>Guelph, ON</t>
  </si>
  <si>
    <t>Suppliers of Parts TBI - Production Lines / Cells Codes</t>
  </si>
  <si>
    <t>=R13&amp;"-"&amp;S13</t>
  </si>
  <si>
    <t>Factors on Parts to be Inspected</t>
  </si>
  <si>
    <t>=INT(7/(I13*J13/60))</t>
  </si>
  <si>
    <t>ProdTypeID</t>
  </si>
  <si>
    <t>Product Type</t>
  </si>
  <si>
    <t>Prodn Lines / Cells</t>
  </si>
  <si>
    <t>Cost To Make</t>
  </si>
  <si>
    <t>Other Costs</t>
  </si>
  <si>
    <t>Sells For</t>
  </si>
  <si>
    <t>Inspect Tests</t>
  </si>
  <si>
    <t>Avg Mins Per Inspect</t>
  </si>
  <si>
    <t>Total Per 7 hrs per Inspector</t>
  </si>
  <si>
    <t>NightShift</t>
  </si>
  <si>
    <t>Porter Mins</t>
  </si>
  <si>
    <t>Box Qty</t>
  </si>
  <si>
    <t>Key</t>
  </si>
  <si>
    <t>Sequence</t>
  </si>
  <si>
    <t>Alternator</t>
  </si>
  <si>
    <t>G</t>
  </si>
  <si>
    <t>Tie Rod End</t>
  </si>
  <si>
    <t>H</t>
  </si>
  <si>
    <t>Ball Joint</t>
  </si>
  <si>
    <t>J</t>
  </si>
  <si>
    <t>D1</t>
  </si>
  <si>
    <t>D2</t>
  </si>
  <si>
    <t>Employee Groups</t>
  </si>
  <si>
    <t>D3</t>
  </si>
  <si>
    <t>EmpGroupID</t>
  </si>
  <si>
    <t>EmployeeGroup</t>
  </si>
  <si>
    <t>D4</t>
  </si>
  <si>
    <t>Inspector</t>
  </si>
  <si>
    <t>D5</t>
  </si>
  <si>
    <t>Team Lead</t>
  </si>
  <si>
    <t>D6</t>
  </si>
  <si>
    <t>Shipper/Receiver</t>
  </si>
  <si>
    <t>M5</t>
  </si>
  <si>
    <t>M6</t>
  </si>
  <si>
    <t>M7</t>
  </si>
  <si>
    <t>Employee Payrates</t>
  </si>
  <si>
    <t>M8</t>
  </si>
  <si>
    <t>EmpTypeID</t>
  </si>
  <si>
    <t>Employee Types</t>
  </si>
  <si>
    <t>Experience</t>
  </si>
  <si>
    <t>Payrate / hr</t>
  </si>
  <si>
    <t>Employer Share</t>
  </si>
  <si>
    <t>Total Cost/Hr</t>
  </si>
  <si>
    <t>Training</t>
  </si>
  <si>
    <t>Casual</t>
  </si>
  <si>
    <t>Under 100 hours</t>
  </si>
  <si>
    <t>101-300 hours</t>
  </si>
  <si>
    <t>Regular</t>
  </si>
  <si>
    <t>301+ hours</t>
  </si>
  <si>
    <t>501+ hours</t>
  </si>
  <si>
    <t>Shift Factors</t>
  </si>
  <si>
    <t>ShiftID</t>
  </si>
  <si>
    <t>ShiftName</t>
  </si>
  <si>
    <t>ShiftHours</t>
  </si>
  <si>
    <t>Shift Premium</t>
  </si>
  <si>
    <t>Day</t>
  </si>
  <si>
    <t>6am-2pm</t>
  </si>
  <si>
    <t>Afternoon</t>
  </si>
  <si>
    <t>2pm-10pm</t>
  </si>
  <si>
    <t>Nights</t>
  </si>
  <si>
    <t>10pm-6am</t>
  </si>
  <si>
    <t>Inspection Lines</t>
  </si>
  <si>
    <t>InspectLineID</t>
  </si>
  <si>
    <t>InspectLine Name</t>
  </si>
  <si>
    <t>A</t>
  </si>
  <si>
    <t>Line A</t>
  </si>
  <si>
    <t>B</t>
  </si>
  <si>
    <t>Line B</t>
  </si>
  <si>
    <t>=D49&amp;E49&amp;"-"&amp;H49&amp;"-"&amp;F49</t>
  </si>
  <si>
    <t>Inspection Line, Shift, WeekDay/WeekEnd Staffing Counts</t>
  </si>
  <si>
    <t>StaffingID</t>
  </si>
  <si>
    <t>As Of</t>
  </si>
  <si>
    <t>LineID</t>
  </si>
  <si>
    <t>SunMon</t>
  </si>
  <si>
    <t>LkupKey</t>
  </si>
  <si>
    <t>EmployeeCOunt</t>
  </si>
  <si>
    <t>N</t>
  </si>
  <si>
    <t>Y</t>
  </si>
  <si>
    <t>Data Set</t>
  </si>
  <si>
    <t>Little Panda Inspection Lines A and B Inspection Data</t>
  </si>
  <si>
    <t>*** See the Comments on the headings of the empty columns for guidance on needed calculations</t>
  </si>
  <si>
    <t>Line A Inspection Data</t>
  </si>
  <si>
    <t>Line B Inspection Data</t>
  </si>
  <si>
    <t>InspectDataID</t>
  </si>
  <si>
    <t>Day of Week</t>
  </si>
  <si>
    <t>Over / Under</t>
  </si>
  <si>
    <t>Pass%</t>
  </si>
  <si>
    <t>Possible Supplier Income</t>
  </si>
  <si>
    <t>Supplier Cost of Parts</t>
  </si>
  <si>
    <t>Possible Supplier Profit</t>
  </si>
  <si>
    <t>Supplier Cost of Bad Parts</t>
  </si>
  <si>
    <t>Training $</t>
  </si>
  <si>
    <t>Regular $</t>
  </si>
  <si>
    <t>Casual $</t>
  </si>
  <si>
    <t>Total Line A $</t>
  </si>
  <si>
    <t>Inspect Labour $ per Part</t>
  </si>
  <si>
    <t>Over/Under</t>
  </si>
  <si>
    <t>Team Lead $</t>
  </si>
  <si>
    <t>All Total Labour $</t>
  </si>
  <si>
    <t>Little Panda Inspection Line A Batch Data</t>
  </si>
  <si>
    <t>BatchesLineAID</t>
  </si>
  <si>
    <t/>
  </si>
  <si>
    <t>Little Panda Inspection Line B Batch Data</t>
  </si>
  <si>
    <t>BatchesLineBID</t>
  </si>
  <si>
    <t>Date</t>
  </si>
  <si>
    <t>Shift</t>
  </si>
  <si>
    <t>LineA-ProdType</t>
  </si>
  <si>
    <t>Received</t>
  </si>
  <si>
    <t>Received Inspected</t>
  </si>
  <si>
    <t>Leftover Inspected</t>
  </si>
  <si>
    <t>Capacity</t>
  </si>
  <si>
    <t>Not Inspected</t>
  </si>
  <si>
    <t>Left From Day Shift for 3rd Shift</t>
  </si>
  <si>
    <t>Inspect Pass</t>
  </si>
  <si>
    <t>Inspectors</t>
  </si>
  <si>
    <t>LineB-ProdType</t>
  </si>
  <si>
    <t>Shipper/Receiver/Porter</t>
  </si>
  <si>
    <t>Batch  ID</t>
  </si>
  <si>
    <t>Batch 1 Qty</t>
  </si>
  <si>
    <t>Batch 1 Pass</t>
  </si>
  <si>
    <t>Batch 2 ID</t>
  </si>
  <si>
    <t>Batch 2 Qty</t>
  </si>
  <si>
    <t>Batch 2 Pass</t>
  </si>
  <si>
    <t>Batch 3 ID</t>
  </si>
  <si>
    <t>Batch 3 Qty</t>
  </si>
  <si>
    <t>Batch 3 Pass</t>
  </si>
  <si>
    <t>Batch 4 ID</t>
  </si>
  <si>
    <t>Batch 4 Qty</t>
  </si>
  <si>
    <t>Batch 4 Pass</t>
  </si>
  <si>
    <t>Batch 5 ID</t>
  </si>
  <si>
    <t>Batch 5 Qty</t>
  </si>
  <si>
    <t>Batch 5 Pass</t>
  </si>
  <si>
    <t>Batch 6 ID</t>
  </si>
  <si>
    <t>Batch 6 Qty</t>
  </si>
  <si>
    <t>Batch 6 Pass</t>
  </si>
  <si>
    <t>P</t>
  </si>
  <si>
    <t>230308-S1-D1</t>
  </si>
  <si>
    <t>230308-S1-D2</t>
  </si>
  <si>
    <t>230308-S1-D3</t>
  </si>
  <si>
    <t>230308-S1-D4</t>
  </si>
  <si>
    <t>230308-S1-D5</t>
  </si>
  <si>
    <t>230308-S1-D6</t>
  </si>
  <si>
    <t>230315-S1-M5</t>
  </si>
  <si>
    <t>230315-S1-M6</t>
  </si>
  <si>
    <t>230315-S1-M7</t>
  </si>
  <si>
    <t>230315-S1-M8</t>
  </si>
  <si>
    <t>230317-S1-M5</t>
  </si>
  <si>
    <t>230317-S1-M7</t>
  </si>
  <si>
    <t>230317-S1-M8</t>
  </si>
  <si>
    <t>230318-S1-D1</t>
  </si>
  <si>
    <t>230318-S1-D2</t>
  </si>
  <si>
    <t>230318-S1-D3</t>
  </si>
  <si>
    <t>230318-S1-D4</t>
  </si>
  <si>
    <t>230318-S1-D5</t>
  </si>
  <si>
    <t>230318-S1-D6</t>
  </si>
  <si>
    <t>230319-S1-M6</t>
  </si>
  <si>
    <t>230319-S1-M7</t>
  </si>
  <si>
    <t>230319-S1-M8</t>
  </si>
  <si>
    <t>230321-S1-M5</t>
  </si>
  <si>
    <t>230321-S1-M6</t>
  </si>
  <si>
    <t>230321-S1-M7</t>
  </si>
  <si>
    <t>230321-S1-M8</t>
  </si>
  <si>
    <t>230323-S1-M5</t>
  </si>
  <si>
    <t>230323-S1-M8</t>
  </si>
  <si>
    <t>230328-S1-M5</t>
  </si>
  <si>
    <t>230328-S1-M7</t>
  </si>
  <si>
    <t>230328-S1-M8</t>
  </si>
  <si>
    <t>230330-S1-M5</t>
  </si>
  <si>
    <t>230330-S1-M6</t>
  </si>
  <si>
    <t>230330-S1-M7</t>
  </si>
  <si>
    <t>230330-S1-M8</t>
  </si>
  <si>
    <t>230401-S1-D2</t>
  </si>
  <si>
    <t>230401-S1-D3</t>
  </si>
  <si>
    <t>230401-S1-D4</t>
  </si>
  <si>
    <t>230401-S1-D5</t>
  </si>
  <si>
    <t>230401-S1-D6</t>
  </si>
  <si>
    <t>230405-S1-M5</t>
  </si>
  <si>
    <t>230405-S1-M7</t>
  </si>
  <si>
    <t>230405-S1-M8</t>
  </si>
  <si>
    <t>230319-S1-M5</t>
  </si>
  <si>
    <t>230320-S1-D1</t>
  </si>
  <si>
    <t>230320-S1-D2</t>
  </si>
  <si>
    <t>230320-S1-D4</t>
  </si>
  <si>
    <t>230320-S1-D5</t>
  </si>
  <si>
    <t>230320-S1-D6</t>
  </si>
  <si>
    <t>230323-S1-M7</t>
  </si>
  <si>
    <t>230401-S1-D1</t>
  </si>
  <si>
    <t>230404-S1-D1</t>
  </si>
  <si>
    <t>230404-S1-D2</t>
  </si>
  <si>
    <t>230404-S1-D3</t>
  </si>
  <si>
    <t>230404-S1-D4</t>
  </si>
  <si>
    <t>230404-S1-D5</t>
  </si>
  <si>
    <t>230404-S1-D6</t>
  </si>
  <si>
    <t>230309-S1-M6</t>
  </si>
  <si>
    <t>230309-S1-M7</t>
  </si>
  <si>
    <t>230309-S1-M8</t>
  </si>
  <si>
    <t>230320-S1-D3</t>
  </si>
  <si>
    <t>230308-S1-J</t>
  </si>
  <si>
    <t>230309-S1-G</t>
  </si>
  <si>
    <t>230309-S1-H</t>
  </si>
  <si>
    <t>230309-S1-J</t>
  </si>
  <si>
    <t>230310-S1-H</t>
  </si>
  <si>
    <t>230310-S1-J</t>
  </si>
  <si>
    <t>230311-S1-G</t>
  </si>
  <si>
    <t>230311-S1-H</t>
  </si>
  <si>
    <t>230311-S1-J</t>
  </si>
  <si>
    <t>230312-S1-H</t>
  </si>
  <si>
    <t>230312-S1-J</t>
  </si>
  <si>
    <t>230313-S1-G</t>
  </si>
  <si>
    <t>230313-S1-H</t>
  </si>
  <si>
    <t>230313-S1-J</t>
  </si>
  <si>
    <t>230314-S1-H</t>
  </si>
  <si>
    <t>230314-S1-J</t>
  </si>
  <si>
    <t>230315-S1-G</t>
  </si>
  <si>
    <t>230315-S1-J</t>
  </si>
  <si>
    <t>230316-S1-G</t>
  </si>
  <si>
    <t>230316-S1-H</t>
  </si>
  <si>
    <t>230316-S1-J</t>
  </si>
  <si>
    <t>230317-S1-J</t>
  </si>
  <si>
    <t>230318-S1-G</t>
  </si>
  <si>
    <t>230318-S1-J</t>
  </si>
  <si>
    <t>230319-S1-G</t>
  </si>
  <si>
    <t>230319-S1-H</t>
  </si>
  <si>
    <t>230319-S1-J</t>
  </si>
  <si>
    <t>230320-S1-G</t>
  </si>
  <si>
    <t>230320-S1-H</t>
  </si>
  <si>
    <t>230320-S1-J</t>
  </si>
  <si>
    <t>230321-S1-G</t>
  </si>
  <si>
    <t>230321-S1-H</t>
  </si>
  <si>
    <t>230321-S1-J</t>
  </si>
  <si>
    <t>230322-S1-G</t>
  </si>
  <si>
    <t>230322-S1-H</t>
  </si>
  <si>
    <t>230322-S1-J</t>
  </si>
  <si>
    <t>230323-S1-G</t>
  </si>
  <si>
    <t>230323-S1-H</t>
  </si>
  <si>
    <t>230323-S1-J</t>
  </si>
  <si>
    <t>230324-S1-G</t>
  </si>
  <si>
    <t>230324-S1-H</t>
  </si>
  <si>
    <t>230324-S1-J</t>
  </si>
  <si>
    <t>230325-S1-H</t>
  </si>
  <si>
    <t>230325-S1-J</t>
  </si>
  <si>
    <t>230326-S1-G</t>
  </si>
  <si>
    <t>230326-S1-H</t>
  </si>
  <si>
    <t>230326-S1-J</t>
  </si>
  <si>
    <t>230327-S1-G</t>
  </si>
  <si>
    <t>230327-S1-H</t>
  </si>
  <si>
    <t>230327-S1-J</t>
  </si>
  <si>
    <t>230328-S1-G</t>
  </si>
  <si>
    <t>230328-S1-H</t>
  </si>
  <si>
    <t>230328-S1-J</t>
  </si>
  <si>
    <t>230329-S1-G</t>
  </si>
  <si>
    <t>230329-S1-J</t>
  </si>
  <si>
    <t>230330-S1-G</t>
  </si>
  <si>
    <t>230330-S1-H</t>
  </si>
  <si>
    <t>230330-S1-J</t>
  </si>
  <si>
    <t>230331-S1-H</t>
  </si>
  <si>
    <t>230331-S1-J</t>
  </si>
  <si>
    <t>230401-S1-G</t>
  </si>
  <si>
    <t>230401-S1-H</t>
  </si>
  <si>
    <t>230401-S1-J</t>
  </si>
  <si>
    <t>230402-S1-G</t>
  </si>
  <si>
    <t>230402-S1-H</t>
  </si>
  <si>
    <t>230402-S1-J</t>
  </si>
  <si>
    <t>230403-S1-G</t>
  </si>
  <si>
    <t>230403-S1-J</t>
  </si>
  <si>
    <t>230404-S1-H</t>
  </si>
  <si>
    <t>230404-S1-J</t>
  </si>
  <si>
    <t>230405-S1-G</t>
  </si>
  <si>
    <t>230405-S1-H</t>
  </si>
  <si>
    <t>230405-S1-J</t>
  </si>
  <si>
    <t>230309-S1-M5</t>
  </si>
  <si>
    <t>230310-S1-M5</t>
  </si>
  <si>
    <t>230310-S1-M6</t>
  </si>
  <si>
    <t>230310-S1-M7</t>
  </si>
  <si>
    <t>230310-S1-M8</t>
  </si>
  <si>
    <t>230311-S1-D2</t>
  </si>
  <si>
    <t>230311-S1-D3</t>
  </si>
  <si>
    <t>230311-S1-D4</t>
  </si>
  <si>
    <t>230311-S1-D5</t>
  </si>
  <si>
    <t>230311-S1-D6</t>
  </si>
  <si>
    <t>230312-S1-D1</t>
  </si>
  <si>
    <t>230312-S1-D2</t>
  </si>
  <si>
    <t>230312-S1-D3</t>
  </si>
  <si>
    <t>230312-S1-D4</t>
  </si>
  <si>
    <t>230312-S1-D6</t>
  </si>
  <si>
    <t>230313-S1-M5</t>
  </si>
  <si>
    <t>230313-S1-M6</t>
  </si>
  <si>
    <t>230313-S1-M7</t>
  </si>
  <si>
    <t>230313-S1-M8</t>
  </si>
  <si>
    <t>230314-S1-M5</t>
  </si>
  <si>
    <t>230314-S1-M6</t>
  </si>
  <si>
    <t>230314-S1-M7</t>
  </si>
  <si>
    <t>230314-S1-M8</t>
  </si>
  <si>
    <t>230316-S1-M5</t>
  </si>
  <si>
    <t>230316-S1-M6</t>
  </si>
  <si>
    <t>230316-S1-M7</t>
  </si>
  <si>
    <t>230316-S1-M8</t>
  </si>
  <si>
    <t>230322-S1-M5</t>
  </si>
  <si>
    <t>230322-S1-M7</t>
  </si>
  <si>
    <t>230322-S1-M8</t>
  </si>
  <si>
    <t>230323-S1-M6</t>
  </si>
  <si>
    <t>230324-S1-D2</t>
  </si>
  <si>
    <t>230324-S1-D3</t>
  </si>
  <si>
    <t>230324-S1-D4</t>
  </si>
  <si>
    <t>230324-S1-D5</t>
  </si>
  <si>
    <t>230324-S1-D6</t>
  </si>
  <si>
    <t>230325-S1-D1</t>
  </si>
  <si>
    <t>230325-S1-D2</t>
  </si>
  <si>
    <t>230325-S1-D3</t>
  </si>
  <si>
    <t>230325-S1-D4</t>
  </si>
  <si>
    <t>230325-S1-D5</t>
  </si>
  <si>
    <t>230325-S1-D6</t>
  </si>
  <si>
    <t>230326-S1-M5</t>
  </si>
  <si>
    <t>230326-S1-M6</t>
  </si>
  <si>
    <t>230326-S1-M7</t>
  </si>
  <si>
    <t>230326-S1-M8</t>
  </si>
  <si>
    <t>230327-S1-D1</t>
  </si>
  <si>
    <t>230327-S1-D2</t>
  </si>
  <si>
    <t>230327-S1-D3</t>
  </si>
  <si>
    <t>230327-S1-D4</t>
  </si>
  <si>
    <t>230327-S1-D6</t>
  </si>
  <si>
    <t>230329-S1-M5</t>
  </si>
  <si>
    <t>230329-S1-M6</t>
  </si>
  <si>
    <t>230329-S1-M7</t>
  </si>
  <si>
    <t>230329-S1-M8</t>
  </si>
  <si>
    <t>230331-S1-D1</t>
  </si>
  <si>
    <t>230331-S1-D2</t>
  </si>
  <si>
    <t>230331-S1-D3</t>
  </si>
  <si>
    <t>230331-S1-D4</t>
  </si>
  <si>
    <t>230331-S1-D5</t>
  </si>
  <si>
    <t>230331-S1-D6</t>
  </si>
  <si>
    <t>230402-S1-M5</t>
  </si>
  <si>
    <t>230402-S1-M6</t>
  </si>
  <si>
    <t>230402-S1-M7</t>
  </si>
  <si>
    <t>230402-S1-M8</t>
  </si>
  <si>
    <t>230403-S1-M5</t>
  </si>
  <si>
    <t>230403-S1-M6</t>
  </si>
  <si>
    <t>230403-S1-M7</t>
  </si>
  <si>
    <t>230403-S1-M8</t>
  </si>
  <si>
    <t>230405-S1-M6</t>
  </si>
  <si>
    <t>230308-S2-D1</t>
  </si>
  <si>
    <t>230308-S2-D2</t>
  </si>
  <si>
    <t>230308-S2-D3</t>
  </si>
  <si>
    <t>230308-S2-D4</t>
  </si>
  <si>
    <t>230308-S2-D6</t>
  </si>
  <si>
    <t>230309-S2-D2</t>
  </si>
  <si>
    <t>230309-S2-D3</t>
  </si>
  <si>
    <t>230309-S2-D4</t>
  </si>
  <si>
    <t>230309-S2-D5</t>
  </si>
  <si>
    <t>230309-S2-D6</t>
  </si>
  <si>
    <t>230310-S2-D2</t>
  </si>
  <si>
    <t>230310-S2-D3</t>
  </si>
  <si>
    <t>230310-S2-D4</t>
  </si>
  <si>
    <t>230310-S2-D5</t>
  </si>
  <si>
    <t>230310-S2-D6</t>
  </si>
  <si>
    <t>230311-S2-D1</t>
  </si>
  <si>
    <t>230311-S2-D2</t>
  </si>
  <si>
    <t>230311-S2-D3</t>
  </si>
  <si>
    <t>230311-S2-D4</t>
  </si>
  <si>
    <t>230311-S2-D5</t>
  </si>
  <si>
    <t>230311-S2-D6</t>
  </si>
  <si>
    <t>230312-S2-D1</t>
  </si>
  <si>
    <t>230312-S2-D2</t>
  </si>
  <si>
    <t>230312-S2-D3</t>
  </si>
  <si>
    <t>230312-S2-D4</t>
  </si>
  <si>
    <t>230312-S2-D5</t>
  </si>
  <si>
    <t>230312-S2-D6</t>
  </si>
  <si>
    <t>230313-S2-M5</t>
  </si>
  <si>
    <t>230313-S2-M6</t>
  </si>
  <si>
    <t>230313-S2-M7</t>
  </si>
  <si>
    <t>230313-S2-M8</t>
  </si>
  <si>
    <t>230314-S2-D1</t>
  </si>
  <si>
    <t>230314-S2-D2</t>
  </si>
  <si>
    <t>230314-S2-D3</t>
  </si>
  <si>
    <t>230314-S2-D4</t>
  </si>
  <si>
    <t>230314-S2-D5</t>
  </si>
  <si>
    <t>230314-S2-D6</t>
  </si>
  <si>
    <t>230315-S2-D1</t>
  </si>
  <si>
    <t>230315-S2-D2</t>
  </si>
  <si>
    <t>230315-S2-D3</t>
  </si>
  <si>
    <t>230315-S2-D4</t>
  </si>
  <si>
    <t>230315-S2-D5</t>
  </si>
  <si>
    <t>230315-S2-D6</t>
  </si>
  <si>
    <t>230316-S2-M5</t>
  </si>
  <si>
    <t>230316-S2-M6</t>
  </si>
  <si>
    <t>230316-S2-M7</t>
  </si>
  <si>
    <t>230316-S2-M8</t>
  </si>
  <si>
    <t>230317-S2-D1</t>
  </si>
  <si>
    <t>230317-S2-D3</t>
  </si>
  <si>
    <t>230317-S2-D4</t>
  </si>
  <si>
    <t>230317-S2-D5</t>
  </si>
  <si>
    <t>230317-S2-D6</t>
  </si>
  <si>
    <t>230318-S2-D2</t>
  </si>
  <si>
    <t>230318-S2-D3</t>
  </si>
  <si>
    <t>230318-S2-D4</t>
  </si>
  <si>
    <t>230318-S2-D5</t>
  </si>
  <si>
    <t>230318-S2-D6</t>
  </si>
  <si>
    <t>230319-S2-M6</t>
  </si>
  <si>
    <t>230319-S2-M7</t>
  </si>
  <si>
    <t>230319-S2-M8</t>
  </si>
  <si>
    <t>230320-S2-D1</t>
  </si>
  <si>
    <t>230320-S2-D2</t>
  </si>
  <si>
    <t>230320-S2-D3</t>
  </si>
  <si>
    <t>230320-S2-D4</t>
  </si>
  <si>
    <t>230320-S2-D5</t>
  </si>
  <si>
    <t>230320-S2-D6</t>
  </si>
  <si>
    <t>230321-S2-D1</t>
  </si>
  <si>
    <t>230321-S2-D2</t>
  </si>
  <si>
    <t>230321-S2-D4</t>
  </si>
  <si>
    <t>230321-S2-D5</t>
  </si>
  <si>
    <t>230321-S2-D6</t>
  </si>
  <si>
    <t>230322-S2-D1</t>
  </si>
  <si>
    <t>230322-S2-D2</t>
  </si>
  <si>
    <t>230322-S2-D3</t>
  </si>
  <si>
    <t>230322-S2-D4</t>
  </si>
  <si>
    <t>230322-S2-D5</t>
  </si>
  <si>
    <t>230322-S2-D6</t>
  </si>
  <si>
    <t>230323-S2-M5</t>
  </si>
  <si>
    <t>230323-S2-M7</t>
  </si>
  <si>
    <t>230323-S2-M8</t>
  </si>
  <si>
    <t>230324-S2-D2</t>
  </si>
  <si>
    <t>230324-S2-D3</t>
  </si>
  <si>
    <t>230324-S2-D4</t>
  </si>
  <si>
    <t>230324-S2-D5</t>
  </si>
  <si>
    <t>230324-S2-D6</t>
  </si>
  <si>
    <t>230325-S2-D1</t>
  </si>
  <si>
    <t>230325-S2-D2</t>
  </si>
  <si>
    <t>230325-S2-D3</t>
  </si>
  <si>
    <t>230325-S2-D4</t>
  </si>
  <si>
    <t>230325-S2-D5</t>
  </si>
  <si>
    <t>230325-S2-D6</t>
  </si>
  <si>
    <t>230326-S2-D1</t>
  </si>
  <si>
    <t>230326-S2-D2</t>
  </si>
  <si>
    <t>230326-S2-D3</t>
  </si>
  <si>
    <t>230326-S2-D4</t>
  </si>
  <si>
    <t>230326-S2-D6</t>
  </si>
  <si>
    <t>230327-S2-D1</t>
  </si>
  <si>
    <t>230327-S2-D2</t>
  </si>
  <si>
    <t>230327-S2-D3</t>
  </si>
  <si>
    <t>230327-S2-D4</t>
  </si>
  <si>
    <t>230327-S2-D6</t>
  </si>
  <si>
    <t>230328-S2-M5</t>
  </si>
  <si>
    <t>230328-S2-M6</t>
  </si>
  <si>
    <t>230328-S2-M7</t>
  </si>
  <si>
    <t>230328-S2-M8</t>
  </si>
  <si>
    <t>230329-S2-D1</t>
  </si>
  <si>
    <t>230329-S2-D2</t>
  </si>
  <si>
    <t>230329-S2-D3</t>
  </si>
  <si>
    <t>230329-S2-D4</t>
  </si>
  <si>
    <t>230329-S2-D5</t>
  </si>
  <si>
    <t>230329-S2-D6</t>
  </si>
  <si>
    <t>230330-S2-M5</t>
  </si>
  <si>
    <t>230330-S2-M6</t>
  </si>
  <si>
    <t>230330-S2-M7</t>
  </si>
  <si>
    <t>230330-S2-M8</t>
  </si>
  <si>
    <t>230331-S2-M5</t>
  </si>
  <si>
    <t>230331-S2-M6</t>
  </si>
  <si>
    <t>230331-S2-M7</t>
  </si>
  <si>
    <t>230331-S2-M8</t>
  </si>
  <si>
    <t>230401-S2-D1</t>
  </si>
  <si>
    <t>230401-S2-D3</t>
  </si>
  <si>
    <t>230401-S2-D4</t>
  </si>
  <si>
    <t>230401-S2-D5</t>
  </si>
  <si>
    <t>230401-S2-D6</t>
  </si>
  <si>
    <t>230402-S2-D1</t>
  </si>
  <si>
    <t>230402-S2-D2</t>
  </si>
  <si>
    <t>230402-S2-D3</t>
  </si>
  <si>
    <t>230402-S2-D4</t>
  </si>
  <si>
    <t>230402-S2-D5</t>
  </si>
  <si>
    <t>230402-S2-D6</t>
  </si>
  <si>
    <t>230403-S2-M5</t>
  </si>
  <si>
    <t>230403-S2-M6</t>
  </si>
  <si>
    <t>230403-S2-M7</t>
  </si>
  <si>
    <t>230403-S2-M8</t>
  </si>
  <si>
    <t>230404-S2-M6</t>
  </si>
  <si>
    <t>230404-S2-M7</t>
  </si>
  <si>
    <t>230404-S2-M8</t>
  </si>
  <si>
    <t>230405-S2-M5</t>
  </si>
  <si>
    <t>230405-S2-M6</t>
  </si>
  <si>
    <t>230405-S2-M7</t>
  </si>
  <si>
    <t>230405-S2-M8</t>
  </si>
  <si>
    <t>230308-S3-M5</t>
  </si>
  <si>
    <t>230308-S3-M6</t>
  </si>
  <si>
    <t>230308-S3-M7</t>
  </si>
  <si>
    <t>230308-S3-M8</t>
  </si>
  <si>
    <t>230309-S3-M5</t>
  </si>
  <si>
    <t>230309-S3-M7</t>
  </si>
  <si>
    <t>230309-S3-M8</t>
  </si>
  <si>
    <t>230310-S3-M5</t>
  </si>
  <si>
    <t>230310-S3-M6</t>
  </si>
  <si>
    <t>230310-S3-M7</t>
  </si>
  <si>
    <t>230310-S3-M8</t>
  </si>
  <si>
    <t>230311-S3-D1</t>
  </si>
  <si>
    <t>230311-S3-D2</t>
  </si>
  <si>
    <t>230311-S3-D4</t>
  </si>
  <si>
    <t>230311-S3-D5</t>
  </si>
  <si>
    <t>230311-S3-D6</t>
  </si>
  <si>
    <t>230314-S3-M5</t>
  </si>
  <si>
    <t>230314-S3-M6</t>
  </si>
  <si>
    <t>230314-S3-M7</t>
  </si>
  <si>
    <t>230314-S3-M8</t>
  </si>
  <si>
    <t>230315-S3-D1</t>
  </si>
  <si>
    <t>230315-S3-D2</t>
  </si>
  <si>
    <t>230315-S3-D4</t>
  </si>
  <si>
    <t>230315-S3-D5</t>
  </si>
  <si>
    <t>230315-S3-D6</t>
  </si>
  <si>
    <t>230316-S3-M5</t>
  </si>
  <si>
    <t>230316-S3-M6</t>
  </si>
  <si>
    <t>230316-S3-M7</t>
  </si>
  <si>
    <t>230316-S3-M8</t>
  </si>
  <si>
    <t>230317-S3-D1</t>
  </si>
  <si>
    <t>230317-S3-D3</t>
  </si>
  <si>
    <t>230317-S3-D4</t>
  </si>
  <si>
    <t>230317-S3-D5</t>
  </si>
  <si>
    <t>230317-S3-D6</t>
  </si>
  <si>
    <t>230318-S3-M6</t>
  </si>
  <si>
    <t>230318-S3-M7</t>
  </si>
  <si>
    <t>230318-S3-M8</t>
  </si>
  <si>
    <t>230321-S3-D1</t>
  </si>
  <si>
    <t>230321-S3-D2</t>
  </si>
  <si>
    <t>230321-S3-D4</t>
  </si>
  <si>
    <t>230321-S3-D5</t>
  </si>
  <si>
    <t>230321-S3-D6</t>
  </si>
  <si>
    <t>230322-S3-M5</t>
  </si>
  <si>
    <t>230322-S3-M6</t>
  </si>
  <si>
    <t>230322-S3-M8</t>
  </si>
  <si>
    <t>230323-S3-M5</t>
  </si>
  <si>
    <t>230323-S3-M6</t>
  </si>
  <si>
    <t>230323-S3-M7</t>
  </si>
  <si>
    <t>230323-S3-M8</t>
  </si>
  <si>
    <t>230324-S3-M5</t>
  </si>
  <si>
    <t>230324-S3-M6</t>
  </si>
  <si>
    <t>230324-S3-M7</t>
  </si>
  <si>
    <t>230324-S3-M8</t>
  </si>
  <si>
    <t>230325-S3-D2</t>
  </si>
  <si>
    <t>230325-S3-D3</t>
  </si>
  <si>
    <t>230325-S3-D4</t>
  </si>
  <si>
    <t>230325-S3-D5</t>
  </si>
  <si>
    <t>230325-S3-D6</t>
  </si>
  <si>
    <t>230328-S3-D1</t>
  </si>
  <si>
    <t>230328-S3-D2</t>
  </si>
  <si>
    <t>230328-S3-D3</t>
  </si>
  <si>
    <t>230328-S3-D4</t>
  </si>
  <si>
    <t>230328-S3-D5</t>
  </si>
  <si>
    <t>230328-S3-D6</t>
  </si>
  <si>
    <t>230329-S3-M5</t>
  </si>
  <si>
    <t>230329-S3-M6</t>
  </si>
  <si>
    <t>230329-S3-M8</t>
  </si>
  <si>
    <t>230330-S3-M5</t>
  </si>
  <si>
    <t>230330-S3-M6</t>
  </si>
  <si>
    <t>230330-S3-M7</t>
  </si>
  <si>
    <t>230330-S3-M8</t>
  </si>
  <si>
    <t>230331-S3-M5</t>
  </si>
  <si>
    <t>230331-S3-M6</t>
  </si>
  <si>
    <t>230331-S3-M7</t>
  </si>
  <si>
    <t>230331-S3-M8</t>
  </si>
  <si>
    <t>230401-S3-M5</t>
  </si>
  <si>
    <t>230401-S3-M6</t>
  </si>
  <si>
    <t>230401-S3-M7</t>
  </si>
  <si>
    <t>230401-S3-M8</t>
  </si>
  <si>
    <t>230404-S3-D1</t>
  </si>
  <si>
    <t>230404-S3-D2</t>
  </si>
  <si>
    <t>230404-S3-D3</t>
  </si>
  <si>
    <t>230404-S3-D4</t>
  </si>
  <si>
    <t>230404-S3-D5</t>
  </si>
  <si>
    <t>230404-S3-D6</t>
  </si>
  <si>
    <t>230405-S3-M5</t>
  </si>
  <si>
    <t>230405-S3-M6</t>
  </si>
  <si>
    <t>230405-S3-M7</t>
  </si>
  <si>
    <t>230405-S3-M8</t>
  </si>
  <si>
    <t>230308-S1-G</t>
  </si>
  <si>
    <t>230314-S1-G</t>
  </si>
  <si>
    <t>230317-S1-H</t>
  </si>
  <si>
    <t>230325-S1-G</t>
  </si>
  <si>
    <t>230329-S1-H</t>
  </si>
  <si>
    <t>230331-S1-G</t>
  </si>
  <si>
    <t>230404-S1-G</t>
  </si>
  <si>
    <t>230308-S2-G</t>
  </si>
  <si>
    <t>230308-S2-H</t>
  </si>
  <si>
    <t>230308-S2-J</t>
  </si>
  <si>
    <t>230309-S2-G</t>
  </si>
  <si>
    <t>230309-S2-H</t>
  </si>
  <si>
    <t>230309-S2-J</t>
  </si>
  <si>
    <t>230310-S2-G</t>
  </si>
  <si>
    <t>230310-S2-H</t>
  </si>
  <si>
    <t>230310-S2-J</t>
  </si>
  <si>
    <t>230311-S2-G</t>
  </si>
  <si>
    <t>230311-S2-H</t>
  </si>
  <si>
    <t>230311-S2-J</t>
  </si>
  <si>
    <t>230312-S2-G</t>
  </si>
  <si>
    <t>230312-S2-H</t>
  </si>
  <si>
    <t>230312-S2-J</t>
  </si>
  <si>
    <t>230313-S2-G</t>
  </si>
  <si>
    <t>230313-S2-H</t>
  </si>
  <si>
    <t>230313-S2-J</t>
  </si>
  <si>
    <t>230314-S2-G</t>
  </si>
  <si>
    <t>230314-S2-H</t>
  </si>
  <si>
    <t>230314-S2-J</t>
  </si>
  <si>
    <t>230315-S2-G</t>
  </si>
  <si>
    <t>230315-S2-H</t>
  </si>
  <si>
    <t>230315-S2-J</t>
  </si>
  <si>
    <t>230316-S2-G</t>
  </si>
  <si>
    <t>230316-S2-H</t>
  </si>
  <si>
    <t>230316-S2-J</t>
  </si>
  <si>
    <t>230317-S2-G</t>
  </si>
  <si>
    <t>230317-S2-H</t>
  </si>
  <si>
    <t>230317-S2-J</t>
  </si>
  <si>
    <t>230318-S2-G</t>
  </si>
  <si>
    <t>230318-S2-H</t>
  </si>
  <si>
    <t>230318-S2-J</t>
  </si>
  <si>
    <t>230319-S2-H</t>
  </si>
  <si>
    <t>230319-S2-J</t>
  </si>
  <si>
    <t>230320-S2-G</t>
  </si>
  <si>
    <t>230320-S2-H</t>
  </si>
  <si>
    <t>230320-S2-J</t>
  </si>
  <si>
    <t>230321-S2-G</t>
  </si>
  <si>
    <t>230321-S2-H</t>
  </si>
  <si>
    <t>230321-S2-J</t>
  </si>
  <si>
    <t>230322-S2-G</t>
  </si>
  <si>
    <t>230322-S2-H</t>
  </si>
  <si>
    <t>230322-S2-J</t>
  </si>
  <si>
    <t>230323-S2-G</t>
  </si>
  <si>
    <t>230323-S2-H</t>
  </si>
  <si>
    <t>230323-S2-J</t>
  </si>
  <si>
    <t>230324-S2-G</t>
  </si>
  <si>
    <t>230324-S2-H</t>
  </si>
  <si>
    <t>230324-S2-J</t>
  </si>
  <si>
    <t>230325-S2-G</t>
  </si>
  <si>
    <t>230325-S2-H</t>
  </si>
  <si>
    <t>230325-S2-J</t>
  </si>
  <si>
    <t>230326-S2-G</t>
  </si>
  <si>
    <t>230326-S2-H</t>
  </si>
  <si>
    <t>230326-S2-J</t>
  </si>
  <si>
    <t>230327-S2-G</t>
  </si>
  <si>
    <t>230327-S2-J</t>
  </si>
  <si>
    <t>230328-S2-H</t>
  </si>
  <si>
    <t>230328-S2-J</t>
  </si>
  <si>
    <t>230329-S2-G</t>
  </si>
  <si>
    <t>230329-S2-H</t>
  </si>
  <si>
    <t>230329-S2-J</t>
  </si>
  <si>
    <t>230330-S2-G</t>
  </si>
  <si>
    <t>230330-S2-H</t>
  </si>
  <si>
    <t>230330-S2-J</t>
  </si>
  <si>
    <t>230331-S2-G</t>
  </si>
  <si>
    <t>230331-S2-H</t>
  </si>
  <si>
    <t>230331-S2-J</t>
  </si>
  <si>
    <t>230401-S2-G</t>
  </si>
  <si>
    <t>230401-S2-J</t>
  </si>
  <si>
    <t>230402-S2-G</t>
  </si>
  <si>
    <t>230402-S2-H</t>
  </si>
  <si>
    <t>230402-S2-J</t>
  </si>
  <si>
    <t>230403-S2-G</t>
  </si>
  <si>
    <t>230403-S2-H</t>
  </si>
  <si>
    <t>230403-S2-J</t>
  </si>
  <si>
    <t>230404-S2-G</t>
  </si>
  <si>
    <t>230404-S2-H</t>
  </si>
  <si>
    <t>230404-S2-J</t>
  </si>
  <si>
    <t>230405-S2-G</t>
  </si>
  <si>
    <t>230405-S2-H</t>
  </si>
  <si>
    <t>230405-S2-J</t>
  </si>
  <si>
    <t>230308-S3-G</t>
  </si>
  <si>
    <t>230308-S3-H</t>
  </si>
  <si>
    <t>230308-S3-J</t>
  </si>
  <si>
    <t>230309-S3-G</t>
  </si>
  <si>
    <t>230309-S3-H</t>
  </si>
  <si>
    <t>230309-S3-J</t>
  </si>
  <si>
    <t>230310-S3-G</t>
  </si>
  <si>
    <t>230310-S3-H</t>
  </si>
  <si>
    <t>230310-S3-J</t>
  </si>
  <si>
    <t>230311-S3-G</t>
  </si>
  <si>
    <t>230311-S3-J</t>
  </si>
  <si>
    <t>230314-S3-G</t>
  </si>
  <si>
    <t>230314-S3-H</t>
  </si>
  <si>
    <t>230314-S3-J</t>
  </si>
  <si>
    <t>230315-S3-G</t>
  </si>
  <si>
    <t>230315-S3-H</t>
  </si>
  <si>
    <t>230315-S3-J</t>
  </si>
  <si>
    <t>230316-S3-G</t>
  </si>
  <si>
    <t>230316-S3-J</t>
  </si>
  <si>
    <t>230317-S3-G</t>
  </si>
  <si>
    <t>230317-S3-H</t>
  </si>
  <si>
    <t>230317-S3-J</t>
  </si>
  <si>
    <t>230318-S3-G</t>
  </si>
  <si>
    <t>230318-S3-H</t>
  </si>
  <si>
    <t>230318-S3-J</t>
  </si>
  <si>
    <t>230321-S3-G</t>
  </si>
  <si>
    <t>230321-S3-H</t>
  </si>
  <si>
    <t>230321-S3-J</t>
  </si>
  <si>
    <t>230322-S3-G</t>
  </si>
  <si>
    <t>230322-S3-H</t>
  </si>
  <si>
    <t>230322-S3-J</t>
  </si>
  <si>
    <t>230323-S3-G</t>
  </si>
  <si>
    <t>230323-S3-H</t>
  </si>
  <si>
    <t>230323-S3-J</t>
  </si>
  <si>
    <t>230324-S3-G</t>
  </si>
  <si>
    <t>230324-S3-H</t>
  </si>
  <si>
    <t>230324-S3-J</t>
  </si>
  <si>
    <t>230325-S3-G</t>
  </si>
  <si>
    <t>230325-S3-H</t>
  </si>
  <si>
    <t>230325-S3-J</t>
  </si>
  <si>
    <t>230328-S3-H</t>
  </si>
  <si>
    <t>230328-S3-J</t>
  </si>
  <si>
    <t>230329-S3-G</t>
  </si>
  <si>
    <t>230329-S3-H</t>
  </si>
  <si>
    <t>230329-S3-J</t>
  </si>
  <si>
    <t>230330-S3-G</t>
  </si>
  <si>
    <t>230330-S3-H</t>
  </si>
  <si>
    <t>230330-S3-J</t>
  </si>
  <si>
    <t>230331-S3-G</t>
  </si>
  <si>
    <t>230331-S3-H</t>
  </si>
  <si>
    <t>230331-S3-J</t>
  </si>
  <si>
    <t>230401-S3-G</t>
  </si>
  <si>
    <t>230401-S3-H</t>
  </si>
  <si>
    <t>230401-S3-J</t>
  </si>
  <si>
    <t>230404-S3-G</t>
  </si>
  <si>
    <t>230404-S3-H</t>
  </si>
  <si>
    <t>230404-S3-J</t>
  </si>
  <si>
    <t>230405-S3-H</t>
  </si>
  <si>
    <t>230405-S3-J</t>
  </si>
  <si>
    <t>Line</t>
  </si>
  <si>
    <t>Batch Fail</t>
  </si>
  <si>
    <t>Week Day</t>
  </si>
  <si>
    <t>S1</t>
  </si>
  <si>
    <t>S2</t>
  </si>
  <si>
    <t>S3</t>
  </si>
  <si>
    <t>Production Cell</t>
  </si>
  <si>
    <t>Maker ID</t>
  </si>
  <si>
    <t>Profit Value</t>
  </si>
  <si>
    <t>Row Labels</t>
  </si>
  <si>
    <t>Grand Total</t>
  </si>
  <si>
    <t>Column Labels</t>
  </si>
  <si>
    <t>(All)</t>
  </si>
  <si>
    <t>Profit</t>
  </si>
  <si>
    <t>Batch  Qty</t>
  </si>
  <si>
    <t>Batch  Pass</t>
  </si>
  <si>
    <t>Week</t>
  </si>
  <si>
    <t>Batches Counts by Maker by Production Cell by Shift by day of week</t>
  </si>
  <si>
    <t>Count of Batch  Pass</t>
  </si>
  <si>
    <t>Count of Batch Fail</t>
  </si>
  <si>
    <t>Sum of Profit Value</t>
  </si>
  <si>
    <t>Passed and Failed Parts Counts by Maker by Production Cell by Week (7 Days)</t>
  </si>
  <si>
    <t xml:space="preserve">Passed and Failed Parts $ Profit Value by Maker by Production Cell by </t>
  </si>
  <si>
    <t>Passed and Failed Parts $ Profit Value by Maker by Production Cell by Day of Week by Shift</t>
  </si>
  <si>
    <t>Count of Batch  Qty</t>
  </si>
  <si>
    <t>Passed and Failed Parts Counts by Maker by Production Cell by Shift by Day of Week</t>
  </si>
  <si>
    <t>Shift2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</si>
</sst>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Red]\-&quot;$&quot;#,##0"/>
    <numFmt numFmtId="8" formatCode="&quot;$&quot;#,##0.00;[Red]\-&quot;$&quot;#,##0.00"/>
    <numFmt numFmtId="164" formatCode="[$-F800]dddd\,\ mmmm\ dd\,\ yyyy"/>
    <numFmt numFmtId="170" formatCode="&quot;$&quot;#,##0.0"/>
  </numFmts>
  <fonts count="16" x14ac:knownFonts="1">
    <font>
      <sz val="11"/>
      <color theme="1"/>
      <name val="Calibri"/>
      <family val="2"/>
      <scheme val="minor"/>
    </font>
    <font>
      <b/>
      <sz val="11"/>
      <color theme="1"/>
      <name val="Calibri"/>
      <family val="2"/>
      <scheme val="minor"/>
    </font>
    <font>
      <u/>
      <sz val="11"/>
      <color theme="10"/>
      <name val="Calibri"/>
      <family val="2"/>
      <scheme val="minor"/>
    </font>
    <font>
      <sz val="14"/>
      <color theme="1"/>
      <name val="Calibri"/>
      <family val="2"/>
      <scheme val="minor"/>
    </font>
    <font>
      <sz val="11"/>
      <color rgb="FF000000"/>
      <name val="Calibri"/>
      <family val="2"/>
      <scheme val="minor"/>
    </font>
    <font>
      <u/>
      <sz val="11"/>
      <color theme="1"/>
      <name val="Calibri"/>
      <family val="2"/>
      <scheme val="minor"/>
    </font>
    <font>
      <i/>
      <sz val="11"/>
      <color theme="1"/>
      <name val="Calibri"/>
      <family val="2"/>
      <scheme val="minor"/>
    </font>
    <font>
      <b/>
      <sz val="9"/>
      <color indexed="81"/>
      <name val="Tahoma"/>
      <family val="2"/>
    </font>
    <font>
      <sz val="9"/>
      <color indexed="81"/>
      <name val="Tahoma"/>
      <family val="2"/>
    </font>
    <font>
      <sz val="16"/>
      <color theme="1"/>
      <name val="Calibri"/>
      <family val="2"/>
      <scheme val="minor"/>
    </font>
    <font>
      <b/>
      <sz val="20"/>
      <color theme="1"/>
      <name val="Calibri"/>
      <family val="2"/>
      <scheme val="minor"/>
    </font>
    <font>
      <b/>
      <sz val="20"/>
      <color theme="8" tint="-0.499984740745262"/>
      <name val="Times New Roman"/>
      <family val="1"/>
    </font>
    <font>
      <b/>
      <sz val="18"/>
      <color theme="8" tint="-0.499984740745262"/>
      <name val="Times New Roman"/>
      <family val="1"/>
    </font>
    <font>
      <b/>
      <sz val="16"/>
      <color theme="8" tint="-0.499984740745262"/>
      <name val="Times New Roman"/>
      <family val="1"/>
    </font>
    <font>
      <b/>
      <sz val="14"/>
      <color theme="1"/>
      <name val="Calibri"/>
      <family val="2"/>
      <scheme val="minor"/>
    </font>
    <font>
      <b/>
      <sz val="18"/>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3">
    <xf numFmtId="0" fontId="0" fillId="0" borderId="0" xfId="0"/>
    <xf numFmtId="0" fontId="3" fillId="0" borderId="0" xfId="0" applyFont="1"/>
    <xf numFmtId="0" fontId="1" fillId="0" borderId="0" xfId="0" applyFont="1"/>
    <xf numFmtId="0" fontId="4" fillId="0" borderId="0" xfId="0" applyFont="1"/>
    <xf numFmtId="164" fontId="0" fillId="0" borderId="0" xfId="0" applyNumberFormat="1" applyAlignment="1">
      <alignment horizontal="left"/>
    </xf>
    <xf numFmtId="0" fontId="5" fillId="0" borderId="0" xfId="0" applyFont="1"/>
    <xf numFmtId="0" fontId="2" fillId="0" borderId="0" xfId="1"/>
    <xf numFmtId="0" fontId="0" fillId="0" borderId="0" xfId="0" applyAlignment="1">
      <alignment wrapText="1"/>
    </xf>
    <xf numFmtId="0" fontId="6" fillId="0" borderId="0" xfId="0" applyFont="1"/>
    <xf numFmtId="0" fontId="0" fillId="0" borderId="0" xfId="0" quotePrefix="1"/>
    <xf numFmtId="6" fontId="0" fillId="0" borderId="0" xfId="0" applyNumberFormat="1"/>
    <xf numFmtId="8" fontId="0" fillId="0" borderId="0" xfId="0" applyNumberFormat="1"/>
    <xf numFmtId="9" fontId="0" fillId="0" borderId="0" xfId="0" applyNumberFormat="1"/>
    <xf numFmtId="15" fontId="0" fillId="0" borderId="0" xfId="0" applyNumberFormat="1"/>
    <xf numFmtId="0" fontId="9" fillId="0" borderId="0" xfId="0" applyFont="1"/>
    <xf numFmtId="14" fontId="0" fillId="0" borderId="0" xfId="0" applyNumberFormat="1"/>
    <xf numFmtId="15" fontId="0" fillId="0" borderId="0" xfId="0" applyNumberFormat="1" applyAlignment="1">
      <alignment wrapText="1"/>
    </xf>
    <xf numFmtId="0"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 fontId="0" fillId="0" borderId="0" xfId="0" applyNumberFormat="1" applyAlignment="1">
      <alignment horizontal="left"/>
    </xf>
    <xf numFmtId="0" fontId="0" fillId="0" borderId="0" xfId="0" applyAlignment="1">
      <alignment horizontal="left" indent="2"/>
    </xf>
    <xf numFmtId="0" fontId="10" fillId="0" borderId="0" xfId="0" applyFont="1"/>
    <xf numFmtId="0" fontId="0" fillId="0" borderId="0" xfId="0" applyAlignment="1">
      <alignment horizontal="left" indent="3"/>
    </xf>
    <xf numFmtId="170" fontId="0" fillId="0" borderId="0" xfId="0" applyNumberFormat="1"/>
    <xf numFmtId="0" fontId="11" fillId="0" borderId="0" xfId="0" applyFont="1"/>
    <xf numFmtId="0" fontId="12" fillId="0" borderId="0" xfId="0" applyFont="1"/>
    <xf numFmtId="0" fontId="13" fillId="0" borderId="0" xfId="0" applyFont="1"/>
    <xf numFmtId="0" fontId="12" fillId="0" borderId="0" xfId="0" applyFont="1" applyAlignment="1">
      <alignment wrapText="1"/>
    </xf>
    <xf numFmtId="0" fontId="14" fillId="0" borderId="0" xfId="0" applyFont="1"/>
    <xf numFmtId="0" fontId="15" fillId="0" borderId="0" xfId="0" applyFont="1"/>
  </cellXfs>
  <cellStyles count="2">
    <cellStyle name="Hyperlink" xfId="1" builtinId="8"/>
    <cellStyle name="Normal" xfId="0" builtinId="0"/>
  </cellStyles>
  <dxfs count="8">
    <dxf>
      <alignment horizontal="general" vertical="bottom" textRotation="0" wrapText="1" indent="0" justifyLastLine="0" shrinkToFit="0" readingOrder="0"/>
    </dxf>
    <dxf>
      <numFmt numFmtId="1" formatCode="0"/>
    </dxf>
    <dxf>
      <numFmt numFmtId="1" formatCode="0"/>
    </dxf>
    <dxf>
      <numFmt numFmtId="19" formatCode="yyyy/mm/dd"/>
    </dxf>
    <dxf>
      <alignment horizontal="general" vertical="bottom" textRotation="0" wrapText="1" indent="0" justifyLastLine="0" shrinkToFit="0" readingOrder="0"/>
    </dxf>
    <dxf>
      <numFmt numFmtId="1" formatCode="0"/>
    </dxf>
    <dxf>
      <numFmt numFmtId="1" formatCode="0"/>
    </dxf>
    <dxf>
      <numFmt numFmtId="19" formatCode="yyyy/mm/dd"/>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5.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6.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[8136 CS2 DataSet P_BATCH DATA_APARNA_SANTHOSH_8899699.xlsx]PIVOT TABLE 1!PivotTable4</c:name>
    <c:fmtId val="13"/>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1'!$B$3</c:f>
              <c:strCache>
                <c:ptCount val="1"/>
                <c:pt idx="0">
                  <c:v>Count of Batch  Pass</c:v>
                </c:pt>
              </c:strCache>
            </c:strRef>
          </c:tx>
          <c:spPr>
            <a:solidFill>
              <a:schemeClr val="accent6"/>
            </a:solidFill>
            <a:ln>
              <a:noFill/>
            </a:ln>
            <a:effectLst/>
          </c:spPr>
          <c:invertIfNegative val="0"/>
          <c:cat>
            <c:multiLvlStrRef>
              <c:f>'PIVOT TABLE 1'!$A$4:$A$30</c:f>
              <c:multiLvlStrCache>
                <c:ptCount val="13"/>
                <c:lvl>
                  <c:pt idx="0">
                    <c:v>Linacar</c:v>
                  </c:pt>
                  <c:pt idx="1">
                    <c:v>Linacar</c:v>
                  </c:pt>
                  <c:pt idx="2">
                    <c:v>Linacar</c:v>
                  </c:pt>
                  <c:pt idx="3">
                    <c:v>Linacar</c:v>
                  </c:pt>
                  <c:pt idx="4">
                    <c:v>Linacar</c:v>
                  </c:pt>
                  <c:pt idx="5">
                    <c:v>Linacar</c:v>
                  </c:pt>
                  <c:pt idx="6">
                    <c:v>Eclipse</c:v>
                  </c:pt>
                  <c:pt idx="7">
                    <c:v>Eclipse</c:v>
                  </c:pt>
                  <c:pt idx="8">
                    <c:v>Eclipse</c:v>
                  </c:pt>
                  <c:pt idx="9">
                    <c:v>Linacar</c:v>
                  </c:pt>
                  <c:pt idx="10">
                    <c:v>Linacar</c:v>
                  </c:pt>
                  <c:pt idx="11">
                    <c:v>Linacar</c:v>
                  </c:pt>
                  <c:pt idx="12">
                    <c:v>Linacar</c:v>
                  </c:pt>
                </c:lvl>
                <c:lvl>
                  <c:pt idx="0">
                    <c:v>D1</c:v>
                  </c:pt>
                  <c:pt idx="1">
                    <c:v>D2</c:v>
                  </c:pt>
                  <c:pt idx="2">
                    <c:v>D3</c:v>
                  </c:pt>
                  <c:pt idx="3">
                    <c:v>D4</c:v>
                  </c:pt>
                  <c:pt idx="4">
                    <c:v>D5</c:v>
                  </c:pt>
                  <c:pt idx="5">
                    <c:v>D6</c:v>
                  </c:pt>
                  <c:pt idx="6">
                    <c:v>G</c:v>
                  </c:pt>
                  <c:pt idx="7">
                    <c:v>H</c:v>
                  </c:pt>
                  <c:pt idx="8">
                    <c:v>J</c:v>
                  </c:pt>
                  <c:pt idx="9">
                    <c:v>M5</c:v>
                  </c:pt>
                  <c:pt idx="10">
                    <c:v>M6</c:v>
                  </c:pt>
                  <c:pt idx="11">
                    <c:v>M7</c:v>
                  </c:pt>
                  <c:pt idx="12">
                    <c:v>M8</c:v>
                  </c:pt>
                </c:lvl>
              </c:multiLvlStrCache>
            </c:multiLvlStrRef>
          </c:cat>
          <c:val>
            <c:numRef>
              <c:f>'PIVOT TABLE 1'!$B$4:$B$30</c:f>
              <c:numCache>
                <c:formatCode>General</c:formatCode>
                <c:ptCount val="13"/>
                <c:pt idx="0">
                  <c:v>9</c:v>
                </c:pt>
                <c:pt idx="1">
                  <c:v>11</c:v>
                </c:pt>
                <c:pt idx="2">
                  <c:v>11</c:v>
                </c:pt>
                <c:pt idx="3">
                  <c:v>11</c:v>
                </c:pt>
                <c:pt idx="4">
                  <c:v>9</c:v>
                </c:pt>
                <c:pt idx="5">
                  <c:v>11</c:v>
                </c:pt>
                <c:pt idx="6">
                  <c:v>26</c:v>
                </c:pt>
                <c:pt idx="7">
                  <c:v>25</c:v>
                </c:pt>
                <c:pt idx="8">
                  <c:v>29</c:v>
                </c:pt>
                <c:pt idx="9">
                  <c:v>18</c:v>
                </c:pt>
                <c:pt idx="10">
                  <c:v>15</c:v>
                </c:pt>
                <c:pt idx="11">
                  <c:v>18</c:v>
                </c:pt>
                <c:pt idx="12">
                  <c:v>18</c:v>
                </c:pt>
              </c:numCache>
            </c:numRef>
          </c:val>
          <c:extLst>
            <c:ext xmlns:c16="http://schemas.microsoft.com/office/drawing/2014/chart" uri="{C3380CC4-5D6E-409C-BE32-E72D297353CC}">
              <c16:uniqueId val="{00000000-BEE8-40E4-9582-56F79A8208BC}"/>
            </c:ext>
          </c:extLst>
        </c:ser>
        <c:ser>
          <c:idx val="1"/>
          <c:order val="1"/>
          <c:tx>
            <c:strRef>
              <c:f>'PIVOT TABLE 1'!$C$3</c:f>
              <c:strCache>
                <c:ptCount val="1"/>
                <c:pt idx="0">
                  <c:v>Count of Batch Fail</c:v>
                </c:pt>
              </c:strCache>
            </c:strRef>
          </c:tx>
          <c:spPr>
            <a:solidFill>
              <a:schemeClr val="accent5"/>
            </a:solidFill>
            <a:ln>
              <a:noFill/>
            </a:ln>
            <a:effectLst/>
          </c:spPr>
          <c:invertIfNegative val="0"/>
          <c:cat>
            <c:multiLvlStrRef>
              <c:f>'PIVOT TABLE 1'!$A$4:$A$30</c:f>
              <c:multiLvlStrCache>
                <c:ptCount val="13"/>
                <c:lvl>
                  <c:pt idx="0">
                    <c:v>Linacar</c:v>
                  </c:pt>
                  <c:pt idx="1">
                    <c:v>Linacar</c:v>
                  </c:pt>
                  <c:pt idx="2">
                    <c:v>Linacar</c:v>
                  </c:pt>
                  <c:pt idx="3">
                    <c:v>Linacar</c:v>
                  </c:pt>
                  <c:pt idx="4">
                    <c:v>Linacar</c:v>
                  </c:pt>
                  <c:pt idx="5">
                    <c:v>Linacar</c:v>
                  </c:pt>
                  <c:pt idx="6">
                    <c:v>Eclipse</c:v>
                  </c:pt>
                  <c:pt idx="7">
                    <c:v>Eclipse</c:v>
                  </c:pt>
                  <c:pt idx="8">
                    <c:v>Eclipse</c:v>
                  </c:pt>
                  <c:pt idx="9">
                    <c:v>Linacar</c:v>
                  </c:pt>
                  <c:pt idx="10">
                    <c:v>Linacar</c:v>
                  </c:pt>
                  <c:pt idx="11">
                    <c:v>Linacar</c:v>
                  </c:pt>
                  <c:pt idx="12">
                    <c:v>Linacar</c:v>
                  </c:pt>
                </c:lvl>
                <c:lvl>
                  <c:pt idx="0">
                    <c:v>D1</c:v>
                  </c:pt>
                  <c:pt idx="1">
                    <c:v>D2</c:v>
                  </c:pt>
                  <c:pt idx="2">
                    <c:v>D3</c:v>
                  </c:pt>
                  <c:pt idx="3">
                    <c:v>D4</c:v>
                  </c:pt>
                  <c:pt idx="4">
                    <c:v>D5</c:v>
                  </c:pt>
                  <c:pt idx="5">
                    <c:v>D6</c:v>
                  </c:pt>
                  <c:pt idx="6">
                    <c:v>G</c:v>
                  </c:pt>
                  <c:pt idx="7">
                    <c:v>H</c:v>
                  </c:pt>
                  <c:pt idx="8">
                    <c:v>J</c:v>
                  </c:pt>
                  <c:pt idx="9">
                    <c:v>M5</c:v>
                  </c:pt>
                  <c:pt idx="10">
                    <c:v>M6</c:v>
                  </c:pt>
                  <c:pt idx="11">
                    <c:v>M7</c:v>
                  </c:pt>
                  <c:pt idx="12">
                    <c:v>M8</c:v>
                  </c:pt>
                </c:lvl>
              </c:multiLvlStrCache>
            </c:multiLvlStrRef>
          </c:cat>
          <c:val>
            <c:numRef>
              <c:f>'PIVOT TABLE 1'!$C$4:$C$30</c:f>
              <c:numCache>
                <c:formatCode>General</c:formatCode>
                <c:ptCount val="13"/>
                <c:pt idx="0">
                  <c:v>9</c:v>
                </c:pt>
                <c:pt idx="1">
                  <c:v>11</c:v>
                </c:pt>
                <c:pt idx="2">
                  <c:v>11</c:v>
                </c:pt>
                <c:pt idx="3">
                  <c:v>11</c:v>
                </c:pt>
                <c:pt idx="4">
                  <c:v>9</c:v>
                </c:pt>
                <c:pt idx="5">
                  <c:v>11</c:v>
                </c:pt>
                <c:pt idx="6">
                  <c:v>26</c:v>
                </c:pt>
                <c:pt idx="7">
                  <c:v>25</c:v>
                </c:pt>
                <c:pt idx="8">
                  <c:v>29</c:v>
                </c:pt>
                <c:pt idx="9">
                  <c:v>18</c:v>
                </c:pt>
                <c:pt idx="10">
                  <c:v>15</c:v>
                </c:pt>
                <c:pt idx="11">
                  <c:v>18</c:v>
                </c:pt>
                <c:pt idx="12">
                  <c:v>18</c:v>
                </c:pt>
              </c:numCache>
            </c:numRef>
          </c:val>
          <c:extLst>
            <c:ext xmlns:c16="http://schemas.microsoft.com/office/drawing/2014/chart" uri="{C3380CC4-5D6E-409C-BE32-E72D297353CC}">
              <c16:uniqueId val="{00000001-BEE8-40E4-9582-56F79A8208BC}"/>
            </c:ext>
          </c:extLst>
        </c:ser>
        <c:dLbls>
          <c:showLegendKey val="0"/>
          <c:showVal val="0"/>
          <c:showCatName val="0"/>
          <c:showSerName val="0"/>
          <c:showPercent val="0"/>
          <c:showBubbleSize val="0"/>
        </c:dLbls>
        <c:gapWidth val="219"/>
        <c:overlap val="-27"/>
        <c:axId val="1169720111"/>
        <c:axId val="1169720591"/>
      </c:barChart>
      <c:catAx>
        <c:axId val="1169720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720591"/>
        <c:crosses val="autoZero"/>
        <c:auto val="1"/>
        <c:lblAlgn val="ctr"/>
        <c:lblOffset val="100"/>
        <c:noMultiLvlLbl val="0"/>
      </c:catAx>
      <c:valAx>
        <c:axId val="1169720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720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[8136 CS2 DataSet P_BATCH DATA_APARNA_SANTHOSH_8899699.xlsx]PIVOT TABLE 2!PivotTable6</c:name>
    <c:fmtId val="2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2"/>
            </a:solidFill>
          </a:ln>
          <a:effectLst>
            <a:glow rad="139700">
              <a:schemeClr val="accent2">
                <a:satMod val="175000"/>
                <a:alpha val="14000"/>
              </a:schemeClr>
            </a:glow>
          </a:effectLst>
        </c:spPr>
        <c:marker>
          <c:spPr>
            <a:solidFill>
              <a:schemeClr val="accent2">
                <a:lumMod val="60000"/>
                <a:lumOff val="40000"/>
              </a:schemeClr>
            </a:solidFill>
            <a:ln>
              <a:noFill/>
            </a:ln>
            <a:effectLst>
              <a:glow rad="63500">
                <a:schemeClr val="accent2">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a:solidFill>
              <a:schemeClr val="accent2"/>
            </a:solidFill>
          </a:ln>
          <a:effectLst>
            <a:glow rad="139700">
              <a:schemeClr val="accent2">
                <a:satMod val="175000"/>
                <a:alpha val="14000"/>
              </a:schemeClr>
            </a:glow>
          </a:effectLst>
        </c:spPr>
        <c:marker>
          <c:spPr>
            <a:solidFill>
              <a:schemeClr val="accent2">
                <a:lumMod val="60000"/>
                <a:lumOff val="40000"/>
              </a:schemeClr>
            </a:solidFill>
            <a:ln>
              <a:noFill/>
            </a:ln>
            <a:effectLst>
              <a:glow rad="63500">
                <a:schemeClr val="accent2">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a:solidFill>
              <a:schemeClr val="accent2"/>
            </a:solidFill>
          </a:ln>
          <a:effectLst>
            <a:glow rad="139700">
              <a:schemeClr val="accent2">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2225" cap="rnd">
            <a:solidFill>
              <a:schemeClr val="accent2"/>
            </a:solidFill>
          </a:ln>
          <a:effectLst>
            <a:glow rad="139700">
              <a:schemeClr val="accent2">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Mod val="60000"/>
                <a:lumOff val="40000"/>
              </a:schemeClr>
            </a:solidFill>
            <a:ln>
              <a:noFill/>
            </a:ln>
            <a:effectLst>
              <a:glow rad="63500">
                <a:schemeClr val="accent2">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2225" cap="rnd">
            <a:solidFill>
              <a:schemeClr val="accent2"/>
            </a:solidFill>
          </a:ln>
          <a:effectLst>
            <a:glow rad="139700">
              <a:schemeClr val="accent2">
                <a:satMod val="175000"/>
                <a:alpha val="14000"/>
              </a:schemeClr>
            </a:glow>
          </a:effectLst>
        </c:spPr>
        <c:marker>
          <c:symbol val="circle"/>
          <c:size val="4"/>
          <c:spPr>
            <a:solidFill>
              <a:schemeClr val="accent4">
                <a:lumMod val="60000"/>
                <a:lumMod val="60000"/>
                <a:lumOff val="40000"/>
              </a:schemeClr>
            </a:solidFill>
            <a:ln>
              <a:noFill/>
            </a:ln>
            <a:effectLst>
              <a:glow rad="63500">
                <a:schemeClr val="accent4">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95050618672666"/>
          <c:y val="0.10788477938680378"/>
          <c:w val="0.71604495866588103"/>
          <c:h val="0.65434395621682939"/>
        </c:manualLayout>
      </c:layout>
      <c:lineChart>
        <c:grouping val="standard"/>
        <c:varyColors val="0"/>
        <c:ser>
          <c:idx val="0"/>
          <c:order val="0"/>
          <c:tx>
            <c:strRef>
              <c:f>'PIVOT TABLE 2'!$C$7:$C$8</c:f>
              <c:strCache>
                <c:ptCount val="1"/>
                <c:pt idx="0">
                  <c:v>1</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multiLvlStrRef>
              <c:f>'PIVOT TABLE 2'!$B$9:$B$35</c:f>
              <c:multiLvlStrCache>
                <c:ptCount val="13"/>
                <c:lvl>
                  <c:pt idx="0">
                    <c:v>Linacar</c:v>
                  </c:pt>
                  <c:pt idx="1">
                    <c:v>Linacar</c:v>
                  </c:pt>
                  <c:pt idx="2">
                    <c:v>Linacar</c:v>
                  </c:pt>
                  <c:pt idx="3">
                    <c:v>Linacar</c:v>
                  </c:pt>
                  <c:pt idx="4">
                    <c:v>Linacar</c:v>
                  </c:pt>
                  <c:pt idx="5">
                    <c:v>Linacar</c:v>
                  </c:pt>
                  <c:pt idx="6">
                    <c:v>Eclipse</c:v>
                  </c:pt>
                  <c:pt idx="7">
                    <c:v>Eclipse</c:v>
                  </c:pt>
                  <c:pt idx="8">
                    <c:v>Eclipse</c:v>
                  </c:pt>
                  <c:pt idx="9">
                    <c:v>Linacar</c:v>
                  </c:pt>
                  <c:pt idx="10">
                    <c:v>Linacar</c:v>
                  </c:pt>
                  <c:pt idx="11">
                    <c:v>Linacar</c:v>
                  </c:pt>
                  <c:pt idx="12">
                    <c:v>Linacar</c:v>
                  </c:pt>
                </c:lvl>
                <c:lvl>
                  <c:pt idx="0">
                    <c:v>D1</c:v>
                  </c:pt>
                  <c:pt idx="1">
                    <c:v>D2</c:v>
                  </c:pt>
                  <c:pt idx="2">
                    <c:v>D3</c:v>
                  </c:pt>
                  <c:pt idx="3">
                    <c:v>D4</c:v>
                  </c:pt>
                  <c:pt idx="4">
                    <c:v>D5</c:v>
                  </c:pt>
                  <c:pt idx="5">
                    <c:v>D6</c:v>
                  </c:pt>
                  <c:pt idx="6">
                    <c:v>G</c:v>
                  </c:pt>
                  <c:pt idx="7">
                    <c:v>H</c:v>
                  </c:pt>
                  <c:pt idx="8">
                    <c:v>J</c:v>
                  </c:pt>
                  <c:pt idx="9">
                    <c:v>M5</c:v>
                  </c:pt>
                  <c:pt idx="10">
                    <c:v>M6</c:v>
                  </c:pt>
                  <c:pt idx="11">
                    <c:v>M7</c:v>
                  </c:pt>
                  <c:pt idx="12">
                    <c:v>M8</c:v>
                  </c:pt>
                </c:lvl>
              </c:multiLvlStrCache>
            </c:multiLvlStrRef>
          </c:cat>
          <c:val>
            <c:numRef>
              <c:f>'PIVOT TABLE 2'!$C$9:$C$35</c:f>
              <c:numCache>
                <c:formatCode>"$"#,##0.0</c:formatCode>
                <c:ptCount val="13"/>
                <c:pt idx="0">
                  <c:v>511.99999999999989</c:v>
                </c:pt>
                <c:pt idx="1">
                  <c:v>1203.1999999999998</c:v>
                </c:pt>
                <c:pt idx="2">
                  <c:v>1302.3999999999996</c:v>
                </c:pt>
                <c:pt idx="3">
                  <c:v>1238.3999999999996</c:v>
                </c:pt>
                <c:pt idx="4">
                  <c:v>1193.5999999999999</c:v>
                </c:pt>
                <c:pt idx="5">
                  <c:v>1279.9999999999995</c:v>
                </c:pt>
                <c:pt idx="6">
                  <c:v>4370</c:v>
                </c:pt>
                <c:pt idx="7">
                  <c:v>4408</c:v>
                </c:pt>
                <c:pt idx="8">
                  <c:v>6479</c:v>
                </c:pt>
                <c:pt idx="9">
                  <c:v>4445.7</c:v>
                </c:pt>
                <c:pt idx="10">
                  <c:v>4730.3999999999996</c:v>
                </c:pt>
                <c:pt idx="11">
                  <c:v>4555.2</c:v>
                </c:pt>
                <c:pt idx="12">
                  <c:v>4708.5</c:v>
                </c:pt>
              </c:numCache>
            </c:numRef>
          </c:val>
          <c:smooth val="0"/>
          <c:extLst>
            <c:ext xmlns:c16="http://schemas.microsoft.com/office/drawing/2014/chart" uri="{C3380CC4-5D6E-409C-BE32-E72D297353CC}">
              <c16:uniqueId val="{00000000-0B0A-4AD0-BD91-52AD81FCF033}"/>
            </c:ext>
          </c:extLst>
        </c:ser>
        <c:ser>
          <c:idx val="1"/>
          <c:order val="1"/>
          <c:tx>
            <c:strRef>
              <c:f>'PIVOT TABLE 2'!$D$7:$D$8</c:f>
              <c:strCache>
                <c:ptCount val="1"/>
                <c:pt idx="0">
                  <c:v>2</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multiLvlStrRef>
              <c:f>'PIVOT TABLE 2'!$B$9:$B$35</c:f>
              <c:multiLvlStrCache>
                <c:ptCount val="13"/>
                <c:lvl>
                  <c:pt idx="0">
                    <c:v>Linacar</c:v>
                  </c:pt>
                  <c:pt idx="1">
                    <c:v>Linacar</c:v>
                  </c:pt>
                  <c:pt idx="2">
                    <c:v>Linacar</c:v>
                  </c:pt>
                  <c:pt idx="3">
                    <c:v>Linacar</c:v>
                  </c:pt>
                  <c:pt idx="4">
                    <c:v>Linacar</c:v>
                  </c:pt>
                  <c:pt idx="5">
                    <c:v>Linacar</c:v>
                  </c:pt>
                  <c:pt idx="6">
                    <c:v>Eclipse</c:v>
                  </c:pt>
                  <c:pt idx="7">
                    <c:v>Eclipse</c:v>
                  </c:pt>
                  <c:pt idx="8">
                    <c:v>Eclipse</c:v>
                  </c:pt>
                  <c:pt idx="9">
                    <c:v>Linacar</c:v>
                  </c:pt>
                  <c:pt idx="10">
                    <c:v>Linacar</c:v>
                  </c:pt>
                  <c:pt idx="11">
                    <c:v>Linacar</c:v>
                  </c:pt>
                  <c:pt idx="12">
                    <c:v>Linacar</c:v>
                  </c:pt>
                </c:lvl>
                <c:lvl>
                  <c:pt idx="0">
                    <c:v>D1</c:v>
                  </c:pt>
                  <c:pt idx="1">
                    <c:v>D2</c:v>
                  </c:pt>
                  <c:pt idx="2">
                    <c:v>D3</c:v>
                  </c:pt>
                  <c:pt idx="3">
                    <c:v>D4</c:v>
                  </c:pt>
                  <c:pt idx="4">
                    <c:v>D5</c:v>
                  </c:pt>
                  <c:pt idx="5">
                    <c:v>D6</c:v>
                  </c:pt>
                  <c:pt idx="6">
                    <c:v>G</c:v>
                  </c:pt>
                  <c:pt idx="7">
                    <c:v>H</c:v>
                  </c:pt>
                  <c:pt idx="8">
                    <c:v>J</c:v>
                  </c:pt>
                  <c:pt idx="9">
                    <c:v>M5</c:v>
                  </c:pt>
                  <c:pt idx="10">
                    <c:v>M6</c:v>
                  </c:pt>
                  <c:pt idx="11">
                    <c:v>M7</c:v>
                  </c:pt>
                  <c:pt idx="12">
                    <c:v>M8</c:v>
                  </c:pt>
                </c:lvl>
              </c:multiLvlStrCache>
            </c:multiLvlStrRef>
          </c:cat>
          <c:val>
            <c:numRef>
              <c:f>'PIVOT TABLE 2'!$D$9:$D$35</c:f>
              <c:numCache>
                <c:formatCode>"$"#,##0.0</c:formatCode>
                <c:ptCount val="13"/>
                <c:pt idx="0">
                  <c:v>735.99999999999977</c:v>
                </c:pt>
                <c:pt idx="1">
                  <c:v>707.19999999999982</c:v>
                </c:pt>
                <c:pt idx="2">
                  <c:v>751.99999999999977</c:v>
                </c:pt>
                <c:pt idx="3">
                  <c:v>739.19999999999982</c:v>
                </c:pt>
                <c:pt idx="4">
                  <c:v>454.39999999999992</c:v>
                </c:pt>
                <c:pt idx="5">
                  <c:v>796.79999999999984</c:v>
                </c:pt>
                <c:pt idx="6">
                  <c:v>7239</c:v>
                </c:pt>
                <c:pt idx="7">
                  <c:v>6916</c:v>
                </c:pt>
                <c:pt idx="8">
                  <c:v>10849</c:v>
                </c:pt>
                <c:pt idx="9">
                  <c:v>9986.3999999999978</c:v>
                </c:pt>
                <c:pt idx="10">
                  <c:v>7489.8</c:v>
                </c:pt>
                <c:pt idx="11">
                  <c:v>10052.1</c:v>
                </c:pt>
                <c:pt idx="12">
                  <c:v>10161.599999999999</c:v>
                </c:pt>
              </c:numCache>
            </c:numRef>
          </c:val>
          <c:smooth val="0"/>
          <c:extLst>
            <c:ext xmlns:c16="http://schemas.microsoft.com/office/drawing/2014/chart" uri="{C3380CC4-5D6E-409C-BE32-E72D297353CC}">
              <c16:uniqueId val="{0000000B-0B0A-4AD0-BD91-52AD81FCF033}"/>
            </c:ext>
          </c:extLst>
        </c:ser>
        <c:ser>
          <c:idx val="2"/>
          <c:order val="2"/>
          <c:tx>
            <c:strRef>
              <c:f>'PIVOT TABLE 2'!$E$7:$E$8</c:f>
              <c:strCache>
                <c:ptCount val="1"/>
                <c:pt idx="0">
                  <c:v>3</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multiLvlStrRef>
              <c:f>'PIVOT TABLE 2'!$B$9:$B$35</c:f>
              <c:multiLvlStrCache>
                <c:ptCount val="13"/>
                <c:lvl>
                  <c:pt idx="0">
                    <c:v>Linacar</c:v>
                  </c:pt>
                  <c:pt idx="1">
                    <c:v>Linacar</c:v>
                  </c:pt>
                  <c:pt idx="2">
                    <c:v>Linacar</c:v>
                  </c:pt>
                  <c:pt idx="3">
                    <c:v>Linacar</c:v>
                  </c:pt>
                  <c:pt idx="4">
                    <c:v>Linacar</c:v>
                  </c:pt>
                  <c:pt idx="5">
                    <c:v>Linacar</c:v>
                  </c:pt>
                  <c:pt idx="6">
                    <c:v>Eclipse</c:v>
                  </c:pt>
                  <c:pt idx="7">
                    <c:v>Eclipse</c:v>
                  </c:pt>
                  <c:pt idx="8">
                    <c:v>Eclipse</c:v>
                  </c:pt>
                  <c:pt idx="9">
                    <c:v>Linacar</c:v>
                  </c:pt>
                  <c:pt idx="10">
                    <c:v>Linacar</c:v>
                  </c:pt>
                  <c:pt idx="11">
                    <c:v>Linacar</c:v>
                  </c:pt>
                  <c:pt idx="12">
                    <c:v>Linacar</c:v>
                  </c:pt>
                </c:lvl>
                <c:lvl>
                  <c:pt idx="0">
                    <c:v>D1</c:v>
                  </c:pt>
                  <c:pt idx="1">
                    <c:v>D2</c:v>
                  </c:pt>
                  <c:pt idx="2">
                    <c:v>D3</c:v>
                  </c:pt>
                  <c:pt idx="3">
                    <c:v>D4</c:v>
                  </c:pt>
                  <c:pt idx="4">
                    <c:v>D5</c:v>
                  </c:pt>
                  <c:pt idx="5">
                    <c:v>D6</c:v>
                  </c:pt>
                  <c:pt idx="6">
                    <c:v>G</c:v>
                  </c:pt>
                  <c:pt idx="7">
                    <c:v>H</c:v>
                  </c:pt>
                  <c:pt idx="8">
                    <c:v>J</c:v>
                  </c:pt>
                  <c:pt idx="9">
                    <c:v>M5</c:v>
                  </c:pt>
                  <c:pt idx="10">
                    <c:v>M6</c:v>
                  </c:pt>
                  <c:pt idx="11">
                    <c:v>M7</c:v>
                  </c:pt>
                  <c:pt idx="12">
                    <c:v>M8</c:v>
                  </c:pt>
                </c:lvl>
              </c:multiLvlStrCache>
            </c:multiLvlStrRef>
          </c:cat>
          <c:val>
            <c:numRef>
              <c:f>'PIVOT TABLE 2'!$E$9:$E$35</c:f>
              <c:numCache>
                <c:formatCode>"$"#,##0.0</c:formatCode>
                <c:ptCount val="13"/>
                <c:pt idx="0">
                  <c:v>771.19999999999982</c:v>
                </c:pt>
                <c:pt idx="1">
                  <c:v>1315.1999999999998</c:v>
                </c:pt>
                <c:pt idx="2">
                  <c:v>1292.7999999999997</c:v>
                </c:pt>
                <c:pt idx="3">
                  <c:v>1363.1999999999998</c:v>
                </c:pt>
                <c:pt idx="4">
                  <c:v>1347.1999999999998</c:v>
                </c:pt>
                <c:pt idx="5">
                  <c:v>1302.3999999999996</c:v>
                </c:pt>
                <c:pt idx="6">
                  <c:v>7600</c:v>
                </c:pt>
                <c:pt idx="7">
                  <c:v>7885</c:v>
                </c:pt>
                <c:pt idx="8">
                  <c:v>7980</c:v>
                </c:pt>
                <c:pt idx="9">
                  <c:v>8606.7000000000007</c:v>
                </c:pt>
                <c:pt idx="10">
                  <c:v>5343.5999999999995</c:v>
                </c:pt>
                <c:pt idx="11">
                  <c:v>8825.6999999999989</c:v>
                </c:pt>
                <c:pt idx="12">
                  <c:v>8935.2000000000007</c:v>
                </c:pt>
              </c:numCache>
            </c:numRef>
          </c:val>
          <c:smooth val="0"/>
          <c:extLst>
            <c:ext xmlns:c16="http://schemas.microsoft.com/office/drawing/2014/chart" uri="{C3380CC4-5D6E-409C-BE32-E72D297353CC}">
              <c16:uniqueId val="{0000000C-0B0A-4AD0-BD91-52AD81FCF033}"/>
            </c:ext>
          </c:extLst>
        </c:ser>
        <c:ser>
          <c:idx val="3"/>
          <c:order val="3"/>
          <c:tx>
            <c:strRef>
              <c:f>'PIVOT TABLE 2'!$F$7:$F$8</c:f>
              <c:strCache>
                <c:ptCount val="1"/>
                <c:pt idx="0">
                  <c:v>4</c:v>
                </c:pt>
              </c:strCache>
            </c:strRef>
          </c:tx>
          <c:spPr>
            <a:ln w="22225" cap="rnd">
              <a:solidFill>
                <a:schemeClr val="accent2">
                  <a:lumMod val="60000"/>
                </a:schemeClr>
              </a:solidFill>
            </a:ln>
            <a:effectLst>
              <a:glow rad="139700">
                <a:schemeClr val="accent2">
                  <a:lumMod val="60000"/>
                  <a:satMod val="175000"/>
                  <a:alpha val="14000"/>
                </a:schemeClr>
              </a:glow>
            </a:effectLst>
          </c:spPr>
          <c:marker>
            <c:symbol val="circle"/>
            <c:size val="4"/>
            <c:spPr>
              <a:solidFill>
                <a:schemeClr val="accent2">
                  <a:lumMod val="60000"/>
                  <a:lumMod val="60000"/>
                  <a:lumOff val="40000"/>
                </a:schemeClr>
              </a:solidFill>
              <a:ln>
                <a:noFill/>
              </a:ln>
              <a:effectLst>
                <a:glow rad="63500">
                  <a:schemeClr val="accent2">
                    <a:lumMod val="60000"/>
                    <a:satMod val="175000"/>
                    <a:alpha val="25000"/>
                  </a:schemeClr>
                </a:glow>
              </a:effectLst>
            </c:spPr>
          </c:marker>
          <c:cat>
            <c:multiLvlStrRef>
              <c:f>'PIVOT TABLE 2'!$B$9:$B$35</c:f>
              <c:multiLvlStrCache>
                <c:ptCount val="13"/>
                <c:lvl>
                  <c:pt idx="0">
                    <c:v>Linacar</c:v>
                  </c:pt>
                  <c:pt idx="1">
                    <c:v>Linacar</c:v>
                  </c:pt>
                  <c:pt idx="2">
                    <c:v>Linacar</c:v>
                  </c:pt>
                  <c:pt idx="3">
                    <c:v>Linacar</c:v>
                  </c:pt>
                  <c:pt idx="4">
                    <c:v>Linacar</c:v>
                  </c:pt>
                  <c:pt idx="5">
                    <c:v>Linacar</c:v>
                  </c:pt>
                  <c:pt idx="6">
                    <c:v>Eclipse</c:v>
                  </c:pt>
                  <c:pt idx="7">
                    <c:v>Eclipse</c:v>
                  </c:pt>
                  <c:pt idx="8">
                    <c:v>Eclipse</c:v>
                  </c:pt>
                  <c:pt idx="9">
                    <c:v>Linacar</c:v>
                  </c:pt>
                  <c:pt idx="10">
                    <c:v>Linacar</c:v>
                  </c:pt>
                  <c:pt idx="11">
                    <c:v>Linacar</c:v>
                  </c:pt>
                  <c:pt idx="12">
                    <c:v>Linacar</c:v>
                  </c:pt>
                </c:lvl>
                <c:lvl>
                  <c:pt idx="0">
                    <c:v>D1</c:v>
                  </c:pt>
                  <c:pt idx="1">
                    <c:v>D2</c:v>
                  </c:pt>
                  <c:pt idx="2">
                    <c:v>D3</c:v>
                  </c:pt>
                  <c:pt idx="3">
                    <c:v>D4</c:v>
                  </c:pt>
                  <c:pt idx="4">
                    <c:v>D5</c:v>
                  </c:pt>
                  <c:pt idx="5">
                    <c:v>D6</c:v>
                  </c:pt>
                  <c:pt idx="6">
                    <c:v>G</c:v>
                  </c:pt>
                  <c:pt idx="7">
                    <c:v>H</c:v>
                  </c:pt>
                  <c:pt idx="8">
                    <c:v>J</c:v>
                  </c:pt>
                  <c:pt idx="9">
                    <c:v>M5</c:v>
                  </c:pt>
                  <c:pt idx="10">
                    <c:v>M6</c:v>
                  </c:pt>
                  <c:pt idx="11">
                    <c:v>M7</c:v>
                  </c:pt>
                  <c:pt idx="12">
                    <c:v>M8</c:v>
                  </c:pt>
                </c:lvl>
              </c:multiLvlStrCache>
            </c:multiLvlStrRef>
          </c:cat>
          <c:val>
            <c:numRef>
              <c:f>'PIVOT TABLE 2'!$F$9:$F$35</c:f>
              <c:numCache>
                <c:formatCode>"$"#,##0.0</c:formatCode>
                <c:ptCount val="13"/>
                <c:pt idx="0">
                  <c:v>1513.5999999999995</c:v>
                </c:pt>
                <c:pt idx="1">
                  <c:v>1433.5999999999997</c:v>
                </c:pt>
                <c:pt idx="2">
                  <c:v>1471.9999999999995</c:v>
                </c:pt>
                <c:pt idx="3">
                  <c:v>1481.5999999999995</c:v>
                </c:pt>
                <c:pt idx="4">
                  <c:v>1148.7999999999997</c:v>
                </c:pt>
                <c:pt idx="5">
                  <c:v>1510.3999999999996</c:v>
                </c:pt>
                <c:pt idx="6">
                  <c:v>7961</c:v>
                </c:pt>
                <c:pt idx="7">
                  <c:v>8018</c:v>
                </c:pt>
                <c:pt idx="8">
                  <c:v>8379</c:v>
                </c:pt>
                <c:pt idx="9">
                  <c:v>7818.2999999999993</c:v>
                </c:pt>
                <c:pt idx="10">
                  <c:v>5037</c:v>
                </c:pt>
                <c:pt idx="11">
                  <c:v>7862.0999999999995</c:v>
                </c:pt>
                <c:pt idx="12">
                  <c:v>8234.4</c:v>
                </c:pt>
              </c:numCache>
            </c:numRef>
          </c:val>
          <c:smooth val="0"/>
          <c:extLst>
            <c:ext xmlns:c16="http://schemas.microsoft.com/office/drawing/2014/chart" uri="{C3380CC4-5D6E-409C-BE32-E72D297353CC}">
              <c16:uniqueId val="{0000000D-0B0A-4AD0-BD91-52AD81FCF033}"/>
            </c:ext>
          </c:extLst>
        </c:ser>
        <c:ser>
          <c:idx val="4"/>
          <c:order val="4"/>
          <c:tx>
            <c:strRef>
              <c:f>'PIVOT TABLE 2'!$G$7:$G$8</c:f>
              <c:strCache>
                <c:ptCount val="1"/>
                <c:pt idx="0">
                  <c:v>5</c:v>
                </c:pt>
              </c:strCache>
            </c:strRef>
          </c:tx>
          <c:spPr>
            <a:ln w="22225" cap="rnd">
              <a:solidFill>
                <a:schemeClr val="accent4">
                  <a:lumMod val="60000"/>
                </a:schemeClr>
              </a:solidFill>
            </a:ln>
            <a:effectLst>
              <a:glow rad="139700">
                <a:schemeClr val="accent4">
                  <a:lumMod val="60000"/>
                  <a:satMod val="175000"/>
                  <a:alpha val="14000"/>
                </a:schemeClr>
              </a:glow>
            </a:effectLst>
          </c:spPr>
          <c:marker>
            <c:symbol val="circle"/>
            <c:size val="4"/>
            <c:spPr>
              <a:solidFill>
                <a:schemeClr val="accent4">
                  <a:lumMod val="60000"/>
                  <a:lumMod val="60000"/>
                  <a:lumOff val="40000"/>
                </a:schemeClr>
              </a:solidFill>
              <a:ln>
                <a:noFill/>
              </a:ln>
              <a:effectLst>
                <a:glow rad="63500">
                  <a:schemeClr val="accent4">
                    <a:lumMod val="60000"/>
                    <a:satMod val="175000"/>
                    <a:alpha val="25000"/>
                  </a:schemeClr>
                </a:glow>
              </a:effectLst>
            </c:spPr>
          </c:marker>
          <c:cat>
            <c:multiLvlStrRef>
              <c:f>'PIVOT TABLE 2'!$B$9:$B$35</c:f>
              <c:multiLvlStrCache>
                <c:ptCount val="13"/>
                <c:lvl>
                  <c:pt idx="0">
                    <c:v>Linacar</c:v>
                  </c:pt>
                  <c:pt idx="1">
                    <c:v>Linacar</c:v>
                  </c:pt>
                  <c:pt idx="2">
                    <c:v>Linacar</c:v>
                  </c:pt>
                  <c:pt idx="3">
                    <c:v>Linacar</c:v>
                  </c:pt>
                  <c:pt idx="4">
                    <c:v>Linacar</c:v>
                  </c:pt>
                  <c:pt idx="5">
                    <c:v>Linacar</c:v>
                  </c:pt>
                  <c:pt idx="6">
                    <c:v>Eclipse</c:v>
                  </c:pt>
                  <c:pt idx="7">
                    <c:v>Eclipse</c:v>
                  </c:pt>
                  <c:pt idx="8">
                    <c:v>Eclipse</c:v>
                  </c:pt>
                  <c:pt idx="9">
                    <c:v>Linacar</c:v>
                  </c:pt>
                  <c:pt idx="10">
                    <c:v>Linacar</c:v>
                  </c:pt>
                  <c:pt idx="11">
                    <c:v>Linacar</c:v>
                  </c:pt>
                  <c:pt idx="12">
                    <c:v>Linacar</c:v>
                  </c:pt>
                </c:lvl>
                <c:lvl>
                  <c:pt idx="0">
                    <c:v>D1</c:v>
                  </c:pt>
                  <c:pt idx="1">
                    <c:v>D2</c:v>
                  </c:pt>
                  <c:pt idx="2">
                    <c:v>D3</c:v>
                  </c:pt>
                  <c:pt idx="3">
                    <c:v>D4</c:v>
                  </c:pt>
                  <c:pt idx="4">
                    <c:v>D5</c:v>
                  </c:pt>
                  <c:pt idx="5">
                    <c:v>D6</c:v>
                  </c:pt>
                  <c:pt idx="6">
                    <c:v>G</c:v>
                  </c:pt>
                  <c:pt idx="7">
                    <c:v>H</c:v>
                  </c:pt>
                  <c:pt idx="8">
                    <c:v>J</c:v>
                  </c:pt>
                  <c:pt idx="9">
                    <c:v>M5</c:v>
                  </c:pt>
                  <c:pt idx="10">
                    <c:v>M6</c:v>
                  </c:pt>
                  <c:pt idx="11">
                    <c:v>M7</c:v>
                  </c:pt>
                  <c:pt idx="12">
                    <c:v>M8</c:v>
                  </c:pt>
                </c:lvl>
              </c:multiLvlStrCache>
            </c:multiLvlStrRef>
          </c:cat>
          <c:val>
            <c:numRef>
              <c:f>'PIVOT TABLE 2'!$G$9:$G$35</c:f>
              <c:numCache>
                <c:formatCode>"$"#,##0.0</c:formatCode>
                <c:ptCount val="13"/>
                <c:pt idx="0">
                  <c:v>566.39999999999986</c:v>
                </c:pt>
                <c:pt idx="1">
                  <c:v>515.19999999999993</c:v>
                </c:pt>
                <c:pt idx="2">
                  <c:v>572.79999999999984</c:v>
                </c:pt>
                <c:pt idx="3">
                  <c:v>559.99999999999989</c:v>
                </c:pt>
                <c:pt idx="4">
                  <c:v>582.39999999999986</c:v>
                </c:pt>
                <c:pt idx="5">
                  <c:v>511.99999999999989</c:v>
                </c:pt>
                <c:pt idx="6">
                  <c:v>4351</c:v>
                </c:pt>
                <c:pt idx="7">
                  <c:v>3496</c:v>
                </c:pt>
                <c:pt idx="8">
                  <c:v>4275</c:v>
                </c:pt>
                <c:pt idx="9">
                  <c:v>4226.7</c:v>
                </c:pt>
                <c:pt idx="10">
                  <c:v>4358.1000000000004</c:v>
                </c:pt>
                <c:pt idx="11">
                  <c:v>4182.8999999999996</c:v>
                </c:pt>
                <c:pt idx="12">
                  <c:v>4314.3</c:v>
                </c:pt>
              </c:numCache>
            </c:numRef>
          </c:val>
          <c:smooth val="0"/>
          <c:extLst>
            <c:ext xmlns:c16="http://schemas.microsoft.com/office/drawing/2014/chart" uri="{C3380CC4-5D6E-409C-BE32-E72D297353CC}">
              <c16:uniqueId val="{0000000E-0B0A-4AD0-BD91-52AD81FCF033}"/>
            </c:ext>
          </c:extLst>
        </c:ser>
        <c:dLbls>
          <c:showLegendKey val="0"/>
          <c:showVal val="0"/>
          <c:showCatName val="0"/>
          <c:showSerName val="0"/>
          <c:showPercent val="0"/>
          <c:showBubbleSize val="0"/>
        </c:dLbls>
        <c:marker val="1"/>
        <c:smooth val="0"/>
        <c:axId val="1248317103"/>
        <c:axId val="1252202415"/>
      </c:lineChart>
      <c:catAx>
        <c:axId val="124831710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52202415"/>
        <c:crosses val="autoZero"/>
        <c:auto val="1"/>
        <c:lblAlgn val="ctr"/>
        <c:lblOffset val="100"/>
        <c:noMultiLvlLbl val="0"/>
      </c:catAx>
      <c:valAx>
        <c:axId val="125220241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48317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[8136 CS2 DataSet P_BATCH DATA_APARNA_SANTHOSH_8899699.xlsx]PIVOT TABLE 3!PivotTable7</c:name>
    <c:fmtId val="15"/>
  </c:pivotSource>
  <c:chart>
    <c:autoTitleDeleted val="0"/>
    <c:pivotFmts>
      <c:pivotFmt>
        <c:idx val="0"/>
        <c:spPr>
          <a:gradFill>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 3'!$C$7</c:f>
              <c:strCache>
                <c:ptCount val="1"/>
                <c:pt idx="0">
                  <c:v>Count of Batch  Pass</c:v>
                </c:pt>
              </c:strCache>
            </c:strRef>
          </c:tx>
          <c:spPr>
            <a:gradFill>
              <a:gsLst>
                <a:gs pos="100000">
                  <a:schemeClr val="accent1">
                    <a:alpha val="0"/>
                  </a:schemeClr>
                </a:gs>
                <a:gs pos="50000">
                  <a:schemeClr val="accent1"/>
                </a:gs>
              </a:gsLst>
              <a:lin ang="5400000" scaled="0"/>
            </a:gradFill>
            <a:ln>
              <a:noFill/>
            </a:ln>
            <a:effectLst/>
            <a:sp3d/>
          </c:spPr>
          <c:invertIfNegative val="0"/>
          <c:cat>
            <c:multiLvlStrRef>
              <c:f>'PIVOT TABLE 3'!$B$8:$B$28</c:f>
              <c:multiLvlStrCache>
                <c:ptCount val="6"/>
                <c:lvl>
                  <c:pt idx="0">
                    <c:v>1</c:v>
                  </c:pt>
                  <c:pt idx="1">
                    <c:v>1</c:v>
                  </c:pt>
                  <c:pt idx="2">
                    <c:v>1</c:v>
                  </c:pt>
                  <c:pt idx="3">
                    <c:v>1</c:v>
                  </c:pt>
                  <c:pt idx="4">
                    <c:v>1</c:v>
                  </c:pt>
                  <c:pt idx="5">
                    <c:v>1</c:v>
                  </c:pt>
                </c:lvl>
                <c:lvl>
                  <c:pt idx="0">
                    <c:v>Eclipse</c:v>
                  </c:pt>
                  <c:pt idx="1">
                    <c:v>Eclipse</c:v>
                  </c:pt>
                  <c:pt idx="2">
                    <c:v>Eclipse</c:v>
                  </c:pt>
                  <c:pt idx="3">
                    <c:v>Eclipse</c:v>
                  </c:pt>
                  <c:pt idx="4">
                    <c:v>Eclipse</c:v>
                  </c:pt>
                  <c:pt idx="5">
                    <c:v>Eclipse</c:v>
                  </c:pt>
                </c:lvl>
                <c:lvl>
                  <c:pt idx="0">
                    <c:v>G</c:v>
                  </c:pt>
                  <c:pt idx="1">
                    <c:v>H</c:v>
                  </c:pt>
                  <c:pt idx="2">
                    <c:v>J</c:v>
                  </c:pt>
                  <c:pt idx="3">
                    <c:v>G</c:v>
                  </c:pt>
                  <c:pt idx="4">
                    <c:v>H</c:v>
                  </c:pt>
                  <c:pt idx="5">
                    <c:v>J</c:v>
                  </c:pt>
                </c:lvl>
                <c:lvl>
                  <c:pt idx="0">
                    <c:v>1</c:v>
                  </c:pt>
                  <c:pt idx="3">
                    <c:v>2</c:v>
                  </c:pt>
                </c:lvl>
              </c:multiLvlStrCache>
            </c:multiLvlStrRef>
          </c:cat>
          <c:val>
            <c:numRef>
              <c:f>'PIVOT TABLE 3'!$C$8:$C$28</c:f>
              <c:numCache>
                <c:formatCode>General</c:formatCode>
                <c:ptCount val="6"/>
                <c:pt idx="0">
                  <c:v>3</c:v>
                </c:pt>
                <c:pt idx="1">
                  <c:v>4</c:v>
                </c:pt>
                <c:pt idx="2">
                  <c:v>4</c:v>
                </c:pt>
                <c:pt idx="3">
                  <c:v>4</c:v>
                </c:pt>
                <c:pt idx="4">
                  <c:v>3</c:v>
                </c:pt>
                <c:pt idx="5">
                  <c:v>4</c:v>
                </c:pt>
              </c:numCache>
            </c:numRef>
          </c:val>
          <c:extLst>
            <c:ext xmlns:c16="http://schemas.microsoft.com/office/drawing/2014/chart" uri="{C3380CC4-5D6E-409C-BE32-E72D297353CC}">
              <c16:uniqueId val="{00000000-721C-45B2-AC0A-82B517DA2631}"/>
            </c:ext>
          </c:extLst>
        </c:ser>
        <c:ser>
          <c:idx val="1"/>
          <c:order val="1"/>
          <c:tx>
            <c:strRef>
              <c:f>'PIVOT TABLE 3'!$D$7</c:f>
              <c:strCache>
                <c:ptCount val="1"/>
                <c:pt idx="0">
                  <c:v>Count of Batch Fail</c:v>
                </c:pt>
              </c:strCache>
            </c:strRef>
          </c:tx>
          <c:spPr>
            <a:gradFill>
              <a:gsLst>
                <a:gs pos="100000">
                  <a:schemeClr val="accent2">
                    <a:alpha val="0"/>
                  </a:schemeClr>
                </a:gs>
                <a:gs pos="50000">
                  <a:schemeClr val="accent2"/>
                </a:gs>
              </a:gsLst>
              <a:lin ang="5400000" scaled="0"/>
            </a:gradFill>
            <a:ln>
              <a:noFill/>
            </a:ln>
            <a:effectLst/>
            <a:sp3d/>
          </c:spPr>
          <c:invertIfNegative val="0"/>
          <c:cat>
            <c:multiLvlStrRef>
              <c:f>'PIVOT TABLE 3'!$B$8:$B$28</c:f>
              <c:multiLvlStrCache>
                <c:ptCount val="6"/>
                <c:lvl>
                  <c:pt idx="0">
                    <c:v>1</c:v>
                  </c:pt>
                  <c:pt idx="1">
                    <c:v>1</c:v>
                  </c:pt>
                  <c:pt idx="2">
                    <c:v>1</c:v>
                  </c:pt>
                  <c:pt idx="3">
                    <c:v>1</c:v>
                  </c:pt>
                  <c:pt idx="4">
                    <c:v>1</c:v>
                  </c:pt>
                  <c:pt idx="5">
                    <c:v>1</c:v>
                  </c:pt>
                </c:lvl>
                <c:lvl>
                  <c:pt idx="0">
                    <c:v>Eclipse</c:v>
                  </c:pt>
                  <c:pt idx="1">
                    <c:v>Eclipse</c:v>
                  </c:pt>
                  <c:pt idx="2">
                    <c:v>Eclipse</c:v>
                  </c:pt>
                  <c:pt idx="3">
                    <c:v>Eclipse</c:v>
                  </c:pt>
                  <c:pt idx="4">
                    <c:v>Eclipse</c:v>
                  </c:pt>
                  <c:pt idx="5">
                    <c:v>Eclipse</c:v>
                  </c:pt>
                </c:lvl>
                <c:lvl>
                  <c:pt idx="0">
                    <c:v>G</c:v>
                  </c:pt>
                  <c:pt idx="1">
                    <c:v>H</c:v>
                  </c:pt>
                  <c:pt idx="2">
                    <c:v>J</c:v>
                  </c:pt>
                  <c:pt idx="3">
                    <c:v>G</c:v>
                  </c:pt>
                  <c:pt idx="4">
                    <c:v>H</c:v>
                  </c:pt>
                  <c:pt idx="5">
                    <c:v>J</c:v>
                  </c:pt>
                </c:lvl>
                <c:lvl>
                  <c:pt idx="0">
                    <c:v>1</c:v>
                  </c:pt>
                  <c:pt idx="3">
                    <c:v>2</c:v>
                  </c:pt>
                </c:lvl>
              </c:multiLvlStrCache>
            </c:multiLvlStrRef>
          </c:cat>
          <c:val>
            <c:numRef>
              <c:f>'PIVOT TABLE 3'!$D$8:$D$28</c:f>
              <c:numCache>
                <c:formatCode>General</c:formatCode>
                <c:ptCount val="6"/>
                <c:pt idx="0">
                  <c:v>3</c:v>
                </c:pt>
                <c:pt idx="1">
                  <c:v>4</c:v>
                </c:pt>
                <c:pt idx="2">
                  <c:v>4</c:v>
                </c:pt>
                <c:pt idx="3">
                  <c:v>4</c:v>
                </c:pt>
                <c:pt idx="4">
                  <c:v>3</c:v>
                </c:pt>
                <c:pt idx="5">
                  <c:v>4</c:v>
                </c:pt>
              </c:numCache>
            </c:numRef>
          </c:val>
          <c:extLst>
            <c:ext xmlns:c16="http://schemas.microsoft.com/office/drawing/2014/chart" uri="{C3380CC4-5D6E-409C-BE32-E72D297353CC}">
              <c16:uniqueId val="{00000001-721C-45B2-AC0A-82B517DA2631}"/>
            </c:ext>
          </c:extLst>
        </c:ser>
        <c:dLbls>
          <c:showLegendKey val="0"/>
          <c:showVal val="0"/>
          <c:showCatName val="0"/>
          <c:showSerName val="0"/>
          <c:showPercent val="0"/>
          <c:showBubbleSize val="0"/>
        </c:dLbls>
        <c:gapWidth val="150"/>
        <c:gapDepth val="0"/>
        <c:shape val="box"/>
        <c:axId val="902068079"/>
        <c:axId val="902066159"/>
        <c:axId val="0"/>
      </c:bar3DChart>
      <c:catAx>
        <c:axId val="9020680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066159"/>
        <c:crosses val="autoZero"/>
        <c:auto val="1"/>
        <c:lblAlgn val="ctr"/>
        <c:lblOffset val="100"/>
        <c:noMultiLvlLbl val="0"/>
      </c:catAx>
      <c:valAx>
        <c:axId val="902066159"/>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068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[8136 CS2 DataSet P_BATCH DATA_APARNA_SANTHOSH_8899699.xlsx]PIVOT TABLE 4!PivotTable8</c:name>
    <c:fmtId val="11"/>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4'!$C$7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 4'!$B$8:$B$30</c:f>
              <c:multiLvlStrCache>
                <c:ptCount val="10"/>
                <c:lvl>
                  <c:pt idx="0">
                    <c:v>Linacar</c:v>
                  </c:pt>
                  <c:pt idx="1">
                    <c:v>Linacar</c:v>
                  </c:pt>
                  <c:pt idx="2">
                    <c:v>Linacar</c:v>
                  </c:pt>
                  <c:pt idx="3">
                    <c:v>Linacar</c:v>
                  </c:pt>
                  <c:pt idx="4">
                    <c:v>Linacar</c:v>
                  </c:pt>
                  <c:pt idx="5">
                    <c:v>Linacar</c:v>
                  </c:pt>
                  <c:pt idx="6">
                    <c:v>Linacar</c:v>
                  </c:pt>
                  <c:pt idx="7">
                    <c:v>Linacar</c:v>
                  </c:pt>
                  <c:pt idx="8">
                    <c:v>Linacar</c:v>
                  </c:pt>
                  <c:pt idx="9">
                    <c:v>Linacar</c:v>
                  </c:pt>
                </c:lvl>
                <c:lvl>
                  <c:pt idx="0">
                    <c:v>D1</c:v>
                  </c:pt>
                  <c:pt idx="1">
                    <c:v>D2</c:v>
                  </c:pt>
                  <c:pt idx="2">
                    <c:v>D3</c:v>
                  </c:pt>
                  <c:pt idx="3">
                    <c:v>D4</c:v>
                  </c:pt>
                  <c:pt idx="4">
                    <c:v>D5</c:v>
                  </c:pt>
                  <c:pt idx="5">
                    <c:v>D6</c:v>
                  </c:pt>
                  <c:pt idx="6">
                    <c:v>M5</c:v>
                  </c:pt>
                  <c:pt idx="7">
                    <c:v>M6</c:v>
                  </c:pt>
                  <c:pt idx="8">
                    <c:v>M7</c:v>
                  </c:pt>
                  <c:pt idx="9">
                    <c:v>M8</c:v>
                  </c:pt>
                </c:lvl>
                <c:lvl>
                  <c:pt idx="0">
                    <c:v>1</c:v>
                  </c:pt>
                </c:lvl>
                <c:lvl>
                  <c:pt idx="0">
                    <c:v>2</c:v>
                  </c:pt>
                </c:lvl>
              </c:multiLvlStrCache>
            </c:multiLvlStrRef>
          </c:cat>
          <c:val>
            <c:numRef>
              <c:f>'PIVOT TABLE 4'!$C$8:$C$30</c:f>
              <c:numCache>
                <c:formatCode>General</c:formatCode>
                <c:ptCount val="10"/>
                <c:pt idx="0">
                  <c:v>614.39999999999986</c:v>
                </c:pt>
                <c:pt idx="1">
                  <c:v>604.79999999999984</c:v>
                </c:pt>
                <c:pt idx="2">
                  <c:v>614.39999999999986</c:v>
                </c:pt>
                <c:pt idx="3">
                  <c:v>633.59999999999991</c:v>
                </c:pt>
                <c:pt idx="4">
                  <c:v>300.79999999999995</c:v>
                </c:pt>
                <c:pt idx="5">
                  <c:v>591.99999999999989</c:v>
                </c:pt>
                <c:pt idx="6">
                  <c:v>2211.8999999999996</c:v>
                </c:pt>
                <c:pt idx="7">
                  <c:v>2277.6</c:v>
                </c:pt>
                <c:pt idx="8">
                  <c:v>2299.5</c:v>
                </c:pt>
                <c:pt idx="9">
                  <c:v>2321.4</c:v>
                </c:pt>
              </c:numCache>
            </c:numRef>
          </c:val>
          <c:extLst>
            <c:ext xmlns:c16="http://schemas.microsoft.com/office/drawing/2014/chart" uri="{C3380CC4-5D6E-409C-BE32-E72D297353CC}">
              <c16:uniqueId val="{00000004-28D7-4C89-B9E2-2C8F5860EE66}"/>
            </c:ext>
          </c:extLst>
        </c:ser>
        <c:dLbls>
          <c:showLegendKey val="0"/>
          <c:showVal val="0"/>
          <c:showCatName val="0"/>
          <c:showSerName val="0"/>
          <c:showPercent val="0"/>
          <c:showBubbleSize val="0"/>
        </c:dLbls>
        <c:gapWidth val="115"/>
        <c:overlap val="-20"/>
        <c:axId val="1224355391"/>
        <c:axId val="1224355871"/>
      </c:barChart>
      <c:catAx>
        <c:axId val="1224355391"/>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355871"/>
        <c:crosses val="autoZero"/>
        <c:auto val="1"/>
        <c:lblAlgn val="ctr"/>
        <c:lblOffset val="100"/>
        <c:noMultiLvlLbl val="0"/>
      </c:catAx>
      <c:valAx>
        <c:axId val="12243558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355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[8136 CS2 DataSet P_BATCH DATA_APARNA_SANTHOSH_8899699.xlsx]PIVOT TABLE 5!PivotTable9</c:name>
    <c:fmtId val="1"/>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Batches Counts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pPr>
            <a:solidFill>
              <a:schemeClr val="accent1"/>
            </a:solidFill>
            <a:ln w="9525">
              <a:solidFill>
                <a:schemeClr val="lt1"/>
              </a:solidFill>
            </a:ln>
            <a:effectLst/>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 5'!$C$7:$C$8</c:f>
              <c:strCache>
                <c:ptCount val="1"/>
                <c:pt idx="0">
                  <c:v>1</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Pt>
            <c:idx val="4"/>
            <c:bubble3D val="0"/>
            <c:spPr>
              <a:solidFill>
                <a:schemeClr val="accent5"/>
              </a:solidFill>
              <a:ln>
                <a:noFill/>
              </a:ln>
              <a:effectLst>
                <a:outerShdw blurRad="317500" algn="ctr" rotWithShape="0">
                  <a:prstClr val="black">
                    <a:alpha val="25000"/>
                  </a:prstClr>
                </a:outerShdw>
              </a:effectLst>
            </c:spPr>
          </c:dPt>
          <c:dPt>
            <c:idx val="5"/>
            <c:bubble3D val="0"/>
            <c:spPr>
              <a:solidFill>
                <a:schemeClr val="accent6"/>
              </a:solidFill>
              <a:ln>
                <a:noFill/>
              </a:ln>
              <a:effectLst>
                <a:outerShdw blurRad="317500" algn="ctr" rotWithShape="0">
                  <a:prstClr val="black">
                    <a:alpha val="25000"/>
                  </a:prstClr>
                </a:outerShdw>
              </a:effectLst>
            </c:spPr>
          </c:dPt>
          <c:dPt>
            <c:idx val="6"/>
            <c:bubble3D val="0"/>
            <c:spPr>
              <a:solidFill>
                <a:schemeClr val="accent1">
                  <a:lumMod val="60000"/>
                </a:schemeClr>
              </a:solidFill>
              <a:ln>
                <a:noFill/>
              </a:ln>
              <a:effectLst>
                <a:outerShdw blurRad="317500" algn="ctr" rotWithShape="0">
                  <a:prstClr val="black">
                    <a:alpha val="25000"/>
                  </a:prstClr>
                </a:outerShdw>
              </a:effectLst>
            </c:spPr>
          </c:dPt>
          <c:dPt>
            <c:idx val="7"/>
            <c:bubble3D val="0"/>
            <c:spPr>
              <a:solidFill>
                <a:schemeClr val="accent2">
                  <a:lumMod val="60000"/>
                </a:schemeClr>
              </a:solidFill>
              <a:ln>
                <a:noFill/>
              </a:ln>
              <a:effectLst>
                <a:outerShdw blurRad="317500" algn="ctr" rotWithShape="0">
                  <a:prstClr val="black">
                    <a:alpha val="25000"/>
                  </a:prstClr>
                </a:outerShdw>
              </a:effectLst>
            </c:spPr>
          </c:dPt>
          <c:dPt>
            <c:idx val="8"/>
            <c:bubble3D val="0"/>
            <c:spPr>
              <a:solidFill>
                <a:schemeClr val="accent3">
                  <a:lumMod val="60000"/>
                </a:schemeClr>
              </a:solidFill>
              <a:ln>
                <a:noFill/>
              </a:ln>
              <a:effectLst>
                <a:outerShdw blurRad="317500" algn="ctr" rotWithShape="0">
                  <a:prstClr val="black">
                    <a:alpha val="25000"/>
                  </a:prstClr>
                </a:outerShdw>
              </a:effectLst>
            </c:spPr>
          </c:dPt>
          <c:dPt>
            <c:idx val="9"/>
            <c:bubble3D val="0"/>
            <c:spPr>
              <a:solidFill>
                <a:schemeClr val="accent4">
                  <a:lumMod val="60000"/>
                </a:schemeClr>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'PIVOT TABLE 5'!$B$9:$B$29</c:f>
              <c:multiLvlStrCache>
                <c:ptCount val="10"/>
                <c:lvl>
                  <c:pt idx="0">
                    <c:v>Linacar</c:v>
                  </c:pt>
                  <c:pt idx="1">
                    <c:v>Linacar</c:v>
                  </c:pt>
                  <c:pt idx="2">
                    <c:v>Linacar</c:v>
                  </c:pt>
                  <c:pt idx="3">
                    <c:v>Linacar</c:v>
                  </c:pt>
                  <c:pt idx="4">
                    <c:v>Linacar</c:v>
                  </c:pt>
                  <c:pt idx="5">
                    <c:v>Linacar</c:v>
                  </c:pt>
                  <c:pt idx="6">
                    <c:v>Linacar</c:v>
                  </c:pt>
                  <c:pt idx="7">
                    <c:v>Linacar</c:v>
                  </c:pt>
                  <c:pt idx="8">
                    <c:v>Linacar</c:v>
                  </c:pt>
                  <c:pt idx="9">
                    <c:v>Linacar</c:v>
                  </c:pt>
                </c:lvl>
                <c:lvl>
                  <c:pt idx="0">
                    <c:v>D1</c:v>
                  </c:pt>
                  <c:pt idx="1">
                    <c:v>D2</c:v>
                  </c:pt>
                  <c:pt idx="2">
                    <c:v>D3</c:v>
                  </c:pt>
                  <c:pt idx="3">
                    <c:v>D4</c:v>
                  </c:pt>
                  <c:pt idx="4">
                    <c:v>D5</c:v>
                  </c:pt>
                  <c:pt idx="5">
                    <c:v>D6</c:v>
                  </c:pt>
                  <c:pt idx="6">
                    <c:v>M5</c:v>
                  </c:pt>
                  <c:pt idx="7">
                    <c:v>M6</c:v>
                  </c:pt>
                  <c:pt idx="8">
                    <c:v>M7</c:v>
                  </c:pt>
                  <c:pt idx="9">
                    <c:v>M8</c:v>
                  </c:pt>
                </c:lvl>
              </c:multiLvlStrCache>
            </c:multiLvlStrRef>
          </c:cat>
          <c:val>
            <c:numRef>
              <c:f>'PIVOT TABLE 5'!$C$9:$C$29</c:f>
              <c:numCache>
                <c:formatCode>General</c:formatCode>
                <c:ptCount val="10"/>
                <c:pt idx="0">
                  <c:v>1</c:v>
                </c:pt>
                <c:pt idx="1">
                  <c:v>1</c:v>
                </c:pt>
                <c:pt idx="2">
                  <c:v>1</c:v>
                </c:pt>
                <c:pt idx="3">
                  <c:v>1</c:v>
                </c:pt>
                <c:pt idx="5">
                  <c:v>1</c:v>
                </c:pt>
                <c:pt idx="6">
                  <c:v>3</c:v>
                </c:pt>
                <c:pt idx="7">
                  <c:v>3</c:v>
                </c:pt>
                <c:pt idx="8">
                  <c:v>3</c:v>
                </c:pt>
                <c:pt idx="9">
                  <c:v>3</c:v>
                </c:pt>
              </c:numCache>
            </c:numRef>
          </c:val>
          <c:extLst>
            <c:ext xmlns:c16="http://schemas.microsoft.com/office/drawing/2014/chart" uri="{C3380CC4-5D6E-409C-BE32-E72D297353CC}">
              <c16:uniqueId val="{00000000-14BC-4510-8FC7-E21C1106D6FA}"/>
            </c:ext>
          </c:extLst>
        </c:ser>
        <c:ser>
          <c:idx val="1"/>
          <c:order val="1"/>
          <c:tx>
            <c:strRef>
              <c:f>'PIVOT TABLE 5'!$D$7:$D$8</c:f>
              <c:strCache>
                <c:ptCount val="1"/>
                <c:pt idx="0">
                  <c:v>2</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Pt>
            <c:idx val="4"/>
            <c:bubble3D val="0"/>
            <c:spPr>
              <a:solidFill>
                <a:schemeClr val="accent5"/>
              </a:solidFill>
              <a:ln>
                <a:noFill/>
              </a:ln>
              <a:effectLst>
                <a:outerShdw blurRad="317500" algn="ctr" rotWithShape="0">
                  <a:prstClr val="black">
                    <a:alpha val="25000"/>
                  </a:prstClr>
                </a:outerShdw>
              </a:effectLst>
            </c:spPr>
          </c:dPt>
          <c:dPt>
            <c:idx val="5"/>
            <c:bubble3D val="0"/>
            <c:spPr>
              <a:solidFill>
                <a:schemeClr val="accent6"/>
              </a:solidFill>
              <a:ln>
                <a:noFill/>
              </a:ln>
              <a:effectLst>
                <a:outerShdw blurRad="317500" algn="ctr" rotWithShape="0">
                  <a:prstClr val="black">
                    <a:alpha val="25000"/>
                  </a:prstClr>
                </a:outerShdw>
              </a:effectLst>
            </c:spPr>
          </c:dPt>
          <c:dPt>
            <c:idx val="6"/>
            <c:bubble3D val="0"/>
            <c:spPr>
              <a:solidFill>
                <a:schemeClr val="accent1">
                  <a:lumMod val="60000"/>
                </a:schemeClr>
              </a:solidFill>
              <a:ln>
                <a:noFill/>
              </a:ln>
              <a:effectLst>
                <a:outerShdw blurRad="317500" algn="ctr" rotWithShape="0">
                  <a:prstClr val="black">
                    <a:alpha val="25000"/>
                  </a:prstClr>
                </a:outerShdw>
              </a:effectLst>
            </c:spPr>
          </c:dPt>
          <c:dPt>
            <c:idx val="7"/>
            <c:bubble3D val="0"/>
            <c:spPr>
              <a:solidFill>
                <a:schemeClr val="accent2">
                  <a:lumMod val="60000"/>
                </a:schemeClr>
              </a:solidFill>
              <a:ln>
                <a:noFill/>
              </a:ln>
              <a:effectLst>
                <a:outerShdw blurRad="317500" algn="ctr" rotWithShape="0">
                  <a:prstClr val="black">
                    <a:alpha val="25000"/>
                  </a:prstClr>
                </a:outerShdw>
              </a:effectLst>
            </c:spPr>
          </c:dPt>
          <c:dPt>
            <c:idx val="8"/>
            <c:bubble3D val="0"/>
            <c:spPr>
              <a:solidFill>
                <a:schemeClr val="accent3">
                  <a:lumMod val="60000"/>
                </a:schemeClr>
              </a:solidFill>
              <a:ln>
                <a:noFill/>
              </a:ln>
              <a:effectLst>
                <a:outerShdw blurRad="317500" algn="ctr" rotWithShape="0">
                  <a:prstClr val="black">
                    <a:alpha val="25000"/>
                  </a:prstClr>
                </a:outerShdw>
              </a:effectLst>
            </c:spPr>
          </c:dPt>
          <c:dPt>
            <c:idx val="9"/>
            <c:bubble3D val="0"/>
            <c:spPr>
              <a:solidFill>
                <a:schemeClr val="accent4">
                  <a:lumMod val="60000"/>
                </a:schemeClr>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'PIVOT TABLE 5'!$B$9:$B$29</c:f>
              <c:multiLvlStrCache>
                <c:ptCount val="10"/>
                <c:lvl>
                  <c:pt idx="0">
                    <c:v>Linacar</c:v>
                  </c:pt>
                  <c:pt idx="1">
                    <c:v>Linacar</c:v>
                  </c:pt>
                  <c:pt idx="2">
                    <c:v>Linacar</c:v>
                  </c:pt>
                  <c:pt idx="3">
                    <c:v>Linacar</c:v>
                  </c:pt>
                  <c:pt idx="4">
                    <c:v>Linacar</c:v>
                  </c:pt>
                  <c:pt idx="5">
                    <c:v>Linacar</c:v>
                  </c:pt>
                  <c:pt idx="6">
                    <c:v>Linacar</c:v>
                  </c:pt>
                  <c:pt idx="7">
                    <c:v>Linacar</c:v>
                  </c:pt>
                  <c:pt idx="8">
                    <c:v>Linacar</c:v>
                  </c:pt>
                  <c:pt idx="9">
                    <c:v>Linacar</c:v>
                  </c:pt>
                </c:lvl>
                <c:lvl>
                  <c:pt idx="0">
                    <c:v>D1</c:v>
                  </c:pt>
                  <c:pt idx="1">
                    <c:v>D2</c:v>
                  </c:pt>
                  <c:pt idx="2">
                    <c:v>D3</c:v>
                  </c:pt>
                  <c:pt idx="3">
                    <c:v>D4</c:v>
                  </c:pt>
                  <c:pt idx="4">
                    <c:v>D5</c:v>
                  </c:pt>
                  <c:pt idx="5">
                    <c:v>D6</c:v>
                  </c:pt>
                  <c:pt idx="6">
                    <c:v>M5</c:v>
                  </c:pt>
                  <c:pt idx="7">
                    <c:v>M6</c:v>
                  </c:pt>
                  <c:pt idx="8">
                    <c:v>M7</c:v>
                  </c:pt>
                  <c:pt idx="9">
                    <c:v>M8</c:v>
                  </c:pt>
                </c:lvl>
              </c:multiLvlStrCache>
            </c:multiLvlStrRef>
          </c:cat>
          <c:val>
            <c:numRef>
              <c:f>'PIVOT TABLE 5'!$D$9:$D$29</c:f>
              <c:numCache>
                <c:formatCode>General</c:formatCode>
                <c:ptCount val="10"/>
                <c:pt idx="0">
                  <c:v>2</c:v>
                </c:pt>
                <c:pt idx="1">
                  <c:v>2</c:v>
                </c:pt>
                <c:pt idx="2">
                  <c:v>2</c:v>
                </c:pt>
                <c:pt idx="3">
                  <c:v>2</c:v>
                </c:pt>
                <c:pt idx="4">
                  <c:v>1</c:v>
                </c:pt>
                <c:pt idx="5">
                  <c:v>2</c:v>
                </c:pt>
                <c:pt idx="6">
                  <c:v>2</c:v>
                </c:pt>
                <c:pt idx="7">
                  <c:v>2</c:v>
                </c:pt>
                <c:pt idx="8">
                  <c:v>2</c:v>
                </c:pt>
                <c:pt idx="9">
                  <c:v>2</c:v>
                </c:pt>
              </c:numCache>
            </c:numRef>
          </c:val>
          <c:extLst>
            <c:ext xmlns:c16="http://schemas.microsoft.com/office/drawing/2014/chart" uri="{C3380CC4-5D6E-409C-BE32-E72D297353CC}">
              <c16:uniqueId val="{00000004-14BC-4510-8FC7-E21C1106D6F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17</xdr:col>
      <xdr:colOff>571500</xdr:colOff>
      <xdr:row>6</xdr:row>
      <xdr:rowOff>502920</xdr:rowOff>
    </xdr:from>
    <xdr:to>
      <xdr:col>23</xdr:col>
      <xdr:colOff>190500</xdr:colOff>
      <xdr:row>18</xdr:row>
      <xdr:rowOff>30480</xdr:rowOff>
    </xdr:to>
    <xdr:sp macro="" textlink="">
      <xdr:nvSpPr>
        <xdr:cNvPr id="2" name="TextBox 1">
          <a:extLst>
            <a:ext uri="{FF2B5EF4-FFF2-40B4-BE49-F238E27FC236}">
              <a16:creationId xmlns:a16="http://schemas.microsoft.com/office/drawing/2014/main" id="{55597C1B-9D62-197C-BA69-A7EC9F59C2A0}"/>
            </a:ext>
          </a:extLst>
        </xdr:cNvPr>
        <xdr:cNvSpPr txBox="1"/>
      </xdr:nvSpPr>
      <xdr:spPr>
        <a:xfrm>
          <a:off x="14279880" y="1684020"/>
          <a:ext cx="3276600" cy="2133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100" b="1" i="0" u="none" strike="noStrike">
              <a:solidFill>
                <a:schemeClr val="accent1">
                  <a:lumMod val="75000"/>
                </a:schemeClr>
              </a:solidFill>
              <a:effectLst/>
              <a:latin typeface="+mn-lt"/>
              <a:ea typeface="+mn-ea"/>
              <a:cs typeface="+mn-cs"/>
            </a:rPr>
            <a:t>STEPS</a:t>
          </a:r>
        </a:p>
        <a:p>
          <a:endParaRPr lang="en-CA" sz="1100" b="1"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CA" sz="1100" b="1" i="0" u="none" strike="noStrike">
              <a:solidFill>
                <a:schemeClr val="dk1"/>
              </a:solidFill>
              <a:effectLst/>
              <a:latin typeface="Times New Roman" panose="02020603050405020304" pitchFamily="18" charset="0"/>
              <a:ea typeface="+mn-ea"/>
              <a:cs typeface="Times New Roman" panose="02020603050405020304" pitchFamily="18" charset="0"/>
            </a:rPr>
            <a:t>1. Merge the data from both Batch A and Batch B</a:t>
          </a:r>
        </a:p>
        <a:p>
          <a:r>
            <a:rPr lang="en-CA" sz="1100" b="1" i="0" u="none" strike="noStrike">
              <a:solidFill>
                <a:schemeClr val="dk1"/>
              </a:solidFill>
              <a:effectLst/>
              <a:latin typeface="Times New Roman" panose="02020603050405020304" pitchFamily="18" charset="0"/>
              <a:ea typeface="+mn-ea"/>
              <a:cs typeface="Times New Roman" panose="02020603050405020304" pitchFamily="18" charset="0"/>
            </a:rPr>
            <a:t>2. Create coloumn for Line</a:t>
          </a:r>
        </a:p>
        <a:p>
          <a:r>
            <a:rPr lang="en-CA" sz="1100" b="1" i="0" u="none" strike="noStrike">
              <a:solidFill>
                <a:schemeClr val="dk1"/>
              </a:solidFill>
              <a:effectLst/>
              <a:latin typeface="Times New Roman" panose="02020603050405020304" pitchFamily="18" charset="0"/>
              <a:ea typeface="+mn-ea"/>
              <a:cs typeface="Times New Roman" panose="02020603050405020304" pitchFamily="18" charset="0"/>
            </a:rPr>
            <a:t>3. Delete column received (avoid repeating values)</a:t>
          </a:r>
        </a:p>
        <a:p>
          <a:r>
            <a:rPr lang="en-CA" sz="1100" b="1" i="0" u="none" strike="noStrike">
              <a:solidFill>
                <a:schemeClr val="dk1"/>
              </a:solidFill>
              <a:effectLst/>
              <a:latin typeface="Times New Roman" panose="02020603050405020304" pitchFamily="18" charset="0"/>
              <a:ea typeface="+mn-ea"/>
              <a:cs typeface="Times New Roman" panose="02020603050405020304" pitchFamily="18" charset="0"/>
            </a:rPr>
            <a:t>4. Calculate batch fail</a:t>
          </a:r>
          <a:r>
            <a:rPr lang="en-CA" b="1">
              <a:latin typeface="Times New Roman" panose="02020603050405020304" pitchFamily="18" charset="0"/>
              <a:cs typeface="Times New Roman" panose="02020603050405020304" pitchFamily="18" charset="0"/>
            </a:rPr>
            <a:t> data</a:t>
          </a:r>
        </a:p>
        <a:p>
          <a:r>
            <a:rPr lang="en-CA" sz="1100" b="1" i="0" u="none" strike="noStrike">
              <a:solidFill>
                <a:schemeClr val="dk1"/>
              </a:solidFill>
              <a:effectLst/>
              <a:latin typeface="Times New Roman" panose="02020603050405020304" pitchFamily="18" charset="0"/>
              <a:ea typeface="+mn-ea"/>
              <a:cs typeface="Times New Roman" panose="02020603050405020304" pitchFamily="18" charset="0"/>
            </a:rPr>
            <a:t>5. Sort the data based on BatchId, week and date</a:t>
          </a:r>
        </a:p>
        <a:p>
          <a:r>
            <a:rPr lang="en-CA" sz="1100" b="1" i="0" u="none" strike="noStrike">
              <a:solidFill>
                <a:schemeClr val="dk1"/>
              </a:solidFill>
              <a:effectLst/>
              <a:latin typeface="Times New Roman" panose="02020603050405020304" pitchFamily="18" charset="0"/>
              <a:ea typeface="+mn-ea"/>
              <a:cs typeface="Times New Roman" panose="02020603050405020304" pitchFamily="18" charset="0"/>
            </a:rPr>
            <a:t>6. Add week column</a:t>
          </a:r>
          <a:r>
            <a:rPr lang="en-CA" b="1">
              <a:latin typeface="Times New Roman" panose="02020603050405020304" pitchFamily="18" charset="0"/>
              <a:cs typeface="Times New Roman" panose="02020603050405020304" pitchFamily="18" charset="0"/>
            </a:rPr>
            <a:t> </a:t>
          </a:r>
        </a:p>
        <a:p>
          <a:r>
            <a:rPr lang="en-CA" sz="1100" b="1" i="0" u="none" strike="noStrike">
              <a:solidFill>
                <a:schemeClr val="dk1"/>
              </a:solidFill>
              <a:effectLst/>
              <a:latin typeface="Times New Roman" panose="02020603050405020304" pitchFamily="18" charset="0"/>
              <a:ea typeface="+mn-ea"/>
              <a:cs typeface="Times New Roman" panose="02020603050405020304" pitchFamily="18" charset="0"/>
            </a:rPr>
            <a:t>7. Find Maker ID and Maker</a:t>
          </a:r>
          <a:r>
            <a:rPr lang="en-CA" b="1">
              <a:latin typeface="Times New Roman" panose="02020603050405020304" pitchFamily="18" charset="0"/>
              <a:cs typeface="Times New Roman" panose="02020603050405020304" pitchFamily="18" charset="0"/>
            </a:rPr>
            <a:t> </a:t>
          </a:r>
        </a:p>
        <a:p>
          <a:r>
            <a:rPr lang="en-CA" sz="1100" b="1" i="0" u="none" strike="noStrike">
              <a:solidFill>
                <a:schemeClr val="dk1"/>
              </a:solidFill>
              <a:effectLst/>
              <a:latin typeface="Times New Roman" panose="02020603050405020304" pitchFamily="18" charset="0"/>
              <a:ea typeface="+mn-ea"/>
              <a:cs typeface="Times New Roman" panose="02020603050405020304" pitchFamily="18" charset="0"/>
            </a:rPr>
            <a:t>8. Find profit</a:t>
          </a:r>
          <a:r>
            <a:rPr lang="en-CA" b="1">
              <a:latin typeface="Times New Roman" panose="02020603050405020304" pitchFamily="18" charset="0"/>
              <a:cs typeface="Times New Roman" panose="02020603050405020304" pitchFamily="18" charset="0"/>
            </a:rPr>
            <a:t> </a:t>
          </a:r>
        </a:p>
        <a:p>
          <a:r>
            <a:rPr lang="en-CA" sz="1100" b="1" i="0" u="none" strike="noStrike">
              <a:solidFill>
                <a:schemeClr val="dk1"/>
              </a:solidFill>
              <a:effectLst/>
              <a:latin typeface="Times New Roman" panose="02020603050405020304" pitchFamily="18" charset="0"/>
              <a:ea typeface="+mn-ea"/>
              <a:cs typeface="Times New Roman" panose="02020603050405020304" pitchFamily="18" charset="0"/>
            </a:rPr>
            <a:t>9. Pivot table and visualization</a:t>
          </a:r>
          <a:r>
            <a:rPr lang="en-CA" b="1">
              <a:latin typeface="Times New Roman" panose="02020603050405020304" pitchFamily="18" charset="0"/>
              <a:cs typeface="Times New Roman" panose="02020603050405020304" pitchFamily="18" charset="0"/>
            </a:rPr>
            <a:t> </a:t>
          </a:r>
          <a:endParaRPr lang="en-CA" sz="1100" b="1" kern="1200">
            <a:latin typeface="Times New Roman" panose="02020603050405020304" pitchFamily="18" charset="0"/>
            <a:cs typeface="Times New Roman" panose="02020603050405020304" pitchFamily="18" charset="0"/>
          </a:endParaRPr>
        </a:p>
      </xdr:txBody>
    </xdr:sp>
    <xdr:clientData/>
  </xdr:twoCellAnchor>
  <xdr:oneCellAnchor>
    <xdr:from>
      <xdr:col>21</xdr:col>
      <xdr:colOff>266700</xdr:colOff>
      <xdr:row>11</xdr:row>
      <xdr:rowOff>68580</xdr:rowOff>
    </xdr:from>
    <xdr:ext cx="184731" cy="264560"/>
    <xdr:sp macro="" textlink="">
      <xdr:nvSpPr>
        <xdr:cNvPr id="3" name="TextBox 2">
          <a:extLst>
            <a:ext uri="{FF2B5EF4-FFF2-40B4-BE49-F238E27FC236}">
              <a16:creationId xmlns:a16="http://schemas.microsoft.com/office/drawing/2014/main" id="{D8BE9CC8-62EC-C23A-869F-5DE0B11DDB5B}"/>
            </a:ext>
          </a:extLst>
        </xdr:cNvPr>
        <xdr:cNvSpPr txBox="1"/>
      </xdr:nvSpPr>
      <xdr:spPr>
        <a:xfrm>
          <a:off x="16413480" y="25755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CA" sz="1100" kern="1200"/>
        </a:p>
      </xdr:txBody>
    </xdr:sp>
    <xdr:clientData/>
  </xdr:oneCellAnchor>
  <xdr:twoCellAnchor>
    <xdr:from>
      <xdr:col>3</xdr:col>
      <xdr:colOff>114300</xdr:colOff>
      <xdr:row>0</xdr:row>
      <xdr:rowOff>160020</xdr:rowOff>
    </xdr:from>
    <xdr:to>
      <xdr:col>13</xdr:col>
      <xdr:colOff>198120</xdr:colOff>
      <xdr:row>2</xdr:row>
      <xdr:rowOff>106680</xdr:rowOff>
    </xdr:to>
    <xdr:sp macro="" textlink="">
      <xdr:nvSpPr>
        <xdr:cNvPr id="4" name="TextBox 3">
          <a:extLst>
            <a:ext uri="{FF2B5EF4-FFF2-40B4-BE49-F238E27FC236}">
              <a16:creationId xmlns:a16="http://schemas.microsoft.com/office/drawing/2014/main" id="{284B561D-81F7-F9E7-C98B-09DE1DCF1D27}"/>
            </a:ext>
          </a:extLst>
        </xdr:cNvPr>
        <xdr:cNvSpPr txBox="1"/>
      </xdr:nvSpPr>
      <xdr:spPr>
        <a:xfrm>
          <a:off x="2423160" y="160020"/>
          <a:ext cx="8199120" cy="3962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600" b="1" kern="1200">
              <a:solidFill>
                <a:schemeClr val="accent1">
                  <a:lumMod val="75000"/>
                </a:schemeClr>
              </a:solidFill>
            </a:rPr>
            <a:t>BATCH 1 AND BATCH 2 COMPANIED DATASET</a:t>
          </a:r>
        </a:p>
      </xdr:txBody>
    </xdr:sp>
    <xdr:clientData/>
  </xdr:twoCellAnchor>
  <xdr:oneCellAnchor>
    <xdr:from>
      <xdr:col>10</xdr:col>
      <xdr:colOff>45720</xdr:colOff>
      <xdr:row>10</xdr:row>
      <xdr:rowOff>144780</xdr:rowOff>
    </xdr:from>
    <xdr:ext cx="184731" cy="264560"/>
    <xdr:sp macro="" textlink="">
      <xdr:nvSpPr>
        <xdr:cNvPr id="5" name="TextBox 4">
          <a:extLst>
            <a:ext uri="{FF2B5EF4-FFF2-40B4-BE49-F238E27FC236}">
              <a16:creationId xmlns:a16="http://schemas.microsoft.com/office/drawing/2014/main" id="{6032DD7B-8CDC-6EC0-D0F5-7C083431143F}"/>
            </a:ext>
          </a:extLst>
        </xdr:cNvPr>
        <xdr:cNvSpPr txBox="1"/>
      </xdr:nvSpPr>
      <xdr:spPr>
        <a:xfrm>
          <a:off x="8275320" y="2468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CA" sz="1100" kern="1200"/>
        </a:p>
      </xdr:txBody>
    </xdr:sp>
    <xdr:clientData/>
  </xdr:oneCellAnchor>
  <xdr:twoCellAnchor>
    <xdr:from>
      <xdr:col>18</xdr:col>
      <xdr:colOff>91440</xdr:colOff>
      <xdr:row>20</xdr:row>
      <xdr:rowOff>140970</xdr:rowOff>
    </xdr:from>
    <xdr:to>
      <xdr:col>23</xdr:col>
      <xdr:colOff>175260</xdr:colOff>
      <xdr:row>34</xdr:row>
      <xdr:rowOff>99060</xdr:rowOff>
    </xdr:to>
    <xdr:sp macro="" textlink="">
      <xdr:nvSpPr>
        <xdr:cNvPr id="6" name="TextBox 5">
          <a:extLst>
            <a:ext uri="{FF2B5EF4-FFF2-40B4-BE49-F238E27FC236}">
              <a16:creationId xmlns:a16="http://schemas.microsoft.com/office/drawing/2014/main" id="{4B4782AE-7637-B26B-7FFF-B9D4A507CC23}"/>
            </a:ext>
          </a:extLst>
        </xdr:cNvPr>
        <xdr:cNvSpPr txBox="1"/>
      </xdr:nvSpPr>
      <xdr:spPr>
        <a:xfrm>
          <a:off x="14409420" y="4293870"/>
          <a:ext cx="3131820" cy="2518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CA" sz="1100" b="1" i="0">
              <a:solidFill>
                <a:schemeClr val="dk1"/>
              </a:solidFill>
              <a:effectLst/>
              <a:latin typeface="+mn-lt"/>
              <a:ea typeface="+mn-ea"/>
              <a:cs typeface="+mn-cs"/>
            </a:rPr>
            <a:t>DESCRIPTION: </a:t>
          </a:r>
        </a:p>
        <a:p>
          <a:pPr marL="0" marR="0" lvl="0" indent="0" defTabSz="914400" eaLnBrk="1" fontAlgn="auto" latinLnBrk="0" hangingPunct="1">
            <a:lnSpc>
              <a:spcPct val="100000"/>
            </a:lnSpc>
            <a:spcBef>
              <a:spcPts val="0"/>
            </a:spcBef>
            <a:spcAft>
              <a:spcPts val="0"/>
            </a:spcAft>
            <a:buClrTx/>
            <a:buSzTx/>
            <a:buFontTx/>
            <a:buNone/>
            <a:tabLst/>
            <a:defRPr/>
          </a:pPr>
          <a:r>
            <a:rPr lang="en-CA" sz="1100" b="0" i="0">
              <a:solidFill>
                <a:schemeClr val="dk1"/>
              </a:solidFill>
              <a:effectLst/>
              <a:latin typeface="+mn-lt"/>
              <a:ea typeface="+mn-ea"/>
              <a:cs typeface="+mn-cs"/>
            </a:rPr>
            <a:t>This dataset provides a detailed overview of production activities on Line A and Line B over several days. It includes information on batch IDs, quantities produced, and the number of passes and fails for each batch. The data also records the date, day of the week, week number, and shift during which production occurred. Additionally, it details the production cell, maker ID, and maker name, along with the profit value for each batch. This information can be used to analyze production efficiency, identify trends in batch quality, and evaluate the financial performance of different batches and shifts.</a:t>
          </a:r>
        </a:p>
        <a:p>
          <a:endParaRPr lang="en-CA" sz="1100" kern="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30480</xdr:colOff>
      <xdr:row>2</xdr:row>
      <xdr:rowOff>15240</xdr:rowOff>
    </xdr:from>
    <xdr:to>
      <xdr:col>11</xdr:col>
      <xdr:colOff>7620</xdr:colOff>
      <xdr:row>3</xdr:row>
      <xdr:rowOff>129540</xdr:rowOff>
    </xdr:to>
    <xdr:sp macro="" textlink="">
      <xdr:nvSpPr>
        <xdr:cNvPr id="2" name="TextBox 1">
          <a:extLst>
            <a:ext uri="{FF2B5EF4-FFF2-40B4-BE49-F238E27FC236}">
              <a16:creationId xmlns:a16="http://schemas.microsoft.com/office/drawing/2014/main" id="{7CB83E7D-3C2E-8EA7-81C3-6C4270DC1715}"/>
            </a:ext>
          </a:extLst>
        </xdr:cNvPr>
        <xdr:cNvSpPr txBox="1"/>
      </xdr:nvSpPr>
      <xdr:spPr>
        <a:xfrm>
          <a:off x="4724400" y="525780"/>
          <a:ext cx="3817620" cy="4114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2000" b="1" i="0" u="none" strike="noStrike">
              <a:solidFill>
                <a:schemeClr val="accent2">
                  <a:lumMod val="75000"/>
                </a:schemeClr>
              </a:solidFill>
              <a:effectLst/>
              <a:latin typeface="Times New Roman" panose="02020603050405020304" pitchFamily="18" charset="0"/>
              <a:ea typeface="+mn-ea"/>
              <a:cs typeface="Times New Roman" panose="02020603050405020304" pitchFamily="18" charset="0"/>
            </a:rPr>
            <a:t>SHIFT-1 DATA TABLE </a:t>
          </a:r>
          <a:endParaRPr lang="en-CA" sz="2000" b="1" kern="1200">
            <a:solidFill>
              <a:schemeClr val="accent2">
                <a:lumMod val="75000"/>
              </a:schemeClr>
            </a:solidFill>
            <a:latin typeface="Times New Roman" panose="02020603050405020304" pitchFamily="18" charset="0"/>
            <a:cs typeface="Times New Roman" panose="02020603050405020304" pitchFamily="18" charset="0"/>
          </a:endParaRPr>
        </a:p>
      </xdr:txBody>
    </xdr:sp>
    <xdr:clientData/>
  </xdr:twoCellAnchor>
  <xdr:oneCellAnchor>
    <xdr:from>
      <xdr:col>6</xdr:col>
      <xdr:colOff>266700</xdr:colOff>
      <xdr:row>2</xdr:row>
      <xdr:rowOff>198120</xdr:rowOff>
    </xdr:from>
    <xdr:ext cx="184731" cy="264560"/>
    <xdr:sp macro="" textlink="">
      <xdr:nvSpPr>
        <xdr:cNvPr id="3" name="TextBox 2">
          <a:extLst>
            <a:ext uri="{FF2B5EF4-FFF2-40B4-BE49-F238E27FC236}">
              <a16:creationId xmlns:a16="http://schemas.microsoft.com/office/drawing/2014/main" id="{13C9783B-2A6B-5FAB-59C4-336927B43A54}"/>
            </a:ext>
          </a:extLst>
        </xdr:cNvPr>
        <xdr:cNvSpPr txBox="1"/>
      </xdr:nvSpPr>
      <xdr:spPr>
        <a:xfrm>
          <a:off x="4960620" y="7086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CA" sz="1100" kern="120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4</xdr:col>
      <xdr:colOff>22860</xdr:colOff>
      <xdr:row>2</xdr:row>
      <xdr:rowOff>0</xdr:rowOff>
    </xdr:from>
    <xdr:to>
      <xdr:col>12</xdr:col>
      <xdr:colOff>838200</xdr:colOff>
      <xdr:row>25</xdr:row>
      <xdr:rowOff>45720</xdr:rowOff>
    </xdr:to>
    <xdr:graphicFrame macro="">
      <xdr:nvGraphicFramePr>
        <xdr:cNvPr id="3" name="Chart 2">
          <a:extLst>
            <a:ext uri="{FF2B5EF4-FFF2-40B4-BE49-F238E27FC236}">
              <a16:creationId xmlns:a16="http://schemas.microsoft.com/office/drawing/2014/main" id="{9ED7D264-A8B1-733F-A4DC-DBE54C8773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1043940</xdr:colOff>
      <xdr:row>3</xdr:row>
      <xdr:rowOff>76201</xdr:rowOff>
    </xdr:from>
    <xdr:to>
      <xdr:col>12</xdr:col>
      <xdr:colOff>411480</xdr:colOff>
      <xdr:row>8</xdr:row>
      <xdr:rowOff>45721</xdr:rowOff>
    </xdr:to>
    <mc:AlternateContent xmlns:mc="http://schemas.openxmlformats.org/markup-compatibility/2006">
      <mc:Choice xmlns:a14="http://schemas.microsoft.com/office/drawing/2010/main" Requires="a14">
        <xdr:graphicFrame macro="">
          <xdr:nvGraphicFramePr>
            <xdr:cNvPr id="6" name="Maker 1">
              <a:extLst>
                <a:ext uri="{FF2B5EF4-FFF2-40B4-BE49-F238E27FC236}">
                  <a16:creationId xmlns:a16="http://schemas.microsoft.com/office/drawing/2014/main" id="{05E4B3D8-5CB5-29C5-C960-5DC7C0D4BADF}"/>
                </a:ext>
              </a:extLst>
            </xdr:cNvPr>
            <xdr:cNvGraphicFramePr/>
          </xdr:nvGraphicFramePr>
          <xdr:xfrm>
            <a:off x="0" y="0"/>
            <a:ext cx="0" cy="0"/>
          </xdr:xfrm>
          <a:graphic>
            <a:graphicData uri="http://schemas.microsoft.com/office/drawing/2010/slicer">
              <sle:slicer xmlns:sle="http://schemas.microsoft.com/office/drawing/2010/slicer" name="Maker 1"/>
            </a:graphicData>
          </a:graphic>
        </xdr:graphicFrame>
      </mc:Choice>
      <mc:Fallback>
        <xdr:sp macro="" textlink="">
          <xdr:nvSpPr>
            <xdr:cNvPr id="0" name=""/>
            <xdr:cNvSpPr>
              <a:spLocks noTextEdit="1"/>
            </xdr:cNvSpPr>
          </xdr:nvSpPr>
          <xdr:spPr>
            <a:xfrm>
              <a:off x="10218420" y="1303021"/>
              <a:ext cx="861060" cy="88392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441960</xdr:colOff>
      <xdr:row>2</xdr:row>
      <xdr:rowOff>30481</xdr:rowOff>
    </xdr:from>
    <xdr:to>
      <xdr:col>13</xdr:col>
      <xdr:colOff>182880</xdr:colOff>
      <xdr:row>11</xdr:row>
      <xdr:rowOff>60960</xdr:rowOff>
    </xdr:to>
    <mc:AlternateContent xmlns:mc="http://schemas.openxmlformats.org/markup-compatibility/2006">
      <mc:Choice xmlns:a14="http://schemas.microsoft.com/office/drawing/2010/main" Requires="a14">
        <xdr:graphicFrame macro="">
          <xdr:nvGraphicFramePr>
            <xdr:cNvPr id="7" name="Week">
              <a:extLst>
                <a:ext uri="{FF2B5EF4-FFF2-40B4-BE49-F238E27FC236}">
                  <a16:creationId xmlns:a16="http://schemas.microsoft.com/office/drawing/2014/main" id="{6ABE8D61-4DB4-D970-64B8-2DC2680FB4F1}"/>
                </a:ext>
              </a:extLst>
            </xdr:cNvPr>
            <xdr:cNvGraphicFramePr/>
          </xdr:nvGraphicFramePr>
          <xdr:xfrm>
            <a:off x="0" y="0"/>
            <a:ext cx="0" cy="0"/>
          </xdr:xfrm>
          <a:graphic>
            <a:graphicData uri="http://schemas.microsoft.com/office/drawing/2010/slicer">
              <sle:slicer xmlns:sle="http://schemas.microsoft.com/office/drawing/2010/slicer" name="Week"/>
            </a:graphicData>
          </a:graphic>
        </xdr:graphicFrame>
      </mc:Choice>
      <mc:Fallback>
        <xdr:sp macro="" textlink="">
          <xdr:nvSpPr>
            <xdr:cNvPr id="0" name=""/>
            <xdr:cNvSpPr>
              <a:spLocks noTextEdit="1"/>
            </xdr:cNvSpPr>
          </xdr:nvSpPr>
          <xdr:spPr>
            <a:xfrm>
              <a:off x="11109960" y="1074421"/>
              <a:ext cx="1135380" cy="167639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22860</xdr:colOff>
      <xdr:row>26</xdr:row>
      <xdr:rowOff>7620</xdr:rowOff>
    </xdr:from>
    <xdr:to>
      <xdr:col>14</xdr:col>
      <xdr:colOff>160020</xdr:colOff>
      <xdr:row>56</xdr:row>
      <xdr:rowOff>152400</xdr:rowOff>
    </xdr:to>
    <xdr:sp macro="" textlink="">
      <xdr:nvSpPr>
        <xdr:cNvPr id="8" name="TextBox 7">
          <a:extLst>
            <a:ext uri="{FF2B5EF4-FFF2-40B4-BE49-F238E27FC236}">
              <a16:creationId xmlns:a16="http://schemas.microsoft.com/office/drawing/2014/main" id="{5FB0031E-1914-D40B-B973-F5417E7C8423}"/>
            </a:ext>
          </a:extLst>
        </xdr:cNvPr>
        <xdr:cNvSpPr txBox="1"/>
      </xdr:nvSpPr>
      <xdr:spPr>
        <a:xfrm>
          <a:off x="7703820" y="5440680"/>
          <a:ext cx="5128260" cy="56311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200" b="1" u="sng">
              <a:latin typeface="Times New Roman" panose="02020603050405020304" pitchFamily="18" charset="0"/>
              <a:cs typeface="Times New Roman" panose="02020603050405020304" pitchFamily="18" charset="0"/>
            </a:rPr>
            <a:t>5Whys</a:t>
          </a:r>
        </a:p>
        <a:p>
          <a:endParaRPr lang="en-CA"/>
        </a:p>
        <a:p>
          <a:r>
            <a:rPr lang="en-CA" b="1">
              <a:solidFill>
                <a:schemeClr val="accent1">
                  <a:lumMod val="75000"/>
                </a:schemeClr>
              </a:solidFill>
            </a:rPr>
            <a:t>LEVEL 0</a:t>
          </a:r>
        </a:p>
        <a:p>
          <a:r>
            <a:rPr lang="en-CA" b="1"/>
            <a:t>QUESTION 1:Why do various numbers of inspectors work each day, I wonder?</a:t>
          </a:r>
          <a:br>
            <a:rPr lang="en-CA"/>
          </a:br>
          <a:r>
            <a:rPr lang="en-CA"/>
            <a:t>Answer 1: The duties given to inspectors vary by shift.</a:t>
          </a:r>
          <a:br>
            <a:rPr lang="en-CA"/>
          </a:br>
          <a:r>
            <a:rPr lang="en-CA"/>
            <a:t>Answer 2: Some days have significant absenteeism rates.</a:t>
          </a:r>
          <a:br>
            <a:rPr lang="en-CA"/>
          </a:br>
          <a:r>
            <a:rPr lang="en-CA" b="1">
              <a:solidFill>
                <a:srgbClr val="00B050"/>
              </a:solidFill>
            </a:rPr>
            <a:t>Chosen Answer: Shift assignments for inspectors are inconsistent.</a:t>
          </a:r>
        </a:p>
        <a:p>
          <a:endParaRPr lang="en-CA"/>
        </a:p>
        <a:p>
          <a:pPr marL="0" marR="0" lvl="0" indent="0" defTabSz="914400" eaLnBrk="1" fontAlgn="auto" latinLnBrk="0" hangingPunct="1">
            <a:lnSpc>
              <a:spcPct val="100000"/>
            </a:lnSpc>
            <a:spcBef>
              <a:spcPts val="0"/>
            </a:spcBef>
            <a:spcAft>
              <a:spcPts val="0"/>
            </a:spcAft>
            <a:buClrTx/>
            <a:buSzTx/>
            <a:buFontTx/>
            <a:buNone/>
            <a:tabLst/>
            <a:defRPr/>
          </a:pPr>
          <a:r>
            <a:rPr lang="en-CA" sz="1100" b="1">
              <a:solidFill>
                <a:schemeClr val="accent1">
                  <a:lumMod val="75000"/>
                </a:schemeClr>
              </a:solidFill>
              <a:effectLst/>
              <a:latin typeface="+mn-lt"/>
              <a:ea typeface="+mn-ea"/>
              <a:cs typeface="+mn-cs"/>
            </a:rPr>
            <a:t>LEVEL 1</a:t>
          </a:r>
          <a:endParaRPr lang="en-CA"/>
        </a:p>
        <a:p>
          <a:r>
            <a:rPr lang="en-CA" sz="1100" b="1">
              <a:solidFill>
                <a:schemeClr val="dk1"/>
              </a:solidFill>
              <a:effectLst/>
              <a:latin typeface="+mn-lt"/>
              <a:ea typeface="+mn-ea"/>
              <a:cs typeface="+mn-cs"/>
            </a:rPr>
            <a:t>QUESTION 2: </a:t>
          </a:r>
          <a:r>
            <a:rPr lang="en-CA" b="1"/>
            <a:t>Why do inspectors have different assignments for different shifts?</a:t>
          </a:r>
          <a:br>
            <a:rPr lang="en-CA"/>
          </a:br>
          <a:r>
            <a:rPr lang="en-CA"/>
            <a:t>Answer 1: Scheduling is not well-coordinated.</a:t>
          </a:r>
          <a:br>
            <a:rPr lang="en-CA"/>
          </a:br>
          <a:r>
            <a:rPr lang="en-CA"/>
            <a:t>Answer 2: Demands for inspections are unpredictable.</a:t>
          </a:r>
          <a:br>
            <a:rPr lang="en-CA"/>
          </a:br>
          <a:r>
            <a:rPr lang="en-CA" b="1">
              <a:solidFill>
                <a:srgbClr val="00B050"/>
              </a:solidFill>
            </a:rPr>
            <a:t>Chosen Answer: Scheduling is not well-coordinated.</a:t>
          </a:r>
        </a:p>
        <a:p>
          <a:endParaRPr lang="en-CA"/>
        </a:p>
        <a:p>
          <a:pPr marL="0" marR="0" lvl="0" indent="0" defTabSz="914400" eaLnBrk="1" fontAlgn="auto" latinLnBrk="0" hangingPunct="1">
            <a:lnSpc>
              <a:spcPct val="100000"/>
            </a:lnSpc>
            <a:spcBef>
              <a:spcPts val="0"/>
            </a:spcBef>
            <a:spcAft>
              <a:spcPts val="0"/>
            </a:spcAft>
            <a:buClrTx/>
            <a:buSzTx/>
            <a:buFontTx/>
            <a:buNone/>
            <a:tabLst/>
            <a:defRPr/>
          </a:pPr>
          <a:r>
            <a:rPr lang="en-CA" sz="1100" b="1">
              <a:solidFill>
                <a:schemeClr val="accent1">
                  <a:lumMod val="75000"/>
                </a:schemeClr>
              </a:solidFill>
              <a:effectLst/>
              <a:latin typeface="+mn-lt"/>
              <a:ea typeface="+mn-ea"/>
              <a:cs typeface="+mn-cs"/>
            </a:rPr>
            <a:t>LEVEL 2</a:t>
          </a:r>
          <a:endParaRPr lang="en-CA" b="1">
            <a:solidFill>
              <a:schemeClr val="accent1">
                <a:lumMod val="75000"/>
              </a:schemeClr>
            </a:solidFill>
          </a:endParaRPr>
        </a:p>
        <a:p>
          <a:r>
            <a:rPr lang="en-CA" b="1"/>
            <a:t>QUESTION 3: Why is scheduling so poorly coordinated?</a:t>
          </a:r>
          <a:br>
            <a:rPr lang="en-CA"/>
          </a:br>
          <a:r>
            <a:rPr lang="en-CA" sz="1100">
              <a:solidFill>
                <a:schemeClr val="dk1"/>
              </a:solidFill>
              <a:effectLst/>
              <a:latin typeface="+mn-lt"/>
              <a:ea typeface="+mn-ea"/>
              <a:cs typeface="+mn-cs"/>
            </a:rPr>
            <a:t>Answer 1</a:t>
          </a:r>
          <a:r>
            <a:rPr lang="en-CA"/>
            <a:t>: Outdated scheduling software.</a:t>
          </a:r>
          <a:br>
            <a:rPr lang="en-CA"/>
          </a:br>
          <a:r>
            <a:rPr lang="en-CA" sz="1100">
              <a:solidFill>
                <a:schemeClr val="dk1"/>
              </a:solidFill>
              <a:effectLst/>
              <a:latin typeface="+mn-lt"/>
              <a:ea typeface="+mn-ea"/>
              <a:cs typeface="+mn-cs"/>
            </a:rPr>
            <a:t>Answer 2</a:t>
          </a:r>
          <a:r>
            <a:rPr lang="en-CA"/>
            <a:t>: No specific schedule manager is in place.</a:t>
          </a:r>
          <a:br>
            <a:rPr lang="en-CA"/>
          </a:br>
          <a:r>
            <a:rPr lang="en-CA" b="1">
              <a:solidFill>
                <a:srgbClr val="00B050"/>
              </a:solidFill>
            </a:rPr>
            <a:t>Chosen Answer: </a:t>
          </a:r>
          <a:r>
            <a:rPr lang="en-CA" sz="1100" b="1">
              <a:solidFill>
                <a:srgbClr val="00B050"/>
              </a:solidFill>
              <a:effectLst/>
              <a:latin typeface="+mn-lt"/>
              <a:ea typeface="+mn-ea"/>
              <a:cs typeface="+mn-cs"/>
            </a:rPr>
            <a:t>Outdated scheduling software.</a:t>
          </a:r>
        </a:p>
        <a:p>
          <a:endParaRPr lang="en-CA" sz="1100" b="1">
            <a:solidFill>
              <a:srgbClr val="00B05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CA" sz="1100" b="1">
              <a:solidFill>
                <a:schemeClr val="accent1">
                  <a:lumMod val="75000"/>
                </a:schemeClr>
              </a:solidFill>
              <a:effectLst/>
              <a:latin typeface="+mn-lt"/>
              <a:ea typeface="+mn-ea"/>
              <a:cs typeface="+mn-cs"/>
            </a:rPr>
            <a:t>LEVEL 3</a:t>
          </a:r>
        </a:p>
        <a:p>
          <a:r>
            <a:rPr lang="en-CA" b="1"/>
            <a:t>QUESTION 4: Why is there a lack of coordination in scheduling?</a:t>
          </a:r>
        </a:p>
        <a:p>
          <a:r>
            <a:rPr lang="en-CA" b="1"/>
            <a:t>Answer 1:</a:t>
          </a:r>
          <a:r>
            <a:rPr lang="en-CA"/>
            <a:t> Scheduling software is outdated.</a:t>
          </a:r>
        </a:p>
        <a:p>
          <a:r>
            <a:rPr lang="en-CA" b="1"/>
            <a:t>Answer 2:</a:t>
          </a:r>
          <a:r>
            <a:rPr lang="en-CA"/>
            <a:t> There is no dedicated scheduling manager.</a:t>
          </a:r>
        </a:p>
        <a:p>
          <a:r>
            <a:rPr lang="en-CA" b="1">
              <a:solidFill>
                <a:srgbClr val="00B050"/>
              </a:solidFill>
            </a:rPr>
            <a:t>Chosen Answer:</a:t>
          </a:r>
          <a:r>
            <a:rPr lang="en-CA">
              <a:solidFill>
                <a:srgbClr val="00B050"/>
              </a:solidFill>
            </a:rPr>
            <a:t> </a:t>
          </a:r>
          <a:r>
            <a:rPr lang="en-CA" b="1">
              <a:solidFill>
                <a:srgbClr val="00B050"/>
              </a:solidFill>
            </a:rPr>
            <a:t>Scheduling software is outdated</a:t>
          </a:r>
          <a:endParaRPr lang="en-CA">
            <a:solidFill>
              <a:srgbClr val="00B050"/>
            </a:solidFill>
          </a:endParaRPr>
        </a:p>
        <a:p>
          <a:endParaRPr lang="en-CA"/>
        </a:p>
        <a:p>
          <a:pPr marL="0" marR="0" lvl="0" indent="0" defTabSz="914400" eaLnBrk="1" fontAlgn="auto" latinLnBrk="0" hangingPunct="1">
            <a:lnSpc>
              <a:spcPct val="100000"/>
            </a:lnSpc>
            <a:spcBef>
              <a:spcPts val="0"/>
            </a:spcBef>
            <a:spcAft>
              <a:spcPts val="0"/>
            </a:spcAft>
            <a:buClrTx/>
            <a:buSzTx/>
            <a:buFontTx/>
            <a:buNone/>
            <a:tabLst/>
            <a:defRPr/>
          </a:pPr>
          <a:r>
            <a:rPr lang="en-CA" sz="1100" b="1">
              <a:solidFill>
                <a:schemeClr val="accent1">
                  <a:lumMod val="75000"/>
                </a:schemeClr>
              </a:solidFill>
              <a:effectLst/>
              <a:latin typeface="+mn-lt"/>
              <a:ea typeface="+mn-ea"/>
              <a:cs typeface="+mn-cs"/>
            </a:rPr>
            <a:t>LEVEL 4</a:t>
          </a:r>
          <a:br>
            <a:rPr lang="en-CA"/>
          </a:br>
          <a:r>
            <a:rPr lang="en-CA" b="1"/>
            <a:t>QUESTION 5:</a:t>
          </a:r>
          <a:r>
            <a:rPr lang="en-CA"/>
            <a:t> </a:t>
          </a:r>
          <a:r>
            <a:rPr lang="en-CA" b="1"/>
            <a:t>Why is the scheduling software outdated?</a:t>
          </a:r>
        </a:p>
        <a:p>
          <a:r>
            <a:rPr lang="en-CA" b="0"/>
            <a:t>Answer 1: Budget constraints delayed system upgrades.</a:t>
          </a:r>
        </a:p>
        <a:p>
          <a:r>
            <a:rPr lang="en-CA" b="0"/>
            <a:t>Answer 2: </a:t>
          </a:r>
          <a:r>
            <a:rPr lang="en-CA"/>
            <a:t>Lack of awareness about software inefficiencies.</a:t>
          </a:r>
        </a:p>
        <a:p>
          <a:r>
            <a:rPr lang="en-CA" b="1">
              <a:solidFill>
                <a:srgbClr val="00B050"/>
              </a:solidFill>
            </a:rPr>
            <a:t>Chosen Answer:</a:t>
          </a:r>
          <a:r>
            <a:rPr lang="en-CA">
              <a:solidFill>
                <a:srgbClr val="00B050"/>
              </a:solidFill>
            </a:rPr>
            <a:t> </a:t>
          </a:r>
          <a:r>
            <a:rPr lang="en-CA" b="1">
              <a:solidFill>
                <a:srgbClr val="00B050"/>
              </a:solidFill>
            </a:rPr>
            <a:t>Budget constraints delayed system upgrades.</a:t>
          </a:r>
        </a:p>
        <a:p>
          <a:endParaRPr lang="en-CA" b="1"/>
        </a:p>
        <a:p>
          <a:endParaRPr lang="en-CA"/>
        </a:p>
        <a:p>
          <a:br>
            <a:rPr lang="en-CA"/>
          </a:br>
          <a:br>
            <a:rPr lang="en-CA"/>
          </a:br>
          <a:endParaRPr lang="en-CA" sz="1100" kern="1200"/>
        </a:p>
      </xdr:txBody>
    </xdr:sp>
    <xdr:clientData/>
  </xdr:twoCellAnchor>
  <xdr:oneCellAnchor>
    <xdr:from>
      <xdr:col>10</xdr:col>
      <xdr:colOff>1043940</xdr:colOff>
      <xdr:row>34</xdr:row>
      <xdr:rowOff>121920</xdr:rowOff>
    </xdr:from>
    <xdr:ext cx="184731" cy="264560"/>
    <xdr:sp macro="" textlink="">
      <xdr:nvSpPr>
        <xdr:cNvPr id="9" name="TextBox 8">
          <a:extLst>
            <a:ext uri="{FF2B5EF4-FFF2-40B4-BE49-F238E27FC236}">
              <a16:creationId xmlns:a16="http://schemas.microsoft.com/office/drawing/2014/main" id="{BB4437C4-DE16-F148-A6F3-E8065B2F472D}"/>
            </a:ext>
          </a:extLst>
        </xdr:cNvPr>
        <xdr:cNvSpPr txBox="1"/>
      </xdr:nvSpPr>
      <xdr:spPr>
        <a:xfrm>
          <a:off x="8724900" y="70180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CA" sz="1100" kern="1200"/>
        </a:p>
      </xdr:txBody>
    </xdr:sp>
    <xdr:clientData/>
  </xdr:oneCellAnchor>
  <xdr:twoCellAnchor>
    <xdr:from>
      <xdr:col>2</xdr:col>
      <xdr:colOff>792480</xdr:colOff>
      <xdr:row>31</xdr:row>
      <xdr:rowOff>53340</xdr:rowOff>
    </xdr:from>
    <xdr:to>
      <xdr:col>9</xdr:col>
      <xdr:colOff>685800</xdr:colOff>
      <xdr:row>42</xdr:row>
      <xdr:rowOff>53340</xdr:rowOff>
    </xdr:to>
    <xdr:sp macro="" textlink="">
      <xdr:nvSpPr>
        <xdr:cNvPr id="10" name="TextBox 9">
          <a:extLst>
            <a:ext uri="{FF2B5EF4-FFF2-40B4-BE49-F238E27FC236}">
              <a16:creationId xmlns:a16="http://schemas.microsoft.com/office/drawing/2014/main" id="{75392DF7-5385-F3FA-C6B1-BF6EA4C67A58}"/>
            </a:ext>
          </a:extLst>
        </xdr:cNvPr>
        <xdr:cNvSpPr txBox="1"/>
      </xdr:nvSpPr>
      <xdr:spPr>
        <a:xfrm>
          <a:off x="2910840" y="6400800"/>
          <a:ext cx="3870960" cy="20116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b="1">
              <a:solidFill>
                <a:schemeClr val="accent1">
                  <a:lumMod val="75000"/>
                </a:schemeClr>
              </a:solidFill>
            </a:rPr>
            <a:t>INSIGHTS</a:t>
          </a:r>
        </a:p>
        <a:p>
          <a:endParaRPr lang="en-CA"/>
        </a:p>
        <a:p>
          <a:r>
            <a:rPr lang="en-CA" b="1"/>
            <a:t>Generate More Revenue:</a:t>
          </a:r>
          <a:r>
            <a:rPr lang="en-CA"/>
            <a:t> Identifying production cells or makers with higher pass counts can help allocate resources effectively and maximize output from efficient processes.</a:t>
          </a:r>
        </a:p>
        <a:p>
          <a:r>
            <a:rPr lang="en-CA" b="1"/>
            <a:t>Reduce Waste:</a:t>
          </a:r>
          <a:r>
            <a:rPr lang="en-CA"/>
            <a:t> Highlighting failure trends (e.g., specific makers or cells like Eclipse) aids in targeting quality improvement measures, reducing defective batches and associated costs.</a:t>
          </a:r>
        </a:p>
        <a:p>
          <a:r>
            <a:rPr lang="en-CA" b="1"/>
            <a:t>Improve a KPI:</a:t>
          </a:r>
          <a:r>
            <a:rPr lang="en-CA"/>
            <a:t> Batch pass</a:t>
          </a:r>
          <a:r>
            <a:rPr lang="en-CA" baseline="0"/>
            <a:t> or </a:t>
          </a:r>
          <a:r>
            <a:rPr lang="en-CA"/>
            <a:t>fail ratio is a critical KPI; addressing failures optimizes this metric, reflecting enhanced quality and operational consistency.</a:t>
          </a:r>
        </a:p>
        <a:p>
          <a:endParaRPr lang="en-CA" sz="1100" kern="1200"/>
        </a:p>
      </xdr:txBody>
    </xdr:sp>
    <xdr:clientData/>
  </xdr:twoCellAnchor>
  <xdr:oneCellAnchor>
    <xdr:from>
      <xdr:col>5</xdr:col>
      <xdr:colOff>1066800</xdr:colOff>
      <xdr:row>39</xdr:row>
      <xdr:rowOff>83820</xdr:rowOff>
    </xdr:from>
    <xdr:ext cx="184731" cy="264560"/>
    <xdr:sp macro="" textlink="">
      <xdr:nvSpPr>
        <xdr:cNvPr id="11" name="TextBox 10">
          <a:extLst>
            <a:ext uri="{FF2B5EF4-FFF2-40B4-BE49-F238E27FC236}">
              <a16:creationId xmlns:a16="http://schemas.microsoft.com/office/drawing/2014/main" id="{FD6D7ED2-7A9D-3A88-9911-32C3DD627CE1}"/>
            </a:ext>
          </a:extLst>
        </xdr:cNvPr>
        <xdr:cNvSpPr txBox="1"/>
      </xdr:nvSpPr>
      <xdr:spPr>
        <a:xfrm>
          <a:off x="5387340" y="7894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CA" sz="1100" kern="1200"/>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8</xdr:col>
      <xdr:colOff>30480</xdr:colOff>
      <xdr:row>6</xdr:row>
      <xdr:rowOff>3810</xdr:rowOff>
    </xdr:from>
    <xdr:to>
      <xdr:col>17</xdr:col>
      <xdr:colOff>114300</xdr:colOff>
      <xdr:row>25</xdr:row>
      <xdr:rowOff>152400</xdr:rowOff>
    </xdr:to>
    <xdr:graphicFrame macro="">
      <xdr:nvGraphicFramePr>
        <xdr:cNvPr id="3" name="Chart 2">
          <a:extLst>
            <a:ext uri="{FF2B5EF4-FFF2-40B4-BE49-F238E27FC236}">
              <a16:creationId xmlns:a16="http://schemas.microsoft.com/office/drawing/2014/main" id="{C3913D1F-DB4F-1F90-826A-92A1530AE5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381000</xdr:colOff>
      <xdr:row>35</xdr:row>
      <xdr:rowOff>68580</xdr:rowOff>
    </xdr:from>
    <xdr:to>
      <xdr:col>16</xdr:col>
      <xdr:colOff>487680</xdr:colOff>
      <xdr:row>68</xdr:row>
      <xdr:rowOff>45720</xdr:rowOff>
    </xdr:to>
    <xdr:sp macro="" textlink="">
      <xdr:nvSpPr>
        <xdr:cNvPr id="4" name="TextBox 3">
          <a:extLst>
            <a:ext uri="{FF2B5EF4-FFF2-40B4-BE49-F238E27FC236}">
              <a16:creationId xmlns:a16="http://schemas.microsoft.com/office/drawing/2014/main" id="{E6441DBD-86E1-AA6F-D1D7-DEC7A00CFFAA}"/>
            </a:ext>
          </a:extLst>
        </xdr:cNvPr>
        <xdr:cNvSpPr txBox="1"/>
      </xdr:nvSpPr>
      <xdr:spPr>
        <a:xfrm>
          <a:off x="7376160" y="6637020"/>
          <a:ext cx="4503420" cy="60121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u="sng" kern="1200"/>
            <a:t>5Whys</a:t>
          </a:r>
        </a:p>
        <a:p>
          <a:endParaRPr lang="en-CA" sz="1100" b="1" kern="1200"/>
        </a:p>
        <a:p>
          <a:r>
            <a:rPr lang="en-CA" sz="1100" b="1" kern="1200">
              <a:solidFill>
                <a:schemeClr val="accent1">
                  <a:lumMod val="75000"/>
                </a:schemeClr>
              </a:solidFill>
            </a:rPr>
            <a:t>LEVEL 0</a:t>
          </a:r>
        </a:p>
        <a:p>
          <a:r>
            <a:rPr lang="en-CA" b="1"/>
            <a:t>Question 1: Why are Parts Makers' Profits on Parts not maximum?</a:t>
          </a:r>
        </a:p>
        <a:p>
          <a:r>
            <a:rPr lang="en-CA"/>
            <a:t>Answer 1: There are different numbers of inspectors working each day.</a:t>
          </a:r>
        </a:p>
        <a:p>
          <a:r>
            <a:rPr lang="en-CA" sz="1100">
              <a:solidFill>
                <a:schemeClr val="dk1"/>
              </a:solidFill>
              <a:effectLst/>
              <a:latin typeface="+mn-lt"/>
              <a:ea typeface="+mn-ea"/>
              <a:cs typeface="+mn-cs"/>
            </a:rPr>
            <a:t>Answer 2:</a:t>
          </a:r>
          <a:r>
            <a:rPr lang="en-CA" sz="1100" baseline="0">
              <a:solidFill>
                <a:schemeClr val="dk1"/>
              </a:solidFill>
              <a:effectLst/>
              <a:latin typeface="+mn-lt"/>
              <a:ea typeface="+mn-ea"/>
              <a:cs typeface="+mn-cs"/>
            </a:rPr>
            <a:t> </a:t>
          </a:r>
          <a:r>
            <a:rPr lang="en-CA"/>
            <a:t>Some persons are working overtime.</a:t>
          </a:r>
        </a:p>
        <a:p>
          <a:r>
            <a:rPr lang="en-CA" b="1">
              <a:solidFill>
                <a:srgbClr val="00B050"/>
              </a:solidFill>
            </a:rPr>
            <a:t>Chosen Answer: There are different numbers of inspectors working each day.</a:t>
          </a:r>
        </a:p>
        <a:p>
          <a:endParaRPr lang="en-CA" sz="1100" b="1" kern="1200"/>
        </a:p>
        <a:p>
          <a:r>
            <a:rPr lang="en-CA" sz="1100" b="1" kern="1200">
              <a:solidFill>
                <a:schemeClr val="accent1">
                  <a:lumMod val="75000"/>
                </a:schemeClr>
              </a:solidFill>
            </a:rPr>
            <a:t>LEVEL</a:t>
          </a:r>
          <a:r>
            <a:rPr lang="en-CA" sz="1100" b="1" kern="1200" baseline="0">
              <a:solidFill>
                <a:schemeClr val="accent1">
                  <a:lumMod val="75000"/>
                </a:schemeClr>
              </a:solidFill>
            </a:rPr>
            <a:t> 1</a:t>
          </a:r>
          <a:endParaRPr lang="en-CA" sz="1100" b="1" kern="1200">
            <a:solidFill>
              <a:schemeClr val="accent1">
                <a:lumMod val="75000"/>
              </a:schemeClr>
            </a:solidFill>
          </a:endParaRPr>
        </a:p>
        <a:p>
          <a:r>
            <a:rPr lang="en-CA" b="1"/>
            <a:t>Question 2: Why are there different numbers of inspectors working each day?</a:t>
          </a:r>
        </a:p>
        <a:p>
          <a:r>
            <a:rPr lang="en-CA"/>
            <a:t>Answer 1: Some inspectors work alternating schedules.</a:t>
          </a:r>
        </a:p>
        <a:p>
          <a:r>
            <a:rPr lang="en-CA"/>
            <a:t>Answer 2:</a:t>
          </a:r>
          <a:r>
            <a:rPr lang="en-CA" baseline="0"/>
            <a:t> </a:t>
          </a:r>
          <a:r>
            <a:rPr lang="en-CA"/>
            <a:t>Daily assignments are not optimized.</a:t>
          </a:r>
        </a:p>
        <a:p>
          <a:r>
            <a:rPr lang="en-CA" b="1">
              <a:solidFill>
                <a:srgbClr val="00B050"/>
              </a:solidFill>
            </a:rPr>
            <a:t>Chosen Answer: Some inspectors work alternating schedules.</a:t>
          </a:r>
        </a:p>
        <a:p>
          <a:endParaRPr lang="en-CA" b="1">
            <a:solidFill>
              <a:srgbClr val="00B050"/>
            </a:solidFill>
          </a:endParaRPr>
        </a:p>
        <a:p>
          <a:r>
            <a:rPr lang="en-CA" b="1">
              <a:solidFill>
                <a:schemeClr val="accent1">
                  <a:lumMod val="75000"/>
                </a:schemeClr>
              </a:solidFill>
            </a:rPr>
            <a:t>LEVEL 2</a:t>
          </a:r>
        </a:p>
        <a:p>
          <a:r>
            <a:rPr lang="en-CA" b="1"/>
            <a:t>Question 3: Why do some inspectors work alternating schedules?</a:t>
          </a:r>
        </a:p>
        <a:p>
          <a:r>
            <a:rPr lang="en-CA"/>
            <a:t>Answer</a:t>
          </a:r>
          <a:r>
            <a:rPr lang="en-CA" baseline="0"/>
            <a:t> 1: </a:t>
          </a:r>
          <a:r>
            <a:rPr lang="en-CA"/>
            <a:t>Inspectors have flexible work contracts.</a:t>
          </a:r>
        </a:p>
        <a:p>
          <a:r>
            <a:rPr lang="en-CA"/>
            <a:t>Answer 2: Staffing policies favor rotating schedules.</a:t>
          </a:r>
        </a:p>
        <a:p>
          <a:r>
            <a:rPr lang="en-CA" b="1">
              <a:solidFill>
                <a:srgbClr val="00B050"/>
              </a:solidFill>
            </a:rPr>
            <a:t>Chosen Answer: Inspectors have flexible work contracts.</a:t>
          </a:r>
        </a:p>
        <a:p>
          <a:endParaRPr lang="en-CA" b="1">
            <a:solidFill>
              <a:srgbClr val="00B050"/>
            </a:solidFill>
          </a:endParaRPr>
        </a:p>
        <a:p>
          <a:r>
            <a:rPr lang="en-CA" b="1">
              <a:solidFill>
                <a:schemeClr val="accent1">
                  <a:lumMod val="75000"/>
                </a:schemeClr>
              </a:solidFill>
            </a:rPr>
            <a:t>LEVEL 3</a:t>
          </a:r>
        </a:p>
        <a:p>
          <a:r>
            <a:rPr lang="en-CA" b="1"/>
            <a:t>Question 4: Why do inspectors have flexible work contracts?</a:t>
          </a:r>
        </a:p>
        <a:p>
          <a:r>
            <a:rPr lang="en-CA" sz="1100">
              <a:solidFill>
                <a:schemeClr val="dk1"/>
              </a:solidFill>
              <a:effectLst/>
              <a:latin typeface="+mn-lt"/>
              <a:ea typeface="+mn-ea"/>
              <a:cs typeface="+mn-cs"/>
            </a:rPr>
            <a:t>Answer 1: </a:t>
          </a:r>
          <a:r>
            <a:rPr lang="en-CA"/>
            <a:t>Company offers part-time roles to cut costs.</a:t>
          </a:r>
        </a:p>
        <a:p>
          <a:r>
            <a:rPr lang="en-CA" sz="1100">
              <a:solidFill>
                <a:schemeClr val="dk1"/>
              </a:solidFill>
              <a:effectLst/>
              <a:latin typeface="+mn-lt"/>
              <a:ea typeface="+mn-ea"/>
              <a:cs typeface="+mn-cs"/>
            </a:rPr>
            <a:t>Answer 2: </a:t>
          </a:r>
          <a:r>
            <a:rPr lang="en-CA"/>
            <a:t>Workforce constraints in hiring full-time staff.</a:t>
          </a:r>
        </a:p>
        <a:p>
          <a:r>
            <a:rPr lang="en-CA" b="1">
              <a:solidFill>
                <a:srgbClr val="00B050"/>
              </a:solidFill>
            </a:rPr>
            <a:t>Chosen Answer: Workforce constraints in hiring full-time staff.</a:t>
          </a:r>
        </a:p>
        <a:p>
          <a:endParaRPr lang="en-CA" b="1">
            <a:solidFill>
              <a:srgbClr val="00B050"/>
            </a:solidFill>
          </a:endParaRPr>
        </a:p>
        <a:p>
          <a:r>
            <a:rPr lang="en-CA" b="1">
              <a:solidFill>
                <a:schemeClr val="accent1">
                  <a:lumMod val="75000"/>
                </a:schemeClr>
              </a:solidFill>
            </a:rPr>
            <a:t>LEVEL 4</a:t>
          </a:r>
        </a:p>
        <a:p>
          <a:r>
            <a:rPr lang="en-CA" b="1"/>
            <a:t>Question 5: Why are there workforce constraints in hiring full-time staff?</a:t>
          </a:r>
        </a:p>
        <a:p>
          <a:r>
            <a:rPr lang="en-CA"/>
            <a:t>Answer</a:t>
          </a:r>
          <a:r>
            <a:rPr lang="en-CA" baseline="0"/>
            <a:t> 1: </a:t>
          </a:r>
          <a:r>
            <a:rPr lang="en-CA"/>
            <a:t>Budget limits for full-time positions.</a:t>
          </a:r>
        </a:p>
        <a:p>
          <a:r>
            <a:rPr lang="en-CA"/>
            <a:t>Answer 2: Location challenges in attracting talent.</a:t>
          </a:r>
        </a:p>
        <a:p>
          <a:r>
            <a:rPr lang="en-CA" b="1">
              <a:solidFill>
                <a:srgbClr val="00B050"/>
              </a:solidFill>
            </a:rPr>
            <a:t>Chosen Answer: Budget limits for full-time positions.</a:t>
          </a:r>
        </a:p>
        <a:p>
          <a:endParaRPr lang="en-CA" b="1">
            <a:solidFill>
              <a:srgbClr val="00B050"/>
            </a:solidFill>
          </a:endParaRPr>
        </a:p>
        <a:p>
          <a:endParaRPr lang="en-CA" b="1">
            <a:solidFill>
              <a:srgbClr val="00B050"/>
            </a:solidFill>
          </a:endParaRPr>
        </a:p>
        <a:p>
          <a:endParaRPr lang="en-CA" b="1">
            <a:solidFill>
              <a:srgbClr val="00B050"/>
            </a:solidFill>
          </a:endParaRPr>
        </a:p>
        <a:p>
          <a:endParaRPr lang="en-CA" sz="1100" b="1" kern="1200"/>
        </a:p>
      </xdr:txBody>
    </xdr:sp>
    <xdr:clientData/>
  </xdr:twoCellAnchor>
  <xdr:twoCellAnchor>
    <xdr:from>
      <xdr:col>3</xdr:col>
      <xdr:colOff>388620</xdr:colOff>
      <xdr:row>36</xdr:row>
      <xdr:rowOff>38100</xdr:rowOff>
    </xdr:from>
    <xdr:to>
      <xdr:col>8</xdr:col>
      <xdr:colOff>617220</xdr:colOff>
      <xdr:row>50</xdr:row>
      <xdr:rowOff>91440</xdr:rowOff>
    </xdr:to>
    <xdr:sp macro="" textlink="">
      <xdr:nvSpPr>
        <xdr:cNvPr id="5" name="TextBox 4">
          <a:extLst>
            <a:ext uri="{FF2B5EF4-FFF2-40B4-BE49-F238E27FC236}">
              <a16:creationId xmlns:a16="http://schemas.microsoft.com/office/drawing/2014/main" id="{5CED0A1D-6EE2-DC56-7389-D012FA772CD7}"/>
            </a:ext>
          </a:extLst>
        </xdr:cNvPr>
        <xdr:cNvSpPr txBox="1"/>
      </xdr:nvSpPr>
      <xdr:spPr>
        <a:xfrm>
          <a:off x="3520440" y="6789420"/>
          <a:ext cx="3467100" cy="26136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100" b="1" i="0">
              <a:solidFill>
                <a:schemeClr val="accent1">
                  <a:lumMod val="75000"/>
                </a:schemeClr>
              </a:solidFill>
              <a:effectLst/>
              <a:latin typeface="+mn-lt"/>
              <a:ea typeface="+mn-ea"/>
              <a:cs typeface="+mn-cs"/>
            </a:rPr>
            <a:t>INSIGHTS</a:t>
          </a:r>
        </a:p>
        <a:p>
          <a:endParaRPr lang="en-CA" sz="1100" b="1" i="0">
            <a:solidFill>
              <a:schemeClr val="dk1"/>
            </a:solidFill>
            <a:effectLst/>
            <a:latin typeface="+mn-lt"/>
            <a:ea typeface="+mn-ea"/>
            <a:cs typeface="+mn-cs"/>
          </a:endParaRPr>
        </a:p>
        <a:p>
          <a:r>
            <a:rPr lang="en-CA" sz="1100" b="1" i="0">
              <a:solidFill>
                <a:schemeClr val="dk1"/>
              </a:solidFill>
              <a:effectLst/>
              <a:latin typeface="+mn-lt"/>
              <a:ea typeface="+mn-ea"/>
              <a:cs typeface="+mn-cs"/>
            </a:rPr>
            <a:t>Generate more revenue</a:t>
          </a:r>
          <a:r>
            <a:rPr lang="en-CA" sz="1100" b="0" i="0">
              <a:solidFill>
                <a:schemeClr val="dk1"/>
              </a:solidFill>
              <a:effectLst/>
              <a:latin typeface="+mn-lt"/>
              <a:ea typeface="+mn-ea"/>
              <a:cs typeface="+mn-cs"/>
            </a:rPr>
            <a:t>: This can be achieved through various means such as increasing sales, expanding your market, or introducing new products or services. It's a direct way to boost your financial performance.</a:t>
          </a:r>
        </a:p>
        <a:p>
          <a:r>
            <a:rPr lang="en-CA" sz="1100" b="1" i="0">
              <a:solidFill>
                <a:schemeClr val="dk1"/>
              </a:solidFill>
              <a:effectLst/>
              <a:latin typeface="+mn-lt"/>
              <a:ea typeface="+mn-ea"/>
              <a:cs typeface="+mn-cs"/>
            </a:rPr>
            <a:t>Reduce waste</a:t>
          </a:r>
          <a:r>
            <a:rPr lang="en-CA" sz="1100" b="0" i="0">
              <a:solidFill>
                <a:schemeClr val="dk1"/>
              </a:solidFill>
              <a:effectLst/>
              <a:latin typeface="+mn-lt"/>
              <a:ea typeface="+mn-ea"/>
              <a:cs typeface="+mn-cs"/>
            </a:rPr>
            <a:t>: This is crucial for improving efficiency and sustainability. By minimizing waste, you can lower costs, enhance resource utilization, and contribute to environmental goals.</a:t>
          </a:r>
        </a:p>
        <a:p>
          <a:r>
            <a:rPr lang="en-CA" sz="1100" b="1" i="0">
              <a:solidFill>
                <a:schemeClr val="dk1"/>
              </a:solidFill>
              <a:effectLst/>
              <a:latin typeface="+mn-lt"/>
              <a:ea typeface="+mn-ea"/>
              <a:cs typeface="+mn-cs"/>
            </a:rPr>
            <a:t>Improve a KPI (Key Performance Indicator)</a:t>
          </a:r>
          <a:r>
            <a:rPr lang="en-CA" sz="1100" b="0" i="0">
              <a:solidFill>
                <a:schemeClr val="dk1"/>
              </a:solidFill>
              <a:effectLst/>
              <a:latin typeface="+mn-lt"/>
              <a:ea typeface="+mn-ea"/>
              <a:cs typeface="+mn-cs"/>
            </a:rPr>
            <a:t>: Focusing on specific KPIs can help you track and achieve targeted improvements in areas like customer satisfaction, operational efficiency, or employee productivity.</a:t>
          </a:r>
        </a:p>
        <a:p>
          <a:endParaRPr lang="en-CA" sz="1100" kern="1200"/>
        </a:p>
      </xdr:txBody>
    </xdr:sp>
    <xdr:clientData/>
  </xdr:twoCellAnchor>
  <xdr:oneCellAnchor>
    <xdr:from>
      <xdr:col>8</xdr:col>
      <xdr:colOff>137160</xdr:colOff>
      <xdr:row>46</xdr:row>
      <xdr:rowOff>60960</xdr:rowOff>
    </xdr:from>
    <xdr:ext cx="184731" cy="264560"/>
    <xdr:sp macro="" textlink="">
      <xdr:nvSpPr>
        <xdr:cNvPr id="6" name="TextBox 5">
          <a:extLst>
            <a:ext uri="{FF2B5EF4-FFF2-40B4-BE49-F238E27FC236}">
              <a16:creationId xmlns:a16="http://schemas.microsoft.com/office/drawing/2014/main" id="{D37FA6E7-B38F-95B6-182C-A2A18416EC70}"/>
            </a:ext>
          </a:extLst>
        </xdr:cNvPr>
        <xdr:cNvSpPr txBox="1"/>
      </xdr:nvSpPr>
      <xdr:spPr>
        <a:xfrm>
          <a:off x="6507480" y="86410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CA" sz="1100" kern="1200"/>
        </a:p>
      </xdr:txBody>
    </xdr:sp>
    <xdr:clientData/>
  </xdr:oneCellAnchor>
</xdr:wsDr>
</file>

<file path=xl/drawings/drawing5.xml><?xml version="1.0" encoding="utf-8"?>
<c:userShapes xmlns:c="http://schemas.openxmlformats.org/drawingml/2006/chart">
  <cdr:relSizeAnchor xmlns:cdr="http://schemas.openxmlformats.org/drawingml/2006/chartDrawing">
    <cdr:from>
      <cdr:x>0.42</cdr:x>
      <cdr:y>0.37382</cdr:y>
    </cdr:from>
    <cdr:to>
      <cdr:x>0.58</cdr:x>
      <cdr:y>0.62618</cdr:y>
    </cdr:to>
    <cdr:sp macro="" textlink="">
      <cdr:nvSpPr>
        <cdr:cNvPr id="2" name="TextBox 1">
          <a:extLst xmlns:a="http://schemas.openxmlformats.org/drawingml/2006/main">
            <a:ext uri="{FF2B5EF4-FFF2-40B4-BE49-F238E27FC236}">
              <a16:creationId xmlns:a16="http://schemas.microsoft.com/office/drawing/2014/main" id="{610AF225-FC6A-43C1-D0B7-92CF3FC037FF}"/>
            </a:ext>
          </a:extLst>
        </cdr:cNvPr>
        <cdr:cNvSpPr txBox="1"/>
      </cdr:nvSpPr>
      <cdr:spPr>
        <a:xfrm xmlns:a="http://schemas.openxmlformats.org/drawingml/2006/main">
          <a:off x="2400300" y="1354455"/>
          <a:ext cx="914400" cy="914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CA" sz="1100" kern="1200"/>
        </a:p>
      </cdr:txBody>
    </cdr:sp>
  </cdr:relSizeAnchor>
  <cdr:relSizeAnchor xmlns:cdr="http://schemas.openxmlformats.org/drawingml/2006/chartDrawing">
    <cdr:from>
      <cdr:x>0.5</cdr:x>
      <cdr:y>0.64248</cdr:y>
    </cdr:from>
    <cdr:to>
      <cdr:x>0.508</cdr:x>
      <cdr:y>1</cdr:y>
    </cdr:to>
    <cdr:sp macro="" textlink="">
      <cdr:nvSpPr>
        <cdr:cNvPr id="3" name="TextBox 2">
          <a:extLst xmlns:a="http://schemas.openxmlformats.org/drawingml/2006/main">
            <a:ext uri="{FF2B5EF4-FFF2-40B4-BE49-F238E27FC236}">
              <a16:creationId xmlns:a16="http://schemas.microsoft.com/office/drawing/2014/main" id="{95ED32EF-C3EF-2488-46D4-016A7D943026}"/>
            </a:ext>
          </a:extLst>
        </cdr:cNvPr>
        <cdr:cNvSpPr txBox="1"/>
      </cdr:nvSpPr>
      <cdr:spPr>
        <a:xfrm xmlns:a="http://schemas.openxmlformats.org/drawingml/2006/main">
          <a:off x="2857500" y="2343150"/>
          <a:ext cx="45719" cy="1295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CA" sz="1100" kern="1200"/>
        </a:p>
      </cdr:txBody>
    </cdr:sp>
  </cdr:relSizeAnchor>
</c:userShapes>
</file>

<file path=xl/drawings/drawing6.xml><?xml version="1.0" encoding="utf-8"?>
<xdr:wsDr xmlns:xdr="http://schemas.openxmlformats.org/drawingml/2006/spreadsheetDrawing" xmlns:a="http://schemas.openxmlformats.org/drawingml/2006/main">
  <xdr:twoCellAnchor>
    <xdr:from>
      <xdr:col>4</xdr:col>
      <xdr:colOff>45720</xdr:colOff>
      <xdr:row>6</xdr:row>
      <xdr:rowOff>3810</xdr:rowOff>
    </xdr:from>
    <xdr:to>
      <xdr:col>12</xdr:col>
      <xdr:colOff>533400</xdr:colOff>
      <xdr:row>25</xdr:row>
      <xdr:rowOff>91440</xdr:rowOff>
    </xdr:to>
    <xdr:graphicFrame macro="">
      <xdr:nvGraphicFramePr>
        <xdr:cNvPr id="4" name="Chart 3">
          <a:extLst>
            <a:ext uri="{FF2B5EF4-FFF2-40B4-BE49-F238E27FC236}">
              <a16:creationId xmlns:a16="http://schemas.microsoft.com/office/drawing/2014/main" id="{9F994B11-915A-8BDD-9734-771FAE2F4E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297180</xdr:colOff>
      <xdr:row>6</xdr:row>
      <xdr:rowOff>114301</xdr:rowOff>
    </xdr:from>
    <xdr:to>
      <xdr:col>12</xdr:col>
      <xdr:colOff>419100</xdr:colOff>
      <xdr:row>11</xdr:row>
      <xdr:rowOff>99061</xdr:rowOff>
    </xdr:to>
    <mc:AlternateContent xmlns:mc="http://schemas.openxmlformats.org/markup-compatibility/2006">
      <mc:Choice xmlns:a14="http://schemas.microsoft.com/office/drawing/2010/main" Requires="a14">
        <xdr:graphicFrame macro="">
          <xdr:nvGraphicFramePr>
            <xdr:cNvPr id="5" name="Maker 2">
              <a:extLst>
                <a:ext uri="{FF2B5EF4-FFF2-40B4-BE49-F238E27FC236}">
                  <a16:creationId xmlns:a16="http://schemas.microsoft.com/office/drawing/2014/main" id="{F30D991E-184D-01DB-617D-9510FDBA7D62}"/>
                </a:ext>
              </a:extLst>
            </xdr:cNvPr>
            <xdr:cNvGraphicFramePr/>
          </xdr:nvGraphicFramePr>
          <xdr:xfrm>
            <a:off x="0" y="0"/>
            <a:ext cx="0" cy="0"/>
          </xdr:xfrm>
          <a:graphic>
            <a:graphicData uri="http://schemas.microsoft.com/office/drawing/2010/slicer">
              <sle:slicer xmlns:sle="http://schemas.microsoft.com/office/drawing/2010/slicer" name="Maker 2"/>
            </a:graphicData>
          </a:graphic>
        </xdr:graphicFrame>
      </mc:Choice>
      <mc:Fallback>
        <xdr:sp macro="" textlink="">
          <xdr:nvSpPr>
            <xdr:cNvPr id="0" name=""/>
            <xdr:cNvSpPr>
              <a:spLocks noTextEdit="1"/>
            </xdr:cNvSpPr>
          </xdr:nvSpPr>
          <xdr:spPr>
            <a:xfrm>
              <a:off x="8420100" y="1287781"/>
              <a:ext cx="1341120" cy="89916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594360</xdr:colOff>
      <xdr:row>6</xdr:row>
      <xdr:rowOff>22860</xdr:rowOff>
    </xdr:from>
    <xdr:to>
      <xdr:col>15</xdr:col>
      <xdr:colOff>533400</xdr:colOff>
      <xdr:row>19</xdr:row>
      <xdr:rowOff>112395</xdr:rowOff>
    </xdr:to>
    <mc:AlternateContent xmlns:mc="http://schemas.openxmlformats.org/markup-compatibility/2006">
      <mc:Choice xmlns:a14="http://schemas.microsoft.com/office/drawing/2010/main" Requires="a14">
        <xdr:graphicFrame macro="">
          <xdr:nvGraphicFramePr>
            <xdr:cNvPr id="6" name="Production Cell">
              <a:extLst>
                <a:ext uri="{FF2B5EF4-FFF2-40B4-BE49-F238E27FC236}">
                  <a16:creationId xmlns:a16="http://schemas.microsoft.com/office/drawing/2014/main" id="{328BC167-3AA8-1BDA-2090-78C7EA658358}"/>
                </a:ext>
              </a:extLst>
            </xdr:cNvPr>
            <xdr:cNvGraphicFramePr/>
          </xdr:nvGraphicFramePr>
          <xdr:xfrm>
            <a:off x="0" y="0"/>
            <a:ext cx="0" cy="0"/>
          </xdr:xfrm>
          <a:graphic>
            <a:graphicData uri="http://schemas.microsoft.com/office/drawing/2010/slicer">
              <sle:slicer xmlns:sle="http://schemas.microsoft.com/office/drawing/2010/slicer" name="Production Cell"/>
            </a:graphicData>
          </a:graphic>
        </xdr:graphicFrame>
      </mc:Choice>
      <mc:Fallback>
        <xdr:sp macro="" textlink="">
          <xdr:nvSpPr>
            <xdr:cNvPr id="0" name=""/>
            <xdr:cNvSpPr>
              <a:spLocks noTextEdit="1"/>
            </xdr:cNvSpPr>
          </xdr:nvSpPr>
          <xdr:spPr>
            <a:xfrm>
              <a:off x="9936480" y="1196340"/>
              <a:ext cx="1767840" cy="24669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762000</xdr:colOff>
      <xdr:row>27</xdr:row>
      <xdr:rowOff>129540</xdr:rowOff>
    </xdr:from>
    <xdr:to>
      <xdr:col>14</xdr:col>
      <xdr:colOff>45720</xdr:colOff>
      <xdr:row>57</xdr:row>
      <xdr:rowOff>106680</xdr:rowOff>
    </xdr:to>
    <xdr:sp macro="" textlink="">
      <xdr:nvSpPr>
        <xdr:cNvPr id="7" name="TextBox 6">
          <a:extLst>
            <a:ext uri="{FF2B5EF4-FFF2-40B4-BE49-F238E27FC236}">
              <a16:creationId xmlns:a16="http://schemas.microsoft.com/office/drawing/2014/main" id="{295C38E3-0DDF-1F34-B1EB-CBF4D7FD73F4}"/>
            </a:ext>
          </a:extLst>
        </xdr:cNvPr>
        <xdr:cNvSpPr txBox="1"/>
      </xdr:nvSpPr>
      <xdr:spPr>
        <a:xfrm>
          <a:off x="5059680" y="5143500"/>
          <a:ext cx="5547360" cy="54635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u="sng" kern="1200"/>
            <a:t>5Whys</a:t>
          </a:r>
        </a:p>
        <a:p>
          <a:endParaRPr lang="en-CA" sz="1100" b="1" u="sng" kern="1200"/>
        </a:p>
        <a:p>
          <a:r>
            <a:rPr lang="en-CA" sz="1100" b="1" u="none" kern="1200">
              <a:solidFill>
                <a:schemeClr val="accent1">
                  <a:lumMod val="75000"/>
                </a:schemeClr>
              </a:solidFill>
            </a:rPr>
            <a:t>LEVEL 0</a:t>
          </a:r>
        </a:p>
        <a:p>
          <a:r>
            <a:rPr lang="en-CA" b="1"/>
            <a:t>Question 1: Why are Parts Makers' Profits on Parts not maximum?</a:t>
          </a:r>
          <a:br>
            <a:rPr lang="en-CA"/>
          </a:br>
          <a:r>
            <a:rPr lang="en-CA"/>
            <a:t>Answer 1:</a:t>
          </a:r>
          <a:r>
            <a:rPr lang="en-CA" baseline="0"/>
            <a:t> </a:t>
          </a:r>
          <a:r>
            <a:rPr lang="en-CA"/>
            <a:t>There are different numbers of inspectors working each day.</a:t>
          </a:r>
        </a:p>
        <a:p>
          <a:r>
            <a:rPr lang="en-CA"/>
            <a:t>Answer 2: Some persons are working overtime.</a:t>
          </a:r>
        </a:p>
        <a:p>
          <a:r>
            <a:rPr lang="en-CA" b="1">
              <a:solidFill>
                <a:srgbClr val="00B050"/>
              </a:solidFill>
            </a:rPr>
            <a:t>Chosen Answer: There are different numbers of inspectors working each day.</a:t>
          </a:r>
        </a:p>
        <a:p>
          <a:endParaRPr lang="en-CA" b="1">
            <a:solidFill>
              <a:srgbClr val="00B050"/>
            </a:solidFill>
          </a:endParaRPr>
        </a:p>
        <a:p>
          <a:r>
            <a:rPr lang="en-CA" b="1">
              <a:solidFill>
                <a:schemeClr val="accent1">
                  <a:lumMod val="75000"/>
                </a:schemeClr>
              </a:solidFill>
            </a:rPr>
            <a:t>LEVEL 1</a:t>
          </a:r>
        </a:p>
        <a:p>
          <a:r>
            <a:rPr lang="en-CA" b="1"/>
            <a:t>Question 2: Why are there different numbers of inspectors working each day?</a:t>
          </a:r>
          <a:br>
            <a:rPr lang="en-CA"/>
          </a:br>
          <a:r>
            <a:rPr lang="en-CA"/>
            <a:t>Answer</a:t>
          </a:r>
          <a:r>
            <a:rPr lang="en-CA" baseline="0"/>
            <a:t> 1: </a:t>
          </a:r>
          <a:r>
            <a:rPr lang="en-CA"/>
            <a:t>The scheduling system does not evenly distribute workload.</a:t>
          </a:r>
        </a:p>
        <a:p>
          <a:r>
            <a:rPr lang="en-CA"/>
            <a:t>Answer 2: Some inspectors request schedule changes frequently.</a:t>
          </a:r>
        </a:p>
        <a:p>
          <a:r>
            <a:rPr lang="en-CA" b="1">
              <a:solidFill>
                <a:srgbClr val="00B050"/>
              </a:solidFill>
            </a:rPr>
            <a:t>Chosen Answer: The scheduling system does not evenly distribute workload.</a:t>
          </a:r>
        </a:p>
        <a:p>
          <a:endParaRPr lang="en-CA" b="1">
            <a:solidFill>
              <a:srgbClr val="00B050"/>
            </a:solidFill>
          </a:endParaRPr>
        </a:p>
        <a:p>
          <a:r>
            <a:rPr lang="en-CA" b="1">
              <a:solidFill>
                <a:schemeClr val="accent1">
                  <a:lumMod val="75000"/>
                </a:schemeClr>
              </a:solidFill>
            </a:rPr>
            <a:t>LEVEL 2</a:t>
          </a:r>
        </a:p>
        <a:p>
          <a:r>
            <a:rPr lang="en-CA" b="1"/>
            <a:t>Question 3: Why does the scheduling system not evenly distribute workload?</a:t>
          </a:r>
          <a:br>
            <a:rPr lang="en-CA"/>
          </a:br>
          <a:r>
            <a:rPr lang="en-CA"/>
            <a:t>Answer</a:t>
          </a:r>
          <a:r>
            <a:rPr lang="en-CA" baseline="0"/>
            <a:t> 1: </a:t>
          </a:r>
          <a:r>
            <a:rPr lang="en-CA"/>
            <a:t>Inspector availability data is not up-to-date.</a:t>
          </a:r>
        </a:p>
        <a:p>
          <a:r>
            <a:rPr lang="en-CA"/>
            <a:t>Answer 2: The scheduling algorithm does not account for production cell variability.</a:t>
          </a:r>
        </a:p>
        <a:p>
          <a:r>
            <a:rPr lang="en-CA" b="1">
              <a:solidFill>
                <a:srgbClr val="00B050"/>
              </a:solidFill>
            </a:rPr>
            <a:t>Chosen Answer: The scheduling algorithm does not account for production cell variability.</a:t>
          </a:r>
        </a:p>
        <a:p>
          <a:endParaRPr lang="en-CA" b="1">
            <a:solidFill>
              <a:srgbClr val="00B050"/>
            </a:solidFill>
          </a:endParaRPr>
        </a:p>
        <a:p>
          <a:r>
            <a:rPr lang="en-CA" b="1">
              <a:solidFill>
                <a:schemeClr val="accent1">
                  <a:lumMod val="75000"/>
                </a:schemeClr>
              </a:solidFill>
            </a:rPr>
            <a:t>LEVEL 3</a:t>
          </a:r>
        </a:p>
        <a:p>
          <a:r>
            <a:rPr lang="en-CA" b="1"/>
            <a:t>Question 4: Why does the scheduling algorithm not account for production cell variability?</a:t>
          </a:r>
          <a:br>
            <a:rPr lang="en-CA"/>
          </a:br>
          <a:r>
            <a:rPr lang="en-CA"/>
            <a:t>Answer</a:t>
          </a:r>
          <a:r>
            <a:rPr lang="en-CA" baseline="0"/>
            <a:t> 1: </a:t>
          </a:r>
          <a:r>
            <a:rPr lang="en-CA"/>
            <a:t>The algorithm is outdated and lacks advanced optimization.</a:t>
          </a:r>
        </a:p>
        <a:p>
          <a:r>
            <a:rPr lang="en-CA"/>
            <a:t>Answer 2: The variability data is not integrated into the scheduling system.</a:t>
          </a:r>
        </a:p>
        <a:p>
          <a:r>
            <a:rPr lang="en-CA" b="1">
              <a:solidFill>
                <a:srgbClr val="00B050"/>
              </a:solidFill>
            </a:rPr>
            <a:t>Chosen Answer: The algorithm is outdated and lacks advanced optimization.</a:t>
          </a:r>
        </a:p>
        <a:p>
          <a:endParaRPr lang="en-CA" b="1">
            <a:solidFill>
              <a:srgbClr val="00B050"/>
            </a:solidFill>
          </a:endParaRPr>
        </a:p>
        <a:p>
          <a:r>
            <a:rPr lang="en-CA" b="1">
              <a:solidFill>
                <a:schemeClr val="accent1">
                  <a:lumMod val="75000"/>
                </a:schemeClr>
              </a:solidFill>
            </a:rPr>
            <a:t>LEVEL 4</a:t>
          </a:r>
        </a:p>
        <a:p>
          <a:r>
            <a:rPr lang="en-CA" b="1"/>
            <a:t>Question 5: Why is the scheduling algorithm outdated?</a:t>
          </a:r>
          <a:br>
            <a:rPr lang="en-CA"/>
          </a:br>
          <a:r>
            <a:rPr lang="en-CA"/>
            <a:t>Answer</a:t>
          </a:r>
          <a:r>
            <a:rPr lang="en-CA" baseline="0"/>
            <a:t> 1: </a:t>
          </a:r>
          <a:r>
            <a:rPr lang="en-CA"/>
            <a:t>Lack of investment in scheduling technology.</a:t>
          </a:r>
        </a:p>
        <a:p>
          <a:r>
            <a:rPr lang="en-CA"/>
            <a:t>Answer 2: The IT team is focused on other priorities.</a:t>
          </a:r>
        </a:p>
        <a:p>
          <a:r>
            <a:rPr lang="en-CA" b="1">
              <a:solidFill>
                <a:srgbClr val="00B050"/>
              </a:solidFill>
            </a:rPr>
            <a:t>Chosen Answer: Lack of investment in scheduling technology.</a:t>
          </a:r>
        </a:p>
        <a:p>
          <a:endParaRPr lang="en-CA" b="1">
            <a:solidFill>
              <a:srgbClr val="00B050"/>
            </a:solidFill>
          </a:endParaRPr>
        </a:p>
        <a:p>
          <a:endParaRPr lang="en-CA" b="1">
            <a:solidFill>
              <a:srgbClr val="00B050"/>
            </a:solidFill>
          </a:endParaRPr>
        </a:p>
        <a:p>
          <a:endParaRPr lang="en-CA" sz="1100" b="1" u="sng" kern="1200"/>
        </a:p>
      </xdr:txBody>
    </xdr:sp>
    <xdr:clientData/>
  </xdr:twoCellAnchor>
  <xdr:twoCellAnchor>
    <xdr:from>
      <xdr:col>1</xdr:col>
      <xdr:colOff>853440</xdr:colOff>
      <xdr:row>30</xdr:row>
      <xdr:rowOff>57150</xdr:rowOff>
    </xdr:from>
    <xdr:to>
      <xdr:col>4</xdr:col>
      <xdr:colOff>281940</xdr:colOff>
      <xdr:row>47</xdr:row>
      <xdr:rowOff>45720</xdr:rowOff>
    </xdr:to>
    <xdr:sp macro="" textlink="">
      <xdr:nvSpPr>
        <xdr:cNvPr id="8" name="TextBox 7">
          <a:extLst>
            <a:ext uri="{FF2B5EF4-FFF2-40B4-BE49-F238E27FC236}">
              <a16:creationId xmlns:a16="http://schemas.microsoft.com/office/drawing/2014/main" id="{63D62A89-228D-3D41-24D9-0C6DB294CE90}"/>
            </a:ext>
          </a:extLst>
        </xdr:cNvPr>
        <xdr:cNvSpPr txBox="1"/>
      </xdr:nvSpPr>
      <xdr:spPr>
        <a:xfrm>
          <a:off x="1874520" y="5619750"/>
          <a:ext cx="2705100" cy="3097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100" b="1" i="0">
              <a:solidFill>
                <a:schemeClr val="accent1">
                  <a:lumMod val="75000"/>
                </a:schemeClr>
              </a:solidFill>
              <a:effectLst/>
              <a:latin typeface="+mn-lt"/>
              <a:ea typeface="+mn-ea"/>
              <a:cs typeface="+mn-cs"/>
            </a:rPr>
            <a:t>INSIGHTS</a:t>
          </a:r>
        </a:p>
        <a:p>
          <a:endParaRPr lang="en-CA" sz="1100" b="1" i="0">
            <a:solidFill>
              <a:schemeClr val="accent1">
                <a:lumMod val="75000"/>
              </a:schemeClr>
            </a:solidFill>
            <a:effectLst/>
            <a:latin typeface="+mn-lt"/>
            <a:ea typeface="+mn-ea"/>
            <a:cs typeface="+mn-cs"/>
          </a:endParaRPr>
        </a:p>
        <a:p>
          <a:r>
            <a:rPr lang="en-CA" sz="1100" b="1" i="0">
              <a:solidFill>
                <a:schemeClr val="dk1"/>
              </a:solidFill>
              <a:effectLst/>
              <a:latin typeface="+mn-lt"/>
              <a:ea typeface="+mn-ea"/>
              <a:cs typeface="+mn-cs"/>
            </a:rPr>
            <a:t>Generate more revenue</a:t>
          </a:r>
          <a:r>
            <a:rPr lang="en-CA" sz="1100" b="0" i="0">
              <a:solidFill>
                <a:schemeClr val="dk1"/>
              </a:solidFill>
              <a:effectLst/>
              <a:latin typeface="+mn-lt"/>
              <a:ea typeface="+mn-ea"/>
              <a:cs typeface="+mn-cs"/>
            </a:rPr>
            <a:t>: This can be achieved through increasing sales, expanding your market, or introducing new products or services. It's a direct way to boost your financial performance.</a:t>
          </a:r>
        </a:p>
        <a:p>
          <a:r>
            <a:rPr lang="en-CA" sz="1100" b="1" i="0">
              <a:solidFill>
                <a:schemeClr val="dk1"/>
              </a:solidFill>
              <a:effectLst/>
              <a:latin typeface="+mn-lt"/>
              <a:ea typeface="+mn-ea"/>
              <a:cs typeface="+mn-cs"/>
            </a:rPr>
            <a:t>Reduce waste</a:t>
          </a:r>
          <a:r>
            <a:rPr lang="en-CA" sz="1100" b="0" i="0">
              <a:solidFill>
                <a:schemeClr val="dk1"/>
              </a:solidFill>
              <a:effectLst/>
              <a:latin typeface="+mn-lt"/>
              <a:ea typeface="+mn-ea"/>
              <a:cs typeface="+mn-cs"/>
            </a:rPr>
            <a:t>: This is crucial for improving efficiency and sustainability. By minimizing waste, you can lower costs, enhance resource utilization, and contribute to environmental goals.</a:t>
          </a:r>
        </a:p>
        <a:p>
          <a:r>
            <a:rPr lang="en-CA" sz="1100" b="1" i="0">
              <a:solidFill>
                <a:schemeClr val="dk1"/>
              </a:solidFill>
              <a:effectLst/>
              <a:latin typeface="+mn-lt"/>
              <a:ea typeface="+mn-ea"/>
              <a:cs typeface="+mn-cs"/>
            </a:rPr>
            <a:t>Improve a KPI (Key Performance Indicator)</a:t>
          </a:r>
          <a:r>
            <a:rPr lang="en-CA" sz="1100" b="0" i="0">
              <a:solidFill>
                <a:schemeClr val="dk1"/>
              </a:solidFill>
              <a:effectLst/>
              <a:latin typeface="+mn-lt"/>
              <a:ea typeface="+mn-ea"/>
              <a:cs typeface="+mn-cs"/>
            </a:rPr>
            <a:t>: Focusing on specific KPIs can help you track and achieve targeted improvements in areas like customer satisfaction, operational efficiency, or employee productivity.</a:t>
          </a:r>
        </a:p>
        <a:p>
          <a:endParaRPr lang="en-CA" sz="1100" kern="1200"/>
        </a:p>
      </xdr:txBody>
    </xdr:sp>
    <xdr:clientData/>
  </xdr:twoCellAnchor>
  <xdr:oneCellAnchor>
    <xdr:from>
      <xdr:col>16</xdr:col>
      <xdr:colOff>228600</xdr:colOff>
      <xdr:row>35</xdr:row>
      <xdr:rowOff>53340</xdr:rowOff>
    </xdr:from>
    <xdr:ext cx="184731" cy="264560"/>
    <xdr:sp macro="" textlink="">
      <xdr:nvSpPr>
        <xdr:cNvPr id="9" name="TextBox 8">
          <a:extLst>
            <a:ext uri="{FF2B5EF4-FFF2-40B4-BE49-F238E27FC236}">
              <a16:creationId xmlns:a16="http://schemas.microsoft.com/office/drawing/2014/main" id="{CD7DA6FE-2AAE-9FAA-7F0E-42BA55C22DB4}"/>
            </a:ext>
          </a:extLst>
        </xdr:cNvPr>
        <xdr:cNvSpPr txBox="1"/>
      </xdr:nvSpPr>
      <xdr:spPr>
        <a:xfrm>
          <a:off x="12009120" y="65303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CA" sz="1100" kern="1200"/>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3</xdr:col>
      <xdr:colOff>274320</xdr:colOff>
      <xdr:row>5</xdr:row>
      <xdr:rowOff>163830</xdr:rowOff>
    </xdr:from>
    <xdr:to>
      <xdr:col>11</xdr:col>
      <xdr:colOff>281940</xdr:colOff>
      <xdr:row>23</xdr:row>
      <xdr:rowOff>45720</xdr:rowOff>
    </xdr:to>
    <xdr:graphicFrame macro="">
      <xdr:nvGraphicFramePr>
        <xdr:cNvPr id="2" name="Chart 1">
          <a:extLst>
            <a:ext uri="{FF2B5EF4-FFF2-40B4-BE49-F238E27FC236}">
              <a16:creationId xmlns:a16="http://schemas.microsoft.com/office/drawing/2014/main" id="{C2C2A0D5-95E8-A3C2-8BFD-C9EBB03B88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312420</xdr:colOff>
      <xdr:row>6</xdr:row>
      <xdr:rowOff>38101</xdr:rowOff>
    </xdr:from>
    <xdr:to>
      <xdr:col>12</xdr:col>
      <xdr:colOff>556260</xdr:colOff>
      <xdr:row>11</xdr:row>
      <xdr:rowOff>38101</xdr:rowOff>
    </xdr:to>
    <mc:AlternateContent xmlns:mc="http://schemas.openxmlformats.org/markup-compatibility/2006">
      <mc:Choice xmlns:a14="http://schemas.microsoft.com/office/drawing/2010/main" Requires="a14">
        <xdr:graphicFrame macro="">
          <xdr:nvGraphicFramePr>
            <xdr:cNvPr id="3" name="Maker">
              <a:extLst>
                <a:ext uri="{FF2B5EF4-FFF2-40B4-BE49-F238E27FC236}">
                  <a16:creationId xmlns:a16="http://schemas.microsoft.com/office/drawing/2014/main" id="{AA7AFEDD-1371-DA89-EAA8-48AA26D87175}"/>
                </a:ext>
              </a:extLst>
            </xdr:cNvPr>
            <xdr:cNvGraphicFramePr/>
          </xdr:nvGraphicFramePr>
          <xdr:xfrm>
            <a:off x="0" y="0"/>
            <a:ext cx="0" cy="0"/>
          </xdr:xfrm>
          <a:graphic>
            <a:graphicData uri="http://schemas.microsoft.com/office/drawing/2010/slicer">
              <sle:slicer xmlns:sle="http://schemas.microsoft.com/office/drawing/2010/slicer" name="Maker"/>
            </a:graphicData>
          </a:graphic>
        </xdr:graphicFrame>
      </mc:Choice>
      <mc:Fallback>
        <xdr:sp macro="" textlink="">
          <xdr:nvSpPr>
            <xdr:cNvPr id="0" name=""/>
            <xdr:cNvSpPr>
              <a:spLocks noTextEdit="1"/>
            </xdr:cNvSpPr>
          </xdr:nvSpPr>
          <xdr:spPr>
            <a:xfrm>
              <a:off x="9235440" y="1257301"/>
              <a:ext cx="853440" cy="9144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563880</xdr:colOff>
      <xdr:row>27</xdr:row>
      <xdr:rowOff>167640</xdr:rowOff>
    </xdr:from>
    <xdr:to>
      <xdr:col>13</xdr:col>
      <xdr:colOff>487680</xdr:colOff>
      <xdr:row>62</xdr:row>
      <xdr:rowOff>76200</xdr:rowOff>
    </xdr:to>
    <xdr:sp macro="" textlink="">
      <xdr:nvSpPr>
        <xdr:cNvPr id="6" name="TextBox 5">
          <a:extLst>
            <a:ext uri="{FF2B5EF4-FFF2-40B4-BE49-F238E27FC236}">
              <a16:creationId xmlns:a16="http://schemas.microsoft.com/office/drawing/2014/main" id="{945F6512-BE6A-61C8-AC41-A103D4976D6C}"/>
            </a:ext>
          </a:extLst>
        </xdr:cNvPr>
        <xdr:cNvSpPr txBox="1"/>
      </xdr:nvSpPr>
      <xdr:spPr>
        <a:xfrm>
          <a:off x="5829300" y="5227320"/>
          <a:ext cx="4800600" cy="63093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u="sng">
              <a:solidFill>
                <a:schemeClr val="dk1"/>
              </a:solidFill>
              <a:effectLst/>
              <a:latin typeface="+mn-lt"/>
              <a:ea typeface="+mn-ea"/>
              <a:cs typeface="+mn-cs"/>
            </a:rPr>
            <a:t>5Whys</a:t>
          </a:r>
        </a:p>
        <a:p>
          <a:endParaRPr lang="en-CA">
            <a:effectLst/>
          </a:endParaRPr>
        </a:p>
        <a:p>
          <a:r>
            <a:rPr lang="en-CA" sz="1100" b="1">
              <a:solidFill>
                <a:schemeClr val="accent1">
                  <a:lumMod val="75000"/>
                </a:schemeClr>
              </a:solidFill>
              <a:effectLst/>
              <a:latin typeface="+mn-lt"/>
              <a:ea typeface="+mn-ea"/>
              <a:cs typeface="+mn-cs"/>
            </a:rPr>
            <a:t>LEVEL 0</a:t>
          </a:r>
          <a:endParaRPr lang="en-CA">
            <a:solidFill>
              <a:schemeClr val="accent1">
                <a:lumMod val="75000"/>
              </a:schemeClr>
            </a:solidFill>
            <a:effectLst/>
          </a:endParaRPr>
        </a:p>
        <a:p>
          <a:r>
            <a:rPr lang="en-CA" b="1"/>
            <a:t>Question 1: Why are Parts Makers' Profits on Parts not maximum?</a:t>
          </a:r>
          <a:br>
            <a:rPr lang="en-CA"/>
          </a:br>
          <a:r>
            <a:rPr lang="en-CA" sz="1100">
              <a:solidFill>
                <a:schemeClr val="dk1"/>
              </a:solidFill>
              <a:effectLst/>
              <a:latin typeface="+mn-lt"/>
              <a:ea typeface="+mn-ea"/>
              <a:cs typeface="+mn-cs"/>
            </a:rPr>
            <a:t>Answer 1: </a:t>
          </a:r>
          <a:r>
            <a:rPr lang="en-CA"/>
            <a:t>There are different numbers of inspectors working each day.</a:t>
          </a:r>
        </a:p>
        <a:p>
          <a:r>
            <a:rPr lang="en-CA" sz="1100">
              <a:solidFill>
                <a:schemeClr val="dk1"/>
              </a:solidFill>
              <a:effectLst/>
              <a:latin typeface="+mn-lt"/>
              <a:ea typeface="+mn-ea"/>
              <a:cs typeface="+mn-cs"/>
            </a:rPr>
            <a:t>Answer 2: </a:t>
          </a:r>
          <a:r>
            <a:rPr lang="en-CA"/>
            <a:t>Some persons are working overtime.</a:t>
          </a:r>
        </a:p>
        <a:p>
          <a:r>
            <a:rPr lang="en-CA" sz="1100" b="1">
              <a:solidFill>
                <a:srgbClr val="00B050"/>
              </a:solidFill>
              <a:effectLst/>
              <a:latin typeface="+mn-lt"/>
              <a:ea typeface="+mn-ea"/>
              <a:cs typeface="+mn-cs"/>
            </a:rPr>
            <a:t>Chosen Answer: There are different numbers of inspectors working each day.</a:t>
          </a:r>
        </a:p>
        <a:p>
          <a:endParaRPr lang="en-CA">
            <a:effectLst/>
          </a:endParaRPr>
        </a:p>
        <a:p>
          <a:r>
            <a:rPr lang="en-CA" sz="1100" b="1">
              <a:solidFill>
                <a:schemeClr val="accent1">
                  <a:lumMod val="75000"/>
                </a:schemeClr>
              </a:solidFill>
              <a:effectLst/>
              <a:latin typeface="+mn-lt"/>
              <a:ea typeface="+mn-ea"/>
              <a:cs typeface="+mn-cs"/>
            </a:rPr>
            <a:t>LEVEL 1</a:t>
          </a:r>
          <a:endParaRPr lang="en-CA">
            <a:solidFill>
              <a:schemeClr val="accent1">
                <a:lumMod val="75000"/>
              </a:schemeClr>
            </a:solidFill>
            <a:effectLst/>
          </a:endParaRPr>
        </a:p>
        <a:p>
          <a:r>
            <a:rPr lang="en-CA" b="1"/>
            <a:t>Question 2: Why are there different numbers of inspectors working each day?</a:t>
          </a:r>
          <a:br>
            <a:rPr lang="en-CA"/>
          </a:br>
          <a:r>
            <a:rPr lang="en-CA"/>
            <a:t>Answer</a:t>
          </a:r>
          <a:r>
            <a:rPr lang="en-CA" baseline="0"/>
            <a:t> 1: </a:t>
          </a:r>
          <a:r>
            <a:rPr lang="en-CA"/>
            <a:t>Scheduling inconsistencies.</a:t>
          </a:r>
        </a:p>
        <a:p>
          <a:r>
            <a:rPr lang="en-CA"/>
            <a:t>Answer 2: High absenteeism rates on specific days.</a:t>
          </a:r>
          <a:br>
            <a:rPr lang="en-CA"/>
          </a:br>
          <a:r>
            <a:rPr lang="en-CA" b="1">
              <a:solidFill>
                <a:srgbClr val="00B050"/>
              </a:solidFill>
            </a:rPr>
            <a:t>Chosen Answer: Scheduling inconsistencies.</a:t>
          </a:r>
        </a:p>
        <a:p>
          <a:endParaRPr lang="en-CA" sz="1100" b="1">
            <a:solidFill>
              <a:schemeClr val="dk1"/>
            </a:solidFill>
            <a:effectLst/>
            <a:latin typeface="+mn-lt"/>
            <a:ea typeface="+mn-ea"/>
            <a:cs typeface="+mn-cs"/>
          </a:endParaRPr>
        </a:p>
        <a:p>
          <a:r>
            <a:rPr lang="en-CA" sz="1100" b="1">
              <a:solidFill>
                <a:schemeClr val="accent1">
                  <a:lumMod val="75000"/>
                </a:schemeClr>
              </a:solidFill>
              <a:effectLst/>
              <a:latin typeface="+mn-lt"/>
              <a:ea typeface="+mn-ea"/>
              <a:cs typeface="+mn-cs"/>
            </a:rPr>
            <a:t>LEVEL 2</a:t>
          </a:r>
          <a:endParaRPr lang="en-CA">
            <a:solidFill>
              <a:schemeClr val="accent1">
                <a:lumMod val="75000"/>
              </a:schemeClr>
            </a:solidFill>
            <a:effectLst/>
          </a:endParaRPr>
        </a:p>
        <a:p>
          <a:r>
            <a:rPr lang="en-CA" b="1"/>
            <a:t>Question 3: Why are there scheduling inconsistencies?</a:t>
          </a:r>
          <a:br>
            <a:rPr lang="en-CA"/>
          </a:br>
          <a:r>
            <a:rPr lang="en-CA"/>
            <a:t>Answer</a:t>
          </a:r>
          <a:r>
            <a:rPr lang="en-CA" baseline="0"/>
            <a:t> 1: </a:t>
          </a:r>
          <a:r>
            <a:rPr lang="en-CA"/>
            <a:t>Manual scheduling errors.</a:t>
          </a:r>
        </a:p>
        <a:p>
          <a:r>
            <a:rPr lang="en-CA"/>
            <a:t>Answer 2: Last-minute changes due to emergency requests.</a:t>
          </a:r>
          <a:br>
            <a:rPr lang="en-CA"/>
          </a:br>
          <a:r>
            <a:rPr lang="en-CA" b="1">
              <a:solidFill>
                <a:srgbClr val="00B050"/>
              </a:solidFill>
            </a:rPr>
            <a:t>Chosen Answer: Manual scheduling errors.</a:t>
          </a:r>
        </a:p>
        <a:p>
          <a:endParaRPr lang="en-CA" sz="1100" b="1">
            <a:solidFill>
              <a:schemeClr val="dk1"/>
            </a:solidFill>
            <a:effectLst/>
            <a:latin typeface="+mn-lt"/>
            <a:ea typeface="+mn-ea"/>
            <a:cs typeface="+mn-cs"/>
          </a:endParaRPr>
        </a:p>
        <a:p>
          <a:r>
            <a:rPr lang="en-CA" sz="1100" b="1">
              <a:solidFill>
                <a:schemeClr val="accent1">
                  <a:lumMod val="75000"/>
                </a:schemeClr>
              </a:solidFill>
              <a:effectLst/>
              <a:latin typeface="+mn-lt"/>
              <a:ea typeface="+mn-ea"/>
              <a:cs typeface="+mn-cs"/>
            </a:rPr>
            <a:t>LEVEL 3</a:t>
          </a:r>
          <a:endParaRPr lang="en-CA">
            <a:solidFill>
              <a:schemeClr val="accent1">
                <a:lumMod val="75000"/>
              </a:schemeClr>
            </a:solidFill>
            <a:effectLst/>
          </a:endParaRPr>
        </a:p>
        <a:p>
          <a:r>
            <a:rPr lang="en-CA" b="1"/>
            <a:t>Question 4: Why are manual scheduling errors occurring?</a:t>
          </a:r>
          <a:br>
            <a:rPr lang="en-CA"/>
          </a:br>
          <a:r>
            <a:rPr lang="en-CA"/>
            <a:t>Answer</a:t>
          </a:r>
          <a:r>
            <a:rPr lang="en-CA" baseline="0"/>
            <a:t> 1: </a:t>
          </a:r>
          <a:r>
            <a:rPr lang="en-CA"/>
            <a:t>Lack of automated scheduling tools.</a:t>
          </a:r>
        </a:p>
        <a:p>
          <a:r>
            <a:rPr lang="en-CA"/>
            <a:t>Answer 2: Limited training for schedulers.</a:t>
          </a:r>
          <a:br>
            <a:rPr lang="en-CA"/>
          </a:br>
          <a:r>
            <a:rPr lang="en-CA" b="1">
              <a:solidFill>
                <a:srgbClr val="00B050"/>
              </a:solidFill>
            </a:rPr>
            <a:t>Chosen Answer: Lack of automated scheduling tools.</a:t>
          </a:r>
        </a:p>
        <a:p>
          <a:endParaRPr lang="en-CA">
            <a:effectLst/>
          </a:endParaRPr>
        </a:p>
        <a:p>
          <a:r>
            <a:rPr lang="en-CA" sz="1100" b="1">
              <a:solidFill>
                <a:schemeClr val="accent1">
                  <a:lumMod val="75000"/>
                </a:schemeClr>
              </a:solidFill>
              <a:effectLst/>
              <a:latin typeface="+mn-lt"/>
              <a:ea typeface="+mn-ea"/>
              <a:cs typeface="+mn-cs"/>
            </a:rPr>
            <a:t>LEVEL 4</a:t>
          </a:r>
          <a:endParaRPr lang="en-CA">
            <a:solidFill>
              <a:schemeClr val="accent1">
                <a:lumMod val="75000"/>
              </a:schemeClr>
            </a:solidFill>
            <a:effectLst/>
          </a:endParaRPr>
        </a:p>
        <a:p>
          <a:r>
            <a:rPr lang="en-CA" b="1"/>
            <a:t>Question 5: Why is there a lack of automated scheduling tools?</a:t>
          </a:r>
          <a:br>
            <a:rPr lang="en-CA"/>
          </a:br>
          <a:r>
            <a:rPr lang="en-CA"/>
            <a:t>Answer</a:t>
          </a:r>
          <a:r>
            <a:rPr lang="en-CA" baseline="0"/>
            <a:t> 1: </a:t>
          </a:r>
          <a:r>
            <a:rPr lang="en-CA"/>
            <a:t>Budget constraints.</a:t>
          </a:r>
        </a:p>
        <a:p>
          <a:r>
            <a:rPr lang="en-CA"/>
            <a:t>Answer 2: Lack of awareness of benefits.</a:t>
          </a:r>
          <a:br>
            <a:rPr lang="en-CA"/>
          </a:br>
          <a:r>
            <a:rPr lang="en-CA" b="1">
              <a:solidFill>
                <a:srgbClr val="00B050"/>
              </a:solidFill>
            </a:rPr>
            <a:t>Chosen Answer: Budget constraints.</a:t>
          </a:r>
        </a:p>
        <a:p>
          <a:endParaRPr lang="en-CA">
            <a:effectLst/>
          </a:endParaRPr>
        </a:p>
        <a:p>
          <a:endParaRPr lang="en-CA" sz="1100" kern="1200"/>
        </a:p>
      </xdr:txBody>
    </xdr:sp>
    <xdr:clientData/>
  </xdr:twoCellAnchor>
  <xdr:twoCellAnchor>
    <xdr:from>
      <xdr:col>1</xdr:col>
      <xdr:colOff>1005840</xdr:colOff>
      <xdr:row>32</xdr:row>
      <xdr:rowOff>3810</xdr:rowOff>
    </xdr:from>
    <xdr:to>
      <xdr:col>4</xdr:col>
      <xdr:colOff>937260</xdr:colOff>
      <xdr:row>46</xdr:row>
      <xdr:rowOff>160020</xdr:rowOff>
    </xdr:to>
    <xdr:sp macro="" textlink="">
      <xdr:nvSpPr>
        <xdr:cNvPr id="7" name="TextBox 6">
          <a:extLst>
            <a:ext uri="{FF2B5EF4-FFF2-40B4-BE49-F238E27FC236}">
              <a16:creationId xmlns:a16="http://schemas.microsoft.com/office/drawing/2014/main" id="{8053FEFD-65FC-4028-04CE-F325ED9F3C7A}"/>
            </a:ext>
          </a:extLst>
        </xdr:cNvPr>
        <xdr:cNvSpPr txBox="1"/>
      </xdr:nvSpPr>
      <xdr:spPr>
        <a:xfrm>
          <a:off x="2004060" y="5977890"/>
          <a:ext cx="3223260" cy="2716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100" b="1" i="0">
              <a:solidFill>
                <a:schemeClr val="accent1">
                  <a:lumMod val="75000"/>
                </a:schemeClr>
              </a:solidFill>
              <a:effectLst/>
              <a:latin typeface="+mn-lt"/>
              <a:ea typeface="+mn-ea"/>
              <a:cs typeface="+mn-cs"/>
            </a:rPr>
            <a:t>INSIGHTS</a:t>
          </a:r>
        </a:p>
        <a:p>
          <a:endParaRPr lang="en-CA" sz="1100" b="1" i="0">
            <a:solidFill>
              <a:schemeClr val="dk1"/>
            </a:solidFill>
            <a:effectLst/>
            <a:latin typeface="+mn-lt"/>
            <a:ea typeface="+mn-ea"/>
            <a:cs typeface="+mn-cs"/>
          </a:endParaRPr>
        </a:p>
        <a:p>
          <a:r>
            <a:rPr lang="en-CA" sz="1100" b="1" i="0">
              <a:solidFill>
                <a:schemeClr val="dk1"/>
              </a:solidFill>
              <a:effectLst/>
              <a:latin typeface="+mn-lt"/>
              <a:ea typeface="+mn-ea"/>
              <a:cs typeface="+mn-cs"/>
            </a:rPr>
            <a:t>Generate more revenue</a:t>
          </a:r>
          <a:r>
            <a:rPr lang="en-CA" sz="1100" b="0" i="0">
              <a:solidFill>
                <a:schemeClr val="dk1"/>
              </a:solidFill>
              <a:effectLst/>
              <a:latin typeface="+mn-lt"/>
              <a:ea typeface="+mn-ea"/>
              <a:cs typeface="+mn-cs"/>
            </a:rPr>
            <a:t>: This can be achieved through increasing sales, expanding your market, or introducing new products or services. It's a direct way to boost your financial performance.</a:t>
          </a:r>
        </a:p>
        <a:p>
          <a:r>
            <a:rPr lang="en-CA" sz="1100" b="1" i="0">
              <a:solidFill>
                <a:schemeClr val="dk1"/>
              </a:solidFill>
              <a:effectLst/>
              <a:latin typeface="+mn-lt"/>
              <a:ea typeface="+mn-ea"/>
              <a:cs typeface="+mn-cs"/>
            </a:rPr>
            <a:t>Reduce waste</a:t>
          </a:r>
          <a:r>
            <a:rPr lang="en-CA" sz="1100" b="0" i="0">
              <a:solidFill>
                <a:schemeClr val="dk1"/>
              </a:solidFill>
              <a:effectLst/>
              <a:latin typeface="+mn-lt"/>
              <a:ea typeface="+mn-ea"/>
              <a:cs typeface="+mn-cs"/>
            </a:rPr>
            <a:t>: This is crucial for improving efficiency and sustainability. By minimizing waste, you can lower costs, enhance resource utilization, and contribute to environmental goals.</a:t>
          </a:r>
        </a:p>
        <a:p>
          <a:r>
            <a:rPr lang="en-CA" sz="1100" b="1" i="0">
              <a:solidFill>
                <a:schemeClr val="dk1"/>
              </a:solidFill>
              <a:effectLst/>
              <a:latin typeface="+mn-lt"/>
              <a:ea typeface="+mn-ea"/>
              <a:cs typeface="+mn-cs"/>
            </a:rPr>
            <a:t>Improve a KPI (Key Performance Indicator)</a:t>
          </a:r>
          <a:r>
            <a:rPr lang="en-CA" sz="1100" b="0" i="0">
              <a:solidFill>
                <a:schemeClr val="dk1"/>
              </a:solidFill>
              <a:effectLst/>
              <a:latin typeface="+mn-lt"/>
              <a:ea typeface="+mn-ea"/>
              <a:cs typeface="+mn-cs"/>
            </a:rPr>
            <a:t>: Focusing on specific KPIs can help you track and achieve targeted improvements in areas like customer satisfaction, operational efficiency, or employee productivity.</a:t>
          </a:r>
        </a:p>
        <a:p>
          <a:endParaRPr lang="en-CA" sz="1100" kern="1200"/>
        </a:p>
      </xdr:txBody>
    </xdr:sp>
    <xdr:clientData/>
  </xdr:twoCellAnchor>
  <xdr:oneCellAnchor>
    <xdr:from>
      <xdr:col>3</xdr:col>
      <xdr:colOff>525780</xdr:colOff>
      <xdr:row>38</xdr:row>
      <xdr:rowOff>68580</xdr:rowOff>
    </xdr:from>
    <xdr:ext cx="184731" cy="264560"/>
    <xdr:sp macro="" textlink="">
      <xdr:nvSpPr>
        <xdr:cNvPr id="8" name="TextBox 7">
          <a:extLst>
            <a:ext uri="{FF2B5EF4-FFF2-40B4-BE49-F238E27FC236}">
              <a16:creationId xmlns:a16="http://schemas.microsoft.com/office/drawing/2014/main" id="{FB77A011-C080-2F1A-5CDC-C47E4DAEACA1}"/>
            </a:ext>
          </a:extLst>
        </xdr:cNvPr>
        <xdr:cNvSpPr txBox="1"/>
      </xdr:nvSpPr>
      <xdr:spPr>
        <a:xfrm>
          <a:off x="3749040" y="71399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CA" sz="1100" kern="1200"/>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5</xdr:col>
      <xdr:colOff>38100</xdr:colOff>
      <xdr:row>5</xdr:row>
      <xdr:rowOff>171450</xdr:rowOff>
    </xdr:from>
    <xdr:to>
      <xdr:col>13</xdr:col>
      <xdr:colOff>403860</xdr:colOff>
      <xdr:row>27</xdr:row>
      <xdr:rowOff>99060</xdr:rowOff>
    </xdr:to>
    <xdr:graphicFrame macro="">
      <xdr:nvGraphicFramePr>
        <xdr:cNvPr id="3" name="Chart 2">
          <a:extLst>
            <a:ext uri="{FF2B5EF4-FFF2-40B4-BE49-F238E27FC236}">
              <a16:creationId xmlns:a16="http://schemas.microsoft.com/office/drawing/2014/main" id="{B4289EEA-49E6-4D15-A66B-3369E00513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457200</xdr:colOff>
      <xdr:row>6</xdr:row>
      <xdr:rowOff>15241</xdr:rowOff>
    </xdr:from>
    <xdr:to>
      <xdr:col>15</xdr:col>
      <xdr:colOff>541020</xdr:colOff>
      <xdr:row>11</xdr:row>
      <xdr:rowOff>137161</xdr:rowOff>
    </xdr:to>
    <mc:AlternateContent xmlns:mc="http://schemas.openxmlformats.org/markup-compatibility/2006">
      <mc:Choice xmlns:a14="http://schemas.microsoft.com/office/drawing/2010/main" Requires="a14">
        <xdr:graphicFrame macro="">
          <xdr:nvGraphicFramePr>
            <xdr:cNvPr id="4" name="Maker 3">
              <a:extLst>
                <a:ext uri="{FF2B5EF4-FFF2-40B4-BE49-F238E27FC236}">
                  <a16:creationId xmlns:a16="http://schemas.microsoft.com/office/drawing/2014/main" id="{F302271D-6657-1C1F-22B0-7BD793BD4F49}"/>
                </a:ext>
              </a:extLst>
            </xdr:cNvPr>
            <xdr:cNvGraphicFramePr/>
          </xdr:nvGraphicFramePr>
          <xdr:xfrm>
            <a:off x="0" y="0"/>
            <a:ext cx="0" cy="0"/>
          </xdr:xfrm>
          <a:graphic>
            <a:graphicData uri="http://schemas.microsoft.com/office/drawing/2010/slicer">
              <sle:slicer xmlns:sle="http://schemas.microsoft.com/office/drawing/2010/slicer" name="Maker 3"/>
            </a:graphicData>
          </a:graphic>
        </xdr:graphicFrame>
      </mc:Choice>
      <mc:Fallback>
        <xdr:sp macro="" textlink="">
          <xdr:nvSpPr>
            <xdr:cNvPr id="0" name=""/>
            <xdr:cNvSpPr>
              <a:spLocks noTextEdit="1"/>
            </xdr:cNvSpPr>
          </xdr:nvSpPr>
          <xdr:spPr>
            <a:xfrm>
              <a:off x="8945880" y="1242061"/>
              <a:ext cx="1303020" cy="103632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381000</xdr:colOff>
      <xdr:row>30</xdr:row>
      <xdr:rowOff>129540</xdr:rowOff>
    </xdr:from>
    <xdr:to>
      <xdr:col>14</xdr:col>
      <xdr:colOff>175260</xdr:colOff>
      <xdr:row>59</xdr:row>
      <xdr:rowOff>144780</xdr:rowOff>
    </xdr:to>
    <xdr:sp macro="" textlink="">
      <xdr:nvSpPr>
        <xdr:cNvPr id="5" name="TextBox 4">
          <a:extLst>
            <a:ext uri="{FF2B5EF4-FFF2-40B4-BE49-F238E27FC236}">
              <a16:creationId xmlns:a16="http://schemas.microsoft.com/office/drawing/2014/main" id="{4318DA8C-F6D5-4777-CCBC-ADD34735B380}"/>
            </a:ext>
          </a:extLst>
        </xdr:cNvPr>
        <xdr:cNvSpPr txBox="1"/>
      </xdr:nvSpPr>
      <xdr:spPr>
        <a:xfrm>
          <a:off x="4488180" y="5745480"/>
          <a:ext cx="4785360" cy="53187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u="sng">
              <a:solidFill>
                <a:schemeClr val="dk1"/>
              </a:solidFill>
              <a:effectLst/>
              <a:latin typeface="+mn-lt"/>
              <a:ea typeface="+mn-ea"/>
              <a:cs typeface="+mn-cs"/>
            </a:rPr>
            <a:t>5Whys</a:t>
          </a:r>
        </a:p>
        <a:p>
          <a:endParaRPr lang="en-CA">
            <a:effectLst/>
          </a:endParaRPr>
        </a:p>
        <a:p>
          <a:r>
            <a:rPr lang="en-CA" sz="1100" b="1">
              <a:solidFill>
                <a:schemeClr val="accent1">
                  <a:lumMod val="75000"/>
                </a:schemeClr>
              </a:solidFill>
              <a:effectLst/>
              <a:latin typeface="+mn-lt"/>
              <a:ea typeface="+mn-ea"/>
              <a:cs typeface="+mn-cs"/>
            </a:rPr>
            <a:t>LEVEL 0</a:t>
          </a:r>
          <a:endParaRPr lang="en-CA">
            <a:solidFill>
              <a:schemeClr val="accent1">
                <a:lumMod val="75000"/>
              </a:schemeClr>
            </a:solidFill>
            <a:effectLst/>
          </a:endParaRPr>
        </a:p>
        <a:p>
          <a:r>
            <a:rPr lang="en-CA" b="1"/>
            <a:t>Question 1:</a:t>
          </a:r>
          <a:r>
            <a:rPr lang="en-CA"/>
            <a:t> Why are Parts Makers' Profits on Parts not maximum?</a:t>
          </a:r>
        </a:p>
        <a:p>
          <a:r>
            <a:rPr lang="en-CA" b="0"/>
            <a:t>Answer</a:t>
          </a:r>
          <a:r>
            <a:rPr lang="en-CA" b="0" baseline="0"/>
            <a:t> 1: </a:t>
          </a:r>
          <a:r>
            <a:rPr lang="en-CA"/>
            <a:t>Different numbers of inspectors are working each day.</a:t>
          </a:r>
        </a:p>
        <a:p>
          <a:r>
            <a:rPr lang="en-CA"/>
            <a:t>Answer 2: Some persons are working overtime.</a:t>
          </a:r>
        </a:p>
        <a:p>
          <a:r>
            <a:rPr lang="en-CA" b="1">
              <a:solidFill>
                <a:srgbClr val="00B050"/>
              </a:solidFill>
            </a:rPr>
            <a:t>Chosen Answer: Different numbers of inspectors are working each day.</a:t>
          </a:r>
        </a:p>
        <a:p>
          <a:endParaRPr lang="en-CA">
            <a:effectLst/>
          </a:endParaRPr>
        </a:p>
        <a:p>
          <a:r>
            <a:rPr lang="en-CA" sz="1100" b="1">
              <a:solidFill>
                <a:schemeClr val="accent1">
                  <a:lumMod val="75000"/>
                </a:schemeClr>
              </a:solidFill>
              <a:effectLst/>
              <a:latin typeface="+mn-lt"/>
              <a:ea typeface="+mn-ea"/>
              <a:cs typeface="+mn-cs"/>
            </a:rPr>
            <a:t>LEVEL 1</a:t>
          </a:r>
          <a:endParaRPr lang="en-CA">
            <a:solidFill>
              <a:schemeClr val="accent1">
                <a:lumMod val="75000"/>
              </a:schemeClr>
            </a:solidFill>
            <a:effectLst/>
          </a:endParaRPr>
        </a:p>
        <a:p>
          <a:r>
            <a:rPr lang="en-CA" b="1"/>
            <a:t>Question 2: Why are different numbers of inspectors working each day?</a:t>
          </a:r>
        </a:p>
        <a:p>
          <a:r>
            <a:rPr lang="en-CA" b="0"/>
            <a:t>Answer</a:t>
          </a:r>
          <a:r>
            <a:rPr lang="en-CA" b="0" baseline="0"/>
            <a:t> 1: </a:t>
          </a:r>
          <a:r>
            <a:rPr lang="en-CA"/>
            <a:t>Shift allocations are inconsistent.</a:t>
          </a:r>
        </a:p>
        <a:p>
          <a:r>
            <a:rPr lang="en-CA"/>
            <a:t>Answer 2: Staffing schedules don’t account for peak workloads.</a:t>
          </a:r>
        </a:p>
        <a:p>
          <a:r>
            <a:rPr lang="en-CA" b="1">
              <a:solidFill>
                <a:srgbClr val="00B050"/>
              </a:solidFill>
            </a:rPr>
            <a:t>Chosen Answer: Shift allocations are inconsistent.</a:t>
          </a:r>
        </a:p>
        <a:p>
          <a:endParaRPr lang="en-CA">
            <a:effectLst/>
          </a:endParaRPr>
        </a:p>
        <a:p>
          <a:r>
            <a:rPr lang="en-CA" sz="1100" b="1">
              <a:solidFill>
                <a:schemeClr val="accent1">
                  <a:lumMod val="75000"/>
                </a:schemeClr>
              </a:solidFill>
              <a:effectLst/>
              <a:latin typeface="+mn-lt"/>
              <a:ea typeface="+mn-ea"/>
              <a:cs typeface="+mn-cs"/>
            </a:rPr>
            <a:t>LEVEL 2</a:t>
          </a:r>
          <a:endParaRPr lang="en-CA">
            <a:solidFill>
              <a:schemeClr val="accent1">
                <a:lumMod val="75000"/>
              </a:schemeClr>
            </a:solidFill>
            <a:effectLst/>
          </a:endParaRPr>
        </a:p>
        <a:p>
          <a:r>
            <a:rPr lang="en-CA" b="1"/>
            <a:t>Question 3: Why are shift allocations inconsistent?</a:t>
          </a:r>
        </a:p>
        <a:p>
          <a:r>
            <a:rPr lang="en-CA" b="0"/>
            <a:t>Answer</a:t>
          </a:r>
          <a:r>
            <a:rPr lang="en-CA" b="0" baseline="0"/>
            <a:t> 1</a:t>
          </a:r>
          <a:r>
            <a:rPr lang="en-CA" b="0"/>
            <a:t>: </a:t>
          </a:r>
          <a:r>
            <a:rPr lang="en-CA"/>
            <a:t>Lack of a standardized shift planning system.</a:t>
          </a:r>
        </a:p>
        <a:p>
          <a:r>
            <a:rPr lang="en-CA"/>
            <a:t>Answer 2: Frequent last-minute changes in schedule.</a:t>
          </a:r>
        </a:p>
        <a:p>
          <a:r>
            <a:rPr lang="en-CA" b="1">
              <a:solidFill>
                <a:srgbClr val="00B050"/>
              </a:solidFill>
            </a:rPr>
            <a:t>Chosen Answer: Lack of a standardized shift planning system.</a:t>
          </a:r>
        </a:p>
        <a:p>
          <a:endParaRPr lang="en-CA">
            <a:effectLst/>
          </a:endParaRPr>
        </a:p>
        <a:p>
          <a:r>
            <a:rPr lang="en-CA" sz="1100" b="1">
              <a:solidFill>
                <a:schemeClr val="accent1">
                  <a:lumMod val="75000"/>
                </a:schemeClr>
              </a:solidFill>
              <a:effectLst/>
              <a:latin typeface="+mn-lt"/>
              <a:ea typeface="+mn-ea"/>
              <a:cs typeface="+mn-cs"/>
            </a:rPr>
            <a:t>LEVEL 3</a:t>
          </a:r>
          <a:endParaRPr lang="en-CA">
            <a:solidFill>
              <a:schemeClr val="accent1">
                <a:lumMod val="75000"/>
              </a:schemeClr>
            </a:solidFill>
            <a:effectLst/>
          </a:endParaRPr>
        </a:p>
        <a:p>
          <a:r>
            <a:rPr lang="en-CA" b="1"/>
            <a:t>Question 4: Why is there a lack of a standardized shift planning system?</a:t>
          </a:r>
        </a:p>
        <a:p>
          <a:r>
            <a:rPr lang="en-CA" b="0"/>
            <a:t>Answer</a:t>
          </a:r>
          <a:r>
            <a:rPr lang="en-CA" b="0" baseline="0"/>
            <a:t> 1: </a:t>
          </a:r>
          <a:r>
            <a:rPr lang="en-CA"/>
            <a:t>The company hasn’t invested in scheduling software.</a:t>
          </a:r>
        </a:p>
        <a:p>
          <a:r>
            <a:rPr lang="en-CA"/>
            <a:t>Answer 2: Managers rely on manual processes.</a:t>
          </a:r>
        </a:p>
        <a:p>
          <a:r>
            <a:rPr lang="en-CA" b="1">
              <a:solidFill>
                <a:srgbClr val="00B050"/>
              </a:solidFill>
            </a:rPr>
            <a:t>Chosen Answer: Managers rely on manual processes.</a:t>
          </a:r>
        </a:p>
        <a:p>
          <a:endParaRPr lang="en-CA" b="1">
            <a:solidFill>
              <a:srgbClr val="00B050"/>
            </a:solidFill>
            <a:effectLst/>
          </a:endParaRPr>
        </a:p>
        <a:p>
          <a:r>
            <a:rPr lang="en-CA" sz="1100" b="1">
              <a:solidFill>
                <a:schemeClr val="accent1">
                  <a:lumMod val="75000"/>
                </a:schemeClr>
              </a:solidFill>
              <a:effectLst/>
              <a:latin typeface="+mn-lt"/>
              <a:ea typeface="+mn-ea"/>
              <a:cs typeface="+mn-cs"/>
            </a:rPr>
            <a:t>LEVEL 4</a:t>
          </a:r>
          <a:endParaRPr lang="en-CA">
            <a:solidFill>
              <a:schemeClr val="accent1">
                <a:lumMod val="75000"/>
              </a:schemeClr>
            </a:solidFill>
            <a:effectLst/>
          </a:endParaRPr>
        </a:p>
        <a:p>
          <a:r>
            <a:rPr lang="en-CA" b="1"/>
            <a:t>Question 5: Why do managers rely on manual processes?</a:t>
          </a:r>
        </a:p>
        <a:p>
          <a:r>
            <a:rPr lang="en-CA" b="0"/>
            <a:t>Answer</a:t>
          </a:r>
          <a:r>
            <a:rPr lang="en-CA" b="0" baseline="0"/>
            <a:t> 1</a:t>
          </a:r>
          <a:r>
            <a:rPr lang="en-CA" b="0"/>
            <a:t>: </a:t>
          </a:r>
          <a:r>
            <a:rPr lang="en-CA"/>
            <a:t>Limited training on automated tools.</a:t>
          </a:r>
        </a:p>
        <a:p>
          <a:r>
            <a:rPr lang="en-CA"/>
            <a:t>Answwer 2: Budget constraints for process automation.</a:t>
          </a:r>
        </a:p>
        <a:p>
          <a:r>
            <a:rPr lang="en-CA" b="1">
              <a:solidFill>
                <a:srgbClr val="00B050"/>
              </a:solidFill>
            </a:rPr>
            <a:t>Chosen Answer: Budget constraints for process automation.</a:t>
          </a:r>
          <a:endParaRPr lang="en-CA" sz="1100" b="1" kern="1200">
            <a:solidFill>
              <a:srgbClr val="00B050"/>
            </a:solidFill>
          </a:endParaRPr>
        </a:p>
      </xdr:txBody>
    </xdr:sp>
    <xdr:clientData/>
  </xdr:twoCellAnchor>
  <xdr:twoCellAnchor>
    <xdr:from>
      <xdr:col>1</xdr:col>
      <xdr:colOff>525780</xdr:colOff>
      <xdr:row>33</xdr:row>
      <xdr:rowOff>0</xdr:rowOff>
    </xdr:from>
    <xdr:to>
      <xdr:col>5</xdr:col>
      <xdr:colOff>7620</xdr:colOff>
      <xdr:row>49</xdr:row>
      <xdr:rowOff>175260</xdr:rowOff>
    </xdr:to>
    <xdr:sp macro="" textlink="">
      <xdr:nvSpPr>
        <xdr:cNvPr id="6" name="TextBox 5">
          <a:extLst>
            <a:ext uri="{FF2B5EF4-FFF2-40B4-BE49-F238E27FC236}">
              <a16:creationId xmlns:a16="http://schemas.microsoft.com/office/drawing/2014/main" id="{E4B5D7D2-FC92-5F0E-2E07-98CC33C9D21A}"/>
            </a:ext>
          </a:extLst>
        </xdr:cNvPr>
        <xdr:cNvSpPr txBox="1"/>
      </xdr:nvSpPr>
      <xdr:spPr>
        <a:xfrm>
          <a:off x="1409700" y="6164580"/>
          <a:ext cx="2705100" cy="3101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100" b="1" i="0">
              <a:solidFill>
                <a:schemeClr val="accent1">
                  <a:lumMod val="75000"/>
                </a:schemeClr>
              </a:solidFill>
              <a:effectLst/>
              <a:latin typeface="+mn-lt"/>
              <a:ea typeface="+mn-ea"/>
              <a:cs typeface="+mn-cs"/>
            </a:rPr>
            <a:t>INSIGHTS</a:t>
          </a:r>
        </a:p>
        <a:p>
          <a:endParaRPr lang="en-CA" sz="1100" b="1" i="0">
            <a:solidFill>
              <a:schemeClr val="dk1"/>
            </a:solidFill>
            <a:effectLst/>
            <a:latin typeface="+mn-lt"/>
            <a:ea typeface="+mn-ea"/>
            <a:cs typeface="+mn-cs"/>
          </a:endParaRPr>
        </a:p>
        <a:p>
          <a:r>
            <a:rPr lang="en-CA" sz="1100" b="1" i="0">
              <a:solidFill>
                <a:schemeClr val="dk1"/>
              </a:solidFill>
              <a:effectLst/>
              <a:latin typeface="+mn-lt"/>
              <a:ea typeface="+mn-ea"/>
              <a:cs typeface="+mn-cs"/>
            </a:rPr>
            <a:t>Generate more revenue</a:t>
          </a:r>
          <a:r>
            <a:rPr lang="en-CA" sz="1100" b="0" i="0">
              <a:solidFill>
                <a:schemeClr val="dk1"/>
              </a:solidFill>
              <a:effectLst/>
              <a:latin typeface="+mn-lt"/>
              <a:ea typeface="+mn-ea"/>
              <a:cs typeface="+mn-cs"/>
            </a:rPr>
            <a:t>: This can be achieved through increasing sales, expanding your market, or introducing new products or services. It's a direct way to boost your financial performance.</a:t>
          </a:r>
        </a:p>
        <a:p>
          <a:r>
            <a:rPr lang="en-CA" sz="1100" b="1" i="0">
              <a:solidFill>
                <a:schemeClr val="dk1"/>
              </a:solidFill>
              <a:effectLst/>
              <a:latin typeface="+mn-lt"/>
              <a:ea typeface="+mn-ea"/>
              <a:cs typeface="+mn-cs"/>
            </a:rPr>
            <a:t>Reduce waste</a:t>
          </a:r>
          <a:r>
            <a:rPr lang="en-CA" sz="1100" b="0" i="0">
              <a:solidFill>
                <a:schemeClr val="dk1"/>
              </a:solidFill>
              <a:effectLst/>
              <a:latin typeface="+mn-lt"/>
              <a:ea typeface="+mn-ea"/>
              <a:cs typeface="+mn-cs"/>
            </a:rPr>
            <a:t>: This is crucial for improving efficiency and sustainability. By minimizing waste, you can lower costs, enhance resource utilization, and contribute to environmental goals.</a:t>
          </a:r>
        </a:p>
        <a:p>
          <a:r>
            <a:rPr lang="en-CA" sz="1100" b="1" i="0">
              <a:solidFill>
                <a:schemeClr val="dk1"/>
              </a:solidFill>
              <a:effectLst/>
              <a:latin typeface="+mn-lt"/>
              <a:ea typeface="+mn-ea"/>
              <a:cs typeface="+mn-cs"/>
            </a:rPr>
            <a:t>Improve a KPI (Key Performance Indicator)</a:t>
          </a:r>
          <a:r>
            <a:rPr lang="en-CA" sz="1100" b="0" i="0">
              <a:solidFill>
                <a:schemeClr val="dk1"/>
              </a:solidFill>
              <a:effectLst/>
              <a:latin typeface="+mn-lt"/>
              <a:ea typeface="+mn-ea"/>
              <a:cs typeface="+mn-cs"/>
            </a:rPr>
            <a:t>: Focusing on specific KPIs can help you track and achieve targeted improvements in areas like customer satisfaction, operational efficiency, or employee productivity.</a:t>
          </a:r>
        </a:p>
        <a:p>
          <a:endParaRPr lang="en-CA" sz="1100" kern="1200"/>
        </a:p>
      </xdr:txBody>
    </xdr:sp>
    <xdr:clientData/>
  </xdr:twoCellAnchor>
  <xdr:oneCellAnchor>
    <xdr:from>
      <xdr:col>4</xdr:col>
      <xdr:colOff>464820</xdr:colOff>
      <xdr:row>41</xdr:row>
      <xdr:rowOff>129540</xdr:rowOff>
    </xdr:from>
    <xdr:ext cx="184731" cy="264560"/>
    <xdr:sp macro="" textlink="">
      <xdr:nvSpPr>
        <xdr:cNvPr id="7" name="TextBox 6">
          <a:extLst>
            <a:ext uri="{FF2B5EF4-FFF2-40B4-BE49-F238E27FC236}">
              <a16:creationId xmlns:a16="http://schemas.microsoft.com/office/drawing/2014/main" id="{0CAB2007-50A9-9E21-6B10-EC46F8F8D4FE}"/>
            </a:ext>
          </a:extLst>
        </xdr:cNvPr>
        <xdr:cNvSpPr txBox="1"/>
      </xdr:nvSpPr>
      <xdr:spPr>
        <a:xfrm>
          <a:off x="3832860" y="77571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CA" sz="1100" kern="12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5628.79248113426" createdVersion="8" refreshedVersion="8" minRefreshableVersion="3" recordCount="211" xr:uid="{68A4C4BF-5AA3-4026-BAD7-8B9C32FCBFDB}">
  <cacheSource type="worksheet">
    <worksheetSource ref="C7:R218" sheet="SHIFT 1 DATA"/>
  </cacheSource>
  <cacheFields count="16">
    <cacheField name="Line" numFmtId="0">
      <sharedItems count="2">
        <s v="A"/>
        <s v="B"/>
      </sharedItems>
    </cacheField>
    <cacheField name="BatchesLineAID" numFmtId="0">
      <sharedItems containsSemiMixedTypes="0" containsString="0" containsNumber="1" containsInteger="1" minValue="780" maxValue="818"/>
    </cacheField>
    <cacheField name="Date" numFmtId="0">
      <sharedItems containsSemiMixedTypes="0" containsNonDate="0" containsDate="1" containsString="0" minDate="2023-03-08T00:00:00" maxDate="2023-04-06T00:00:00"/>
    </cacheField>
    <cacheField name="Week Day" numFmtId="1">
      <sharedItems containsSemiMixedTypes="0" containsString="0" containsNumber="1" containsInteger="1" minValue="1" maxValue="7" count="7">
        <n v="4"/>
        <n v="5"/>
        <n v="6"/>
        <n v="7"/>
        <n v="1"/>
        <n v="2"/>
        <n v="3"/>
      </sharedItems>
    </cacheField>
    <cacheField name="Week" numFmtId="1">
      <sharedItems containsSemiMixedTypes="0" containsString="0" containsNumber="1" containsInteger="1" minValue="1" maxValue="5" count="5">
        <n v="1"/>
        <n v="2"/>
        <n v="3"/>
        <n v="4"/>
        <n v="5"/>
      </sharedItems>
    </cacheField>
    <cacheField name="Shift" numFmtId="0">
      <sharedItems containsSemiMixedTypes="0" containsString="0" containsNumber="1" containsInteger="1" minValue="1" maxValue="1" count="1">
        <n v="1"/>
      </sharedItems>
    </cacheField>
    <cacheField name="LineA-ProdType" numFmtId="0">
      <sharedItems containsSemiMixedTypes="0" containsString="0" containsNumber="1" containsInteger="1" minValue="105" maxValue="201"/>
    </cacheField>
    <cacheField name="Batch  ID" numFmtId="0">
      <sharedItems/>
    </cacheField>
    <cacheField name="Batch  Qty" numFmtId="0">
      <sharedItems containsSemiMixedTypes="0" containsString="0" containsNumber="1" containsInteger="1" minValue="33" maxValue="242"/>
    </cacheField>
    <cacheField name="Batch  Pass" numFmtId="0">
      <sharedItems containsSemiMixedTypes="0" containsString="0" containsNumber="1" containsInteger="1" minValue="30" maxValue="232"/>
    </cacheField>
    <cacheField name="Batch Fail" numFmtId="0">
      <sharedItems containsSemiMixedTypes="0" containsString="0" containsNumber="1" containsInteger="1" minValue="1" maxValue="16"/>
    </cacheField>
    <cacheField name="Shift2" numFmtId="0">
      <sharedItems/>
    </cacheField>
    <cacheField name="Production Cell" numFmtId="0">
      <sharedItems count="13">
        <s v="D6"/>
        <s v="D5"/>
        <s v="D4"/>
        <s v="D3"/>
        <s v="D2"/>
        <s v="D1"/>
        <s v="M8"/>
        <s v="M7"/>
        <s v="M6"/>
        <s v="M5"/>
        <s v="J"/>
        <s v="G"/>
        <s v="H"/>
      </sharedItems>
    </cacheField>
    <cacheField name="Maker ID" numFmtId="0">
      <sharedItems containsSemiMixedTypes="0" containsString="0" containsNumber="1" containsInteger="1" minValue="55" maxValue="92"/>
    </cacheField>
    <cacheField name="Maker" numFmtId="0">
      <sharedItems count="2">
        <s v="Linacar"/>
        <s v="Eclipse"/>
      </sharedItems>
    </cacheField>
    <cacheField name="Profit Value" numFmtId="0">
      <sharedItems containsSemiMixedTypes="0" containsString="0" containsNumber="1" minValue="287.99999999999994" maxValue="3438.2999999999997"/>
    </cacheField>
  </cacheFields>
  <extLst>
    <ext xmlns:x14="http://schemas.microsoft.com/office/spreadsheetml/2009/9/main" uri="{725AE2AE-9491-48be-B2B4-4EB974FC3084}">
      <x14:pivotCacheDefinition pivotCacheId="15767266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1">
  <r>
    <x v="0"/>
    <n v="790"/>
    <d v="2023-03-08T00:00:00"/>
    <x v="0"/>
    <x v="0"/>
    <x v="0"/>
    <n v="119"/>
    <s v="230308-S1-D6"/>
    <n v="196"/>
    <n v="182"/>
    <n v="14"/>
    <s v="S1"/>
    <x v="0"/>
    <n v="92"/>
    <x v="0"/>
    <n v="582.39999999999986"/>
  </r>
  <r>
    <x v="0"/>
    <n v="790"/>
    <d v="2023-03-08T00:00:00"/>
    <x v="0"/>
    <x v="0"/>
    <x v="0"/>
    <n v="119"/>
    <s v="230308-S1-D5"/>
    <n v="176"/>
    <n v="163"/>
    <n v="13"/>
    <s v="S1"/>
    <x v="1"/>
    <n v="92"/>
    <x v="0"/>
    <n v="521.59999999999991"/>
  </r>
  <r>
    <x v="0"/>
    <n v="790"/>
    <d v="2023-03-08T00:00:00"/>
    <x v="0"/>
    <x v="0"/>
    <x v="0"/>
    <n v="119"/>
    <s v="230308-S1-D4"/>
    <n v="185"/>
    <n v="170"/>
    <n v="15"/>
    <s v="S1"/>
    <x v="2"/>
    <n v="92"/>
    <x v="0"/>
    <n v="543.99999999999989"/>
  </r>
  <r>
    <x v="0"/>
    <n v="790"/>
    <d v="2023-03-08T00:00:00"/>
    <x v="0"/>
    <x v="0"/>
    <x v="0"/>
    <n v="119"/>
    <s v="230308-S1-D3"/>
    <n v="187"/>
    <n v="175"/>
    <n v="12"/>
    <s v="S1"/>
    <x v="3"/>
    <n v="92"/>
    <x v="0"/>
    <n v="559.99999999999989"/>
  </r>
  <r>
    <x v="0"/>
    <n v="790"/>
    <d v="2023-03-08T00:00:00"/>
    <x v="0"/>
    <x v="0"/>
    <x v="0"/>
    <n v="119"/>
    <s v="230308-S1-D2"/>
    <n v="174"/>
    <n v="160"/>
    <n v="14"/>
    <s v="S1"/>
    <x v="4"/>
    <n v="92"/>
    <x v="0"/>
    <n v="511.99999999999989"/>
  </r>
  <r>
    <x v="0"/>
    <n v="790"/>
    <d v="2023-03-08T00:00:00"/>
    <x v="0"/>
    <x v="0"/>
    <x v="0"/>
    <n v="119"/>
    <s v="230308-S1-D1"/>
    <n v="174"/>
    <n v="160"/>
    <n v="14"/>
    <s v="S1"/>
    <x v="5"/>
    <n v="92"/>
    <x v="0"/>
    <n v="511.99999999999989"/>
  </r>
  <r>
    <x v="0"/>
    <n v="791"/>
    <d v="2023-03-09T00:00:00"/>
    <x v="1"/>
    <x v="0"/>
    <x v="0"/>
    <n v="201"/>
    <s v="230309-S1-M8"/>
    <n v="123"/>
    <n v="115"/>
    <n v="8"/>
    <s v="S1"/>
    <x v="6"/>
    <n v="92"/>
    <x v="0"/>
    <n v="2518.5"/>
  </r>
  <r>
    <x v="0"/>
    <n v="791"/>
    <d v="2023-03-09T00:00:00"/>
    <x v="1"/>
    <x v="0"/>
    <x v="0"/>
    <n v="201"/>
    <s v="230309-S1-M7"/>
    <n v="119"/>
    <n v="115"/>
    <n v="4"/>
    <s v="S1"/>
    <x v="7"/>
    <n v="92"/>
    <x v="0"/>
    <n v="2518.5"/>
  </r>
  <r>
    <x v="0"/>
    <n v="791"/>
    <d v="2023-03-09T00:00:00"/>
    <x v="1"/>
    <x v="0"/>
    <x v="0"/>
    <n v="201"/>
    <s v="230309-S1-M6"/>
    <n v="118"/>
    <n v="112"/>
    <n v="6"/>
    <s v="S1"/>
    <x v="8"/>
    <n v="92"/>
    <x v="0"/>
    <n v="2452.7999999999997"/>
  </r>
  <r>
    <x v="0"/>
    <n v="791"/>
    <d v="2023-03-09T00:00:00"/>
    <x v="1"/>
    <x v="0"/>
    <x v="0"/>
    <n v="201"/>
    <s v="230309-S1-M5"/>
    <n v="118"/>
    <n v="110"/>
    <n v="8"/>
    <s v="S1"/>
    <x v="9"/>
    <n v="92"/>
    <x v="0"/>
    <n v="2409"/>
  </r>
  <r>
    <x v="0"/>
    <n v="792"/>
    <d v="2023-03-10T00:00:00"/>
    <x v="2"/>
    <x v="0"/>
    <x v="0"/>
    <n v="201"/>
    <s v="230310-S1-M8"/>
    <n v="103"/>
    <n v="100"/>
    <n v="3"/>
    <s v="S1"/>
    <x v="6"/>
    <n v="92"/>
    <x v="0"/>
    <n v="2190"/>
  </r>
  <r>
    <x v="0"/>
    <n v="792"/>
    <d v="2023-03-10T00:00:00"/>
    <x v="2"/>
    <x v="0"/>
    <x v="0"/>
    <n v="201"/>
    <s v="230310-S1-M7"/>
    <n v="98"/>
    <n v="93"/>
    <n v="5"/>
    <s v="S1"/>
    <x v="7"/>
    <n v="92"/>
    <x v="0"/>
    <n v="2036.6999999999998"/>
  </r>
  <r>
    <x v="0"/>
    <n v="792"/>
    <d v="2023-03-10T00:00:00"/>
    <x v="2"/>
    <x v="0"/>
    <x v="0"/>
    <n v="201"/>
    <s v="230310-S1-M6"/>
    <n v="108"/>
    <n v="104"/>
    <n v="4"/>
    <s v="S1"/>
    <x v="8"/>
    <n v="92"/>
    <x v="0"/>
    <n v="2277.6"/>
  </r>
  <r>
    <x v="0"/>
    <n v="792"/>
    <d v="2023-03-10T00:00:00"/>
    <x v="2"/>
    <x v="0"/>
    <x v="0"/>
    <n v="201"/>
    <s v="230310-S1-M5"/>
    <n v="98"/>
    <n v="93"/>
    <n v="5"/>
    <s v="S1"/>
    <x v="9"/>
    <n v="92"/>
    <x v="0"/>
    <n v="2036.6999999999998"/>
  </r>
  <r>
    <x v="0"/>
    <n v="793"/>
    <d v="2023-03-11T00:00:00"/>
    <x v="3"/>
    <x v="0"/>
    <x v="0"/>
    <n v="119"/>
    <s v="230311-S1-D6"/>
    <n v="230"/>
    <n v="218"/>
    <n v="12"/>
    <s v="S1"/>
    <x v="0"/>
    <n v="92"/>
    <x v="0"/>
    <n v="697.5999999999998"/>
  </r>
  <r>
    <x v="0"/>
    <n v="793"/>
    <d v="2023-03-11T00:00:00"/>
    <x v="3"/>
    <x v="0"/>
    <x v="0"/>
    <n v="119"/>
    <s v="230311-S1-D5"/>
    <n v="224"/>
    <n v="210"/>
    <n v="14"/>
    <s v="S1"/>
    <x v="1"/>
    <n v="92"/>
    <x v="0"/>
    <n v="671.99999999999989"/>
  </r>
  <r>
    <x v="0"/>
    <n v="793"/>
    <d v="2023-03-11T00:00:00"/>
    <x v="3"/>
    <x v="0"/>
    <x v="0"/>
    <n v="119"/>
    <s v="230311-S1-D4"/>
    <n v="231"/>
    <n v="217"/>
    <n v="14"/>
    <s v="S1"/>
    <x v="2"/>
    <n v="92"/>
    <x v="0"/>
    <n v="694.39999999999986"/>
  </r>
  <r>
    <x v="0"/>
    <n v="793"/>
    <d v="2023-03-11T00:00:00"/>
    <x v="3"/>
    <x v="0"/>
    <x v="0"/>
    <n v="119"/>
    <s v="230311-S1-D3"/>
    <n v="242"/>
    <n v="232"/>
    <n v="10"/>
    <s v="S1"/>
    <x v="3"/>
    <n v="92"/>
    <x v="0"/>
    <n v="742.39999999999986"/>
  </r>
  <r>
    <x v="0"/>
    <n v="793"/>
    <d v="2023-03-11T00:00:00"/>
    <x v="3"/>
    <x v="0"/>
    <x v="0"/>
    <n v="119"/>
    <s v="230311-S1-D2"/>
    <n v="228"/>
    <n v="216"/>
    <n v="12"/>
    <s v="S1"/>
    <x v="4"/>
    <n v="92"/>
    <x v="0"/>
    <n v="691.19999999999982"/>
  </r>
  <r>
    <x v="0"/>
    <n v="794"/>
    <d v="2023-03-12T00:00:00"/>
    <x v="4"/>
    <x v="1"/>
    <x v="0"/>
    <n v="119"/>
    <s v="230312-S1-D6"/>
    <n v="115"/>
    <n v="110"/>
    <n v="5"/>
    <s v="S1"/>
    <x v="0"/>
    <n v="92"/>
    <x v="0"/>
    <n v="351.99999999999994"/>
  </r>
  <r>
    <x v="0"/>
    <n v="794"/>
    <d v="2023-03-12T00:00:00"/>
    <x v="4"/>
    <x v="1"/>
    <x v="0"/>
    <n v="119"/>
    <s v="230312-S1-D4"/>
    <n v="103"/>
    <n v="100"/>
    <n v="3"/>
    <s v="S1"/>
    <x v="2"/>
    <n v="92"/>
    <x v="0"/>
    <n v="319.99999999999994"/>
  </r>
  <r>
    <x v="0"/>
    <n v="794"/>
    <d v="2023-03-12T00:00:00"/>
    <x v="4"/>
    <x v="1"/>
    <x v="0"/>
    <n v="119"/>
    <s v="230312-S1-D3"/>
    <n v="98"/>
    <n v="96"/>
    <n v="2"/>
    <s v="S1"/>
    <x v="3"/>
    <n v="92"/>
    <x v="0"/>
    <n v="307.19999999999993"/>
  </r>
  <r>
    <x v="0"/>
    <n v="794"/>
    <d v="2023-03-12T00:00:00"/>
    <x v="4"/>
    <x v="1"/>
    <x v="0"/>
    <n v="119"/>
    <s v="230312-S1-D2"/>
    <n v="98"/>
    <n v="94"/>
    <n v="4"/>
    <s v="S1"/>
    <x v="4"/>
    <n v="92"/>
    <x v="0"/>
    <n v="300.79999999999995"/>
  </r>
  <r>
    <x v="0"/>
    <n v="794"/>
    <d v="2023-03-12T00:00:00"/>
    <x v="4"/>
    <x v="1"/>
    <x v="0"/>
    <n v="119"/>
    <s v="230312-S1-D1"/>
    <n v="105"/>
    <n v="102"/>
    <n v="3"/>
    <s v="S1"/>
    <x v="5"/>
    <n v="92"/>
    <x v="0"/>
    <n v="326.39999999999992"/>
  </r>
  <r>
    <x v="0"/>
    <n v="795"/>
    <d v="2023-03-13T00:00:00"/>
    <x v="5"/>
    <x v="1"/>
    <x v="0"/>
    <n v="201"/>
    <s v="230313-S1-M8"/>
    <n v="48"/>
    <n v="46"/>
    <n v="2"/>
    <s v="S1"/>
    <x v="6"/>
    <n v="92"/>
    <x v="0"/>
    <n v="1007.4"/>
  </r>
  <r>
    <x v="0"/>
    <n v="795"/>
    <d v="2023-03-13T00:00:00"/>
    <x v="5"/>
    <x v="1"/>
    <x v="0"/>
    <n v="201"/>
    <s v="230313-S1-M7"/>
    <n v="48"/>
    <n v="46"/>
    <n v="2"/>
    <s v="S1"/>
    <x v="7"/>
    <n v="92"/>
    <x v="0"/>
    <n v="1007.4"/>
  </r>
  <r>
    <x v="0"/>
    <n v="795"/>
    <d v="2023-03-13T00:00:00"/>
    <x v="5"/>
    <x v="1"/>
    <x v="0"/>
    <n v="201"/>
    <s v="230313-S1-M6"/>
    <n v="47"/>
    <n v="44"/>
    <n v="3"/>
    <s v="S1"/>
    <x v="8"/>
    <n v="92"/>
    <x v="0"/>
    <n v="963.59999999999991"/>
  </r>
  <r>
    <x v="0"/>
    <n v="795"/>
    <d v="2023-03-13T00:00:00"/>
    <x v="5"/>
    <x v="1"/>
    <x v="0"/>
    <n v="201"/>
    <s v="230313-S1-M5"/>
    <n v="47"/>
    <n v="44"/>
    <n v="3"/>
    <s v="S1"/>
    <x v="9"/>
    <n v="92"/>
    <x v="0"/>
    <n v="963.59999999999991"/>
  </r>
  <r>
    <x v="0"/>
    <n v="796"/>
    <d v="2023-03-14T00:00:00"/>
    <x v="6"/>
    <x v="1"/>
    <x v="0"/>
    <n v="201"/>
    <s v="230314-S1-M8"/>
    <n v="119"/>
    <n v="116"/>
    <n v="3"/>
    <s v="S1"/>
    <x v="6"/>
    <n v="92"/>
    <x v="0"/>
    <n v="2540.3999999999996"/>
  </r>
  <r>
    <x v="0"/>
    <n v="796"/>
    <d v="2023-03-14T00:00:00"/>
    <x v="6"/>
    <x v="1"/>
    <x v="0"/>
    <n v="201"/>
    <s v="230314-S1-M7"/>
    <n v="120"/>
    <n v="116"/>
    <n v="4"/>
    <s v="S1"/>
    <x v="7"/>
    <n v="92"/>
    <x v="0"/>
    <n v="2540.3999999999996"/>
  </r>
  <r>
    <x v="0"/>
    <n v="796"/>
    <d v="2023-03-14T00:00:00"/>
    <x v="6"/>
    <x v="1"/>
    <x v="0"/>
    <n v="201"/>
    <s v="230314-S1-M6"/>
    <n v="125"/>
    <n v="118"/>
    <n v="7"/>
    <s v="S1"/>
    <x v="8"/>
    <n v="92"/>
    <x v="0"/>
    <n v="2584.1999999999998"/>
  </r>
  <r>
    <x v="0"/>
    <n v="796"/>
    <d v="2023-03-14T00:00:00"/>
    <x v="6"/>
    <x v="1"/>
    <x v="0"/>
    <n v="201"/>
    <s v="230314-S1-M5"/>
    <n v="121"/>
    <n v="118"/>
    <n v="3"/>
    <s v="S1"/>
    <x v="9"/>
    <n v="92"/>
    <x v="0"/>
    <n v="2584.1999999999998"/>
  </r>
  <r>
    <x v="0"/>
    <n v="797"/>
    <d v="2023-03-15T00:00:00"/>
    <x v="0"/>
    <x v="1"/>
    <x v="0"/>
    <n v="201"/>
    <s v="230315-S1-M8"/>
    <n v="107"/>
    <n v="97"/>
    <n v="10"/>
    <s v="S1"/>
    <x v="6"/>
    <n v="92"/>
    <x v="0"/>
    <n v="2124.2999999999997"/>
  </r>
  <r>
    <x v="0"/>
    <n v="797"/>
    <d v="2023-03-15T00:00:00"/>
    <x v="0"/>
    <x v="1"/>
    <x v="0"/>
    <n v="201"/>
    <s v="230315-S1-M7"/>
    <n v="103"/>
    <n v="93"/>
    <n v="10"/>
    <s v="S1"/>
    <x v="7"/>
    <n v="92"/>
    <x v="0"/>
    <n v="2036.6999999999998"/>
  </r>
  <r>
    <x v="0"/>
    <n v="797"/>
    <d v="2023-03-15T00:00:00"/>
    <x v="0"/>
    <x v="1"/>
    <x v="0"/>
    <n v="201"/>
    <s v="230315-S1-M6"/>
    <n v="105"/>
    <n v="98"/>
    <n v="7"/>
    <s v="S1"/>
    <x v="8"/>
    <n v="92"/>
    <x v="0"/>
    <n v="2146.1999999999998"/>
  </r>
  <r>
    <x v="0"/>
    <n v="797"/>
    <d v="2023-03-15T00:00:00"/>
    <x v="0"/>
    <x v="1"/>
    <x v="0"/>
    <n v="201"/>
    <s v="230315-S1-M5"/>
    <n v="105"/>
    <n v="96"/>
    <n v="9"/>
    <s v="S1"/>
    <x v="9"/>
    <n v="92"/>
    <x v="0"/>
    <n v="2102.3999999999996"/>
  </r>
  <r>
    <x v="0"/>
    <n v="798"/>
    <d v="2023-03-16T00:00:00"/>
    <x v="1"/>
    <x v="1"/>
    <x v="0"/>
    <n v="201"/>
    <s v="230316-S1-M8"/>
    <n v="93"/>
    <n v="87"/>
    <n v="6"/>
    <s v="S1"/>
    <x v="6"/>
    <n v="92"/>
    <x v="0"/>
    <n v="1905.3"/>
  </r>
  <r>
    <x v="0"/>
    <n v="798"/>
    <d v="2023-03-16T00:00:00"/>
    <x v="1"/>
    <x v="1"/>
    <x v="0"/>
    <n v="201"/>
    <s v="230316-S1-M7"/>
    <n v="93"/>
    <n v="89"/>
    <n v="4"/>
    <s v="S1"/>
    <x v="7"/>
    <n v="92"/>
    <x v="0"/>
    <n v="1949.1"/>
  </r>
  <r>
    <x v="0"/>
    <n v="798"/>
    <d v="2023-03-16T00:00:00"/>
    <x v="1"/>
    <x v="1"/>
    <x v="0"/>
    <n v="201"/>
    <s v="230316-S1-M6"/>
    <n v="86"/>
    <n v="82"/>
    <n v="4"/>
    <s v="S1"/>
    <x v="8"/>
    <n v="92"/>
    <x v="0"/>
    <n v="1795.8"/>
  </r>
  <r>
    <x v="0"/>
    <n v="798"/>
    <d v="2023-03-16T00:00:00"/>
    <x v="1"/>
    <x v="1"/>
    <x v="0"/>
    <n v="201"/>
    <s v="230316-S1-M5"/>
    <n v="88"/>
    <n v="83"/>
    <n v="5"/>
    <s v="S1"/>
    <x v="9"/>
    <n v="92"/>
    <x v="0"/>
    <n v="1817.6999999999998"/>
  </r>
  <r>
    <x v="0"/>
    <n v="799"/>
    <d v="2023-03-17T00:00:00"/>
    <x v="2"/>
    <x v="1"/>
    <x v="0"/>
    <n v="201"/>
    <s v="230317-S1-M8"/>
    <n v="122"/>
    <n v="118"/>
    <n v="4"/>
    <s v="S1"/>
    <x v="6"/>
    <n v="92"/>
    <x v="0"/>
    <n v="2584.1999999999998"/>
  </r>
  <r>
    <x v="0"/>
    <n v="799"/>
    <d v="2023-03-17T00:00:00"/>
    <x v="2"/>
    <x v="1"/>
    <x v="0"/>
    <n v="201"/>
    <s v="230317-S1-M7"/>
    <n v="119"/>
    <n v="115"/>
    <n v="4"/>
    <s v="S1"/>
    <x v="7"/>
    <n v="92"/>
    <x v="0"/>
    <n v="2518.5"/>
  </r>
  <r>
    <x v="0"/>
    <n v="799"/>
    <d v="2023-03-17T00:00:00"/>
    <x v="2"/>
    <x v="1"/>
    <x v="0"/>
    <n v="201"/>
    <s v="230317-S1-M5"/>
    <n v="120"/>
    <n v="115"/>
    <n v="5"/>
    <s v="S1"/>
    <x v="9"/>
    <n v="92"/>
    <x v="0"/>
    <n v="2518.5"/>
  </r>
  <r>
    <x v="0"/>
    <n v="800"/>
    <d v="2023-03-18T00:00:00"/>
    <x v="3"/>
    <x v="1"/>
    <x v="0"/>
    <n v="119"/>
    <s v="230318-S1-D6"/>
    <n v="147"/>
    <n v="139"/>
    <n v="8"/>
    <s v="S1"/>
    <x v="0"/>
    <n v="92"/>
    <x v="0"/>
    <n v="444.7999999999999"/>
  </r>
  <r>
    <x v="0"/>
    <n v="800"/>
    <d v="2023-03-18T00:00:00"/>
    <x v="3"/>
    <x v="1"/>
    <x v="0"/>
    <n v="119"/>
    <s v="230318-S1-D5"/>
    <n v="148"/>
    <n v="142"/>
    <n v="6"/>
    <s v="S1"/>
    <x v="1"/>
    <n v="92"/>
    <x v="0"/>
    <n v="454.39999999999992"/>
  </r>
  <r>
    <x v="0"/>
    <n v="800"/>
    <d v="2023-03-18T00:00:00"/>
    <x v="3"/>
    <x v="1"/>
    <x v="0"/>
    <n v="119"/>
    <s v="230318-S1-D4"/>
    <n v="137"/>
    <n v="131"/>
    <n v="6"/>
    <s v="S1"/>
    <x v="2"/>
    <n v="92"/>
    <x v="0"/>
    <n v="419.19999999999993"/>
  </r>
  <r>
    <x v="0"/>
    <n v="800"/>
    <d v="2023-03-18T00:00:00"/>
    <x v="3"/>
    <x v="1"/>
    <x v="0"/>
    <n v="119"/>
    <s v="230318-S1-D3"/>
    <n v="148"/>
    <n v="139"/>
    <n v="9"/>
    <s v="S1"/>
    <x v="3"/>
    <n v="92"/>
    <x v="0"/>
    <n v="444.7999999999999"/>
  </r>
  <r>
    <x v="0"/>
    <n v="800"/>
    <d v="2023-03-18T00:00:00"/>
    <x v="3"/>
    <x v="1"/>
    <x v="0"/>
    <n v="119"/>
    <s v="230318-S1-D2"/>
    <n v="136"/>
    <n v="127"/>
    <n v="9"/>
    <s v="S1"/>
    <x v="4"/>
    <n v="92"/>
    <x v="0"/>
    <n v="406.39999999999992"/>
  </r>
  <r>
    <x v="0"/>
    <n v="800"/>
    <d v="2023-03-18T00:00:00"/>
    <x v="3"/>
    <x v="1"/>
    <x v="0"/>
    <n v="119"/>
    <s v="230318-S1-D1"/>
    <n v="134"/>
    <n v="128"/>
    <n v="6"/>
    <s v="S1"/>
    <x v="5"/>
    <n v="92"/>
    <x v="0"/>
    <n v="409.59999999999991"/>
  </r>
  <r>
    <x v="0"/>
    <n v="801"/>
    <d v="2023-03-19T00:00:00"/>
    <x v="4"/>
    <x v="2"/>
    <x v="0"/>
    <n v="201"/>
    <s v="230319-S1-M8"/>
    <n v="49"/>
    <n v="47"/>
    <n v="2"/>
    <s v="S1"/>
    <x v="6"/>
    <n v="92"/>
    <x v="0"/>
    <n v="1029.3"/>
  </r>
  <r>
    <x v="0"/>
    <n v="801"/>
    <d v="2023-03-19T00:00:00"/>
    <x v="4"/>
    <x v="2"/>
    <x v="0"/>
    <n v="201"/>
    <s v="230319-S1-M7"/>
    <n v="50"/>
    <n v="48"/>
    <n v="2"/>
    <s v="S1"/>
    <x v="7"/>
    <n v="92"/>
    <x v="0"/>
    <n v="1051.1999999999998"/>
  </r>
  <r>
    <x v="0"/>
    <n v="801"/>
    <d v="2023-03-19T00:00:00"/>
    <x v="4"/>
    <x v="2"/>
    <x v="0"/>
    <n v="201"/>
    <s v="230319-S1-M6"/>
    <n v="46"/>
    <n v="43"/>
    <n v="3"/>
    <s v="S1"/>
    <x v="8"/>
    <n v="92"/>
    <x v="0"/>
    <n v="941.69999999999993"/>
  </r>
  <r>
    <x v="0"/>
    <n v="801"/>
    <d v="2023-03-19T00:00:00"/>
    <x v="4"/>
    <x v="2"/>
    <x v="0"/>
    <n v="201"/>
    <s v="230319-S1-M5"/>
    <n v="49"/>
    <n v="47"/>
    <n v="2"/>
    <s v="S1"/>
    <x v="9"/>
    <n v="92"/>
    <x v="0"/>
    <n v="1029.3"/>
  </r>
  <r>
    <x v="0"/>
    <n v="802"/>
    <d v="2023-03-20T00:00:00"/>
    <x v="5"/>
    <x v="2"/>
    <x v="0"/>
    <n v="119"/>
    <s v="230320-S1-D6"/>
    <n v="92"/>
    <n v="90"/>
    <n v="2"/>
    <s v="S1"/>
    <x v="0"/>
    <n v="92"/>
    <x v="0"/>
    <n v="287.99999999999994"/>
  </r>
  <r>
    <x v="0"/>
    <n v="802"/>
    <d v="2023-03-20T00:00:00"/>
    <x v="5"/>
    <x v="2"/>
    <x v="0"/>
    <n v="119"/>
    <s v="230320-S1-D5"/>
    <n v="98"/>
    <n v="94"/>
    <n v="4"/>
    <s v="S1"/>
    <x v="1"/>
    <n v="92"/>
    <x v="0"/>
    <n v="300.79999999999995"/>
  </r>
  <r>
    <x v="0"/>
    <n v="802"/>
    <d v="2023-03-20T00:00:00"/>
    <x v="5"/>
    <x v="2"/>
    <x v="0"/>
    <n v="119"/>
    <s v="230320-S1-D4"/>
    <n v="104"/>
    <n v="101"/>
    <n v="3"/>
    <s v="S1"/>
    <x v="2"/>
    <n v="92"/>
    <x v="0"/>
    <n v="323.19999999999993"/>
  </r>
  <r>
    <x v="0"/>
    <n v="802"/>
    <d v="2023-03-20T00:00:00"/>
    <x v="5"/>
    <x v="2"/>
    <x v="0"/>
    <n v="119"/>
    <s v="230320-S1-D3"/>
    <n v="104"/>
    <n v="101"/>
    <n v="3"/>
    <s v="S1"/>
    <x v="3"/>
    <n v="92"/>
    <x v="0"/>
    <n v="323.19999999999993"/>
  </r>
  <r>
    <x v="0"/>
    <n v="802"/>
    <d v="2023-03-20T00:00:00"/>
    <x v="5"/>
    <x v="2"/>
    <x v="0"/>
    <n v="119"/>
    <s v="230320-S1-D2"/>
    <n v="100"/>
    <n v="96"/>
    <n v="4"/>
    <s v="S1"/>
    <x v="4"/>
    <n v="92"/>
    <x v="0"/>
    <n v="307.19999999999993"/>
  </r>
  <r>
    <x v="0"/>
    <n v="802"/>
    <d v="2023-03-20T00:00:00"/>
    <x v="5"/>
    <x v="2"/>
    <x v="0"/>
    <n v="119"/>
    <s v="230320-S1-D1"/>
    <n v="105"/>
    <n v="102"/>
    <n v="3"/>
    <s v="S1"/>
    <x v="5"/>
    <n v="92"/>
    <x v="0"/>
    <n v="326.39999999999992"/>
  </r>
  <r>
    <x v="0"/>
    <n v="803"/>
    <d v="2023-03-21T00:00:00"/>
    <x v="6"/>
    <x v="2"/>
    <x v="0"/>
    <n v="201"/>
    <s v="230321-S1-M8"/>
    <n v="107"/>
    <n v="98"/>
    <n v="9"/>
    <s v="S1"/>
    <x v="6"/>
    <n v="92"/>
    <x v="0"/>
    <n v="2146.1999999999998"/>
  </r>
  <r>
    <x v="0"/>
    <n v="803"/>
    <d v="2023-03-21T00:00:00"/>
    <x v="6"/>
    <x v="2"/>
    <x v="0"/>
    <n v="201"/>
    <s v="230321-S1-M7"/>
    <n v="104"/>
    <n v="95"/>
    <n v="9"/>
    <s v="S1"/>
    <x v="7"/>
    <n v="92"/>
    <x v="0"/>
    <n v="2080.5"/>
  </r>
  <r>
    <x v="0"/>
    <n v="803"/>
    <d v="2023-03-21T00:00:00"/>
    <x v="6"/>
    <x v="2"/>
    <x v="0"/>
    <n v="201"/>
    <s v="230321-S1-M6"/>
    <n v="106"/>
    <n v="96"/>
    <n v="10"/>
    <s v="S1"/>
    <x v="8"/>
    <n v="92"/>
    <x v="0"/>
    <n v="2102.3999999999996"/>
  </r>
  <r>
    <x v="0"/>
    <n v="803"/>
    <d v="2023-03-21T00:00:00"/>
    <x v="6"/>
    <x v="2"/>
    <x v="0"/>
    <n v="201"/>
    <s v="230321-S1-M5"/>
    <n v="97"/>
    <n v="91"/>
    <n v="6"/>
    <s v="S1"/>
    <x v="9"/>
    <n v="92"/>
    <x v="0"/>
    <n v="1992.8999999999999"/>
  </r>
  <r>
    <x v="0"/>
    <n v="804"/>
    <d v="2023-03-22T00:00:00"/>
    <x v="0"/>
    <x v="2"/>
    <x v="0"/>
    <n v="201"/>
    <s v="230322-S1-M8"/>
    <n v="168"/>
    <n v="154"/>
    <n v="14"/>
    <s v="S1"/>
    <x v="6"/>
    <n v="92"/>
    <x v="0"/>
    <n v="3372.6"/>
  </r>
  <r>
    <x v="0"/>
    <n v="804"/>
    <d v="2023-03-22T00:00:00"/>
    <x v="0"/>
    <x v="2"/>
    <x v="0"/>
    <n v="201"/>
    <s v="230322-S1-M7"/>
    <n v="168"/>
    <n v="154"/>
    <n v="14"/>
    <s v="S1"/>
    <x v="7"/>
    <n v="92"/>
    <x v="0"/>
    <n v="3372.6"/>
  </r>
  <r>
    <x v="0"/>
    <n v="804"/>
    <d v="2023-03-22T00:00:00"/>
    <x v="0"/>
    <x v="2"/>
    <x v="0"/>
    <n v="201"/>
    <s v="230322-S1-M5"/>
    <n v="171"/>
    <n v="157"/>
    <n v="14"/>
    <s v="S1"/>
    <x v="9"/>
    <n v="92"/>
    <x v="0"/>
    <n v="3438.2999999999997"/>
  </r>
  <r>
    <x v="0"/>
    <n v="805"/>
    <d v="2023-03-23T00:00:00"/>
    <x v="1"/>
    <x v="2"/>
    <x v="0"/>
    <n v="201"/>
    <s v="230323-S1-M8"/>
    <n v="115"/>
    <n v="109"/>
    <n v="6"/>
    <s v="S1"/>
    <x v="6"/>
    <n v="92"/>
    <x v="0"/>
    <n v="2387.1"/>
  </r>
  <r>
    <x v="0"/>
    <n v="805"/>
    <d v="2023-03-23T00:00:00"/>
    <x v="1"/>
    <x v="2"/>
    <x v="0"/>
    <n v="201"/>
    <s v="230323-S1-M7"/>
    <n v="112"/>
    <n v="106"/>
    <n v="6"/>
    <s v="S1"/>
    <x v="7"/>
    <n v="92"/>
    <x v="0"/>
    <n v="2321.3999999999996"/>
  </r>
  <r>
    <x v="0"/>
    <n v="805"/>
    <d v="2023-03-23T00:00:00"/>
    <x v="1"/>
    <x v="2"/>
    <x v="0"/>
    <n v="201"/>
    <s v="230323-S1-M6"/>
    <n v="110"/>
    <n v="105"/>
    <n v="5"/>
    <s v="S1"/>
    <x v="8"/>
    <n v="92"/>
    <x v="0"/>
    <n v="2299.5"/>
  </r>
  <r>
    <x v="0"/>
    <n v="805"/>
    <d v="2023-03-23T00:00:00"/>
    <x v="1"/>
    <x v="2"/>
    <x v="0"/>
    <n v="201"/>
    <s v="230323-S1-M5"/>
    <n v="105"/>
    <n v="98"/>
    <n v="7"/>
    <s v="S1"/>
    <x v="9"/>
    <n v="92"/>
    <x v="0"/>
    <n v="2146.1999999999998"/>
  </r>
  <r>
    <x v="0"/>
    <n v="806"/>
    <d v="2023-03-24T00:00:00"/>
    <x v="2"/>
    <x v="2"/>
    <x v="0"/>
    <n v="119"/>
    <s v="230324-S1-D6"/>
    <n v="173"/>
    <n v="167"/>
    <n v="6"/>
    <s v="S1"/>
    <x v="0"/>
    <n v="92"/>
    <x v="0"/>
    <n v="534.39999999999986"/>
  </r>
  <r>
    <x v="0"/>
    <n v="806"/>
    <d v="2023-03-24T00:00:00"/>
    <x v="2"/>
    <x v="2"/>
    <x v="0"/>
    <n v="119"/>
    <s v="230324-S1-D5"/>
    <n v="194"/>
    <n v="184"/>
    <n v="10"/>
    <s v="S1"/>
    <x v="1"/>
    <n v="92"/>
    <x v="0"/>
    <n v="588.79999999999984"/>
  </r>
  <r>
    <x v="0"/>
    <n v="806"/>
    <d v="2023-03-24T00:00:00"/>
    <x v="2"/>
    <x v="2"/>
    <x v="0"/>
    <n v="119"/>
    <s v="230324-S1-D4"/>
    <n v="190"/>
    <n v="182"/>
    <n v="8"/>
    <s v="S1"/>
    <x v="2"/>
    <n v="92"/>
    <x v="0"/>
    <n v="582.39999999999986"/>
  </r>
  <r>
    <x v="0"/>
    <n v="806"/>
    <d v="2023-03-24T00:00:00"/>
    <x v="2"/>
    <x v="2"/>
    <x v="0"/>
    <n v="119"/>
    <s v="230324-S1-D3"/>
    <n v="179"/>
    <n v="168"/>
    <n v="11"/>
    <s v="S1"/>
    <x v="3"/>
    <n v="92"/>
    <x v="0"/>
    <n v="537.59999999999991"/>
  </r>
  <r>
    <x v="0"/>
    <n v="806"/>
    <d v="2023-03-24T00:00:00"/>
    <x v="2"/>
    <x v="2"/>
    <x v="0"/>
    <n v="119"/>
    <s v="230324-S1-D2"/>
    <n v="188"/>
    <n v="182"/>
    <n v="6"/>
    <s v="S1"/>
    <x v="4"/>
    <n v="92"/>
    <x v="0"/>
    <n v="582.39999999999986"/>
  </r>
  <r>
    <x v="0"/>
    <n v="807"/>
    <d v="2023-03-25T00:00:00"/>
    <x v="3"/>
    <x v="2"/>
    <x v="0"/>
    <n v="119"/>
    <s v="230325-S1-D6"/>
    <n v="158"/>
    <n v="150"/>
    <n v="8"/>
    <s v="S1"/>
    <x v="0"/>
    <n v="92"/>
    <x v="0"/>
    <n v="479.99999999999989"/>
  </r>
  <r>
    <x v="0"/>
    <n v="807"/>
    <d v="2023-03-25T00:00:00"/>
    <x v="3"/>
    <x v="2"/>
    <x v="0"/>
    <n v="119"/>
    <s v="230325-S1-D5"/>
    <n v="146"/>
    <n v="143"/>
    <n v="3"/>
    <s v="S1"/>
    <x v="1"/>
    <n v="92"/>
    <x v="0"/>
    <n v="457.59999999999991"/>
  </r>
  <r>
    <x v="0"/>
    <n v="807"/>
    <d v="2023-03-25T00:00:00"/>
    <x v="3"/>
    <x v="2"/>
    <x v="0"/>
    <n v="119"/>
    <s v="230325-S1-D4"/>
    <n v="146"/>
    <n v="143"/>
    <n v="3"/>
    <s v="S1"/>
    <x v="2"/>
    <n v="92"/>
    <x v="0"/>
    <n v="457.59999999999991"/>
  </r>
  <r>
    <x v="0"/>
    <n v="807"/>
    <d v="2023-03-25T00:00:00"/>
    <x v="3"/>
    <x v="2"/>
    <x v="0"/>
    <n v="119"/>
    <s v="230325-S1-D3"/>
    <n v="140"/>
    <n v="135"/>
    <n v="5"/>
    <s v="S1"/>
    <x v="3"/>
    <n v="92"/>
    <x v="0"/>
    <n v="431.99999999999989"/>
  </r>
  <r>
    <x v="0"/>
    <n v="807"/>
    <d v="2023-03-25T00:00:00"/>
    <x v="3"/>
    <x v="2"/>
    <x v="0"/>
    <n v="119"/>
    <s v="230325-S1-D2"/>
    <n v="139"/>
    <n v="133"/>
    <n v="6"/>
    <s v="S1"/>
    <x v="4"/>
    <n v="92"/>
    <x v="0"/>
    <n v="425.59999999999991"/>
  </r>
  <r>
    <x v="0"/>
    <n v="807"/>
    <d v="2023-03-25T00:00:00"/>
    <x v="3"/>
    <x v="2"/>
    <x v="0"/>
    <n v="119"/>
    <s v="230325-S1-D1"/>
    <n v="142"/>
    <n v="139"/>
    <n v="3"/>
    <s v="S1"/>
    <x v="5"/>
    <n v="92"/>
    <x v="0"/>
    <n v="444.7999999999999"/>
  </r>
  <r>
    <x v="0"/>
    <n v="808"/>
    <d v="2023-03-26T00:00:00"/>
    <x v="4"/>
    <x v="3"/>
    <x v="0"/>
    <n v="201"/>
    <s v="230326-S1-M8"/>
    <n v="58"/>
    <n v="55"/>
    <n v="3"/>
    <s v="S1"/>
    <x v="6"/>
    <n v="92"/>
    <x v="0"/>
    <n v="1204.5"/>
  </r>
  <r>
    <x v="0"/>
    <n v="808"/>
    <d v="2023-03-26T00:00:00"/>
    <x v="4"/>
    <x v="3"/>
    <x v="0"/>
    <n v="201"/>
    <s v="230326-S1-M7"/>
    <n v="57"/>
    <n v="54"/>
    <n v="3"/>
    <s v="S1"/>
    <x v="7"/>
    <n v="92"/>
    <x v="0"/>
    <n v="1182.5999999999999"/>
  </r>
  <r>
    <x v="0"/>
    <n v="808"/>
    <d v="2023-03-26T00:00:00"/>
    <x v="4"/>
    <x v="3"/>
    <x v="0"/>
    <n v="201"/>
    <s v="230326-S1-M6"/>
    <n v="54"/>
    <n v="52"/>
    <n v="2"/>
    <s v="S1"/>
    <x v="8"/>
    <n v="92"/>
    <x v="0"/>
    <n v="1138.8"/>
  </r>
  <r>
    <x v="0"/>
    <n v="808"/>
    <d v="2023-03-26T00:00:00"/>
    <x v="4"/>
    <x v="3"/>
    <x v="0"/>
    <n v="201"/>
    <s v="230326-S1-M5"/>
    <n v="53"/>
    <n v="50"/>
    <n v="3"/>
    <s v="S1"/>
    <x v="9"/>
    <n v="92"/>
    <x v="0"/>
    <n v="1095"/>
  </r>
  <r>
    <x v="0"/>
    <n v="809"/>
    <d v="2023-03-27T00:00:00"/>
    <x v="5"/>
    <x v="3"/>
    <x v="0"/>
    <n v="119"/>
    <s v="230327-S1-D6"/>
    <n v="102"/>
    <n v="95"/>
    <n v="7"/>
    <s v="S1"/>
    <x v="0"/>
    <n v="92"/>
    <x v="0"/>
    <n v="303.99999999999994"/>
  </r>
  <r>
    <x v="0"/>
    <n v="809"/>
    <d v="2023-03-27T00:00:00"/>
    <x v="5"/>
    <x v="3"/>
    <x v="0"/>
    <n v="119"/>
    <s v="230327-S1-D4"/>
    <n v="102"/>
    <n v="97"/>
    <n v="5"/>
    <s v="S1"/>
    <x v="2"/>
    <n v="92"/>
    <x v="0"/>
    <n v="310.39999999999992"/>
  </r>
  <r>
    <x v="0"/>
    <n v="809"/>
    <d v="2023-03-27T00:00:00"/>
    <x v="5"/>
    <x v="3"/>
    <x v="0"/>
    <n v="119"/>
    <s v="230327-S1-D3"/>
    <n v="96"/>
    <n v="91"/>
    <n v="5"/>
    <s v="S1"/>
    <x v="3"/>
    <n v="92"/>
    <x v="0"/>
    <n v="291.19999999999993"/>
  </r>
  <r>
    <x v="0"/>
    <n v="809"/>
    <d v="2023-03-27T00:00:00"/>
    <x v="5"/>
    <x v="3"/>
    <x v="0"/>
    <n v="119"/>
    <s v="230327-S1-D2"/>
    <n v="97"/>
    <n v="93"/>
    <n v="4"/>
    <s v="S1"/>
    <x v="4"/>
    <n v="92"/>
    <x v="0"/>
    <n v="297.59999999999991"/>
  </r>
  <r>
    <x v="0"/>
    <n v="809"/>
    <d v="2023-03-27T00:00:00"/>
    <x v="5"/>
    <x v="3"/>
    <x v="0"/>
    <n v="119"/>
    <s v="230327-S1-D1"/>
    <n v="96"/>
    <n v="90"/>
    <n v="6"/>
    <s v="S1"/>
    <x v="5"/>
    <n v="92"/>
    <x v="0"/>
    <n v="287.99999999999994"/>
  </r>
  <r>
    <x v="0"/>
    <n v="810"/>
    <d v="2023-03-28T00:00:00"/>
    <x v="6"/>
    <x v="3"/>
    <x v="0"/>
    <n v="201"/>
    <s v="230328-S1-M8"/>
    <n v="141"/>
    <n v="136"/>
    <n v="5"/>
    <s v="S1"/>
    <x v="6"/>
    <n v="92"/>
    <x v="0"/>
    <n v="2978.3999999999996"/>
  </r>
  <r>
    <x v="0"/>
    <n v="810"/>
    <d v="2023-03-28T00:00:00"/>
    <x v="6"/>
    <x v="3"/>
    <x v="0"/>
    <n v="201"/>
    <s v="230328-S1-M7"/>
    <n v="132"/>
    <n v="128"/>
    <n v="4"/>
    <s v="S1"/>
    <x v="7"/>
    <n v="92"/>
    <x v="0"/>
    <n v="2803.2"/>
  </r>
  <r>
    <x v="0"/>
    <n v="810"/>
    <d v="2023-03-28T00:00:00"/>
    <x v="6"/>
    <x v="3"/>
    <x v="0"/>
    <n v="201"/>
    <s v="230328-S1-M5"/>
    <n v="131"/>
    <n v="124"/>
    <n v="7"/>
    <s v="S1"/>
    <x v="9"/>
    <n v="92"/>
    <x v="0"/>
    <n v="2715.6"/>
  </r>
  <r>
    <x v="0"/>
    <n v="811"/>
    <d v="2023-03-29T00:00:00"/>
    <x v="0"/>
    <x v="3"/>
    <x v="0"/>
    <n v="201"/>
    <s v="230329-S1-M8"/>
    <n v="86"/>
    <n v="83"/>
    <n v="3"/>
    <s v="S1"/>
    <x v="6"/>
    <n v="92"/>
    <x v="0"/>
    <n v="1817.6999999999998"/>
  </r>
  <r>
    <x v="0"/>
    <n v="811"/>
    <d v="2023-03-29T00:00:00"/>
    <x v="0"/>
    <x v="3"/>
    <x v="0"/>
    <n v="201"/>
    <s v="230329-S1-M7"/>
    <n v="87"/>
    <n v="85"/>
    <n v="2"/>
    <s v="S1"/>
    <x v="7"/>
    <n v="92"/>
    <x v="0"/>
    <n v="1861.4999999999998"/>
  </r>
  <r>
    <x v="0"/>
    <n v="811"/>
    <d v="2023-03-29T00:00:00"/>
    <x v="0"/>
    <x v="3"/>
    <x v="0"/>
    <n v="201"/>
    <s v="230329-S1-M6"/>
    <n v="88"/>
    <n v="84"/>
    <n v="4"/>
    <s v="S1"/>
    <x v="8"/>
    <n v="92"/>
    <x v="0"/>
    <n v="1839.6"/>
  </r>
  <r>
    <x v="0"/>
    <n v="811"/>
    <d v="2023-03-29T00:00:00"/>
    <x v="0"/>
    <x v="3"/>
    <x v="0"/>
    <n v="201"/>
    <s v="230329-S1-M5"/>
    <n v="89"/>
    <n v="85"/>
    <n v="4"/>
    <s v="S1"/>
    <x v="9"/>
    <n v="92"/>
    <x v="0"/>
    <n v="1861.4999999999998"/>
  </r>
  <r>
    <x v="0"/>
    <n v="812"/>
    <d v="2023-03-30T00:00:00"/>
    <x v="1"/>
    <x v="3"/>
    <x v="0"/>
    <n v="201"/>
    <s v="230330-S1-M8"/>
    <n v="106"/>
    <n v="102"/>
    <n v="4"/>
    <s v="S1"/>
    <x v="6"/>
    <n v="92"/>
    <x v="0"/>
    <n v="2233.7999999999997"/>
  </r>
  <r>
    <x v="0"/>
    <n v="812"/>
    <d v="2023-03-30T00:00:00"/>
    <x v="1"/>
    <x v="3"/>
    <x v="0"/>
    <n v="201"/>
    <s v="230330-S1-M7"/>
    <n v="96"/>
    <n v="92"/>
    <n v="4"/>
    <s v="S1"/>
    <x v="7"/>
    <n v="92"/>
    <x v="0"/>
    <n v="2014.8"/>
  </r>
  <r>
    <x v="0"/>
    <n v="812"/>
    <d v="2023-03-30T00:00:00"/>
    <x v="1"/>
    <x v="3"/>
    <x v="0"/>
    <n v="201"/>
    <s v="230330-S1-M6"/>
    <n v="96"/>
    <n v="94"/>
    <n v="2"/>
    <s v="S1"/>
    <x v="8"/>
    <n v="92"/>
    <x v="0"/>
    <n v="2058.6"/>
  </r>
  <r>
    <x v="0"/>
    <n v="812"/>
    <d v="2023-03-30T00:00:00"/>
    <x v="1"/>
    <x v="3"/>
    <x v="0"/>
    <n v="201"/>
    <s v="230330-S1-M5"/>
    <n v="103"/>
    <n v="98"/>
    <n v="5"/>
    <s v="S1"/>
    <x v="9"/>
    <n v="92"/>
    <x v="0"/>
    <n v="2146.1999999999998"/>
  </r>
  <r>
    <x v="0"/>
    <n v="813"/>
    <d v="2023-03-31T00:00:00"/>
    <x v="2"/>
    <x v="3"/>
    <x v="0"/>
    <n v="119"/>
    <s v="230331-S1-D6"/>
    <n v="205"/>
    <n v="200"/>
    <n v="5"/>
    <s v="S1"/>
    <x v="0"/>
    <n v="92"/>
    <x v="0"/>
    <n v="639.99999999999989"/>
  </r>
  <r>
    <x v="0"/>
    <n v="813"/>
    <d v="2023-03-31T00:00:00"/>
    <x v="2"/>
    <x v="3"/>
    <x v="0"/>
    <n v="119"/>
    <s v="230331-S1-D5"/>
    <n v="205"/>
    <n v="202"/>
    <n v="3"/>
    <s v="S1"/>
    <x v="1"/>
    <n v="92"/>
    <x v="0"/>
    <n v="646.39999999999986"/>
  </r>
  <r>
    <x v="0"/>
    <n v="813"/>
    <d v="2023-03-31T00:00:00"/>
    <x v="2"/>
    <x v="3"/>
    <x v="0"/>
    <n v="119"/>
    <s v="230331-S1-D4"/>
    <n v="216"/>
    <n v="211"/>
    <n v="5"/>
    <s v="S1"/>
    <x v="2"/>
    <n v="92"/>
    <x v="0"/>
    <n v="675.19999999999982"/>
  </r>
  <r>
    <x v="0"/>
    <n v="813"/>
    <d v="2023-03-31T00:00:00"/>
    <x v="2"/>
    <x v="3"/>
    <x v="0"/>
    <n v="119"/>
    <s v="230331-S1-D3"/>
    <n v="207"/>
    <n v="200"/>
    <n v="7"/>
    <s v="S1"/>
    <x v="3"/>
    <n v="92"/>
    <x v="0"/>
    <n v="639.99999999999989"/>
  </r>
  <r>
    <x v="0"/>
    <n v="813"/>
    <d v="2023-03-31T00:00:00"/>
    <x v="2"/>
    <x v="3"/>
    <x v="0"/>
    <n v="119"/>
    <s v="230331-S1-D2"/>
    <n v="207"/>
    <n v="198"/>
    <n v="9"/>
    <s v="S1"/>
    <x v="4"/>
    <n v="92"/>
    <x v="0"/>
    <n v="633.59999999999991"/>
  </r>
  <r>
    <x v="0"/>
    <n v="813"/>
    <d v="2023-03-31T00:00:00"/>
    <x v="2"/>
    <x v="3"/>
    <x v="0"/>
    <n v="119"/>
    <s v="230331-S1-D1"/>
    <n v="220"/>
    <n v="213"/>
    <n v="7"/>
    <s v="S1"/>
    <x v="5"/>
    <n v="92"/>
    <x v="0"/>
    <n v="681.5999999999998"/>
  </r>
  <r>
    <x v="0"/>
    <n v="814"/>
    <d v="2023-04-01T00:00:00"/>
    <x v="3"/>
    <x v="3"/>
    <x v="0"/>
    <n v="119"/>
    <s v="230401-S1-D6"/>
    <n v="189"/>
    <n v="177"/>
    <n v="12"/>
    <s v="S1"/>
    <x v="0"/>
    <n v="92"/>
    <x v="0"/>
    <n v="566.39999999999986"/>
  </r>
  <r>
    <x v="0"/>
    <n v="814"/>
    <d v="2023-04-01T00:00:00"/>
    <x v="3"/>
    <x v="3"/>
    <x v="0"/>
    <n v="119"/>
    <s v="230401-S1-D5"/>
    <n v="173"/>
    <n v="157"/>
    <n v="16"/>
    <s v="S1"/>
    <x v="1"/>
    <n v="92"/>
    <x v="0"/>
    <n v="502.39999999999986"/>
  </r>
  <r>
    <x v="0"/>
    <n v="814"/>
    <d v="2023-04-01T00:00:00"/>
    <x v="3"/>
    <x v="3"/>
    <x v="0"/>
    <n v="119"/>
    <s v="230401-S1-D4"/>
    <n v="169"/>
    <n v="155"/>
    <n v="14"/>
    <s v="S1"/>
    <x v="2"/>
    <n v="92"/>
    <x v="0"/>
    <n v="495.99999999999989"/>
  </r>
  <r>
    <x v="0"/>
    <n v="814"/>
    <d v="2023-04-01T00:00:00"/>
    <x v="3"/>
    <x v="3"/>
    <x v="0"/>
    <n v="119"/>
    <s v="230401-S1-D3"/>
    <n v="182"/>
    <n v="169"/>
    <n v="13"/>
    <s v="S1"/>
    <x v="3"/>
    <n v="92"/>
    <x v="0"/>
    <n v="540.79999999999984"/>
  </r>
  <r>
    <x v="0"/>
    <n v="814"/>
    <d v="2023-04-01T00:00:00"/>
    <x v="3"/>
    <x v="3"/>
    <x v="0"/>
    <n v="119"/>
    <s v="230401-S1-D2"/>
    <n v="173"/>
    <n v="157"/>
    <n v="16"/>
    <s v="S1"/>
    <x v="4"/>
    <n v="92"/>
    <x v="0"/>
    <n v="502.39999999999986"/>
  </r>
  <r>
    <x v="0"/>
    <n v="814"/>
    <d v="2023-04-01T00:00:00"/>
    <x v="3"/>
    <x v="3"/>
    <x v="0"/>
    <n v="119"/>
    <s v="230401-S1-D1"/>
    <n v="185"/>
    <n v="170"/>
    <n v="15"/>
    <s v="S1"/>
    <x v="5"/>
    <n v="92"/>
    <x v="0"/>
    <n v="543.99999999999989"/>
  </r>
  <r>
    <x v="0"/>
    <n v="815"/>
    <d v="2023-04-02T00:00:00"/>
    <x v="4"/>
    <x v="4"/>
    <x v="0"/>
    <n v="201"/>
    <s v="230402-S1-M8"/>
    <n v="53"/>
    <n v="50"/>
    <n v="3"/>
    <s v="S1"/>
    <x v="6"/>
    <n v="92"/>
    <x v="0"/>
    <n v="1095"/>
  </r>
  <r>
    <x v="0"/>
    <n v="815"/>
    <d v="2023-04-02T00:00:00"/>
    <x v="4"/>
    <x v="4"/>
    <x v="0"/>
    <n v="201"/>
    <s v="230402-S1-M7"/>
    <n v="54"/>
    <n v="50"/>
    <n v="4"/>
    <s v="S1"/>
    <x v="7"/>
    <n v="92"/>
    <x v="0"/>
    <n v="1095"/>
  </r>
  <r>
    <x v="0"/>
    <n v="815"/>
    <d v="2023-04-02T00:00:00"/>
    <x v="4"/>
    <x v="4"/>
    <x v="0"/>
    <n v="201"/>
    <s v="230402-S1-M6"/>
    <n v="55"/>
    <n v="52"/>
    <n v="3"/>
    <s v="S1"/>
    <x v="8"/>
    <n v="92"/>
    <x v="0"/>
    <n v="1138.8"/>
  </r>
  <r>
    <x v="0"/>
    <n v="815"/>
    <d v="2023-04-02T00:00:00"/>
    <x v="4"/>
    <x v="4"/>
    <x v="0"/>
    <n v="201"/>
    <s v="230402-S1-M5"/>
    <n v="55"/>
    <n v="51"/>
    <n v="4"/>
    <s v="S1"/>
    <x v="9"/>
    <n v="92"/>
    <x v="0"/>
    <n v="1116.8999999999999"/>
  </r>
  <r>
    <x v="0"/>
    <n v="816"/>
    <d v="2023-04-03T00:00:00"/>
    <x v="5"/>
    <x v="4"/>
    <x v="0"/>
    <n v="201"/>
    <s v="230403-S1-M8"/>
    <n v="64"/>
    <n v="60"/>
    <n v="4"/>
    <s v="S1"/>
    <x v="6"/>
    <n v="92"/>
    <x v="0"/>
    <n v="1314"/>
  </r>
  <r>
    <x v="0"/>
    <n v="816"/>
    <d v="2023-04-03T00:00:00"/>
    <x v="5"/>
    <x v="4"/>
    <x v="0"/>
    <n v="201"/>
    <s v="230403-S1-M7"/>
    <n v="63"/>
    <n v="59"/>
    <n v="4"/>
    <s v="S1"/>
    <x v="7"/>
    <n v="92"/>
    <x v="0"/>
    <n v="1292.0999999999999"/>
  </r>
  <r>
    <x v="0"/>
    <n v="816"/>
    <d v="2023-04-03T00:00:00"/>
    <x v="5"/>
    <x v="4"/>
    <x v="0"/>
    <n v="201"/>
    <s v="230403-S1-M6"/>
    <n v="66"/>
    <n v="60"/>
    <n v="6"/>
    <s v="S1"/>
    <x v="8"/>
    <n v="92"/>
    <x v="0"/>
    <n v="1314"/>
  </r>
  <r>
    <x v="0"/>
    <n v="816"/>
    <d v="2023-04-03T00:00:00"/>
    <x v="5"/>
    <x v="4"/>
    <x v="0"/>
    <n v="201"/>
    <s v="230403-S1-M5"/>
    <n v="62"/>
    <n v="57"/>
    <n v="5"/>
    <s v="S1"/>
    <x v="9"/>
    <n v="92"/>
    <x v="0"/>
    <n v="1248.3"/>
  </r>
  <r>
    <x v="0"/>
    <n v="817"/>
    <d v="2023-04-04T00:00:00"/>
    <x v="6"/>
    <x v="4"/>
    <x v="0"/>
    <n v="119"/>
    <s v="230404-S1-D6"/>
    <n v="174"/>
    <n v="160"/>
    <n v="14"/>
    <s v="S1"/>
    <x v="0"/>
    <n v="92"/>
    <x v="0"/>
    <n v="511.99999999999989"/>
  </r>
  <r>
    <x v="0"/>
    <n v="817"/>
    <d v="2023-04-04T00:00:00"/>
    <x v="6"/>
    <x v="4"/>
    <x v="0"/>
    <n v="119"/>
    <s v="230404-S1-D5"/>
    <n v="194"/>
    <n v="182"/>
    <n v="12"/>
    <s v="S1"/>
    <x v="1"/>
    <n v="92"/>
    <x v="0"/>
    <n v="582.39999999999986"/>
  </r>
  <r>
    <x v="0"/>
    <n v="817"/>
    <d v="2023-04-04T00:00:00"/>
    <x v="6"/>
    <x v="4"/>
    <x v="0"/>
    <n v="119"/>
    <s v="230404-S1-D4"/>
    <n v="187"/>
    <n v="175"/>
    <n v="12"/>
    <s v="S1"/>
    <x v="2"/>
    <n v="92"/>
    <x v="0"/>
    <n v="559.99999999999989"/>
  </r>
  <r>
    <x v="0"/>
    <n v="817"/>
    <d v="2023-04-04T00:00:00"/>
    <x v="6"/>
    <x v="4"/>
    <x v="0"/>
    <n v="119"/>
    <s v="230404-S1-D3"/>
    <n v="191"/>
    <n v="179"/>
    <n v="12"/>
    <s v="S1"/>
    <x v="3"/>
    <n v="92"/>
    <x v="0"/>
    <n v="572.79999999999984"/>
  </r>
  <r>
    <x v="0"/>
    <n v="817"/>
    <d v="2023-04-04T00:00:00"/>
    <x v="6"/>
    <x v="4"/>
    <x v="0"/>
    <n v="119"/>
    <s v="230404-S1-D2"/>
    <n v="176"/>
    <n v="161"/>
    <n v="15"/>
    <s v="S1"/>
    <x v="4"/>
    <n v="92"/>
    <x v="0"/>
    <n v="515.19999999999993"/>
  </r>
  <r>
    <x v="0"/>
    <n v="817"/>
    <d v="2023-04-04T00:00:00"/>
    <x v="6"/>
    <x v="4"/>
    <x v="0"/>
    <n v="119"/>
    <s v="230404-S1-D1"/>
    <n v="191"/>
    <n v="177"/>
    <n v="14"/>
    <s v="S1"/>
    <x v="5"/>
    <n v="92"/>
    <x v="0"/>
    <n v="566.39999999999986"/>
  </r>
  <r>
    <x v="0"/>
    <n v="818"/>
    <d v="2023-04-05T00:00:00"/>
    <x v="0"/>
    <x v="4"/>
    <x v="0"/>
    <n v="201"/>
    <s v="230405-S1-M8"/>
    <n v="93"/>
    <n v="87"/>
    <n v="6"/>
    <s v="S1"/>
    <x v="6"/>
    <n v="92"/>
    <x v="0"/>
    <n v="1905.3"/>
  </r>
  <r>
    <x v="0"/>
    <n v="818"/>
    <d v="2023-04-05T00:00:00"/>
    <x v="0"/>
    <x v="4"/>
    <x v="0"/>
    <n v="201"/>
    <s v="230405-S1-M7"/>
    <n v="85"/>
    <n v="82"/>
    <n v="3"/>
    <s v="S1"/>
    <x v="7"/>
    <n v="92"/>
    <x v="0"/>
    <n v="1795.8"/>
  </r>
  <r>
    <x v="0"/>
    <n v="818"/>
    <d v="2023-04-05T00:00:00"/>
    <x v="0"/>
    <x v="4"/>
    <x v="0"/>
    <n v="201"/>
    <s v="230405-S1-M6"/>
    <n v="91"/>
    <n v="87"/>
    <n v="4"/>
    <s v="S1"/>
    <x v="8"/>
    <n v="92"/>
    <x v="0"/>
    <n v="1905.3"/>
  </r>
  <r>
    <x v="0"/>
    <n v="818"/>
    <d v="2023-04-05T00:00:00"/>
    <x v="0"/>
    <x v="4"/>
    <x v="0"/>
    <n v="201"/>
    <s v="230405-S1-M5"/>
    <n v="89"/>
    <n v="85"/>
    <n v="4"/>
    <s v="S1"/>
    <x v="9"/>
    <n v="92"/>
    <x v="0"/>
    <n v="1861.4999999999998"/>
  </r>
  <r>
    <x v="1"/>
    <n v="780"/>
    <d v="2023-03-08T00:00:00"/>
    <x v="0"/>
    <x v="0"/>
    <x v="0"/>
    <n v="105"/>
    <s v="230308-S1-J"/>
    <n v="106"/>
    <n v="99"/>
    <n v="7"/>
    <s v="S1"/>
    <x v="10"/>
    <n v="55"/>
    <x v="1"/>
    <n v="1881"/>
  </r>
  <r>
    <x v="1"/>
    <n v="780"/>
    <d v="2023-03-08T00:00:00"/>
    <x v="0"/>
    <x v="0"/>
    <x v="0"/>
    <n v="105"/>
    <s v="230308-S1-G"/>
    <n v="114"/>
    <n v="107"/>
    <n v="7"/>
    <s v="S1"/>
    <x v="11"/>
    <n v="55"/>
    <x v="1"/>
    <n v="2033"/>
  </r>
  <r>
    <x v="1"/>
    <n v="781"/>
    <d v="2023-03-09T00:00:00"/>
    <x v="1"/>
    <x v="0"/>
    <x v="0"/>
    <n v="105"/>
    <s v="230309-S1-J"/>
    <n v="65"/>
    <n v="63"/>
    <n v="2"/>
    <s v="S1"/>
    <x v="10"/>
    <n v="55"/>
    <x v="1"/>
    <n v="1197"/>
  </r>
  <r>
    <x v="1"/>
    <n v="781"/>
    <d v="2023-03-09T00:00:00"/>
    <x v="1"/>
    <x v="0"/>
    <x v="0"/>
    <n v="105"/>
    <s v="230309-S1-H"/>
    <n v="61"/>
    <n v="58"/>
    <n v="3"/>
    <s v="S1"/>
    <x v="12"/>
    <n v="55"/>
    <x v="1"/>
    <n v="1102"/>
  </r>
  <r>
    <x v="1"/>
    <n v="781"/>
    <d v="2023-03-09T00:00:00"/>
    <x v="1"/>
    <x v="0"/>
    <x v="0"/>
    <n v="105"/>
    <s v="230309-S1-G"/>
    <n v="59"/>
    <n v="58"/>
    <n v="1"/>
    <s v="S1"/>
    <x v="11"/>
    <n v="55"/>
    <x v="1"/>
    <n v="1102"/>
  </r>
  <r>
    <x v="1"/>
    <n v="782"/>
    <d v="2023-03-10T00:00:00"/>
    <x v="2"/>
    <x v="0"/>
    <x v="0"/>
    <n v="105"/>
    <s v="230310-S1-J"/>
    <n v="115"/>
    <n v="106"/>
    <n v="9"/>
    <s v="S1"/>
    <x v="10"/>
    <n v="55"/>
    <x v="1"/>
    <n v="2014"/>
  </r>
  <r>
    <x v="1"/>
    <n v="782"/>
    <d v="2023-03-10T00:00:00"/>
    <x v="2"/>
    <x v="0"/>
    <x v="0"/>
    <n v="105"/>
    <s v="230310-S1-H"/>
    <n v="118"/>
    <n v="108"/>
    <n v="10"/>
    <s v="S1"/>
    <x v="12"/>
    <n v="55"/>
    <x v="1"/>
    <n v="2052"/>
  </r>
  <r>
    <x v="1"/>
    <n v="783"/>
    <d v="2023-03-11T00:00:00"/>
    <x v="3"/>
    <x v="0"/>
    <x v="0"/>
    <n v="105"/>
    <s v="230311-S1-J"/>
    <n v="77"/>
    <n v="73"/>
    <n v="4"/>
    <s v="S1"/>
    <x v="10"/>
    <n v="55"/>
    <x v="1"/>
    <n v="1387"/>
  </r>
  <r>
    <x v="1"/>
    <n v="783"/>
    <d v="2023-03-11T00:00:00"/>
    <x v="3"/>
    <x v="0"/>
    <x v="0"/>
    <n v="105"/>
    <s v="230311-S1-H"/>
    <n v="71"/>
    <n v="66"/>
    <n v="5"/>
    <s v="S1"/>
    <x v="12"/>
    <n v="55"/>
    <x v="1"/>
    <n v="1254"/>
  </r>
  <r>
    <x v="1"/>
    <n v="783"/>
    <d v="2023-03-11T00:00:00"/>
    <x v="3"/>
    <x v="0"/>
    <x v="0"/>
    <n v="105"/>
    <s v="230311-S1-G"/>
    <n v="70"/>
    <n v="65"/>
    <n v="5"/>
    <s v="S1"/>
    <x v="11"/>
    <n v="55"/>
    <x v="1"/>
    <n v="1235"/>
  </r>
  <r>
    <x v="1"/>
    <n v="784"/>
    <d v="2023-03-12T00:00:00"/>
    <x v="4"/>
    <x v="1"/>
    <x v="0"/>
    <n v="105"/>
    <s v="230312-S1-J"/>
    <n v="54"/>
    <n v="49"/>
    <n v="5"/>
    <s v="S1"/>
    <x v="10"/>
    <n v="55"/>
    <x v="1"/>
    <n v="931"/>
  </r>
  <r>
    <x v="1"/>
    <n v="784"/>
    <d v="2023-03-12T00:00:00"/>
    <x v="4"/>
    <x v="1"/>
    <x v="0"/>
    <n v="105"/>
    <s v="230312-S1-H"/>
    <n v="55"/>
    <n v="51"/>
    <n v="4"/>
    <s v="S1"/>
    <x v="12"/>
    <n v="55"/>
    <x v="1"/>
    <n v="969"/>
  </r>
  <r>
    <x v="1"/>
    <n v="785"/>
    <d v="2023-03-13T00:00:00"/>
    <x v="5"/>
    <x v="1"/>
    <x v="0"/>
    <n v="105"/>
    <s v="230313-S1-J"/>
    <n v="43"/>
    <n v="40"/>
    <n v="3"/>
    <s v="S1"/>
    <x v="10"/>
    <n v="55"/>
    <x v="1"/>
    <n v="760"/>
  </r>
  <r>
    <x v="1"/>
    <n v="785"/>
    <d v="2023-03-13T00:00:00"/>
    <x v="5"/>
    <x v="1"/>
    <x v="0"/>
    <n v="105"/>
    <s v="230313-S1-H"/>
    <n v="42"/>
    <n v="40"/>
    <n v="2"/>
    <s v="S1"/>
    <x v="12"/>
    <n v="55"/>
    <x v="1"/>
    <n v="760"/>
  </r>
  <r>
    <x v="1"/>
    <n v="785"/>
    <d v="2023-03-13T00:00:00"/>
    <x v="5"/>
    <x v="1"/>
    <x v="0"/>
    <n v="105"/>
    <s v="230313-S1-G"/>
    <n v="39"/>
    <n v="37"/>
    <n v="2"/>
    <s v="S1"/>
    <x v="11"/>
    <n v="55"/>
    <x v="1"/>
    <n v="703"/>
  </r>
  <r>
    <x v="1"/>
    <n v="786"/>
    <d v="2023-03-14T00:00:00"/>
    <x v="6"/>
    <x v="1"/>
    <x v="0"/>
    <n v="105"/>
    <s v="230314-S1-J"/>
    <n v="87"/>
    <n v="83"/>
    <n v="4"/>
    <s v="S1"/>
    <x v="10"/>
    <n v="55"/>
    <x v="1"/>
    <n v="1577"/>
  </r>
  <r>
    <x v="1"/>
    <n v="786"/>
    <d v="2023-03-14T00:00:00"/>
    <x v="6"/>
    <x v="1"/>
    <x v="0"/>
    <n v="105"/>
    <s v="230314-S1-H"/>
    <n v="89"/>
    <n v="88"/>
    <n v="1"/>
    <s v="S1"/>
    <x v="12"/>
    <n v="55"/>
    <x v="1"/>
    <n v="1672"/>
  </r>
  <r>
    <x v="1"/>
    <n v="786"/>
    <d v="2023-03-14T00:00:00"/>
    <x v="6"/>
    <x v="1"/>
    <x v="0"/>
    <n v="105"/>
    <s v="230314-S1-G"/>
    <n v="83"/>
    <n v="79"/>
    <n v="4"/>
    <s v="S1"/>
    <x v="11"/>
    <n v="55"/>
    <x v="1"/>
    <n v="1501"/>
  </r>
  <r>
    <x v="1"/>
    <n v="787"/>
    <d v="2023-03-15T00:00:00"/>
    <x v="0"/>
    <x v="1"/>
    <x v="0"/>
    <n v="105"/>
    <s v="230315-S1-J"/>
    <n v="104"/>
    <n v="94"/>
    <n v="10"/>
    <s v="S1"/>
    <x v="10"/>
    <n v="55"/>
    <x v="1"/>
    <n v="1786"/>
  </r>
  <r>
    <x v="1"/>
    <n v="787"/>
    <d v="2023-03-15T00:00:00"/>
    <x v="0"/>
    <x v="1"/>
    <x v="0"/>
    <n v="105"/>
    <s v="230315-S1-G"/>
    <n v="96"/>
    <n v="87"/>
    <n v="9"/>
    <s v="S1"/>
    <x v="11"/>
    <n v="55"/>
    <x v="1"/>
    <n v="1653"/>
  </r>
  <r>
    <x v="1"/>
    <n v="788"/>
    <d v="2023-03-16T00:00:00"/>
    <x v="1"/>
    <x v="1"/>
    <x v="0"/>
    <n v="105"/>
    <s v="230316-S1-J"/>
    <n v="78"/>
    <n v="71"/>
    <n v="7"/>
    <s v="S1"/>
    <x v="10"/>
    <n v="55"/>
    <x v="1"/>
    <n v="1349"/>
  </r>
  <r>
    <x v="1"/>
    <n v="788"/>
    <d v="2023-03-16T00:00:00"/>
    <x v="1"/>
    <x v="1"/>
    <x v="0"/>
    <n v="105"/>
    <s v="230316-S1-H"/>
    <n v="80"/>
    <n v="73"/>
    <n v="7"/>
    <s v="S1"/>
    <x v="12"/>
    <n v="55"/>
    <x v="1"/>
    <n v="1387"/>
  </r>
  <r>
    <x v="1"/>
    <n v="788"/>
    <d v="2023-03-16T00:00:00"/>
    <x v="1"/>
    <x v="1"/>
    <x v="0"/>
    <n v="105"/>
    <s v="230316-S1-G"/>
    <n v="81"/>
    <n v="74"/>
    <n v="7"/>
    <s v="S1"/>
    <x v="11"/>
    <n v="55"/>
    <x v="1"/>
    <n v="1406"/>
  </r>
  <r>
    <x v="1"/>
    <n v="789"/>
    <d v="2023-03-17T00:00:00"/>
    <x v="2"/>
    <x v="1"/>
    <x v="0"/>
    <n v="105"/>
    <s v="230317-S1-J"/>
    <n v="126"/>
    <n v="118"/>
    <n v="8"/>
    <s v="S1"/>
    <x v="10"/>
    <n v="55"/>
    <x v="1"/>
    <n v="2242"/>
  </r>
  <r>
    <x v="1"/>
    <n v="789"/>
    <d v="2023-03-17T00:00:00"/>
    <x v="2"/>
    <x v="1"/>
    <x v="0"/>
    <n v="105"/>
    <s v="230317-S1-H"/>
    <n v="120"/>
    <n v="112"/>
    <n v="8"/>
    <s v="S1"/>
    <x v="12"/>
    <n v="55"/>
    <x v="1"/>
    <n v="2128"/>
  </r>
  <r>
    <x v="1"/>
    <n v="790"/>
    <d v="2023-03-18T00:00:00"/>
    <x v="3"/>
    <x v="1"/>
    <x v="0"/>
    <n v="105"/>
    <s v="230318-S1-J"/>
    <n v="120"/>
    <n v="116"/>
    <n v="4"/>
    <s v="S1"/>
    <x v="10"/>
    <n v="55"/>
    <x v="1"/>
    <n v="2204"/>
  </r>
  <r>
    <x v="1"/>
    <n v="790"/>
    <d v="2023-03-18T00:00:00"/>
    <x v="3"/>
    <x v="1"/>
    <x v="0"/>
    <n v="105"/>
    <s v="230318-S1-G"/>
    <n v="108"/>
    <n v="104"/>
    <n v="4"/>
    <s v="S1"/>
    <x v="11"/>
    <n v="55"/>
    <x v="1"/>
    <n v="1976"/>
  </r>
  <r>
    <x v="1"/>
    <n v="791"/>
    <d v="2023-03-19T00:00:00"/>
    <x v="4"/>
    <x v="2"/>
    <x v="0"/>
    <n v="105"/>
    <s v="230319-S1-J"/>
    <n v="41"/>
    <n v="37"/>
    <n v="4"/>
    <s v="S1"/>
    <x v="10"/>
    <n v="55"/>
    <x v="1"/>
    <n v="703"/>
  </r>
  <r>
    <x v="1"/>
    <n v="791"/>
    <d v="2023-03-19T00:00:00"/>
    <x v="4"/>
    <x v="2"/>
    <x v="0"/>
    <n v="105"/>
    <s v="230319-S1-H"/>
    <n v="44"/>
    <n v="40"/>
    <n v="4"/>
    <s v="S1"/>
    <x v="12"/>
    <n v="55"/>
    <x v="1"/>
    <n v="760"/>
  </r>
  <r>
    <x v="1"/>
    <n v="791"/>
    <d v="2023-03-19T00:00:00"/>
    <x v="4"/>
    <x v="2"/>
    <x v="0"/>
    <n v="105"/>
    <s v="230319-S1-G"/>
    <n v="42"/>
    <n v="39"/>
    <n v="3"/>
    <s v="S1"/>
    <x v="11"/>
    <n v="55"/>
    <x v="1"/>
    <n v="741"/>
  </r>
  <r>
    <x v="1"/>
    <n v="792"/>
    <d v="2023-03-20T00:00:00"/>
    <x v="5"/>
    <x v="2"/>
    <x v="0"/>
    <n v="105"/>
    <s v="230320-S1-J"/>
    <n v="40"/>
    <n v="37"/>
    <n v="3"/>
    <s v="S1"/>
    <x v="10"/>
    <n v="55"/>
    <x v="1"/>
    <n v="703"/>
  </r>
  <r>
    <x v="1"/>
    <n v="792"/>
    <d v="2023-03-20T00:00:00"/>
    <x v="5"/>
    <x v="2"/>
    <x v="0"/>
    <n v="105"/>
    <s v="230320-S1-H"/>
    <n v="40"/>
    <n v="38"/>
    <n v="2"/>
    <s v="S1"/>
    <x v="12"/>
    <n v="55"/>
    <x v="1"/>
    <n v="722"/>
  </r>
  <r>
    <x v="1"/>
    <n v="792"/>
    <d v="2023-03-20T00:00:00"/>
    <x v="5"/>
    <x v="2"/>
    <x v="0"/>
    <n v="105"/>
    <s v="230320-S1-G"/>
    <n v="40"/>
    <n v="37"/>
    <n v="3"/>
    <s v="S1"/>
    <x v="11"/>
    <n v="55"/>
    <x v="1"/>
    <n v="703"/>
  </r>
  <r>
    <x v="1"/>
    <n v="793"/>
    <d v="2023-03-21T00:00:00"/>
    <x v="6"/>
    <x v="2"/>
    <x v="0"/>
    <n v="105"/>
    <s v="230321-S1-J"/>
    <n v="60"/>
    <n v="57"/>
    <n v="3"/>
    <s v="S1"/>
    <x v="10"/>
    <n v="55"/>
    <x v="1"/>
    <n v="1083"/>
  </r>
  <r>
    <x v="1"/>
    <n v="793"/>
    <d v="2023-03-21T00:00:00"/>
    <x v="6"/>
    <x v="2"/>
    <x v="0"/>
    <n v="105"/>
    <s v="230321-S1-H"/>
    <n v="59"/>
    <n v="56"/>
    <n v="3"/>
    <s v="S1"/>
    <x v="12"/>
    <n v="55"/>
    <x v="1"/>
    <n v="1064"/>
  </r>
  <r>
    <x v="1"/>
    <n v="793"/>
    <d v="2023-03-21T00:00:00"/>
    <x v="6"/>
    <x v="2"/>
    <x v="0"/>
    <n v="105"/>
    <s v="230321-S1-G"/>
    <n v="55"/>
    <n v="52"/>
    <n v="3"/>
    <s v="S1"/>
    <x v="11"/>
    <n v="55"/>
    <x v="1"/>
    <n v="988"/>
  </r>
  <r>
    <x v="1"/>
    <n v="794"/>
    <d v="2023-03-22T00:00:00"/>
    <x v="0"/>
    <x v="2"/>
    <x v="0"/>
    <n v="105"/>
    <s v="230322-S1-J"/>
    <n v="68"/>
    <n v="65"/>
    <n v="3"/>
    <s v="S1"/>
    <x v="10"/>
    <n v="55"/>
    <x v="1"/>
    <n v="1235"/>
  </r>
  <r>
    <x v="1"/>
    <n v="794"/>
    <d v="2023-03-22T00:00:00"/>
    <x v="0"/>
    <x v="2"/>
    <x v="0"/>
    <n v="105"/>
    <s v="230322-S1-H"/>
    <n v="68"/>
    <n v="67"/>
    <n v="1"/>
    <s v="S1"/>
    <x v="12"/>
    <n v="55"/>
    <x v="1"/>
    <n v="1273"/>
  </r>
  <r>
    <x v="1"/>
    <n v="794"/>
    <d v="2023-03-22T00:00:00"/>
    <x v="0"/>
    <x v="2"/>
    <x v="0"/>
    <n v="105"/>
    <s v="230322-S1-G"/>
    <n v="62"/>
    <n v="60"/>
    <n v="2"/>
    <s v="S1"/>
    <x v="11"/>
    <n v="55"/>
    <x v="1"/>
    <n v="1140"/>
  </r>
  <r>
    <x v="1"/>
    <n v="795"/>
    <d v="2023-03-23T00:00:00"/>
    <x v="1"/>
    <x v="2"/>
    <x v="0"/>
    <n v="105"/>
    <s v="230323-S1-J"/>
    <n v="65"/>
    <n v="63"/>
    <n v="2"/>
    <s v="S1"/>
    <x v="10"/>
    <n v="55"/>
    <x v="1"/>
    <n v="1197"/>
  </r>
  <r>
    <x v="1"/>
    <n v="795"/>
    <d v="2023-03-23T00:00:00"/>
    <x v="1"/>
    <x v="2"/>
    <x v="0"/>
    <n v="105"/>
    <s v="230323-S1-H"/>
    <n v="61"/>
    <n v="58"/>
    <n v="3"/>
    <s v="S1"/>
    <x v="12"/>
    <n v="55"/>
    <x v="1"/>
    <n v="1102"/>
  </r>
  <r>
    <x v="1"/>
    <n v="795"/>
    <d v="2023-03-23T00:00:00"/>
    <x v="1"/>
    <x v="2"/>
    <x v="0"/>
    <n v="105"/>
    <s v="230323-S1-G"/>
    <n v="64"/>
    <n v="60"/>
    <n v="4"/>
    <s v="S1"/>
    <x v="11"/>
    <n v="55"/>
    <x v="1"/>
    <n v="1140"/>
  </r>
  <r>
    <x v="1"/>
    <n v="796"/>
    <d v="2023-03-24T00:00:00"/>
    <x v="2"/>
    <x v="2"/>
    <x v="0"/>
    <n v="105"/>
    <s v="230324-S1-J"/>
    <n v="84"/>
    <n v="80"/>
    <n v="4"/>
    <s v="S1"/>
    <x v="10"/>
    <n v="55"/>
    <x v="1"/>
    <n v="1520"/>
  </r>
  <r>
    <x v="1"/>
    <n v="796"/>
    <d v="2023-03-24T00:00:00"/>
    <x v="2"/>
    <x v="2"/>
    <x v="0"/>
    <n v="105"/>
    <s v="230324-S1-H"/>
    <n v="90"/>
    <n v="85"/>
    <n v="5"/>
    <s v="S1"/>
    <x v="12"/>
    <n v="55"/>
    <x v="1"/>
    <n v="1615"/>
  </r>
  <r>
    <x v="1"/>
    <n v="796"/>
    <d v="2023-03-24T00:00:00"/>
    <x v="2"/>
    <x v="2"/>
    <x v="0"/>
    <n v="105"/>
    <s v="230324-S1-G"/>
    <n v="85"/>
    <n v="80"/>
    <n v="5"/>
    <s v="S1"/>
    <x v="11"/>
    <n v="55"/>
    <x v="1"/>
    <n v="1520"/>
  </r>
  <r>
    <x v="1"/>
    <n v="797"/>
    <d v="2023-03-25T00:00:00"/>
    <x v="3"/>
    <x v="2"/>
    <x v="0"/>
    <n v="105"/>
    <s v="230325-S1-J"/>
    <n v="85"/>
    <n v="81"/>
    <n v="4"/>
    <s v="S1"/>
    <x v="10"/>
    <n v="55"/>
    <x v="1"/>
    <n v="1539"/>
  </r>
  <r>
    <x v="1"/>
    <n v="797"/>
    <d v="2023-03-25T00:00:00"/>
    <x v="3"/>
    <x v="2"/>
    <x v="0"/>
    <n v="105"/>
    <s v="230325-S1-H"/>
    <n v="74"/>
    <n v="71"/>
    <n v="3"/>
    <s v="S1"/>
    <x v="12"/>
    <n v="55"/>
    <x v="1"/>
    <n v="1349"/>
  </r>
  <r>
    <x v="1"/>
    <n v="797"/>
    <d v="2023-03-25T00:00:00"/>
    <x v="3"/>
    <x v="2"/>
    <x v="0"/>
    <n v="105"/>
    <s v="230325-S1-G"/>
    <n v="76"/>
    <n v="72"/>
    <n v="4"/>
    <s v="S1"/>
    <x v="11"/>
    <n v="55"/>
    <x v="1"/>
    <n v="1368"/>
  </r>
  <r>
    <x v="1"/>
    <n v="798"/>
    <d v="2023-03-26T00:00:00"/>
    <x v="4"/>
    <x v="3"/>
    <x v="0"/>
    <n v="105"/>
    <s v="230326-S1-J"/>
    <n v="42"/>
    <n v="40"/>
    <n v="2"/>
    <s v="S1"/>
    <x v="10"/>
    <n v="55"/>
    <x v="1"/>
    <n v="760"/>
  </r>
  <r>
    <x v="1"/>
    <n v="798"/>
    <d v="2023-03-26T00:00:00"/>
    <x v="4"/>
    <x v="3"/>
    <x v="0"/>
    <n v="105"/>
    <s v="230326-S1-H"/>
    <n v="36"/>
    <n v="35"/>
    <n v="1"/>
    <s v="S1"/>
    <x v="12"/>
    <n v="55"/>
    <x v="1"/>
    <n v="665"/>
  </r>
  <r>
    <x v="1"/>
    <n v="798"/>
    <d v="2023-03-26T00:00:00"/>
    <x v="4"/>
    <x v="3"/>
    <x v="0"/>
    <n v="105"/>
    <s v="230326-S1-G"/>
    <n v="36"/>
    <n v="34"/>
    <n v="2"/>
    <s v="S1"/>
    <x v="11"/>
    <n v="55"/>
    <x v="1"/>
    <n v="646"/>
  </r>
  <r>
    <x v="1"/>
    <n v="799"/>
    <d v="2023-03-27T00:00:00"/>
    <x v="5"/>
    <x v="3"/>
    <x v="0"/>
    <n v="105"/>
    <s v="230327-S1-J"/>
    <n v="36"/>
    <n v="33"/>
    <n v="3"/>
    <s v="S1"/>
    <x v="10"/>
    <n v="55"/>
    <x v="1"/>
    <n v="627"/>
  </r>
  <r>
    <x v="1"/>
    <n v="799"/>
    <d v="2023-03-27T00:00:00"/>
    <x v="5"/>
    <x v="3"/>
    <x v="0"/>
    <n v="105"/>
    <s v="230327-S1-H"/>
    <n v="36"/>
    <n v="33"/>
    <n v="3"/>
    <s v="S1"/>
    <x v="12"/>
    <n v="55"/>
    <x v="1"/>
    <n v="627"/>
  </r>
  <r>
    <x v="1"/>
    <n v="799"/>
    <d v="2023-03-27T00:00:00"/>
    <x v="5"/>
    <x v="3"/>
    <x v="0"/>
    <n v="105"/>
    <s v="230327-S1-G"/>
    <n v="33"/>
    <n v="30"/>
    <n v="3"/>
    <s v="S1"/>
    <x v="11"/>
    <n v="55"/>
    <x v="1"/>
    <n v="570"/>
  </r>
  <r>
    <x v="1"/>
    <n v="800"/>
    <d v="2023-03-28T00:00:00"/>
    <x v="6"/>
    <x v="3"/>
    <x v="0"/>
    <n v="105"/>
    <s v="230328-S1-J"/>
    <n v="73"/>
    <n v="66"/>
    <n v="7"/>
    <s v="S1"/>
    <x v="10"/>
    <n v="55"/>
    <x v="1"/>
    <n v="1254"/>
  </r>
  <r>
    <x v="1"/>
    <n v="800"/>
    <d v="2023-03-28T00:00:00"/>
    <x v="6"/>
    <x v="3"/>
    <x v="0"/>
    <n v="105"/>
    <s v="230328-S1-H"/>
    <n v="67"/>
    <n v="60"/>
    <n v="7"/>
    <s v="S1"/>
    <x v="12"/>
    <n v="55"/>
    <x v="1"/>
    <n v="1140"/>
  </r>
  <r>
    <x v="1"/>
    <n v="800"/>
    <d v="2023-03-28T00:00:00"/>
    <x v="6"/>
    <x v="3"/>
    <x v="0"/>
    <n v="105"/>
    <s v="230328-S1-G"/>
    <n v="71"/>
    <n v="65"/>
    <n v="6"/>
    <s v="S1"/>
    <x v="11"/>
    <n v="55"/>
    <x v="1"/>
    <n v="1235"/>
  </r>
  <r>
    <x v="1"/>
    <n v="801"/>
    <d v="2023-03-29T00:00:00"/>
    <x v="0"/>
    <x v="3"/>
    <x v="0"/>
    <n v="105"/>
    <s v="230329-S1-J"/>
    <n v="63"/>
    <n v="60"/>
    <n v="3"/>
    <s v="S1"/>
    <x v="10"/>
    <n v="55"/>
    <x v="1"/>
    <n v="1140"/>
  </r>
  <r>
    <x v="1"/>
    <n v="801"/>
    <d v="2023-03-29T00:00:00"/>
    <x v="0"/>
    <x v="3"/>
    <x v="0"/>
    <n v="105"/>
    <s v="230329-S1-H"/>
    <n v="64"/>
    <n v="62"/>
    <n v="2"/>
    <s v="S1"/>
    <x v="12"/>
    <n v="55"/>
    <x v="1"/>
    <n v="1178"/>
  </r>
  <r>
    <x v="1"/>
    <n v="801"/>
    <d v="2023-03-29T00:00:00"/>
    <x v="0"/>
    <x v="3"/>
    <x v="0"/>
    <n v="105"/>
    <s v="230329-S1-G"/>
    <n v="65"/>
    <n v="62"/>
    <n v="3"/>
    <s v="S1"/>
    <x v="11"/>
    <n v="55"/>
    <x v="1"/>
    <n v="1178"/>
  </r>
  <r>
    <x v="1"/>
    <n v="802"/>
    <d v="2023-03-30T00:00:00"/>
    <x v="1"/>
    <x v="3"/>
    <x v="0"/>
    <n v="105"/>
    <s v="230330-S1-J"/>
    <n v="88"/>
    <n v="82"/>
    <n v="6"/>
    <s v="S1"/>
    <x v="10"/>
    <n v="55"/>
    <x v="1"/>
    <n v="1558"/>
  </r>
  <r>
    <x v="1"/>
    <n v="802"/>
    <d v="2023-03-30T00:00:00"/>
    <x v="1"/>
    <x v="3"/>
    <x v="0"/>
    <n v="105"/>
    <s v="230330-S1-H"/>
    <n v="86"/>
    <n v="80"/>
    <n v="6"/>
    <s v="S1"/>
    <x v="12"/>
    <n v="55"/>
    <x v="1"/>
    <n v="1520"/>
  </r>
  <r>
    <x v="1"/>
    <n v="802"/>
    <d v="2023-03-30T00:00:00"/>
    <x v="1"/>
    <x v="3"/>
    <x v="0"/>
    <n v="105"/>
    <s v="230330-S1-G"/>
    <n v="80"/>
    <n v="76"/>
    <n v="4"/>
    <s v="S1"/>
    <x v="11"/>
    <n v="55"/>
    <x v="1"/>
    <n v="1444"/>
  </r>
  <r>
    <x v="1"/>
    <n v="803"/>
    <d v="2023-03-31T00:00:00"/>
    <x v="2"/>
    <x v="3"/>
    <x v="0"/>
    <n v="105"/>
    <s v="230331-S1-J"/>
    <n v="82"/>
    <n v="76"/>
    <n v="6"/>
    <s v="S1"/>
    <x v="10"/>
    <n v="55"/>
    <x v="1"/>
    <n v="1444"/>
  </r>
  <r>
    <x v="1"/>
    <n v="803"/>
    <d v="2023-03-31T00:00:00"/>
    <x v="2"/>
    <x v="3"/>
    <x v="0"/>
    <n v="105"/>
    <s v="230331-S1-H"/>
    <n v="78"/>
    <n v="74"/>
    <n v="4"/>
    <s v="S1"/>
    <x v="12"/>
    <n v="55"/>
    <x v="1"/>
    <n v="1406"/>
  </r>
  <r>
    <x v="1"/>
    <n v="803"/>
    <d v="2023-03-31T00:00:00"/>
    <x v="2"/>
    <x v="3"/>
    <x v="0"/>
    <n v="105"/>
    <s v="230331-S1-G"/>
    <n v="81"/>
    <n v="76"/>
    <n v="5"/>
    <s v="S1"/>
    <x v="11"/>
    <n v="55"/>
    <x v="1"/>
    <n v="1444"/>
  </r>
  <r>
    <x v="1"/>
    <n v="804"/>
    <d v="2023-04-01T00:00:00"/>
    <x v="3"/>
    <x v="3"/>
    <x v="0"/>
    <n v="105"/>
    <s v="230401-S1-J"/>
    <n v="87"/>
    <n v="84"/>
    <n v="3"/>
    <s v="S1"/>
    <x v="10"/>
    <n v="55"/>
    <x v="1"/>
    <n v="1596"/>
  </r>
  <r>
    <x v="1"/>
    <n v="804"/>
    <d v="2023-04-01T00:00:00"/>
    <x v="3"/>
    <x v="3"/>
    <x v="0"/>
    <n v="105"/>
    <s v="230401-S1-H"/>
    <n v="83"/>
    <n v="78"/>
    <n v="5"/>
    <s v="S1"/>
    <x v="12"/>
    <n v="55"/>
    <x v="1"/>
    <n v="1482"/>
  </r>
  <r>
    <x v="1"/>
    <n v="804"/>
    <d v="2023-04-01T00:00:00"/>
    <x v="3"/>
    <x v="3"/>
    <x v="0"/>
    <n v="105"/>
    <s v="230401-S1-G"/>
    <n v="80"/>
    <n v="76"/>
    <n v="4"/>
    <s v="S1"/>
    <x v="11"/>
    <n v="55"/>
    <x v="1"/>
    <n v="1444"/>
  </r>
  <r>
    <x v="1"/>
    <n v="805"/>
    <d v="2023-04-02T00:00:00"/>
    <x v="4"/>
    <x v="4"/>
    <x v="0"/>
    <n v="105"/>
    <s v="230402-S1-J"/>
    <n v="40"/>
    <n v="38"/>
    <n v="2"/>
    <s v="S1"/>
    <x v="10"/>
    <n v="55"/>
    <x v="1"/>
    <n v="722"/>
  </r>
  <r>
    <x v="1"/>
    <n v="805"/>
    <d v="2023-04-02T00:00:00"/>
    <x v="4"/>
    <x v="4"/>
    <x v="0"/>
    <n v="105"/>
    <s v="230402-S1-H"/>
    <n v="43"/>
    <n v="41"/>
    <n v="2"/>
    <s v="S1"/>
    <x v="12"/>
    <n v="55"/>
    <x v="1"/>
    <n v="779"/>
  </r>
  <r>
    <x v="1"/>
    <n v="805"/>
    <d v="2023-04-02T00:00:00"/>
    <x v="4"/>
    <x v="4"/>
    <x v="0"/>
    <n v="105"/>
    <s v="230402-S1-G"/>
    <n v="43"/>
    <n v="42"/>
    <n v="1"/>
    <s v="S1"/>
    <x v="11"/>
    <n v="55"/>
    <x v="1"/>
    <n v="798"/>
  </r>
  <r>
    <x v="1"/>
    <n v="806"/>
    <d v="2023-04-03T00:00:00"/>
    <x v="5"/>
    <x v="4"/>
    <x v="0"/>
    <n v="105"/>
    <s v="230403-S1-J"/>
    <n v="49"/>
    <n v="46"/>
    <n v="3"/>
    <s v="S1"/>
    <x v="10"/>
    <n v="55"/>
    <x v="1"/>
    <n v="874"/>
  </r>
  <r>
    <x v="1"/>
    <n v="806"/>
    <d v="2023-04-03T00:00:00"/>
    <x v="5"/>
    <x v="4"/>
    <x v="0"/>
    <n v="105"/>
    <s v="230403-S1-G"/>
    <n v="46"/>
    <n v="43"/>
    <n v="3"/>
    <s v="S1"/>
    <x v="11"/>
    <n v="55"/>
    <x v="1"/>
    <n v="817"/>
  </r>
  <r>
    <x v="1"/>
    <n v="807"/>
    <d v="2023-04-04T00:00:00"/>
    <x v="6"/>
    <x v="4"/>
    <x v="0"/>
    <n v="105"/>
    <s v="230404-S1-J"/>
    <n v="71"/>
    <n v="66"/>
    <n v="5"/>
    <s v="S1"/>
    <x v="10"/>
    <n v="55"/>
    <x v="1"/>
    <n v="1254"/>
  </r>
  <r>
    <x v="1"/>
    <n v="807"/>
    <d v="2023-04-04T00:00:00"/>
    <x v="6"/>
    <x v="4"/>
    <x v="0"/>
    <n v="105"/>
    <s v="230404-S1-H"/>
    <n v="77"/>
    <n v="70"/>
    <n v="7"/>
    <s v="S1"/>
    <x v="12"/>
    <n v="55"/>
    <x v="1"/>
    <n v="1330"/>
  </r>
  <r>
    <x v="1"/>
    <n v="807"/>
    <d v="2023-04-04T00:00:00"/>
    <x v="6"/>
    <x v="4"/>
    <x v="0"/>
    <n v="105"/>
    <s v="230404-S1-G"/>
    <n v="76"/>
    <n v="70"/>
    <n v="6"/>
    <s v="S1"/>
    <x v="11"/>
    <n v="55"/>
    <x v="1"/>
    <n v="1330"/>
  </r>
  <r>
    <x v="1"/>
    <n v="808"/>
    <d v="2023-04-05T00:00:00"/>
    <x v="0"/>
    <x v="4"/>
    <x v="0"/>
    <n v="105"/>
    <s v="230405-S1-J"/>
    <n v="79"/>
    <n v="75"/>
    <n v="4"/>
    <s v="S1"/>
    <x v="10"/>
    <n v="55"/>
    <x v="1"/>
    <n v="1425"/>
  </r>
  <r>
    <x v="1"/>
    <n v="808"/>
    <d v="2023-04-05T00:00:00"/>
    <x v="0"/>
    <x v="4"/>
    <x v="0"/>
    <n v="105"/>
    <s v="230405-S1-H"/>
    <n v="77"/>
    <n v="73"/>
    <n v="4"/>
    <s v="S1"/>
    <x v="12"/>
    <n v="55"/>
    <x v="1"/>
    <n v="1387"/>
  </r>
  <r>
    <x v="1"/>
    <n v="808"/>
    <d v="2023-04-05T00:00:00"/>
    <x v="0"/>
    <x v="4"/>
    <x v="0"/>
    <n v="105"/>
    <s v="230405-S1-G"/>
    <n v="79"/>
    <n v="74"/>
    <n v="5"/>
    <s v="S1"/>
    <x v="11"/>
    <n v="55"/>
    <x v="1"/>
    <n v="140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48B64C-B4DD-4296-B22D-29BC26341E90}" name="PivotTable4" cacheId="11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4">
  <location ref="A3:C30" firstHeaderRow="0" firstDataRow="1" firstDataCol="1" rowPageCount="1" colPageCount="1"/>
  <pivotFields count="16">
    <pivotField showAll="0">
      <items count="3">
        <item x="0"/>
        <item x="1"/>
        <item t="default"/>
      </items>
    </pivotField>
    <pivotField showAll="0"/>
    <pivotField showAll="0"/>
    <pivotField numFmtId="1" multipleItemSelectionAllowed="1" showAll="0">
      <items count="8">
        <item x="4"/>
        <item h="1" x="5"/>
        <item h="1" x="6"/>
        <item h="1" x="0"/>
        <item h="1" x="1"/>
        <item h="1" x="2"/>
        <item h="1" x="3"/>
        <item t="default"/>
      </items>
    </pivotField>
    <pivotField axis="axisPage" numFmtId="1" multipleItemSelectionAllowed="1" showAll="0">
      <items count="6">
        <item x="0"/>
        <item x="1"/>
        <item x="2"/>
        <item x="3"/>
        <item x="4"/>
        <item t="default"/>
      </items>
    </pivotField>
    <pivotField showAll="0">
      <items count="2">
        <item x="0"/>
        <item t="default"/>
      </items>
    </pivotField>
    <pivotField showAll="0"/>
    <pivotField showAll="0"/>
    <pivotField showAll="0"/>
    <pivotField dataField="1" showAll="0"/>
    <pivotField dataField="1" showAll="0"/>
    <pivotField showAll="0"/>
    <pivotField axis="axisRow" showAll="0">
      <items count="14">
        <item x="5"/>
        <item x="4"/>
        <item x="3"/>
        <item x="2"/>
        <item x="1"/>
        <item x="0"/>
        <item x="11"/>
        <item x="12"/>
        <item x="10"/>
        <item x="9"/>
        <item x="8"/>
        <item x="7"/>
        <item x="6"/>
        <item t="default"/>
      </items>
    </pivotField>
    <pivotField showAll="0"/>
    <pivotField axis="axisRow" showAll="0">
      <items count="3">
        <item x="1"/>
        <item x="0"/>
        <item t="default"/>
      </items>
    </pivotField>
    <pivotField showAll="0"/>
  </pivotFields>
  <rowFields count="2">
    <field x="12"/>
    <field x="14"/>
  </rowFields>
  <rowItems count="27">
    <i>
      <x/>
    </i>
    <i r="1">
      <x v="1"/>
    </i>
    <i>
      <x v="1"/>
    </i>
    <i r="1">
      <x v="1"/>
    </i>
    <i>
      <x v="2"/>
    </i>
    <i r="1">
      <x v="1"/>
    </i>
    <i>
      <x v="3"/>
    </i>
    <i r="1">
      <x v="1"/>
    </i>
    <i>
      <x v="4"/>
    </i>
    <i r="1">
      <x v="1"/>
    </i>
    <i>
      <x v="5"/>
    </i>
    <i r="1">
      <x v="1"/>
    </i>
    <i>
      <x v="6"/>
    </i>
    <i r="1">
      <x/>
    </i>
    <i>
      <x v="7"/>
    </i>
    <i r="1">
      <x/>
    </i>
    <i>
      <x v="8"/>
    </i>
    <i r="1">
      <x/>
    </i>
    <i>
      <x v="9"/>
    </i>
    <i r="1">
      <x v="1"/>
    </i>
    <i>
      <x v="10"/>
    </i>
    <i r="1">
      <x v="1"/>
    </i>
    <i>
      <x v="11"/>
    </i>
    <i r="1">
      <x v="1"/>
    </i>
    <i>
      <x v="12"/>
    </i>
    <i r="1">
      <x v="1"/>
    </i>
    <i t="grand">
      <x/>
    </i>
  </rowItems>
  <colFields count="1">
    <field x="-2"/>
  </colFields>
  <colItems count="2">
    <i>
      <x/>
    </i>
    <i i="1">
      <x v="1"/>
    </i>
  </colItems>
  <pageFields count="1">
    <pageField fld="4" hier="-1"/>
  </pageFields>
  <dataFields count="2">
    <dataField name="Count of Batch  Pass" fld="9" subtotal="count" baseField="12" baseItem="0"/>
    <dataField name="Count of Batch Fail" fld="10" subtotal="count" baseField="12" baseItem="0"/>
  </dataFields>
  <chartFormats count="2">
    <chartFormat chart="13"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2" type="dateBetween" evalOrder="-1" id="10" name="Date">
      <autoFilter ref="A1">
        <filterColumn colId="0">
          <customFilters and="1">
            <customFilter operator="greaterThanOrEqual" val="45261"/>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3EA465-931B-4E48-AFF3-7671E5CE00C6}" name="PivotTable6" cacheId="1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B7:H35" firstHeaderRow="1" firstDataRow="2" firstDataCol="1"/>
  <pivotFields count="16">
    <pivotField showAll="0"/>
    <pivotField showAll="0"/>
    <pivotField showAll="0"/>
    <pivotField numFmtId="1" showAll="0">
      <items count="8">
        <item x="4"/>
        <item x="5"/>
        <item h="1" x="6"/>
        <item h="1" x="0"/>
        <item h="1" x="1"/>
        <item h="1" x="2"/>
        <item h="1" x="3"/>
        <item t="default"/>
      </items>
    </pivotField>
    <pivotField axis="axisCol" numFmtId="1" showAll="0">
      <items count="6">
        <item x="0"/>
        <item x="1"/>
        <item x="2"/>
        <item x="3"/>
        <item x="4"/>
        <item t="default"/>
      </items>
    </pivotField>
    <pivotField showAll="0"/>
    <pivotField showAll="0"/>
    <pivotField showAll="0"/>
    <pivotField showAll="0"/>
    <pivotField showAll="0"/>
    <pivotField showAll="0"/>
    <pivotField showAll="0"/>
    <pivotField axis="axisRow" showAll="0">
      <items count="14">
        <item x="5"/>
        <item x="4"/>
        <item x="3"/>
        <item x="2"/>
        <item x="1"/>
        <item x="0"/>
        <item x="11"/>
        <item x="12"/>
        <item x="10"/>
        <item x="9"/>
        <item x="8"/>
        <item x="7"/>
        <item x="6"/>
        <item t="default"/>
      </items>
    </pivotField>
    <pivotField showAll="0"/>
    <pivotField axis="axisRow" showAll="0" sortType="ascending">
      <items count="3">
        <item x="1"/>
        <item x="0"/>
        <item t="default"/>
      </items>
    </pivotField>
    <pivotField dataField="1" showAll="0"/>
  </pivotFields>
  <rowFields count="2">
    <field x="12"/>
    <field x="14"/>
  </rowFields>
  <rowItems count="27">
    <i>
      <x/>
    </i>
    <i r="1">
      <x v="1"/>
    </i>
    <i>
      <x v="1"/>
    </i>
    <i r="1">
      <x v="1"/>
    </i>
    <i>
      <x v="2"/>
    </i>
    <i r="1">
      <x v="1"/>
    </i>
    <i>
      <x v="3"/>
    </i>
    <i r="1">
      <x v="1"/>
    </i>
    <i>
      <x v="4"/>
    </i>
    <i r="1">
      <x v="1"/>
    </i>
    <i>
      <x v="5"/>
    </i>
    <i r="1">
      <x v="1"/>
    </i>
    <i>
      <x v="6"/>
    </i>
    <i r="1">
      <x/>
    </i>
    <i>
      <x v="7"/>
    </i>
    <i r="1">
      <x/>
    </i>
    <i>
      <x v="8"/>
    </i>
    <i r="1">
      <x/>
    </i>
    <i>
      <x v="9"/>
    </i>
    <i r="1">
      <x v="1"/>
    </i>
    <i>
      <x v="10"/>
    </i>
    <i r="1">
      <x v="1"/>
    </i>
    <i>
      <x v="11"/>
    </i>
    <i r="1">
      <x v="1"/>
    </i>
    <i>
      <x v="12"/>
    </i>
    <i r="1">
      <x v="1"/>
    </i>
    <i t="grand">
      <x/>
    </i>
  </rowItems>
  <colFields count="1">
    <field x="4"/>
  </colFields>
  <colItems count="6">
    <i>
      <x/>
    </i>
    <i>
      <x v="1"/>
    </i>
    <i>
      <x v="2"/>
    </i>
    <i>
      <x v="3"/>
    </i>
    <i>
      <x v="4"/>
    </i>
    <i t="grand">
      <x/>
    </i>
  </colItems>
  <dataFields count="1">
    <dataField name="Sum of Profit Value" fld="15" baseField="3" baseItem="2" numFmtId="170"/>
  </dataFields>
  <chartFormats count="5">
    <chartFormat chart="20" format="3" series="1">
      <pivotArea type="data" outline="0" fieldPosition="0">
        <references count="1">
          <reference field="4294967294" count="1" selected="0">
            <x v="0"/>
          </reference>
        </references>
      </pivotArea>
    </chartFormat>
    <chartFormat chart="20" format="11" series="1">
      <pivotArea type="data" outline="0" fieldPosition="0">
        <references count="2">
          <reference field="4294967294" count="1" selected="0">
            <x v="0"/>
          </reference>
          <reference field="4" count="1" selected="0">
            <x v="1"/>
          </reference>
        </references>
      </pivotArea>
    </chartFormat>
    <chartFormat chart="20" format="12" series="1">
      <pivotArea type="data" outline="0" fieldPosition="0">
        <references count="2">
          <reference field="4294967294" count="1" selected="0">
            <x v="0"/>
          </reference>
          <reference field="4" count="1" selected="0">
            <x v="2"/>
          </reference>
        </references>
      </pivotArea>
    </chartFormat>
    <chartFormat chart="20" format="13" series="1">
      <pivotArea type="data" outline="0" fieldPosition="0">
        <references count="2">
          <reference field="4294967294" count="1" selected="0">
            <x v="0"/>
          </reference>
          <reference field="4" count="1" selected="0">
            <x v="3"/>
          </reference>
        </references>
      </pivotArea>
    </chartFormat>
    <chartFormat chart="20" format="14" series="1">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B1582C-7618-4017-A52A-91A48DD5F442}" name="PivotTable7" cacheId="1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B7:D28" firstHeaderRow="0" firstDataRow="1" firstDataCol="1"/>
  <pivotFields count="16">
    <pivotField showAll="0"/>
    <pivotField showAll="0"/>
    <pivotField showAll="0"/>
    <pivotField axis="axisRow" numFmtId="1" showAll="0">
      <items count="8">
        <item x="4"/>
        <item x="5"/>
        <item h="1" x="6"/>
        <item h="1" x="0"/>
        <item h="1" x="1"/>
        <item h="1" x="2"/>
        <item h="1" x="3"/>
        <item t="default"/>
      </items>
    </pivotField>
    <pivotField numFmtId="1" showAll="0"/>
    <pivotField axis="axisRow" showAll="0">
      <items count="2">
        <item x="0"/>
        <item t="default"/>
      </items>
    </pivotField>
    <pivotField showAll="0"/>
    <pivotField showAll="0"/>
    <pivotField showAll="0"/>
    <pivotField dataField="1" showAll="0"/>
    <pivotField dataField="1" showAll="0"/>
    <pivotField showAll="0"/>
    <pivotField axis="axisRow" showAll="0">
      <items count="14">
        <item x="5"/>
        <item x="4"/>
        <item x="3"/>
        <item x="2"/>
        <item x="1"/>
        <item x="0"/>
        <item x="11"/>
        <item x="12"/>
        <item x="10"/>
        <item x="9"/>
        <item x="8"/>
        <item x="7"/>
        <item x="6"/>
        <item t="default"/>
      </items>
    </pivotField>
    <pivotField showAll="0"/>
    <pivotField axis="axisRow" showAll="0">
      <items count="3">
        <item x="1"/>
        <item h="1" x="0"/>
        <item t="default"/>
      </items>
    </pivotField>
    <pivotField showAll="0"/>
  </pivotFields>
  <rowFields count="4">
    <field x="3"/>
    <field x="12"/>
    <field x="14"/>
    <field x="5"/>
  </rowFields>
  <rowItems count="21">
    <i>
      <x/>
    </i>
    <i r="1">
      <x v="6"/>
    </i>
    <i r="2">
      <x/>
    </i>
    <i r="3">
      <x/>
    </i>
    <i r="1">
      <x v="7"/>
    </i>
    <i r="2">
      <x/>
    </i>
    <i r="3">
      <x/>
    </i>
    <i r="1">
      <x v="8"/>
    </i>
    <i r="2">
      <x/>
    </i>
    <i r="3">
      <x/>
    </i>
    <i>
      <x v="1"/>
    </i>
    <i r="1">
      <x v="6"/>
    </i>
    <i r="2">
      <x/>
    </i>
    <i r="3">
      <x/>
    </i>
    <i r="1">
      <x v="7"/>
    </i>
    <i r="2">
      <x/>
    </i>
    <i r="3">
      <x/>
    </i>
    <i r="1">
      <x v="8"/>
    </i>
    <i r="2">
      <x/>
    </i>
    <i r="3">
      <x/>
    </i>
    <i t="grand">
      <x/>
    </i>
  </rowItems>
  <colFields count="1">
    <field x="-2"/>
  </colFields>
  <colItems count="2">
    <i>
      <x/>
    </i>
    <i i="1">
      <x v="1"/>
    </i>
  </colItems>
  <dataFields count="2">
    <dataField name="Count of Batch  Pass" fld="9" subtotal="count" baseField="12" baseItem="1"/>
    <dataField name="Count of Batch Fail" fld="10" subtotal="count" baseField="12" baseItem="1"/>
  </dataFields>
  <chartFormats count="2">
    <chartFormat chart="15"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58B25FC-8BD2-403E-8108-E6AAD198C812}" name="PivotTable8" cacheId="1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B7:C30" firstHeaderRow="1" firstDataRow="1" firstDataCol="1"/>
  <pivotFields count="16">
    <pivotField showAll="0"/>
    <pivotField showAll="0"/>
    <pivotField showAll="0"/>
    <pivotField axis="axisRow" numFmtId="1" showAll="0">
      <items count="8">
        <item h="1" x="4"/>
        <item x="5"/>
        <item h="1" x="6"/>
        <item h="1" x="0"/>
        <item h="1" x="1"/>
        <item h="1" x="2"/>
        <item h="1" x="3"/>
        <item t="default"/>
      </items>
    </pivotField>
    <pivotField numFmtId="1" showAll="0"/>
    <pivotField axis="axisRow" showAll="0">
      <items count="2">
        <item x="0"/>
        <item t="default"/>
      </items>
    </pivotField>
    <pivotField showAll="0"/>
    <pivotField showAll="0"/>
    <pivotField showAll="0"/>
    <pivotField showAll="0"/>
    <pivotField showAll="0"/>
    <pivotField showAll="0"/>
    <pivotField axis="axisRow" showAll="0">
      <items count="14">
        <item x="5"/>
        <item x="4"/>
        <item x="3"/>
        <item x="2"/>
        <item x="1"/>
        <item x="0"/>
        <item x="11"/>
        <item x="12"/>
        <item x="10"/>
        <item x="9"/>
        <item x="8"/>
        <item x="7"/>
        <item x="6"/>
        <item t="default"/>
      </items>
    </pivotField>
    <pivotField showAll="0"/>
    <pivotField axis="axisRow" showAll="0">
      <items count="3">
        <item h="1" x="1"/>
        <item x="0"/>
        <item t="default"/>
      </items>
    </pivotField>
    <pivotField dataField="1" showAll="0"/>
  </pivotFields>
  <rowFields count="4">
    <field x="3"/>
    <field x="5"/>
    <field x="12"/>
    <field x="14"/>
  </rowFields>
  <rowItems count="23">
    <i>
      <x v="1"/>
    </i>
    <i r="1">
      <x/>
    </i>
    <i r="2">
      <x/>
    </i>
    <i r="3">
      <x v="1"/>
    </i>
    <i r="2">
      <x v="1"/>
    </i>
    <i r="3">
      <x v="1"/>
    </i>
    <i r="2">
      <x v="2"/>
    </i>
    <i r="3">
      <x v="1"/>
    </i>
    <i r="2">
      <x v="3"/>
    </i>
    <i r="3">
      <x v="1"/>
    </i>
    <i r="2">
      <x v="4"/>
    </i>
    <i r="3">
      <x v="1"/>
    </i>
    <i r="2">
      <x v="5"/>
    </i>
    <i r="3">
      <x v="1"/>
    </i>
    <i r="2">
      <x v="9"/>
    </i>
    <i r="3">
      <x v="1"/>
    </i>
    <i r="2">
      <x v="10"/>
    </i>
    <i r="3">
      <x v="1"/>
    </i>
    <i r="2">
      <x v="11"/>
    </i>
    <i r="3">
      <x v="1"/>
    </i>
    <i r="2">
      <x v="12"/>
    </i>
    <i r="3">
      <x v="1"/>
    </i>
    <i t="grand">
      <x/>
    </i>
  </rowItems>
  <colItems count="1">
    <i/>
  </colItems>
  <dataFields count="1">
    <dataField name="Sum of Profit Value" fld="15" baseField="0" baseItem="0"/>
  </dataFields>
  <chartFormats count="1">
    <chartFormat chart="1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C7C7044-A22A-4E22-B095-6F282DA76C4B}" name="PivotTable9" cacheId="1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7:E29" firstHeaderRow="1" firstDataRow="2" firstDataCol="1"/>
  <pivotFields count="16">
    <pivotField showAll="0"/>
    <pivotField showAll="0"/>
    <pivotField showAll="0"/>
    <pivotField axis="axisCol" numFmtId="1" showAll="0">
      <items count="8">
        <item x="4"/>
        <item x="5"/>
        <item h="1" x="6"/>
        <item h="1" x="0"/>
        <item h="1" x="1"/>
        <item h="1" x="2"/>
        <item h="1" x="3"/>
        <item t="default"/>
      </items>
    </pivotField>
    <pivotField numFmtId="1" showAll="0"/>
    <pivotField showAll="0">
      <items count="2">
        <item x="0"/>
        <item t="default"/>
      </items>
    </pivotField>
    <pivotField showAll="0"/>
    <pivotField showAll="0"/>
    <pivotField dataField="1" showAll="0"/>
    <pivotField showAll="0"/>
    <pivotField showAll="0"/>
    <pivotField showAll="0"/>
    <pivotField axis="axisRow" showAll="0">
      <items count="14">
        <item x="5"/>
        <item x="4"/>
        <item x="3"/>
        <item x="2"/>
        <item x="1"/>
        <item x="0"/>
        <item x="11"/>
        <item x="12"/>
        <item x="10"/>
        <item x="9"/>
        <item x="8"/>
        <item x="7"/>
        <item x="6"/>
        <item t="default"/>
      </items>
    </pivotField>
    <pivotField showAll="0"/>
    <pivotField axis="axisRow" showAll="0">
      <items count="3">
        <item h="1" x="1"/>
        <item x="0"/>
        <item t="default"/>
      </items>
    </pivotField>
    <pivotField showAll="0"/>
  </pivotFields>
  <rowFields count="2">
    <field x="12"/>
    <field x="14"/>
  </rowFields>
  <rowItems count="21">
    <i>
      <x/>
    </i>
    <i r="1">
      <x v="1"/>
    </i>
    <i>
      <x v="1"/>
    </i>
    <i r="1">
      <x v="1"/>
    </i>
    <i>
      <x v="2"/>
    </i>
    <i r="1">
      <x v="1"/>
    </i>
    <i>
      <x v="3"/>
    </i>
    <i r="1">
      <x v="1"/>
    </i>
    <i>
      <x v="4"/>
    </i>
    <i r="1">
      <x v="1"/>
    </i>
    <i>
      <x v="5"/>
    </i>
    <i r="1">
      <x v="1"/>
    </i>
    <i>
      <x v="9"/>
    </i>
    <i r="1">
      <x v="1"/>
    </i>
    <i>
      <x v="10"/>
    </i>
    <i r="1">
      <x v="1"/>
    </i>
    <i>
      <x v="11"/>
    </i>
    <i r="1">
      <x v="1"/>
    </i>
    <i>
      <x v="12"/>
    </i>
    <i r="1">
      <x v="1"/>
    </i>
    <i t="grand">
      <x/>
    </i>
  </rowItems>
  <colFields count="1">
    <field x="3"/>
  </colFields>
  <colItems count="3">
    <i>
      <x/>
    </i>
    <i>
      <x v="1"/>
    </i>
    <i t="grand">
      <x/>
    </i>
  </colItems>
  <dataFields count="1">
    <dataField name="Count of Batch  Qty" fld="8" subtotal="count" baseField="12" baseItem="4"/>
  </dataFields>
  <chartFormats count="3">
    <chartFormat chart="1" format="1" series="1">
      <pivotArea type="data" outline="0" fieldPosition="0">
        <references count="1">
          <reference field="4294967294" count="1" selected="0">
            <x v="0"/>
          </reference>
        </references>
      </pivotArea>
    </chartFormat>
    <chartFormat chart="1" format="3" series="1">
      <pivotArea type="data" outline="0" fieldPosition="0">
        <references count="2">
          <reference field="4294967294" count="1" selected="0">
            <x v="0"/>
          </reference>
          <reference field="3" count="1" selected="0">
            <x v="0"/>
          </reference>
        </references>
      </pivotArea>
    </chartFormat>
    <chartFormat chart="1" format="4"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ker" xr10:uid="{DFC7B940-E8E8-42C9-805D-5EDF79EE07CF}" sourceName="Maker">
  <pivotTables>
    <pivotTable tabId="15" name="PivotTable8"/>
  </pivotTables>
  <data>
    <tabular pivotCacheId="1576726671">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ker1" xr10:uid="{3B69177B-A269-434E-A6CC-8F3A8CAA0A50}" sourceName="Maker">
  <pivotTables>
    <pivotTable tabId="11" name="PivotTable4"/>
  </pivotTables>
  <data>
    <tabular pivotCacheId="157672667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ker2" xr10:uid="{639087B8-2CB1-4479-AF4B-B12E9F1F042E}" sourceName="Maker">
  <pivotTables>
    <pivotTable tabId="14" name="PivotTable7"/>
  </pivotTables>
  <data>
    <tabular pivotCacheId="1576726671">
      <items count="2">
        <i x="1" s="1"/>
        <i x="0"/>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ion_Cell" xr10:uid="{470DA43C-AAE6-43A8-B807-44846A56360B}" sourceName="Production Cell">
  <pivotTables>
    <pivotTable tabId="14" name="PivotTable7"/>
  </pivotTables>
  <data>
    <tabular pivotCacheId="1576726671">
      <items count="13">
        <i x="11" s="1"/>
        <i x="12" s="1"/>
        <i x="10" s="1"/>
        <i x="5" s="1" nd="1"/>
        <i x="4" s="1" nd="1"/>
        <i x="3" s="1" nd="1"/>
        <i x="2" s="1" nd="1"/>
        <i x="1" s="1" nd="1"/>
        <i x="0" s="1" nd="1"/>
        <i x="9" s="1" nd="1"/>
        <i x="8" s="1" nd="1"/>
        <i x="7" s="1" nd="1"/>
        <i x="6"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ker3" xr10:uid="{2B8B2DC0-8A6D-42D8-9071-E6448EBF2597}" sourceName="Maker">
  <pivotTables>
    <pivotTable tabId="16" name="PivotTable9"/>
  </pivotTables>
  <data>
    <tabular pivotCacheId="1576726671">
      <items count="2">
        <i x="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 xr10:uid="{CC438580-48ED-41C1-A4EF-6C7313910BDD}" sourceName="Week">
  <pivotTables>
    <pivotTable tabId="11" name="PivotTable4"/>
  </pivotTables>
  <data>
    <tabular pivotCacheId="1576726671">
      <items count="5">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ker 1" xr10:uid="{7F55E185-F3C1-4F88-B4BF-A5C3518E805E}" cache="Slicer_Maker1" caption="Maker" rowHeight="234950"/>
  <slicer name="Week" xr10:uid="{BCCA9E23-3918-4BEC-A535-360F054611DF}" cache="Slicer_Week" caption="Week"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ker 2" xr10:uid="{C9E86B21-08A8-4650-8BDA-EF6A7D93A523}" cache="Slicer_Maker2" caption="Maker" rowHeight="234950"/>
  <slicer name="Production Cell" xr10:uid="{D83037B9-3E94-4BF6-834D-B636253D9299}" cache="Slicer_Production_Cell" caption="Production Cell" startItem="6"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ker" xr10:uid="{7B8D6026-A49D-4ECB-9EF3-921E3514DD88}" cache="Slicer_Maker" caption="Maker"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ker 3" xr10:uid="{E80AC693-BCA1-422B-95A1-B583427A725C}" cache="Slicer_Maker3" caption="Mak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6DAD151-1F5C-4C82-8311-F1BF09A2A043}" name="Table1" displayName="Table1" ref="B7:Q590" totalsRowShown="0" headerRowDxfId="4">
  <autoFilter ref="B7:Q590" xr:uid="{FB770DAB-E61C-4E55-9151-51E0D743030E}"/>
  <sortState xmlns:xlrd2="http://schemas.microsoft.com/office/spreadsheetml/2017/richdata2" ref="B8:Q590">
    <sortCondition ref="G8:G590"/>
    <sortCondition ref="B8:B590"/>
    <sortCondition ref="D8:D590"/>
    <sortCondition ref="C8:C590"/>
  </sortState>
  <tableColumns count="16">
    <tableColumn id="1" xr3:uid="{23D52CEA-AEF9-45AF-88F4-B45BB664F1A6}" name="Line"/>
    <tableColumn id="2" xr3:uid="{766993C8-0576-48DA-A6E3-0619034FB98A}" name="BatchesLineAID"/>
    <tableColumn id="3" xr3:uid="{7C68DBBA-4B4E-43AF-BA5D-928E054B3B48}" name="Date" dataDxfId="7"/>
    <tableColumn id="4" xr3:uid="{90535FBC-76E6-4C82-BB8D-B1CF233B15B1}" name="Week Day" dataDxfId="6">
      <calculatedColumnFormula>WEEKDAY(D8)</calculatedColumnFormula>
    </tableColumn>
    <tableColumn id="5" xr3:uid="{7F9AA5C8-32F4-403D-9E54-BF4785C0EA2C}" name="Week" dataDxfId="5"/>
    <tableColumn id="6" xr3:uid="{7A5DC63D-0DDD-4553-8E16-933C0E9DED32}" name="Shift"/>
    <tableColumn id="7" xr3:uid="{967C7FF1-B527-411B-8645-6A55020DB563}" name="LineA-ProdType"/>
    <tableColumn id="8" xr3:uid="{C2FB642E-C1AB-48C8-8DD6-523790232FFF}" name="Batch  ID"/>
    <tableColumn id="9" xr3:uid="{7215E11A-D6F7-48E7-99E1-35B84DC8FB03}" name="Batch  Qty"/>
    <tableColumn id="10" xr3:uid="{B340CAC7-063A-46AC-8FEA-CDD0CAF8C895}" name="Batch  Pass"/>
    <tableColumn id="11" xr3:uid="{77EDD41A-14E8-4B70-A0ED-37E0189E666D}" name="Batch Fail">
      <calculatedColumnFormula>J8-K8</calculatedColumnFormula>
    </tableColumn>
    <tableColumn id="12" xr3:uid="{A0513126-8982-4111-8750-EE4D92CF5AE1}" name="Shift2"/>
    <tableColumn id="13" xr3:uid="{4CAD1C7B-D226-4C07-A09D-C17376064637}" name="Production Cell"/>
    <tableColumn id="14" xr3:uid="{4FCD1776-8731-42A6-A597-774E74C2D31E}" name="Maker ID">
      <calculatedColumnFormula>VLOOKUP(H8,'Other Lists'!$B$13:$D$15,3,FALSE)</calculatedColumnFormula>
    </tableColumn>
    <tableColumn id="15" xr3:uid="{B0896B25-DEB8-44EC-8877-6CA377B85ABC}" name="Maker">
      <calculatedColumnFormula>VLOOKUP(O8,'Other Lists'!$B$7:$D$8,2,FALSE)</calculatedColumnFormula>
    </tableColumn>
    <tableColumn id="16" xr3:uid="{A69C7D12-E283-4276-9F2B-AA8ED5F95E4D}" name="Profit Value">
      <calculatedColumnFormula>VLOOKUP(H8,'Other Lists'!$B$12:$O$15,14,FALSE)*K8</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50411CC-DCC5-42AD-852A-03A6FC215802}" name="Table2" displayName="Table2" ref="C7:R218" totalsRowShown="0" headerRowDxfId="0">
  <autoFilter ref="C7:R218" xr:uid="{350411CC-DCC5-42AD-852A-03A6FC215802}"/>
  <tableColumns count="16">
    <tableColumn id="1" xr3:uid="{EEAB4B30-6809-4190-8466-1D45828C4A93}" name="Line"/>
    <tableColumn id="2" xr3:uid="{491BF37E-8C8A-44C0-8E6B-EAC5D2C5F578}" name="BatchesLineAID"/>
    <tableColumn id="3" xr3:uid="{B728EE83-A2F8-4411-8400-AB1E1A5EA4B8}" name="Date" dataDxfId="3"/>
    <tableColumn id="4" xr3:uid="{80DF8B8B-35EB-405F-8DA2-30D062C739C5}" name="Week Day" dataDxfId="2">
      <calculatedColumnFormula>WEEKDAY(E8)</calculatedColumnFormula>
    </tableColumn>
    <tableColumn id="5" xr3:uid="{CE54551C-EB7D-4B45-9DFC-7764F42A4EE0}" name="Week" dataDxfId="1"/>
    <tableColumn id="6" xr3:uid="{631D9999-EF6B-41E2-8655-955F958A4D00}" name="Shift"/>
    <tableColumn id="7" xr3:uid="{E3D2D14B-32EF-4E57-BC8F-5EDB378A021F}" name="LineA-ProdType"/>
    <tableColumn id="8" xr3:uid="{85F7F1C0-AB1F-4BFB-B05E-F92FF4C1C1CB}" name="Batch  ID"/>
    <tableColumn id="9" xr3:uid="{23823E22-F113-4369-8FF6-05C6475E72F4}" name="Batch  Qty"/>
    <tableColumn id="10" xr3:uid="{C4EDA461-3901-4723-8289-DF7F981ECBAC}" name="Batch  Pass"/>
    <tableColumn id="11" xr3:uid="{0207B6A3-3C62-4EB1-AB04-4429421FB4F2}" name="Batch Fail">
      <calculatedColumnFormula>K8-L8</calculatedColumnFormula>
    </tableColumn>
    <tableColumn id="12" xr3:uid="{7F596A57-4EF7-46B3-9C66-464C817F2D47}" name="Shift2"/>
    <tableColumn id="13" xr3:uid="{F1FB07EA-7917-4B26-8DEC-371CB28F013D}" name="Production Cell"/>
    <tableColumn id="14" xr3:uid="{91DF4522-2BA4-4620-9075-92CEF37AB83A}" name="Maker ID">
      <calculatedColumnFormula>VLOOKUP(I8,'Other Lists'!$B$13:$D$15,3,FALSE)</calculatedColumnFormula>
    </tableColumn>
    <tableColumn id="15" xr3:uid="{EDA4032E-39ED-4FFA-9968-ABB6BB7E8BC0}" name="Maker">
      <calculatedColumnFormula>VLOOKUP(P8,'Other Lists'!$B$7:$D$8,2,FALSE)</calculatedColumnFormula>
    </tableColumn>
    <tableColumn id="16" xr3:uid="{FCD990CA-4689-441C-975C-3B327F925B66}" name="Profit Value">
      <calculatedColumnFormula>VLOOKUP(I8,'Other Lists'!$B$12:$O$15,14,FALSE)*L8</calculatedColumnFormula>
    </tableColumn>
  </tableColumns>
  <tableStyleInfo name="TableStyleMedium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7.xml"/><Relationship Id="rId1" Type="http://schemas.openxmlformats.org/officeDocument/2006/relationships/pivotTable" Target="../pivotTables/pivotTable4.xml"/></Relationships>
</file>

<file path=xl/worksheets/_rels/sheet12.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8.xml"/><Relationship Id="rId1" Type="http://schemas.openxmlformats.org/officeDocument/2006/relationships/pivotTable" Target="../pivotTables/pivotTable5.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783AE-F49B-46DF-B988-E7F0F8CC81AF}">
  <dimension ref="A1:E98"/>
  <sheetViews>
    <sheetView workbookViewId="0"/>
  </sheetViews>
  <sheetFormatPr defaultRowHeight="14.4" x14ac:dyDescent="0.3"/>
  <cols>
    <col min="1" max="1" width="9.33203125" customWidth="1"/>
    <col min="2" max="2" width="24.44140625" customWidth="1"/>
    <col min="3" max="3" width="58.33203125" customWidth="1"/>
    <col min="4" max="4" width="13.6640625" customWidth="1"/>
  </cols>
  <sheetData>
    <row r="1" spans="1:5" ht="21" x14ac:dyDescent="0.4">
      <c r="A1" s="1" t="s">
        <v>0</v>
      </c>
      <c r="C1" s="2" t="s">
        <v>1</v>
      </c>
      <c r="D1" s="14" t="s">
        <v>163</v>
      </c>
      <c r="E1" s="14" t="s">
        <v>220</v>
      </c>
    </row>
    <row r="3" spans="1:5" x14ac:dyDescent="0.3">
      <c r="A3" s="2" t="s">
        <v>2</v>
      </c>
    </row>
    <row r="4" spans="1:5" x14ac:dyDescent="0.3">
      <c r="B4" t="s">
        <v>3</v>
      </c>
      <c r="C4" s="3" t="s">
        <v>4</v>
      </c>
    </row>
    <row r="5" spans="1:5" x14ac:dyDescent="0.3">
      <c r="B5" t="s">
        <v>5</v>
      </c>
      <c r="C5" t="s">
        <v>6</v>
      </c>
    </row>
    <row r="6" spans="1:5" x14ac:dyDescent="0.3">
      <c r="B6" t="s">
        <v>7</v>
      </c>
      <c r="C6" s="4">
        <v>45384</v>
      </c>
    </row>
    <row r="7" spans="1:5" x14ac:dyDescent="0.3">
      <c r="B7" t="s">
        <v>8</v>
      </c>
      <c r="C7" s="4" t="s">
        <v>9</v>
      </c>
    </row>
    <row r="8" spans="1:5" x14ac:dyDescent="0.3">
      <c r="B8" t="s">
        <v>10</v>
      </c>
      <c r="C8" t="s">
        <v>11</v>
      </c>
    </row>
    <row r="9" spans="1:5" x14ac:dyDescent="0.3">
      <c r="B9" t="s">
        <v>12</v>
      </c>
      <c r="C9" s="4" t="s">
        <v>13</v>
      </c>
    </row>
    <row r="10" spans="1:5" x14ac:dyDescent="0.3">
      <c r="C10" s="4" t="s">
        <v>14</v>
      </c>
    </row>
    <row r="11" spans="1:5" x14ac:dyDescent="0.3">
      <c r="C11" s="4"/>
    </row>
    <row r="12" spans="1:5" x14ac:dyDescent="0.3">
      <c r="A12" s="2" t="s">
        <v>15</v>
      </c>
    </row>
    <row r="13" spans="1:5" x14ac:dyDescent="0.3">
      <c r="A13">
        <v>1</v>
      </c>
      <c r="B13" s="3" t="s">
        <v>16</v>
      </c>
      <c r="C13" s="3"/>
    </row>
    <row r="14" spans="1:5" x14ac:dyDescent="0.3">
      <c r="A14">
        <v>2</v>
      </c>
      <c r="B14" s="3" t="s">
        <v>17</v>
      </c>
      <c r="C14" s="3"/>
    </row>
    <row r="15" spans="1:5" x14ac:dyDescent="0.3">
      <c r="A15">
        <v>3</v>
      </c>
      <c r="B15" s="3" t="s">
        <v>18</v>
      </c>
      <c r="C15" s="3"/>
    </row>
    <row r="16" spans="1:5" x14ac:dyDescent="0.3">
      <c r="A16">
        <v>4</v>
      </c>
      <c r="B16" s="3" t="s">
        <v>19</v>
      </c>
      <c r="C16" s="3"/>
    </row>
    <row r="17" spans="1:3" x14ac:dyDescent="0.3">
      <c r="A17">
        <v>5</v>
      </c>
      <c r="B17" s="3" t="s">
        <v>20</v>
      </c>
      <c r="C17" s="3"/>
    </row>
    <row r="18" spans="1:3" x14ac:dyDescent="0.3">
      <c r="A18">
        <v>6</v>
      </c>
      <c r="B18" s="3" t="s">
        <v>21</v>
      </c>
      <c r="C18" s="3"/>
    </row>
    <row r="19" spans="1:3" x14ac:dyDescent="0.3">
      <c r="A19">
        <v>7</v>
      </c>
      <c r="B19" s="3" t="s">
        <v>22</v>
      </c>
      <c r="C19" s="3"/>
    </row>
    <row r="20" spans="1:3" x14ac:dyDescent="0.3">
      <c r="A20">
        <v>9</v>
      </c>
      <c r="B20" s="3" t="s">
        <v>23</v>
      </c>
      <c r="C20" s="3"/>
    </row>
    <row r="21" spans="1:3" x14ac:dyDescent="0.3">
      <c r="A21">
        <v>10</v>
      </c>
      <c r="B21" s="3" t="s">
        <v>24</v>
      </c>
      <c r="C21" s="3"/>
    </row>
    <row r="22" spans="1:3" x14ac:dyDescent="0.3">
      <c r="B22" s="3"/>
      <c r="C22" s="3"/>
    </row>
    <row r="23" spans="1:3" x14ac:dyDescent="0.3">
      <c r="B23" s="3"/>
      <c r="C23" s="3"/>
    </row>
    <row r="24" spans="1:3" x14ac:dyDescent="0.3">
      <c r="A24" s="2" t="s">
        <v>25</v>
      </c>
      <c r="C24" s="3"/>
    </row>
    <row r="25" spans="1:3" x14ac:dyDescent="0.3">
      <c r="A25">
        <v>1</v>
      </c>
      <c r="B25" t="s">
        <v>26</v>
      </c>
      <c r="C25" s="3"/>
    </row>
    <row r="26" spans="1:3" x14ac:dyDescent="0.3">
      <c r="A26">
        <v>2</v>
      </c>
      <c r="B26" t="s">
        <v>27</v>
      </c>
      <c r="C26" s="3"/>
    </row>
    <row r="27" spans="1:3" x14ac:dyDescent="0.3">
      <c r="A27">
        <v>3</v>
      </c>
      <c r="B27" t="s">
        <v>28</v>
      </c>
      <c r="C27" s="3"/>
    </row>
    <row r="28" spans="1:3" x14ac:dyDescent="0.3">
      <c r="C28" s="3"/>
    </row>
    <row r="29" spans="1:3" x14ac:dyDescent="0.3">
      <c r="A29" s="2" t="s">
        <v>29</v>
      </c>
      <c r="C29" s="3" t="s">
        <v>30</v>
      </c>
    </row>
    <row r="30" spans="1:3" x14ac:dyDescent="0.3">
      <c r="A30">
        <v>1</v>
      </c>
      <c r="B30" t="s">
        <v>31</v>
      </c>
      <c r="C30" s="3"/>
    </row>
    <row r="31" spans="1:3" x14ac:dyDescent="0.3">
      <c r="A31">
        <v>2</v>
      </c>
      <c r="B31" t="s">
        <v>32</v>
      </c>
      <c r="C31" s="3"/>
    </row>
    <row r="32" spans="1:3" x14ac:dyDescent="0.3">
      <c r="A32">
        <v>3</v>
      </c>
      <c r="B32" t="s">
        <v>33</v>
      </c>
      <c r="C32" s="3"/>
    </row>
    <row r="33" spans="1:4" x14ac:dyDescent="0.3">
      <c r="C33" s="3"/>
    </row>
    <row r="34" spans="1:4" x14ac:dyDescent="0.3">
      <c r="A34" s="2" t="s">
        <v>34</v>
      </c>
      <c r="C34" s="3"/>
    </row>
    <row r="35" spans="1:4" x14ac:dyDescent="0.3">
      <c r="A35">
        <v>1</v>
      </c>
      <c r="B35" t="s">
        <v>35</v>
      </c>
      <c r="C35" s="3"/>
    </row>
    <row r="36" spans="1:4" x14ac:dyDescent="0.3">
      <c r="A36">
        <v>2</v>
      </c>
      <c r="B36" t="s">
        <v>36</v>
      </c>
      <c r="C36" s="3"/>
    </row>
    <row r="37" spans="1:4" x14ac:dyDescent="0.3">
      <c r="A37">
        <v>3</v>
      </c>
      <c r="B37" t="s">
        <v>37</v>
      </c>
      <c r="C37" s="3"/>
    </row>
    <row r="38" spans="1:4" x14ac:dyDescent="0.3">
      <c r="A38">
        <v>4</v>
      </c>
      <c r="B38" t="s">
        <v>38</v>
      </c>
      <c r="C38" s="3"/>
    </row>
    <row r="39" spans="1:4" x14ac:dyDescent="0.3">
      <c r="A39">
        <v>5</v>
      </c>
      <c r="B39" t="s">
        <v>39</v>
      </c>
      <c r="C39" s="3"/>
    </row>
    <row r="40" spans="1:4" x14ac:dyDescent="0.3">
      <c r="C40" s="3"/>
    </row>
    <row r="41" spans="1:4" x14ac:dyDescent="0.3">
      <c r="A41" s="2" t="s">
        <v>40</v>
      </c>
      <c r="C41" s="3"/>
    </row>
    <row r="42" spans="1:4" x14ac:dyDescent="0.3">
      <c r="A42" s="2"/>
      <c r="B42" t="s">
        <v>41</v>
      </c>
      <c r="C42" s="3"/>
    </row>
    <row r="43" spans="1:4" x14ac:dyDescent="0.3">
      <c r="A43" s="2"/>
      <c r="B43" t="s">
        <v>42</v>
      </c>
      <c r="C43" s="3"/>
    </row>
    <row r="44" spans="1:4" x14ac:dyDescent="0.3">
      <c r="A44" s="2"/>
      <c r="B44" t="s">
        <v>43</v>
      </c>
      <c r="C44" s="3"/>
    </row>
    <row r="45" spans="1:4" x14ac:dyDescent="0.3">
      <c r="C45" s="3"/>
    </row>
    <row r="46" spans="1:4" x14ac:dyDescent="0.3">
      <c r="A46" s="2" t="s">
        <v>44</v>
      </c>
    </row>
    <row r="47" spans="1:4" x14ac:dyDescent="0.3">
      <c r="A47" s="5" t="s">
        <v>45</v>
      </c>
      <c r="B47" s="5" t="s">
        <v>46</v>
      </c>
      <c r="C47" s="5" t="s">
        <v>47</v>
      </c>
      <c r="D47" s="5" t="s">
        <v>48</v>
      </c>
    </row>
    <row r="48" spans="1:4" x14ac:dyDescent="0.3">
      <c r="A48">
        <v>1</v>
      </c>
      <c r="B48" s="3" t="s">
        <v>49</v>
      </c>
      <c r="C48" s="4">
        <v>45384</v>
      </c>
      <c r="D48" s="3"/>
    </row>
    <row r="49" spans="1:4" x14ac:dyDescent="0.3">
      <c r="B49" s="3"/>
      <c r="C49" s="4"/>
      <c r="D49" s="3"/>
    </row>
    <row r="51" spans="1:4" x14ac:dyDescent="0.3">
      <c r="A51" s="2" t="s">
        <v>50</v>
      </c>
    </row>
    <row r="52" spans="1:4" x14ac:dyDescent="0.3">
      <c r="A52">
        <v>1</v>
      </c>
      <c r="B52" t="s">
        <v>51</v>
      </c>
    </row>
    <row r="53" spans="1:4" x14ac:dyDescent="0.3">
      <c r="A53">
        <v>2</v>
      </c>
      <c r="B53" t="s">
        <v>52</v>
      </c>
    </row>
    <row r="54" spans="1:4" x14ac:dyDescent="0.3">
      <c r="A54">
        <v>3</v>
      </c>
      <c r="B54" t="s">
        <v>53</v>
      </c>
    </row>
    <row r="55" spans="1:4" x14ac:dyDescent="0.3">
      <c r="B55" s="6"/>
    </row>
    <row r="57" spans="1:4" x14ac:dyDescent="0.3">
      <c r="A57" s="2" t="s">
        <v>54</v>
      </c>
    </row>
    <row r="58" spans="1:4" x14ac:dyDescent="0.3">
      <c r="A58" s="5" t="s">
        <v>45</v>
      </c>
      <c r="B58" s="5" t="s">
        <v>55</v>
      </c>
      <c r="C58" s="5" t="s">
        <v>56</v>
      </c>
    </row>
    <row r="59" spans="1:4" x14ac:dyDescent="0.3">
      <c r="A59">
        <v>1</v>
      </c>
      <c r="B59" s="6" t="s">
        <v>57</v>
      </c>
      <c r="C59" t="s">
        <v>58</v>
      </c>
    </row>
    <row r="60" spans="1:4" x14ac:dyDescent="0.3">
      <c r="B60" s="6"/>
      <c r="C60" t="s">
        <v>59</v>
      </c>
    </row>
    <row r="61" spans="1:4" x14ac:dyDescent="0.3">
      <c r="A61">
        <v>2</v>
      </c>
      <c r="B61" t="s">
        <v>60</v>
      </c>
      <c r="C61" t="s">
        <v>61</v>
      </c>
    </row>
    <row r="62" spans="1:4" x14ac:dyDescent="0.3">
      <c r="B62" s="6"/>
    </row>
    <row r="63" spans="1:4" x14ac:dyDescent="0.3">
      <c r="A63">
        <v>3</v>
      </c>
      <c r="B63" t="s">
        <v>62</v>
      </c>
      <c r="C63" t="s">
        <v>63</v>
      </c>
    </row>
    <row r="64" spans="1:4" x14ac:dyDescent="0.3">
      <c r="C64" t="s">
        <v>64</v>
      </c>
    </row>
    <row r="65" spans="1:3" x14ac:dyDescent="0.3">
      <c r="C65" t="s">
        <v>65</v>
      </c>
    </row>
    <row r="66" spans="1:3" x14ac:dyDescent="0.3">
      <c r="A66">
        <v>4</v>
      </c>
      <c r="B66" t="s">
        <v>66</v>
      </c>
      <c r="C66" t="s">
        <v>67</v>
      </c>
    </row>
    <row r="67" spans="1:3" x14ac:dyDescent="0.3">
      <c r="C67" t="s">
        <v>68</v>
      </c>
    </row>
    <row r="68" spans="1:3" x14ac:dyDescent="0.3">
      <c r="C68" t="s">
        <v>69</v>
      </c>
    </row>
    <row r="69" spans="1:3" x14ac:dyDescent="0.3">
      <c r="A69">
        <v>5</v>
      </c>
      <c r="B69" t="s">
        <v>70</v>
      </c>
      <c r="C69" t="s">
        <v>67</v>
      </c>
    </row>
    <row r="70" spans="1:3" x14ac:dyDescent="0.3">
      <c r="C70" t="s">
        <v>71</v>
      </c>
    </row>
    <row r="71" spans="1:3" x14ac:dyDescent="0.3">
      <c r="C71" t="s">
        <v>69</v>
      </c>
    </row>
    <row r="73" spans="1:3" x14ac:dyDescent="0.3">
      <c r="C73" s="7"/>
    </row>
    <row r="74" spans="1:3" x14ac:dyDescent="0.3">
      <c r="C74" s="7"/>
    </row>
    <row r="75" spans="1:3" x14ac:dyDescent="0.3">
      <c r="C75" s="7"/>
    </row>
    <row r="76" spans="1:3" x14ac:dyDescent="0.3">
      <c r="C76" s="7"/>
    </row>
    <row r="83" spans="2:2" x14ac:dyDescent="0.3">
      <c r="B83" s="8"/>
    </row>
    <row r="98" spans="2:2" x14ac:dyDescent="0.3">
      <c r="B98" s="8"/>
    </row>
  </sheetData>
  <hyperlinks>
    <hyperlink ref="B59" location="ReadMeFirst!A1" display="ReadMeFirst" xr:uid="{29F11C03-D4C3-4936-805E-6729AFCF6DA1}"/>
  </hyperlink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17493-7E71-4E21-B2F3-4C8057B8A96F}">
  <sheetPr>
    <tabColor rgb="FF7030A0"/>
  </sheetPr>
  <dimension ref="B3:D28"/>
  <sheetViews>
    <sheetView topLeftCell="B21" workbookViewId="0">
      <selection activeCell="C32" sqref="C32"/>
    </sheetView>
  </sheetViews>
  <sheetFormatPr defaultRowHeight="14.4" x14ac:dyDescent="0.3"/>
  <cols>
    <col min="1" max="1" width="14.88671875" bestFit="1" customWidth="1"/>
    <col min="2" max="2" width="12.5546875" bestFit="1" customWidth="1"/>
    <col min="3" max="3" width="18.33203125" bestFit="1" customWidth="1"/>
    <col min="4" max="4" width="16.88671875" bestFit="1" customWidth="1"/>
    <col min="5" max="5" width="11.33203125" bestFit="1" customWidth="1"/>
  </cols>
  <sheetData>
    <row r="3" spans="2:4" ht="20.399999999999999" x14ac:dyDescent="0.35">
      <c r="C3" s="29" t="s">
        <v>829</v>
      </c>
    </row>
    <row r="7" spans="2:4" x14ac:dyDescent="0.3">
      <c r="B7" s="19" t="s">
        <v>813</v>
      </c>
      <c r="C7" t="s">
        <v>822</v>
      </c>
      <c r="D7" t="s">
        <v>823</v>
      </c>
    </row>
    <row r="8" spans="2:4" x14ac:dyDescent="0.3">
      <c r="B8" s="22">
        <v>1</v>
      </c>
      <c r="C8" s="17">
        <v>11</v>
      </c>
      <c r="D8" s="17">
        <v>11</v>
      </c>
    </row>
    <row r="9" spans="2:4" x14ac:dyDescent="0.3">
      <c r="B9" s="21" t="s">
        <v>100</v>
      </c>
      <c r="C9" s="17">
        <v>3</v>
      </c>
      <c r="D9" s="17">
        <v>3</v>
      </c>
    </row>
    <row r="10" spans="2:4" x14ac:dyDescent="0.3">
      <c r="B10" s="23" t="s">
        <v>77</v>
      </c>
      <c r="C10" s="17">
        <v>3</v>
      </c>
      <c r="D10" s="17">
        <v>3</v>
      </c>
    </row>
    <row r="11" spans="2:4" x14ac:dyDescent="0.3">
      <c r="B11" s="25">
        <v>1</v>
      </c>
      <c r="C11" s="17">
        <v>3</v>
      </c>
      <c r="D11" s="17">
        <v>3</v>
      </c>
    </row>
    <row r="12" spans="2:4" x14ac:dyDescent="0.3">
      <c r="B12" s="21" t="s">
        <v>102</v>
      </c>
      <c r="C12" s="17">
        <v>4</v>
      </c>
      <c r="D12" s="17">
        <v>4</v>
      </c>
    </row>
    <row r="13" spans="2:4" x14ac:dyDescent="0.3">
      <c r="B13" s="23" t="s">
        <v>77</v>
      </c>
      <c r="C13" s="17">
        <v>4</v>
      </c>
      <c r="D13" s="17">
        <v>4</v>
      </c>
    </row>
    <row r="14" spans="2:4" x14ac:dyDescent="0.3">
      <c r="B14" s="25">
        <v>1</v>
      </c>
      <c r="C14" s="17">
        <v>4</v>
      </c>
      <c r="D14" s="17">
        <v>4</v>
      </c>
    </row>
    <row r="15" spans="2:4" x14ac:dyDescent="0.3">
      <c r="B15" s="21" t="s">
        <v>104</v>
      </c>
      <c r="C15" s="17">
        <v>4</v>
      </c>
      <c r="D15" s="17">
        <v>4</v>
      </c>
    </row>
    <row r="16" spans="2:4" x14ac:dyDescent="0.3">
      <c r="B16" s="23" t="s">
        <v>77</v>
      </c>
      <c r="C16" s="17">
        <v>4</v>
      </c>
      <c r="D16" s="17">
        <v>4</v>
      </c>
    </row>
    <row r="17" spans="2:4" x14ac:dyDescent="0.3">
      <c r="B17" s="25">
        <v>1</v>
      </c>
      <c r="C17" s="17">
        <v>4</v>
      </c>
      <c r="D17" s="17">
        <v>4</v>
      </c>
    </row>
    <row r="18" spans="2:4" x14ac:dyDescent="0.3">
      <c r="B18" s="22">
        <v>2</v>
      </c>
      <c r="C18" s="17">
        <v>11</v>
      </c>
      <c r="D18" s="17">
        <v>11</v>
      </c>
    </row>
    <row r="19" spans="2:4" x14ac:dyDescent="0.3">
      <c r="B19" s="21" t="s">
        <v>100</v>
      </c>
      <c r="C19" s="17">
        <v>4</v>
      </c>
      <c r="D19" s="17">
        <v>4</v>
      </c>
    </row>
    <row r="20" spans="2:4" x14ac:dyDescent="0.3">
      <c r="B20" s="23" t="s">
        <v>77</v>
      </c>
      <c r="C20" s="17">
        <v>4</v>
      </c>
      <c r="D20" s="17">
        <v>4</v>
      </c>
    </row>
    <row r="21" spans="2:4" x14ac:dyDescent="0.3">
      <c r="B21" s="25">
        <v>1</v>
      </c>
      <c r="C21" s="17">
        <v>4</v>
      </c>
      <c r="D21" s="17">
        <v>4</v>
      </c>
    </row>
    <row r="22" spans="2:4" x14ac:dyDescent="0.3">
      <c r="B22" s="21" t="s">
        <v>102</v>
      </c>
      <c r="C22" s="17">
        <v>3</v>
      </c>
      <c r="D22" s="17">
        <v>3</v>
      </c>
    </row>
    <row r="23" spans="2:4" x14ac:dyDescent="0.3">
      <c r="B23" s="23" t="s">
        <v>77</v>
      </c>
      <c r="C23" s="17">
        <v>3</v>
      </c>
      <c r="D23" s="17">
        <v>3</v>
      </c>
    </row>
    <row r="24" spans="2:4" x14ac:dyDescent="0.3">
      <c r="B24" s="25">
        <v>1</v>
      </c>
      <c r="C24" s="17">
        <v>3</v>
      </c>
      <c r="D24" s="17">
        <v>3</v>
      </c>
    </row>
    <row r="25" spans="2:4" x14ac:dyDescent="0.3">
      <c r="B25" s="21" t="s">
        <v>104</v>
      </c>
      <c r="C25" s="17">
        <v>4</v>
      </c>
      <c r="D25" s="17">
        <v>4</v>
      </c>
    </row>
    <row r="26" spans="2:4" x14ac:dyDescent="0.3">
      <c r="B26" s="23" t="s">
        <v>77</v>
      </c>
      <c r="C26" s="17">
        <v>4</v>
      </c>
      <c r="D26" s="17">
        <v>4</v>
      </c>
    </row>
    <row r="27" spans="2:4" x14ac:dyDescent="0.3">
      <c r="B27" s="25">
        <v>1</v>
      </c>
      <c r="C27" s="17">
        <v>4</v>
      </c>
      <c r="D27" s="17">
        <v>4</v>
      </c>
    </row>
    <row r="28" spans="2:4" x14ac:dyDescent="0.3">
      <c r="B28" s="22" t="s">
        <v>814</v>
      </c>
      <c r="C28" s="17">
        <v>22</v>
      </c>
      <c r="D28" s="17">
        <v>22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6C9B2-FD3B-4A1B-82E6-C619FA1B59AE}">
  <sheetPr>
    <tabColor theme="4" tint="0.39997558519241921"/>
  </sheetPr>
  <dimension ref="B2:C30"/>
  <sheetViews>
    <sheetView workbookViewId="0">
      <selection activeCell="B44" sqref="B44"/>
    </sheetView>
  </sheetViews>
  <sheetFormatPr defaultRowHeight="14.4" x14ac:dyDescent="0.3"/>
  <cols>
    <col min="1" max="1" width="14.5546875" bestFit="1" customWidth="1"/>
    <col min="2" max="2" width="14.88671875" bestFit="1" customWidth="1"/>
    <col min="3" max="3" width="17.5546875" bestFit="1" customWidth="1"/>
    <col min="4" max="4" width="15.5546875" bestFit="1" customWidth="1"/>
    <col min="5" max="5" width="14.21875" customWidth="1"/>
  </cols>
  <sheetData>
    <row r="2" spans="2:3" ht="18" customHeight="1" x14ac:dyDescent="0.4">
      <c r="C2" s="28"/>
    </row>
    <row r="3" spans="2:3" ht="20.399999999999999" x14ac:dyDescent="0.35">
      <c r="C3" s="29" t="s">
        <v>827</v>
      </c>
    </row>
    <row r="7" spans="2:3" x14ac:dyDescent="0.3">
      <c r="B7" s="19" t="s">
        <v>813</v>
      </c>
      <c r="C7" t="s">
        <v>824</v>
      </c>
    </row>
    <row r="8" spans="2:3" x14ac:dyDescent="0.3">
      <c r="B8" s="22">
        <v>2</v>
      </c>
      <c r="C8" s="17">
        <v>12470.4</v>
      </c>
    </row>
    <row r="9" spans="2:3" x14ac:dyDescent="0.3">
      <c r="B9" s="21">
        <v>1</v>
      </c>
      <c r="C9" s="17">
        <v>12470.4</v>
      </c>
    </row>
    <row r="10" spans="2:3" x14ac:dyDescent="0.3">
      <c r="B10" s="23" t="s">
        <v>105</v>
      </c>
      <c r="C10" s="17">
        <v>614.39999999999986</v>
      </c>
    </row>
    <row r="11" spans="2:3" x14ac:dyDescent="0.3">
      <c r="B11" s="25" t="s">
        <v>79</v>
      </c>
      <c r="C11" s="17">
        <v>614.39999999999986</v>
      </c>
    </row>
    <row r="12" spans="2:3" x14ac:dyDescent="0.3">
      <c r="B12" s="23" t="s">
        <v>106</v>
      </c>
      <c r="C12" s="17">
        <v>604.79999999999984</v>
      </c>
    </row>
    <row r="13" spans="2:3" x14ac:dyDescent="0.3">
      <c r="B13" s="25" t="s">
        <v>79</v>
      </c>
      <c r="C13" s="17">
        <v>604.79999999999984</v>
      </c>
    </row>
    <row r="14" spans="2:3" x14ac:dyDescent="0.3">
      <c r="B14" s="23" t="s">
        <v>108</v>
      </c>
      <c r="C14" s="17">
        <v>614.39999999999986</v>
      </c>
    </row>
    <row r="15" spans="2:3" x14ac:dyDescent="0.3">
      <c r="B15" s="25" t="s">
        <v>79</v>
      </c>
      <c r="C15" s="17">
        <v>614.39999999999986</v>
      </c>
    </row>
    <row r="16" spans="2:3" x14ac:dyDescent="0.3">
      <c r="B16" s="23" t="s">
        <v>111</v>
      </c>
      <c r="C16" s="17">
        <v>633.59999999999991</v>
      </c>
    </row>
    <row r="17" spans="2:3" x14ac:dyDescent="0.3">
      <c r="B17" s="25" t="s">
        <v>79</v>
      </c>
      <c r="C17" s="17">
        <v>633.59999999999991</v>
      </c>
    </row>
    <row r="18" spans="2:3" x14ac:dyDescent="0.3">
      <c r="B18" s="23" t="s">
        <v>113</v>
      </c>
      <c r="C18" s="17">
        <v>300.79999999999995</v>
      </c>
    </row>
    <row r="19" spans="2:3" x14ac:dyDescent="0.3">
      <c r="B19" s="25" t="s">
        <v>79</v>
      </c>
      <c r="C19" s="17">
        <v>300.79999999999995</v>
      </c>
    </row>
    <row r="20" spans="2:3" x14ac:dyDescent="0.3">
      <c r="B20" s="23" t="s">
        <v>115</v>
      </c>
      <c r="C20" s="17">
        <v>591.99999999999989</v>
      </c>
    </row>
    <row r="21" spans="2:3" x14ac:dyDescent="0.3">
      <c r="B21" s="25" t="s">
        <v>79</v>
      </c>
      <c r="C21" s="17">
        <v>591.99999999999989</v>
      </c>
    </row>
    <row r="22" spans="2:3" x14ac:dyDescent="0.3">
      <c r="B22" s="23" t="s">
        <v>117</v>
      </c>
      <c r="C22" s="17">
        <v>2211.8999999999996</v>
      </c>
    </row>
    <row r="23" spans="2:3" x14ac:dyDescent="0.3">
      <c r="B23" s="25" t="s">
        <v>79</v>
      </c>
      <c r="C23" s="17">
        <v>2211.8999999999996</v>
      </c>
    </row>
    <row r="24" spans="2:3" x14ac:dyDescent="0.3">
      <c r="B24" s="23" t="s">
        <v>118</v>
      </c>
      <c r="C24" s="17">
        <v>2277.6</v>
      </c>
    </row>
    <row r="25" spans="2:3" x14ac:dyDescent="0.3">
      <c r="B25" s="25" t="s">
        <v>79</v>
      </c>
      <c r="C25" s="17">
        <v>2277.6</v>
      </c>
    </row>
    <row r="26" spans="2:3" x14ac:dyDescent="0.3">
      <c r="B26" s="23" t="s">
        <v>119</v>
      </c>
      <c r="C26" s="17">
        <v>2299.5</v>
      </c>
    </row>
    <row r="27" spans="2:3" x14ac:dyDescent="0.3">
      <c r="B27" s="25" t="s">
        <v>79</v>
      </c>
      <c r="C27" s="17">
        <v>2299.5</v>
      </c>
    </row>
    <row r="28" spans="2:3" x14ac:dyDescent="0.3">
      <c r="B28" s="23" t="s">
        <v>121</v>
      </c>
      <c r="C28" s="17">
        <v>2321.4</v>
      </c>
    </row>
    <row r="29" spans="2:3" x14ac:dyDescent="0.3">
      <c r="B29" s="25" t="s">
        <v>79</v>
      </c>
      <c r="C29" s="17">
        <v>2321.4</v>
      </c>
    </row>
    <row r="30" spans="2:3" x14ac:dyDescent="0.3">
      <c r="B30" s="22" t="s">
        <v>814</v>
      </c>
      <c r="C30" s="17">
        <v>12470.4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9DED1-807E-4AE1-B9D2-653163ADCA26}">
  <sheetPr>
    <tabColor rgb="FFFFC000"/>
  </sheetPr>
  <dimension ref="B3:E29"/>
  <sheetViews>
    <sheetView topLeftCell="A17" workbookViewId="0">
      <selection activeCell="P41" sqref="P41"/>
    </sheetView>
  </sheetViews>
  <sheetFormatPr defaultRowHeight="14.4" x14ac:dyDescent="0.3"/>
  <cols>
    <col min="1" max="1" width="12.88671875" bestFit="1" customWidth="1"/>
    <col min="2" max="2" width="17.6640625" bestFit="1" customWidth="1"/>
    <col min="3" max="3" width="15.5546875" bestFit="1" customWidth="1"/>
    <col min="4" max="4" width="3" bestFit="1" customWidth="1"/>
    <col min="5" max="5" width="10.77734375" bestFit="1" customWidth="1"/>
    <col min="6" max="6" width="8" customWidth="1"/>
    <col min="7" max="7" width="7.109375" customWidth="1"/>
    <col min="8" max="8" width="7.88671875" customWidth="1"/>
    <col min="9" max="9" width="5.77734375" customWidth="1"/>
    <col min="10" max="10" width="6.5546875" customWidth="1"/>
    <col min="11" max="11" width="10.77734375" bestFit="1" customWidth="1"/>
  </cols>
  <sheetData>
    <row r="3" spans="2:5" ht="24.6" x14ac:dyDescent="0.4">
      <c r="C3" s="27" t="s">
        <v>821</v>
      </c>
    </row>
    <row r="7" spans="2:5" x14ac:dyDescent="0.3">
      <c r="B7" s="19" t="s">
        <v>828</v>
      </c>
      <c r="C7" s="19" t="s">
        <v>815</v>
      </c>
    </row>
    <row r="8" spans="2:5" x14ac:dyDescent="0.3">
      <c r="B8" s="19" t="s">
        <v>813</v>
      </c>
      <c r="C8" s="18">
        <v>1</v>
      </c>
      <c r="D8" s="18">
        <v>2</v>
      </c>
      <c r="E8" s="18" t="s">
        <v>814</v>
      </c>
    </row>
    <row r="9" spans="2:5" x14ac:dyDescent="0.3">
      <c r="B9" s="20" t="s">
        <v>105</v>
      </c>
      <c r="C9" s="17">
        <v>1</v>
      </c>
      <c r="D9" s="17">
        <v>2</v>
      </c>
      <c r="E9" s="17">
        <v>3</v>
      </c>
    </row>
    <row r="10" spans="2:5" x14ac:dyDescent="0.3">
      <c r="B10" s="21" t="s">
        <v>79</v>
      </c>
      <c r="C10" s="17">
        <v>1</v>
      </c>
      <c r="D10" s="17">
        <v>2</v>
      </c>
      <c r="E10" s="17">
        <v>3</v>
      </c>
    </row>
    <row r="11" spans="2:5" x14ac:dyDescent="0.3">
      <c r="B11" s="20" t="s">
        <v>106</v>
      </c>
      <c r="C11" s="17">
        <v>1</v>
      </c>
      <c r="D11" s="17">
        <v>2</v>
      </c>
      <c r="E11" s="17">
        <v>3</v>
      </c>
    </row>
    <row r="12" spans="2:5" x14ac:dyDescent="0.3">
      <c r="B12" s="21" t="s">
        <v>79</v>
      </c>
      <c r="C12" s="17">
        <v>1</v>
      </c>
      <c r="D12" s="17">
        <v>2</v>
      </c>
      <c r="E12" s="17">
        <v>3</v>
      </c>
    </row>
    <row r="13" spans="2:5" x14ac:dyDescent="0.3">
      <c r="B13" s="20" t="s">
        <v>108</v>
      </c>
      <c r="C13" s="17">
        <v>1</v>
      </c>
      <c r="D13" s="17">
        <v>2</v>
      </c>
      <c r="E13" s="17">
        <v>3</v>
      </c>
    </row>
    <row r="14" spans="2:5" x14ac:dyDescent="0.3">
      <c r="B14" s="21" t="s">
        <v>79</v>
      </c>
      <c r="C14" s="17">
        <v>1</v>
      </c>
      <c r="D14" s="17">
        <v>2</v>
      </c>
      <c r="E14" s="17">
        <v>3</v>
      </c>
    </row>
    <row r="15" spans="2:5" x14ac:dyDescent="0.3">
      <c r="B15" s="20" t="s">
        <v>111</v>
      </c>
      <c r="C15" s="17">
        <v>1</v>
      </c>
      <c r="D15" s="17">
        <v>2</v>
      </c>
      <c r="E15" s="17">
        <v>3</v>
      </c>
    </row>
    <row r="16" spans="2:5" x14ac:dyDescent="0.3">
      <c r="B16" s="21" t="s">
        <v>79</v>
      </c>
      <c r="C16" s="17">
        <v>1</v>
      </c>
      <c r="D16" s="17">
        <v>2</v>
      </c>
      <c r="E16" s="17">
        <v>3</v>
      </c>
    </row>
    <row r="17" spans="2:5" x14ac:dyDescent="0.3">
      <c r="B17" s="20" t="s">
        <v>113</v>
      </c>
      <c r="C17" s="17"/>
      <c r="D17" s="17">
        <v>1</v>
      </c>
      <c r="E17" s="17">
        <v>1</v>
      </c>
    </row>
    <row r="18" spans="2:5" x14ac:dyDescent="0.3">
      <c r="B18" s="21" t="s">
        <v>79</v>
      </c>
      <c r="C18" s="17"/>
      <c r="D18" s="17">
        <v>1</v>
      </c>
      <c r="E18" s="17">
        <v>1</v>
      </c>
    </row>
    <row r="19" spans="2:5" x14ac:dyDescent="0.3">
      <c r="B19" s="20" t="s">
        <v>115</v>
      </c>
      <c r="C19" s="17">
        <v>1</v>
      </c>
      <c r="D19" s="17">
        <v>2</v>
      </c>
      <c r="E19" s="17">
        <v>3</v>
      </c>
    </row>
    <row r="20" spans="2:5" x14ac:dyDescent="0.3">
      <c r="B20" s="21" t="s">
        <v>79</v>
      </c>
      <c r="C20" s="17">
        <v>1</v>
      </c>
      <c r="D20" s="17">
        <v>2</v>
      </c>
      <c r="E20" s="17">
        <v>3</v>
      </c>
    </row>
    <row r="21" spans="2:5" x14ac:dyDescent="0.3">
      <c r="B21" s="20" t="s">
        <v>117</v>
      </c>
      <c r="C21" s="17">
        <v>3</v>
      </c>
      <c r="D21" s="17">
        <v>2</v>
      </c>
      <c r="E21" s="17">
        <v>5</v>
      </c>
    </row>
    <row r="22" spans="2:5" x14ac:dyDescent="0.3">
      <c r="B22" s="21" t="s">
        <v>79</v>
      </c>
      <c r="C22" s="17">
        <v>3</v>
      </c>
      <c r="D22" s="17">
        <v>2</v>
      </c>
      <c r="E22" s="17">
        <v>5</v>
      </c>
    </row>
    <row r="23" spans="2:5" x14ac:dyDescent="0.3">
      <c r="B23" s="20" t="s">
        <v>118</v>
      </c>
      <c r="C23" s="17">
        <v>3</v>
      </c>
      <c r="D23" s="17">
        <v>2</v>
      </c>
      <c r="E23" s="17">
        <v>5</v>
      </c>
    </row>
    <row r="24" spans="2:5" x14ac:dyDescent="0.3">
      <c r="B24" s="21" t="s">
        <v>79</v>
      </c>
      <c r="C24" s="17">
        <v>3</v>
      </c>
      <c r="D24" s="17">
        <v>2</v>
      </c>
      <c r="E24" s="17">
        <v>5</v>
      </c>
    </row>
    <row r="25" spans="2:5" x14ac:dyDescent="0.3">
      <c r="B25" s="20" t="s">
        <v>119</v>
      </c>
      <c r="C25" s="17">
        <v>3</v>
      </c>
      <c r="D25" s="17">
        <v>2</v>
      </c>
      <c r="E25" s="17">
        <v>5</v>
      </c>
    </row>
    <row r="26" spans="2:5" x14ac:dyDescent="0.3">
      <c r="B26" s="21" t="s">
        <v>79</v>
      </c>
      <c r="C26" s="17">
        <v>3</v>
      </c>
      <c r="D26" s="17">
        <v>2</v>
      </c>
      <c r="E26" s="17">
        <v>5</v>
      </c>
    </row>
    <row r="27" spans="2:5" x14ac:dyDescent="0.3">
      <c r="B27" s="20" t="s">
        <v>121</v>
      </c>
      <c r="C27" s="17">
        <v>3</v>
      </c>
      <c r="D27" s="17">
        <v>2</v>
      </c>
      <c r="E27" s="17">
        <v>5</v>
      </c>
    </row>
    <row r="28" spans="2:5" x14ac:dyDescent="0.3">
      <c r="B28" s="21" t="s">
        <v>79</v>
      </c>
      <c r="C28" s="17">
        <v>3</v>
      </c>
      <c r="D28" s="17">
        <v>2</v>
      </c>
      <c r="E28" s="17">
        <v>5</v>
      </c>
    </row>
    <row r="29" spans="2:5" x14ac:dyDescent="0.3">
      <c r="B29" s="20" t="s">
        <v>814</v>
      </c>
      <c r="C29" s="17">
        <v>17</v>
      </c>
      <c r="D29" s="17">
        <v>19</v>
      </c>
      <c r="E29" s="17">
        <v>36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7E4F41-9D13-4E60-BC3E-F808586A3435}">
  <dimension ref="A1:U78"/>
  <sheetViews>
    <sheetView workbookViewId="0">
      <selection activeCell="O15" sqref="O15"/>
    </sheetView>
  </sheetViews>
  <sheetFormatPr defaultRowHeight="14.4" x14ac:dyDescent="0.3"/>
  <cols>
    <col min="2" max="2" width="11" customWidth="1"/>
    <col min="3" max="3" width="16.5546875" customWidth="1"/>
    <col min="4" max="4" width="16.33203125" customWidth="1"/>
    <col min="5" max="5" width="13.109375" customWidth="1"/>
    <col min="7" max="7" width="13.5546875" customWidth="1"/>
    <col min="10" max="10" width="16.109375" customWidth="1"/>
    <col min="11" max="11" width="15.33203125" customWidth="1"/>
    <col min="18" max="18" width="11" customWidth="1"/>
    <col min="19" max="19" width="10.6640625" customWidth="1"/>
    <col min="21" max="21" width="12.33203125" customWidth="1"/>
  </cols>
  <sheetData>
    <row r="1" spans="1:21" ht="21" x14ac:dyDescent="0.4">
      <c r="A1" t="s">
        <v>72</v>
      </c>
      <c r="G1" s="14" t="str">
        <f>ReadMeFirst!D1&amp;" "&amp;ReadMeFirst!E1</f>
        <v>Data Set P</v>
      </c>
    </row>
    <row r="5" spans="1:21" x14ac:dyDescent="0.3">
      <c r="B5" s="5" t="s">
        <v>73</v>
      </c>
    </row>
    <row r="6" spans="1:21" x14ac:dyDescent="0.3">
      <c r="B6" t="s">
        <v>74</v>
      </c>
      <c r="C6" t="s">
        <v>75</v>
      </c>
      <c r="D6" t="s">
        <v>76</v>
      </c>
    </row>
    <row r="7" spans="1:21" x14ac:dyDescent="0.3">
      <c r="B7">
        <v>55</v>
      </c>
      <c r="C7" t="s">
        <v>77</v>
      </c>
      <c r="D7" t="s">
        <v>78</v>
      </c>
    </row>
    <row r="8" spans="1:21" x14ac:dyDescent="0.3">
      <c r="B8">
        <v>92</v>
      </c>
      <c r="C8" t="s">
        <v>79</v>
      </c>
      <c r="D8" t="s">
        <v>80</v>
      </c>
    </row>
    <row r="9" spans="1:21" x14ac:dyDescent="0.3">
      <c r="Q9" s="5" t="s">
        <v>81</v>
      </c>
    </row>
    <row r="10" spans="1:21" x14ac:dyDescent="0.3">
      <c r="Q10" s="9" t="s">
        <v>82</v>
      </c>
    </row>
    <row r="11" spans="1:21" x14ac:dyDescent="0.3">
      <c r="B11" s="5" t="s">
        <v>83</v>
      </c>
      <c r="K11" s="9" t="s">
        <v>84</v>
      </c>
    </row>
    <row r="12" spans="1:21" s="7" customFormat="1" ht="34.5" customHeight="1" x14ac:dyDescent="0.3">
      <c r="B12" s="7" t="s">
        <v>85</v>
      </c>
      <c r="C12" s="7" t="s">
        <v>86</v>
      </c>
      <c r="D12" s="7" t="s">
        <v>74</v>
      </c>
      <c r="E12" s="7" t="s">
        <v>87</v>
      </c>
      <c r="F12" s="7" t="s">
        <v>88</v>
      </c>
      <c r="G12" s="7" t="s">
        <v>89</v>
      </c>
      <c r="H12" s="7" t="s">
        <v>90</v>
      </c>
      <c r="I12" s="7" t="s">
        <v>91</v>
      </c>
      <c r="J12" s="7" t="s">
        <v>92</v>
      </c>
      <c r="K12" s="7" t="s">
        <v>93</v>
      </c>
      <c r="L12" s="7" t="s">
        <v>94</v>
      </c>
      <c r="M12" s="7" t="s">
        <v>95</v>
      </c>
      <c r="N12" s="7" t="s">
        <v>96</v>
      </c>
      <c r="O12" s="7" t="s">
        <v>817</v>
      </c>
      <c r="Q12" t="s">
        <v>97</v>
      </c>
      <c r="R12" s="7" t="s">
        <v>85</v>
      </c>
      <c r="S12" s="7" t="s">
        <v>98</v>
      </c>
      <c r="T12" s="7" t="s">
        <v>74</v>
      </c>
      <c r="U12" s="7" t="s">
        <v>87</v>
      </c>
    </row>
    <row r="13" spans="1:21" x14ac:dyDescent="0.3">
      <c r="B13">
        <v>105</v>
      </c>
      <c r="C13" t="s">
        <v>99</v>
      </c>
      <c r="D13">
        <v>55</v>
      </c>
      <c r="E13">
        <v>3</v>
      </c>
      <c r="F13">
        <v>129</v>
      </c>
      <c r="G13">
        <v>36</v>
      </c>
      <c r="H13">
        <v>184</v>
      </c>
      <c r="I13">
        <v>14</v>
      </c>
      <c r="J13">
        <v>1.1000000000000001</v>
      </c>
      <c r="K13" s="9">
        <f>INT(7/(I13*J13/60))</f>
        <v>27</v>
      </c>
      <c r="L13">
        <f>ROUNDUP(K13/2,0)</f>
        <v>14</v>
      </c>
      <c r="M13">
        <v>0.35</v>
      </c>
      <c r="N13">
        <v>12</v>
      </c>
      <c r="O13">
        <f>H13-(F13+G13)</f>
        <v>19</v>
      </c>
      <c r="Q13" s="9" t="str">
        <f>R13&amp;"-"&amp;S13</f>
        <v>105-1</v>
      </c>
      <c r="R13">
        <v>105</v>
      </c>
      <c r="S13">
        <v>1</v>
      </c>
      <c r="T13">
        <v>55</v>
      </c>
      <c r="U13" t="s">
        <v>100</v>
      </c>
    </row>
    <row r="14" spans="1:21" x14ac:dyDescent="0.3">
      <c r="B14">
        <v>119</v>
      </c>
      <c r="C14" t="s">
        <v>101</v>
      </c>
      <c r="D14">
        <v>92</v>
      </c>
      <c r="E14">
        <v>6</v>
      </c>
      <c r="F14">
        <v>17.8</v>
      </c>
      <c r="G14">
        <v>11</v>
      </c>
      <c r="H14">
        <v>32</v>
      </c>
      <c r="I14">
        <v>6</v>
      </c>
      <c r="J14">
        <v>0.4</v>
      </c>
      <c r="K14">
        <f>7/(I14*J14/60)</f>
        <v>174.99999999999997</v>
      </c>
      <c r="L14">
        <f t="shared" ref="L14:L15" si="0">ROUNDUP(K14/2,0)</f>
        <v>88</v>
      </c>
      <c r="M14">
        <v>0.2</v>
      </c>
      <c r="N14">
        <v>50</v>
      </c>
      <c r="O14">
        <f t="shared" ref="O14:O15" si="1">H14-(F14+G14)</f>
        <v>3.1999999999999993</v>
      </c>
      <c r="Q14" t="str">
        <f t="shared" ref="Q14:Q25" si="2">R14&amp;"-"&amp;S14</f>
        <v>105-2</v>
      </c>
      <c r="R14">
        <v>105</v>
      </c>
      <c r="S14">
        <v>2</v>
      </c>
      <c r="T14">
        <v>55</v>
      </c>
      <c r="U14" t="s">
        <v>102</v>
      </c>
    </row>
    <row r="15" spans="1:21" x14ac:dyDescent="0.3">
      <c r="B15">
        <v>201</v>
      </c>
      <c r="C15" t="s">
        <v>103</v>
      </c>
      <c r="D15">
        <v>92</v>
      </c>
      <c r="E15">
        <v>4</v>
      </c>
      <c r="F15">
        <v>32.6</v>
      </c>
      <c r="G15">
        <v>16.5</v>
      </c>
      <c r="H15">
        <v>71</v>
      </c>
      <c r="I15">
        <v>10</v>
      </c>
      <c r="J15">
        <v>0.6</v>
      </c>
      <c r="K15">
        <f>7/(I15*J15/60)</f>
        <v>70</v>
      </c>
      <c r="L15">
        <f t="shared" si="0"/>
        <v>35</v>
      </c>
      <c r="M15">
        <v>0.2</v>
      </c>
      <c r="N15">
        <v>40</v>
      </c>
      <c r="O15">
        <f t="shared" si="1"/>
        <v>21.9</v>
      </c>
      <c r="Q15" t="str">
        <f t="shared" si="2"/>
        <v>105-3</v>
      </c>
      <c r="R15">
        <v>105</v>
      </c>
      <c r="S15">
        <v>3</v>
      </c>
      <c r="T15">
        <v>55</v>
      </c>
      <c r="U15" t="s">
        <v>104</v>
      </c>
    </row>
    <row r="16" spans="1:21" x14ac:dyDescent="0.3">
      <c r="Q16" t="str">
        <f t="shared" si="2"/>
        <v>119-1</v>
      </c>
      <c r="R16">
        <v>119</v>
      </c>
      <c r="S16">
        <v>1</v>
      </c>
      <c r="T16">
        <v>92</v>
      </c>
      <c r="U16" t="s">
        <v>105</v>
      </c>
    </row>
    <row r="17" spans="2:21" x14ac:dyDescent="0.3">
      <c r="Q17" t="str">
        <f t="shared" si="2"/>
        <v>119-2</v>
      </c>
      <c r="R17">
        <v>119</v>
      </c>
      <c r="S17">
        <v>2</v>
      </c>
      <c r="T17">
        <v>92</v>
      </c>
      <c r="U17" t="s">
        <v>106</v>
      </c>
    </row>
    <row r="18" spans="2:21" x14ac:dyDescent="0.3">
      <c r="B18" s="5" t="s">
        <v>107</v>
      </c>
      <c r="Q18" t="str">
        <f t="shared" si="2"/>
        <v>119-3</v>
      </c>
      <c r="R18">
        <v>119</v>
      </c>
      <c r="S18">
        <v>3</v>
      </c>
      <c r="T18">
        <v>92</v>
      </c>
      <c r="U18" t="s">
        <v>108</v>
      </c>
    </row>
    <row r="19" spans="2:21" x14ac:dyDescent="0.3">
      <c r="B19" t="s">
        <v>109</v>
      </c>
      <c r="C19" t="s">
        <v>110</v>
      </c>
      <c r="Q19" t="str">
        <f t="shared" si="2"/>
        <v>119-4</v>
      </c>
      <c r="R19">
        <v>119</v>
      </c>
      <c r="S19">
        <v>4</v>
      </c>
      <c r="T19">
        <v>92</v>
      </c>
      <c r="U19" t="s">
        <v>111</v>
      </c>
    </row>
    <row r="20" spans="2:21" x14ac:dyDescent="0.3">
      <c r="B20">
        <v>101</v>
      </c>
      <c r="C20" t="s">
        <v>112</v>
      </c>
      <c r="Q20" t="str">
        <f t="shared" si="2"/>
        <v>119-5</v>
      </c>
      <c r="R20">
        <v>119</v>
      </c>
      <c r="S20">
        <v>5</v>
      </c>
      <c r="T20">
        <v>92</v>
      </c>
      <c r="U20" t="s">
        <v>113</v>
      </c>
    </row>
    <row r="21" spans="2:21" x14ac:dyDescent="0.3">
      <c r="B21">
        <v>102</v>
      </c>
      <c r="C21" t="s">
        <v>114</v>
      </c>
      <c r="Q21" t="str">
        <f t="shared" si="2"/>
        <v>119-6</v>
      </c>
      <c r="R21">
        <v>119</v>
      </c>
      <c r="S21">
        <v>6</v>
      </c>
      <c r="T21">
        <v>92</v>
      </c>
      <c r="U21" t="s">
        <v>115</v>
      </c>
    </row>
    <row r="22" spans="2:21" x14ac:dyDescent="0.3">
      <c r="B22">
        <v>103</v>
      </c>
      <c r="C22" t="s">
        <v>116</v>
      </c>
      <c r="Q22" t="str">
        <f t="shared" si="2"/>
        <v>201-1</v>
      </c>
      <c r="R22">
        <v>201</v>
      </c>
      <c r="S22">
        <v>1</v>
      </c>
      <c r="T22">
        <v>92</v>
      </c>
      <c r="U22" t="s">
        <v>117</v>
      </c>
    </row>
    <row r="23" spans="2:21" x14ac:dyDescent="0.3">
      <c r="Q23" t="str">
        <f t="shared" si="2"/>
        <v>201-2</v>
      </c>
      <c r="R23">
        <v>201</v>
      </c>
      <c r="S23">
        <v>2</v>
      </c>
      <c r="T23">
        <v>92</v>
      </c>
      <c r="U23" t="s">
        <v>118</v>
      </c>
    </row>
    <row r="24" spans="2:21" x14ac:dyDescent="0.3">
      <c r="Q24" t="str">
        <f t="shared" si="2"/>
        <v>201-3</v>
      </c>
      <c r="R24">
        <v>201</v>
      </c>
      <c r="S24">
        <v>3</v>
      </c>
      <c r="T24">
        <v>92</v>
      </c>
      <c r="U24" t="s">
        <v>119</v>
      </c>
    </row>
    <row r="25" spans="2:21" x14ac:dyDescent="0.3">
      <c r="B25" s="5" t="s">
        <v>120</v>
      </c>
      <c r="Q25" t="str">
        <f t="shared" si="2"/>
        <v>201-4</v>
      </c>
      <c r="R25">
        <v>201</v>
      </c>
      <c r="S25">
        <v>4</v>
      </c>
      <c r="T25">
        <v>92</v>
      </c>
      <c r="U25" t="s">
        <v>121</v>
      </c>
    </row>
    <row r="26" spans="2:21" x14ac:dyDescent="0.3">
      <c r="B26" t="s">
        <v>122</v>
      </c>
      <c r="C26" t="s">
        <v>123</v>
      </c>
      <c r="D26" t="s">
        <v>124</v>
      </c>
      <c r="E26" t="s">
        <v>109</v>
      </c>
      <c r="F26" t="s">
        <v>125</v>
      </c>
      <c r="G26" t="s">
        <v>126</v>
      </c>
      <c r="H26" t="s">
        <v>127</v>
      </c>
    </row>
    <row r="27" spans="2:21" x14ac:dyDescent="0.3">
      <c r="B27">
        <v>1</v>
      </c>
      <c r="C27" t="s">
        <v>128</v>
      </c>
      <c r="E27">
        <v>101</v>
      </c>
      <c r="F27" s="10">
        <v>18</v>
      </c>
      <c r="G27" s="11">
        <f>F27*0.35</f>
        <v>6.3</v>
      </c>
      <c r="H27" s="11">
        <f>F27+G27</f>
        <v>24.3</v>
      </c>
    </row>
    <row r="28" spans="2:21" x14ac:dyDescent="0.3">
      <c r="B28">
        <v>2</v>
      </c>
      <c r="C28" t="s">
        <v>129</v>
      </c>
      <c r="D28" t="s">
        <v>130</v>
      </c>
      <c r="E28">
        <v>101</v>
      </c>
      <c r="F28" s="10">
        <v>22</v>
      </c>
      <c r="G28" s="11">
        <f t="shared" ref="G28:G32" si="3">F28*0.35</f>
        <v>7.6999999999999993</v>
      </c>
      <c r="H28" s="11">
        <f t="shared" ref="H28:H32" si="4">F28+G28</f>
        <v>29.7</v>
      </c>
    </row>
    <row r="29" spans="2:21" x14ac:dyDescent="0.3">
      <c r="B29">
        <v>3</v>
      </c>
      <c r="C29" t="s">
        <v>129</v>
      </c>
      <c r="D29" t="s">
        <v>131</v>
      </c>
      <c r="E29">
        <v>101</v>
      </c>
      <c r="F29" s="10">
        <v>24</v>
      </c>
      <c r="G29" s="11">
        <f t="shared" si="3"/>
        <v>8.3999999999999986</v>
      </c>
      <c r="H29" s="11">
        <f t="shared" si="4"/>
        <v>32.4</v>
      </c>
    </row>
    <row r="30" spans="2:21" x14ac:dyDescent="0.3">
      <c r="B30">
        <v>4</v>
      </c>
      <c r="C30" t="s">
        <v>132</v>
      </c>
      <c r="D30" t="s">
        <v>133</v>
      </c>
      <c r="E30">
        <v>101</v>
      </c>
      <c r="F30" s="10">
        <v>26</v>
      </c>
      <c r="G30" s="11">
        <f t="shared" si="3"/>
        <v>9.1</v>
      </c>
      <c r="H30" s="11">
        <f t="shared" si="4"/>
        <v>35.1</v>
      </c>
    </row>
    <row r="31" spans="2:21" x14ac:dyDescent="0.3">
      <c r="B31">
        <v>5</v>
      </c>
      <c r="C31" t="s">
        <v>114</v>
      </c>
      <c r="D31" t="s">
        <v>134</v>
      </c>
      <c r="E31">
        <v>102</v>
      </c>
      <c r="F31" s="10">
        <v>30</v>
      </c>
      <c r="G31" s="11">
        <f t="shared" si="3"/>
        <v>10.5</v>
      </c>
      <c r="H31" s="11">
        <f t="shared" si="4"/>
        <v>40.5</v>
      </c>
    </row>
    <row r="32" spans="2:21" x14ac:dyDescent="0.3">
      <c r="B32">
        <v>6</v>
      </c>
      <c r="C32" t="s">
        <v>116</v>
      </c>
      <c r="E32">
        <v>103</v>
      </c>
      <c r="F32" s="10">
        <v>30</v>
      </c>
      <c r="G32" s="11">
        <f t="shared" si="3"/>
        <v>10.5</v>
      </c>
      <c r="H32" s="11">
        <f t="shared" si="4"/>
        <v>40.5</v>
      </c>
    </row>
    <row r="35" spans="2:9" x14ac:dyDescent="0.3">
      <c r="B35" s="5" t="s">
        <v>135</v>
      </c>
    </row>
    <row r="36" spans="2:9" x14ac:dyDescent="0.3">
      <c r="B36" t="s">
        <v>136</v>
      </c>
      <c r="C36" t="s">
        <v>137</v>
      </c>
      <c r="D36" t="s">
        <v>138</v>
      </c>
      <c r="E36" t="s">
        <v>139</v>
      </c>
    </row>
    <row r="37" spans="2:9" x14ac:dyDescent="0.3">
      <c r="B37">
        <v>1</v>
      </c>
      <c r="C37" t="s">
        <v>140</v>
      </c>
      <c r="D37" t="s">
        <v>141</v>
      </c>
      <c r="E37" s="12">
        <v>0</v>
      </c>
    </row>
    <row r="38" spans="2:9" x14ac:dyDescent="0.3">
      <c r="B38">
        <v>2</v>
      </c>
      <c r="C38" t="s">
        <v>142</v>
      </c>
      <c r="D38" t="s">
        <v>143</v>
      </c>
      <c r="E38" s="12">
        <v>0.1</v>
      </c>
    </row>
    <row r="39" spans="2:9" x14ac:dyDescent="0.3">
      <c r="B39">
        <v>3</v>
      </c>
      <c r="C39" t="s">
        <v>144</v>
      </c>
      <c r="D39" t="s">
        <v>145</v>
      </c>
      <c r="E39" s="12">
        <v>0.35</v>
      </c>
    </row>
    <row r="41" spans="2:9" x14ac:dyDescent="0.3">
      <c r="B41" s="5" t="s">
        <v>146</v>
      </c>
    </row>
    <row r="42" spans="2:9" x14ac:dyDescent="0.3">
      <c r="B42" t="s">
        <v>147</v>
      </c>
      <c r="C42" t="s">
        <v>148</v>
      </c>
    </row>
    <row r="43" spans="2:9" x14ac:dyDescent="0.3">
      <c r="B43" t="s">
        <v>149</v>
      </c>
      <c r="C43" t="s">
        <v>150</v>
      </c>
    </row>
    <row r="44" spans="2:9" x14ac:dyDescent="0.3">
      <c r="B44" t="s">
        <v>151</v>
      </c>
      <c r="C44" t="s">
        <v>152</v>
      </c>
    </row>
    <row r="46" spans="2:9" x14ac:dyDescent="0.3">
      <c r="G46" s="9" t="s">
        <v>153</v>
      </c>
    </row>
    <row r="47" spans="2:9" x14ac:dyDescent="0.3">
      <c r="B47" s="5" t="s">
        <v>154</v>
      </c>
    </row>
    <row r="48" spans="2:9" x14ac:dyDescent="0.3">
      <c r="B48" t="s">
        <v>155</v>
      </c>
      <c r="C48" t="s">
        <v>156</v>
      </c>
      <c r="D48" t="s">
        <v>136</v>
      </c>
      <c r="E48" t="s">
        <v>157</v>
      </c>
      <c r="F48" t="s">
        <v>158</v>
      </c>
      <c r="G48" t="s">
        <v>159</v>
      </c>
      <c r="H48" t="s">
        <v>109</v>
      </c>
      <c r="I48" s="2" t="s">
        <v>160</v>
      </c>
    </row>
    <row r="49" spans="2:9" x14ac:dyDescent="0.3">
      <c r="B49">
        <v>1</v>
      </c>
      <c r="C49" s="13">
        <v>45231</v>
      </c>
      <c r="D49">
        <v>1</v>
      </c>
      <c r="E49" t="s">
        <v>149</v>
      </c>
      <c r="F49" t="s">
        <v>161</v>
      </c>
      <c r="G49" s="9" t="str">
        <f>D49&amp;E49&amp;"-"&amp;H49&amp;"-"&amp;F49</f>
        <v>1A-101-N</v>
      </c>
      <c r="H49">
        <v>101</v>
      </c>
      <c r="I49">
        <v>6</v>
      </c>
    </row>
    <row r="50" spans="2:9" x14ac:dyDescent="0.3">
      <c r="B50">
        <v>1</v>
      </c>
      <c r="C50" s="13">
        <v>45231</v>
      </c>
      <c r="D50">
        <v>1</v>
      </c>
      <c r="E50" t="s">
        <v>149</v>
      </c>
      <c r="F50" t="s">
        <v>162</v>
      </c>
      <c r="G50" t="str">
        <f>D50&amp;E50&amp;"-"&amp;H50&amp;"-"&amp;F50</f>
        <v>1A-101-Y</v>
      </c>
      <c r="H50">
        <v>101</v>
      </c>
      <c r="I50">
        <v>3</v>
      </c>
    </row>
    <row r="51" spans="2:9" x14ac:dyDescent="0.3">
      <c r="B51">
        <v>2</v>
      </c>
      <c r="C51" s="13">
        <v>45232</v>
      </c>
      <c r="D51">
        <v>1</v>
      </c>
      <c r="E51" t="s">
        <v>149</v>
      </c>
      <c r="F51" t="s">
        <v>161</v>
      </c>
      <c r="G51" t="str">
        <f t="shared" ref="G51:G78" si="5">D51&amp;E51&amp;"-"&amp;H51&amp;"-"&amp;F51</f>
        <v>1A-102-N</v>
      </c>
      <c r="H51">
        <v>102</v>
      </c>
      <c r="I51">
        <v>1</v>
      </c>
    </row>
    <row r="52" spans="2:9" x14ac:dyDescent="0.3">
      <c r="B52">
        <v>2</v>
      </c>
      <c r="C52" s="13">
        <v>45232</v>
      </c>
      <c r="D52">
        <v>1</v>
      </c>
      <c r="E52" t="s">
        <v>149</v>
      </c>
      <c r="F52" t="s">
        <v>162</v>
      </c>
      <c r="G52" t="str">
        <f t="shared" si="5"/>
        <v>1A-102-Y</v>
      </c>
      <c r="H52">
        <v>102</v>
      </c>
      <c r="I52">
        <v>0.5</v>
      </c>
    </row>
    <row r="53" spans="2:9" x14ac:dyDescent="0.3">
      <c r="B53">
        <v>3</v>
      </c>
      <c r="C53" s="13">
        <v>45233</v>
      </c>
      <c r="D53">
        <v>1</v>
      </c>
      <c r="E53" t="s">
        <v>149</v>
      </c>
      <c r="F53" t="s">
        <v>161</v>
      </c>
      <c r="G53" t="str">
        <f t="shared" si="5"/>
        <v>1A-103-N</v>
      </c>
      <c r="H53">
        <v>103</v>
      </c>
      <c r="I53">
        <v>1</v>
      </c>
    </row>
    <row r="54" spans="2:9" x14ac:dyDescent="0.3">
      <c r="B54">
        <v>3</v>
      </c>
      <c r="C54" s="13">
        <v>45233</v>
      </c>
      <c r="D54">
        <v>1</v>
      </c>
      <c r="E54" t="s">
        <v>149</v>
      </c>
      <c r="F54" t="s">
        <v>162</v>
      </c>
      <c r="G54" t="str">
        <f t="shared" si="5"/>
        <v>1A-103-Y</v>
      </c>
      <c r="H54">
        <v>103</v>
      </c>
      <c r="I54">
        <v>0.5</v>
      </c>
    </row>
    <row r="55" spans="2:9" x14ac:dyDescent="0.3">
      <c r="B55">
        <v>4</v>
      </c>
      <c r="C55" s="13">
        <v>45234</v>
      </c>
      <c r="D55">
        <v>1</v>
      </c>
      <c r="E55" t="s">
        <v>151</v>
      </c>
      <c r="F55" t="s">
        <v>161</v>
      </c>
      <c r="G55" t="str">
        <f t="shared" si="5"/>
        <v>1B-101-N</v>
      </c>
      <c r="H55">
        <v>101</v>
      </c>
      <c r="I55">
        <v>8</v>
      </c>
    </row>
    <row r="56" spans="2:9" x14ac:dyDescent="0.3">
      <c r="B56">
        <v>4</v>
      </c>
      <c r="C56" s="13">
        <v>45234</v>
      </c>
      <c r="D56">
        <v>1</v>
      </c>
      <c r="E56" t="s">
        <v>151</v>
      </c>
      <c r="F56" t="s">
        <v>162</v>
      </c>
      <c r="G56" t="str">
        <f t="shared" si="5"/>
        <v>1B-101-Y</v>
      </c>
      <c r="H56">
        <v>101</v>
      </c>
      <c r="I56">
        <v>4</v>
      </c>
    </row>
    <row r="57" spans="2:9" x14ac:dyDescent="0.3">
      <c r="B57">
        <v>5</v>
      </c>
      <c r="C57" s="13">
        <v>45235</v>
      </c>
      <c r="D57">
        <v>1</v>
      </c>
      <c r="E57" t="s">
        <v>151</v>
      </c>
      <c r="F57" t="s">
        <v>161</v>
      </c>
      <c r="G57" t="str">
        <f t="shared" si="5"/>
        <v>1B-102-N</v>
      </c>
      <c r="H57">
        <v>102</v>
      </c>
      <c r="I57">
        <v>1</v>
      </c>
    </row>
    <row r="58" spans="2:9" x14ac:dyDescent="0.3">
      <c r="B58">
        <v>5</v>
      </c>
      <c r="C58" s="13">
        <v>45235</v>
      </c>
      <c r="D58">
        <v>1</v>
      </c>
      <c r="E58" t="s">
        <v>151</v>
      </c>
      <c r="F58" t="s">
        <v>162</v>
      </c>
      <c r="G58" t="str">
        <f t="shared" si="5"/>
        <v>1B-102-Y</v>
      </c>
      <c r="H58">
        <v>102</v>
      </c>
      <c r="I58">
        <v>0.5</v>
      </c>
    </row>
    <row r="59" spans="2:9" x14ac:dyDescent="0.3">
      <c r="B59">
        <v>6</v>
      </c>
      <c r="C59" s="13">
        <v>45236</v>
      </c>
      <c r="D59">
        <v>1</v>
      </c>
      <c r="E59" t="s">
        <v>151</v>
      </c>
      <c r="F59" t="s">
        <v>161</v>
      </c>
      <c r="G59" t="str">
        <f t="shared" si="5"/>
        <v>1B-103-N</v>
      </c>
      <c r="H59">
        <v>103</v>
      </c>
      <c r="I59">
        <v>1</v>
      </c>
    </row>
    <row r="60" spans="2:9" x14ac:dyDescent="0.3">
      <c r="B60">
        <v>6</v>
      </c>
      <c r="C60" s="13">
        <v>45236</v>
      </c>
      <c r="D60">
        <v>1</v>
      </c>
      <c r="E60" t="s">
        <v>151</v>
      </c>
      <c r="F60" t="s">
        <v>162</v>
      </c>
      <c r="G60" t="str">
        <f t="shared" si="5"/>
        <v>1B-103-Y</v>
      </c>
      <c r="H60">
        <v>103</v>
      </c>
      <c r="I60">
        <v>0.5</v>
      </c>
    </row>
    <row r="61" spans="2:9" x14ac:dyDescent="0.3">
      <c r="B61">
        <v>7</v>
      </c>
      <c r="C61" s="13">
        <v>45237</v>
      </c>
      <c r="D61">
        <v>2</v>
      </c>
      <c r="E61" t="s">
        <v>149</v>
      </c>
      <c r="F61" t="s">
        <v>161</v>
      </c>
      <c r="G61" t="str">
        <f t="shared" si="5"/>
        <v>2A-101-N</v>
      </c>
      <c r="H61">
        <v>101</v>
      </c>
      <c r="I61">
        <v>5</v>
      </c>
    </row>
    <row r="62" spans="2:9" x14ac:dyDescent="0.3">
      <c r="B62">
        <v>7</v>
      </c>
      <c r="C62" s="13">
        <v>45237</v>
      </c>
      <c r="D62">
        <v>2</v>
      </c>
      <c r="E62" t="s">
        <v>149</v>
      </c>
      <c r="F62" t="s">
        <v>162</v>
      </c>
      <c r="G62" t="str">
        <f t="shared" si="5"/>
        <v>2A-101-Y</v>
      </c>
      <c r="H62">
        <v>101</v>
      </c>
      <c r="I62">
        <v>2</v>
      </c>
    </row>
    <row r="63" spans="2:9" x14ac:dyDescent="0.3">
      <c r="B63">
        <v>8</v>
      </c>
      <c r="C63" s="13">
        <v>45238</v>
      </c>
      <c r="D63">
        <v>2</v>
      </c>
      <c r="E63" t="s">
        <v>149</v>
      </c>
      <c r="F63" t="s">
        <v>161</v>
      </c>
      <c r="G63" t="str">
        <f t="shared" si="5"/>
        <v>2A-102-N</v>
      </c>
      <c r="H63">
        <v>102</v>
      </c>
      <c r="I63">
        <v>1</v>
      </c>
    </row>
    <row r="64" spans="2:9" x14ac:dyDescent="0.3">
      <c r="B64">
        <v>8</v>
      </c>
      <c r="C64" s="13">
        <v>45238</v>
      </c>
      <c r="D64">
        <v>2</v>
      </c>
      <c r="E64" t="s">
        <v>149</v>
      </c>
      <c r="F64" t="s">
        <v>162</v>
      </c>
      <c r="G64" t="str">
        <f t="shared" si="5"/>
        <v>2A-102-Y</v>
      </c>
      <c r="H64">
        <v>102</v>
      </c>
      <c r="I64">
        <v>0.5</v>
      </c>
    </row>
    <row r="65" spans="2:9" x14ac:dyDescent="0.3">
      <c r="B65">
        <v>9</v>
      </c>
      <c r="C65" s="13">
        <v>45239</v>
      </c>
      <c r="D65">
        <v>2</v>
      </c>
      <c r="E65" t="s">
        <v>149</v>
      </c>
      <c r="F65" t="s">
        <v>161</v>
      </c>
      <c r="G65" t="str">
        <f t="shared" si="5"/>
        <v>2A-103-N</v>
      </c>
      <c r="H65">
        <v>103</v>
      </c>
      <c r="I65">
        <v>1</v>
      </c>
    </row>
    <row r="66" spans="2:9" x14ac:dyDescent="0.3">
      <c r="B66">
        <v>9</v>
      </c>
      <c r="C66" s="13">
        <v>45239</v>
      </c>
      <c r="D66">
        <v>2</v>
      </c>
      <c r="E66" t="s">
        <v>149</v>
      </c>
      <c r="F66" t="s">
        <v>162</v>
      </c>
      <c r="G66" t="str">
        <f t="shared" si="5"/>
        <v>2A-103-Y</v>
      </c>
      <c r="H66">
        <v>103</v>
      </c>
      <c r="I66">
        <v>0.5</v>
      </c>
    </row>
    <row r="67" spans="2:9" x14ac:dyDescent="0.3">
      <c r="B67">
        <v>10</v>
      </c>
      <c r="C67" s="13">
        <v>45240</v>
      </c>
      <c r="D67">
        <v>2</v>
      </c>
      <c r="E67" t="s">
        <v>151</v>
      </c>
      <c r="F67" t="s">
        <v>161</v>
      </c>
      <c r="G67" t="str">
        <f t="shared" si="5"/>
        <v>2B-101-N</v>
      </c>
      <c r="H67">
        <v>101</v>
      </c>
      <c r="I67">
        <v>7</v>
      </c>
    </row>
    <row r="68" spans="2:9" x14ac:dyDescent="0.3">
      <c r="B68">
        <v>10</v>
      </c>
      <c r="C68" s="13">
        <v>45240</v>
      </c>
      <c r="D68">
        <v>2</v>
      </c>
      <c r="E68" t="s">
        <v>151</v>
      </c>
      <c r="F68" t="s">
        <v>162</v>
      </c>
      <c r="G68" t="str">
        <f t="shared" si="5"/>
        <v>2B-101-Y</v>
      </c>
      <c r="H68">
        <v>101</v>
      </c>
      <c r="I68">
        <v>3</v>
      </c>
    </row>
    <row r="69" spans="2:9" x14ac:dyDescent="0.3">
      <c r="B69">
        <v>11</v>
      </c>
      <c r="C69" s="13">
        <v>45241</v>
      </c>
      <c r="D69">
        <v>2</v>
      </c>
      <c r="E69" t="s">
        <v>151</v>
      </c>
      <c r="F69" t="s">
        <v>161</v>
      </c>
      <c r="G69" t="str">
        <f t="shared" si="5"/>
        <v>2B-102-N</v>
      </c>
      <c r="H69">
        <v>102</v>
      </c>
      <c r="I69">
        <v>1</v>
      </c>
    </row>
    <row r="70" spans="2:9" x14ac:dyDescent="0.3">
      <c r="B70">
        <v>11</v>
      </c>
      <c r="C70" s="13">
        <v>45241</v>
      </c>
      <c r="D70">
        <v>2</v>
      </c>
      <c r="E70" t="s">
        <v>151</v>
      </c>
      <c r="F70" t="s">
        <v>162</v>
      </c>
      <c r="G70" t="str">
        <f t="shared" si="5"/>
        <v>2B-102-Y</v>
      </c>
      <c r="H70">
        <v>102</v>
      </c>
      <c r="I70">
        <v>0.5</v>
      </c>
    </row>
    <row r="71" spans="2:9" x14ac:dyDescent="0.3">
      <c r="B71">
        <v>12</v>
      </c>
      <c r="C71" s="13">
        <v>45242</v>
      </c>
      <c r="D71">
        <v>2</v>
      </c>
      <c r="E71" t="s">
        <v>151</v>
      </c>
      <c r="F71" t="s">
        <v>161</v>
      </c>
      <c r="G71" t="str">
        <f t="shared" si="5"/>
        <v>2B-103-N</v>
      </c>
      <c r="H71">
        <v>103</v>
      </c>
      <c r="I71">
        <v>1</v>
      </c>
    </row>
    <row r="72" spans="2:9" x14ac:dyDescent="0.3">
      <c r="B72">
        <v>12</v>
      </c>
      <c r="C72" s="13">
        <v>45242</v>
      </c>
      <c r="D72">
        <v>2</v>
      </c>
      <c r="E72" t="s">
        <v>151</v>
      </c>
      <c r="F72" t="s">
        <v>162</v>
      </c>
      <c r="G72" t="str">
        <f t="shared" si="5"/>
        <v>2B-103-Y</v>
      </c>
      <c r="H72">
        <v>103</v>
      </c>
      <c r="I72">
        <v>0.5</v>
      </c>
    </row>
    <row r="73" spans="2:9" x14ac:dyDescent="0.3">
      <c r="B73">
        <v>13</v>
      </c>
      <c r="C73" s="13">
        <v>45243</v>
      </c>
      <c r="D73">
        <v>3</v>
      </c>
      <c r="E73" t="s">
        <v>149</v>
      </c>
      <c r="F73" t="s">
        <v>161</v>
      </c>
      <c r="G73" t="str">
        <f t="shared" si="5"/>
        <v>3A-101-N</v>
      </c>
      <c r="H73">
        <v>101</v>
      </c>
      <c r="I73">
        <v>6</v>
      </c>
    </row>
    <row r="74" spans="2:9" x14ac:dyDescent="0.3">
      <c r="B74">
        <v>14</v>
      </c>
      <c r="C74" s="13">
        <v>45244</v>
      </c>
      <c r="D74">
        <v>3</v>
      </c>
      <c r="E74" t="s">
        <v>149</v>
      </c>
      <c r="F74" t="s">
        <v>161</v>
      </c>
      <c r="G74" t="str">
        <f t="shared" si="5"/>
        <v>3A-102-N</v>
      </c>
      <c r="H74">
        <v>102</v>
      </c>
      <c r="I74">
        <v>1</v>
      </c>
    </row>
    <row r="75" spans="2:9" x14ac:dyDescent="0.3">
      <c r="B75">
        <v>15</v>
      </c>
      <c r="C75" s="13">
        <v>45245</v>
      </c>
      <c r="D75">
        <v>3</v>
      </c>
      <c r="E75" t="s">
        <v>149</v>
      </c>
      <c r="F75" t="s">
        <v>161</v>
      </c>
      <c r="G75" t="str">
        <f t="shared" si="5"/>
        <v>3A-103-N</v>
      </c>
      <c r="H75">
        <v>103</v>
      </c>
      <c r="I75">
        <v>0.5</v>
      </c>
    </row>
    <row r="76" spans="2:9" x14ac:dyDescent="0.3">
      <c r="B76">
        <v>16</v>
      </c>
      <c r="C76" s="13">
        <v>45246</v>
      </c>
      <c r="D76">
        <v>3</v>
      </c>
      <c r="E76" t="s">
        <v>151</v>
      </c>
      <c r="F76" t="s">
        <v>161</v>
      </c>
      <c r="G76" t="str">
        <f t="shared" si="5"/>
        <v>3B-101-N</v>
      </c>
      <c r="H76">
        <v>101</v>
      </c>
      <c r="I76">
        <v>6</v>
      </c>
    </row>
    <row r="77" spans="2:9" x14ac:dyDescent="0.3">
      <c r="B77">
        <v>17</v>
      </c>
      <c r="C77" s="13">
        <v>45247</v>
      </c>
      <c r="D77">
        <v>3</v>
      </c>
      <c r="E77" t="s">
        <v>151</v>
      </c>
      <c r="F77" t="s">
        <v>161</v>
      </c>
      <c r="G77" t="str">
        <f t="shared" si="5"/>
        <v>3B-102-N</v>
      </c>
      <c r="H77">
        <v>102</v>
      </c>
      <c r="I77">
        <v>1</v>
      </c>
    </row>
    <row r="78" spans="2:9" x14ac:dyDescent="0.3">
      <c r="B78">
        <v>18</v>
      </c>
      <c r="C78" s="13">
        <v>45248</v>
      </c>
      <c r="D78">
        <v>3</v>
      </c>
      <c r="E78" t="s">
        <v>151</v>
      </c>
      <c r="F78" t="s">
        <v>161</v>
      </c>
      <c r="G78" t="str">
        <f t="shared" si="5"/>
        <v>3B-103-N</v>
      </c>
      <c r="H78">
        <v>103</v>
      </c>
      <c r="I78">
        <v>0.5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00F51-C044-4893-AD49-6046A1F3378C}">
  <dimension ref="A1:BC94"/>
  <sheetViews>
    <sheetView topLeftCell="AE5" workbookViewId="0"/>
  </sheetViews>
  <sheetFormatPr defaultRowHeight="14.4" x14ac:dyDescent="0.3"/>
  <cols>
    <col min="3" max="3" width="10.44140625" bestFit="1" customWidth="1"/>
    <col min="4" max="4" width="10.44140625" customWidth="1"/>
    <col min="8" max="8" width="10.44140625" customWidth="1"/>
    <col min="9" max="9" width="10.33203125" customWidth="1"/>
    <col min="11" max="11" width="10.88671875" customWidth="1"/>
    <col min="12" max="12" width="11.88671875" customWidth="1"/>
    <col min="13" max="19" width="10.5546875" customWidth="1"/>
    <col min="20" max="20" width="10.33203125" customWidth="1"/>
    <col min="29" max="29" width="4.44140625" customWidth="1"/>
    <col min="32" max="32" width="10.6640625" customWidth="1"/>
    <col min="33" max="33" width="10.88671875" customWidth="1"/>
    <col min="34" max="34" width="9.6640625" customWidth="1"/>
    <col min="35" max="35" width="10.5546875" customWidth="1"/>
    <col min="36" max="36" width="10" customWidth="1"/>
    <col min="37" max="39" width="9.44140625" customWidth="1"/>
    <col min="40" max="40" width="11.44140625" customWidth="1"/>
    <col min="41" max="41" width="11.33203125" customWidth="1"/>
  </cols>
  <sheetData>
    <row r="1" spans="1:55" ht="21" x14ac:dyDescent="0.4">
      <c r="A1" t="s">
        <v>164</v>
      </c>
      <c r="G1" s="14" t="str">
        <f>ReadMeFirst!D1&amp;" "&amp;ReadMeFirst!E1</f>
        <v>Data Set P</v>
      </c>
    </row>
    <row r="2" spans="1:55" x14ac:dyDescent="0.3">
      <c r="G2" t="s">
        <v>165</v>
      </c>
    </row>
    <row r="6" spans="1:55" x14ac:dyDescent="0.3">
      <c r="F6" t="s">
        <v>166</v>
      </c>
      <c r="AD6" t="s">
        <v>167</v>
      </c>
    </row>
    <row r="7" spans="1:55" s="7" customFormat="1" ht="65.25" customHeight="1" x14ac:dyDescent="0.3">
      <c r="B7" s="7" t="s">
        <v>168</v>
      </c>
      <c r="C7" s="7" t="s">
        <v>189</v>
      </c>
      <c r="D7" s="7" t="s">
        <v>169</v>
      </c>
      <c r="E7" s="7" t="s">
        <v>190</v>
      </c>
      <c r="F7" s="7" t="s">
        <v>191</v>
      </c>
      <c r="G7" s="7" t="s">
        <v>192</v>
      </c>
      <c r="H7" s="7" t="s">
        <v>193</v>
      </c>
      <c r="I7" s="7" t="s">
        <v>194</v>
      </c>
      <c r="J7" s="7" t="s">
        <v>195</v>
      </c>
      <c r="K7" s="7" t="s">
        <v>196</v>
      </c>
      <c r="L7" s="7" t="s">
        <v>197</v>
      </c>
      <c r="M7" s="7" t="s">
        <v>198</v>
      </c>
      <c r="N7" s="7" t="s">
        <v>170</v>
      </c>
      <c r="O7" s="7" t="s">
        <v>171</v>
      </c>
      <c r="P7" s="7" t="s">
        <v>172</v>
      </c>
      <c r="Q7" s="7" t="s">
        <v>173</v>
      </c>
      <c r="R7" s="7" t="s">
        <v>174</v>
      </c>
      <c r="S7" s="7" t="s">
        <v>175</v>
      </c>
      <c r="T7" s="7" t="s">
        <v>199</v>
      </c>
      <c r="U7" s="7" t="s">
        <v>128</v>
      </c>
      <c r="V7" s="7" t="s">
        <v>132</v>
      </c>
      <c r="W7" s="7" t="s">
        <v>129</v>
      </c>
      <c r="X7" s="7" t="s">
        <v>176</v>
      </c>
      <c r="Y7" s="7" t="s">
        <v>177</v>
      </c>
      <c r="Z7" s="7" t="s">
        <v>178</v>
      </c>
      <c r="AA7" s="7" t="s">
        <v>179</v>
      </c>
      <c r="AB7" s="7" t="s">
        <v>180</v>
      </c>
      <c r="AD7" s="7" t="s">
        <v>200</v>
      </c>
      <c r="AE7" s="7" t="s">
        <v>192</v>
      </c>
      <c r="AF7" s="7" t="s">
        <v>193</v>
      </c>
      <c r="AG7" s="7" t="s">
        <v>194</v>
      </c>
      <c r="AH7" s="7" t="s">
        <v>195</v>
      </c>
      <c r="AI7" s="7" t="s">
        <v>196</v>
      </c>
      <c r="AJ7" s="7" t="s">
        <v>197</v>
      </c>
      <c r="AK7" s="7" t="s">
        <v>198</v>
      </c>
      <c r="AL7" s="7" t="s">
        <v>181</v>
      </c>
      <c r="AM7" s="7" t="s">
        <v>171</v>
      </c>
      <c r="AN7" s="7" t="s">
        <v>199</v>
      </c>
      <c r="AO7" s="7" t="s">
        <v>199</v>
      </c>
      <c r="AP7" s="7" t="s">
        <v>128</v>
      </c>
      <c r="AQ7" s="7" t="s">
        <v>132</v>
      </c>
      <c r="AR7" s="7" t="s">
        <v>129</v>
      </c>
      <c r="AS7" s="7" t="s">
        <v>176</v>
      </c>
      <c r="AT7" s="7" t="s">
        <v>177</v>
      </c>
      <c r="AU7" s="7" t="s">
        <v>178</v>
      </c>
      <c r="AV7" s="7" t="s">
        <v>179</v>
      </c>
      <c r="AW7" s="7" t="s">
        <v>180</v>
      </c>
      <c r="AY7" s="7" t="s">
        <v>114</v>
      </c>
      <c r="AZ7" s="7" t="s">
        <v>201</v>
      </c>
      <c r="BA7" s="7" t="s">
        <v>182</v>
      </c>
      <c r="BB7" s="7" t="str">
        <f>AZ7&amp; " $"</f>
        <v>Shipper/Receiver/Porter $</v>
      </c>
      <c r="BC7" s="7" t="s">
        <v>183</v>
      </c>
    </row>
    <row r="8" spans="1:55" x14ac:dyDescent="0.3">
      <c r="B8">
        <v>800</v>
      </c>
      <c r="C8" s="15">
        <v>44993</v>
      </c>
      <c r="D8" s="15"/>
      <c r="E8">
        <v>1</v>
      </c>
      <c r="F8">
        <v>119</v>
      </c>
      <c r="G8">
        <v>1092</v>
      </c>
      <c r="H8">
        <v>1092</v>
      </c>
      <c r="I8">
        <v>0</v>
      </c>
      <c r="J8">
        <v>1049.9999999999998</v>
      </c>
      <c r="K8">
        <v>0</v>
      </c>
      <c r="L8">
        <v>0</v>
      </c>
      <c r="M8">
        <v>1015</v>
      </c>
      <c r="T8">
        <v>6</v>
      </c>
      <c r="U8">
        <v>0</v>
      </c>
      <c r="V8">
        <v>3</v>
      </c>
      <c r="AD8">
        <v>105</v>
      </c>
      <c r="AE8">
        <v>220</v>
      </c>
      <c r="AF8">
        <v>211</v>
      </c>
      <c r="AG8">
        <v>0</v>
      </c>
      <c r="AH8">
        <v>216</v>
      </c>
      <c r="AI8">
        <v>9</v>
      </c>
      <c r="AJ8">
        <v>0</v>
      </c>
      <c r="AK8">
        <v>200</v>
      </c>
      <c r="AN8">
        <v>8</v>
      </c>
      <c r="AO8">
        <v>8</v>
      </c>
      <c r="AP8">
        <v>0</v>
      </c>
      <c r="AQ8">
        <v>3</v>
      </c>
      <c r="AY8">
        <v>2</v>
      </c>
      <c r="AZ8">
        <v>2</v>
      </c>
    </row>
    <row r="9" spans="1:55" x14ac:dyDescent="0.3">
      <c r="B9">
        <v>801</v>
      </c>
      <c r="C9" s="15">
        <v>44994</v>
      </c>
      <c r="D9" s="15"/>
      <c r="E9">
        <v>1</v>
      </c>
      <c r="F9">
        <v>201</v>
      </c>
      <c r="G9">
        <v>483</v>
      </c>
      <c r="H9">
        <v>436</v>
      </c>
      <c r="I9">
        <v>0</v>
      </c>
      <c r="J9">
        <v>420</v>
      </c>
      <c r="K9">
        <v>47</v>
      </c>
      <c r="L9">
        <v>0</v>
      </c>
      <c r="M9">
        <v>418</v>
      </c>
      <c r="T9">
        <v>6</v>
      </c>
      <c r="U9">
        <v>0</v>
      </c>
      <c r="V9">
        <v>4</v>
      </c>
      <c r="AD9">
        <v>105</v>
      </c>
      <c r="AE9">
        <v>185</v>
      </c>
      <c r="AF9">
        <v>185</v>
      </c>
      <c r="AG9">
        <v>0</v>
      </c>
      <c r="AH9">
        <v>216</v>
      </c>
      <c r="AI9">
        <v>0</v>
      </c>
      <c r="AJ9">
        <v>0</v>
      </c>
      <c r="AK9">
        <v>181</v>
      </c>
      <c r="AN9">
        <v>8</v>
      </c>
      <c r="AO9">
        <v>8</v>
      </c>
      <c r="AP9">
        <v>0</v>
      </c>
      <c r="AQ9">
        <v>4</v>
      </c>
      <c r="AY9">
        <v>2</v>
      </c>
      <c r="AZ9">
        <v>2</v>
      </c>
    </row>
    <row r="10" spans="1:55" x14ac:dyDescent="0.3">
      <c r="B10">
        <v>802</v>
      </c>
      <c r="C10" s="15">
        <v>44995</v>
      </c>
      <c r="D10" s="15"/>
      <c r="E10">
        <v>1</v>
      </c>
      <c r="F10">
        <v>201</v>
      </c>
      <c r="G10">
        <v>415</v>
      </c>
      <c r="H10">
        <v>346</v>
      </c>
      <c r="I10">
        <v>0</v>
      </c>
      <c r="J10">
        <v>420</v>
      </c>
      <c r="K10">
        <v>69</v>
      </c>
      <c r="L10">
        <v>0</v>
      </c>
      <c r="M10">
        <v>335</v>
      </c>
      <c r="T10">
        <v>5</v>
      </c>
      <c r="U10">
        <v>0</v>
      </c>
      <c r="V10">
        <v>4</v>
      </c>
      <c r="AD10">
        <v>105</v>
      </c>
      <c r="AE10">
        <v>233</v>
      </c>
      <c r="AF10">
        <v>224</v>
      </c>
      <c r="AG10">
        <v>0</v>
      </c>
      <c r="AH10">
        <v>216</v>
      </c>
      <c r="AI10">
        <v>9</v>
      </c>
      <c r="AJ10">
        <v>0</v>
      </c>
      <c r="AK10">
        <v>208</v>
      </c>
      <c r="AN10">
        <v>8</v>
      </c>
      <c r="AO10">
        <v>8</v>
      </c>
      <c r="AP10">
        <v>0</v>
      </c>
      <c r="AQ10">
        <v>3</v>
      </c>
      <c r="AY10">
        <v>2</v>
      </c>
      <c r="AZ10">
        <v>2</v>
      </c>
    </row>
    <row r="11" spans="1:55" x14ac:dyDescent="0.3">
      <c r="B11">
        <v>803</v>
      </c>
      <c r="C11" s="15">
        <v>44996</v>
      </c>
      <c r="D11" s="15"/>
      <c r="E11">
        <v>1</v>
      </c>
      <c r="F11">
        <v>119</v>
      </c>
      <c r="G11">
        <v>1155</v>
      </c>
      <c r="H11">
        <v>997</v>
      </c>
      <c r="I11">
        <v>0</v>
      </c>
      <c r="J11">
        <v>1049.9999999999998</v>
      </c>
      <c r="K11">
        <v>158</v>
      </c>
      <c r="L11">
        <v>0</v>
      </c>
      <c r="M11">
        <v>957</v>
      </c>
      <c r="T11">
        <v>6</v>
      </c>
      <c r="U11">
        <v>0</v>
      </c>
      <c r="V11">
        <v>4</v>
      </c>
      <c r="AD11">
        <v>105</v>
      </c>
      <c r="AE11">
        <v>218</v>
      </c>
      <c r="AF11">
        <v>205</v>
      </c>
      <c r="AG11">
        <v>0</v>
      </c>
      <c r="AH11">
        <v>216</v>
      </c>
      <c r="AI11">
        <v>13</v>
      </c>
      <c r="AJ11">
        <v>0</v>
      </c>
      <c r="AK11">
        <v>192</v>
      </c>
      <c r="AN11">
        <v>8</v>
      </c>
      <c r="AO11">
        <v>8</v>
      </c>
      <c r="AP11">
        <v>0</v>
      </c>
      <c r="AQ11">
        <v>3</v>
      </c>
      <c r="AY11">
        <v>2</v>
      </c>
      <c r="AZ11">
        <v>2</v>
      </c>
    </row>
    <row r="12" spans="1:55" x14ac:dyDescent="0.3">
      <c r="B12">
        <v>804</v>
      </c>
      <c r="C12" s="15">
        <v>44997</v>
      </c>
      <c r="D12" s="15"/>
      <c r="E12">
        <v>1</v>
      </c>
      <c r="F12">
        <v>119</v>
      </c>
      <c r="G12">
        <v>519</v>
      </c>
      <c r="H12">
        <v>504</v>
      </c>
      <c r="I12">
        <v>0</v>
      </c>
      <c r="J12">
        <v>524.99999999999989</v>
      </c>
      <c r="K12">
        <v>15</v>
      </c>
      <c r="L12">
        <v>0</v>
      </c>
      <c r="M12">
        <v>493</v>
      </c>
      <c r="T12">
        <v>3</v>
      </c>
      <c r="U12">
        <v>0</v>
      </c>
      <c r="V12">
        <v>2</v>
      </c>
      <c r="AD12">
        <v>105</v>
      </c>
      <c r="AE12">
        <v>109</v>
      </c>
      <c r="AF12">
        <v>104</v>
      </c>
      <c r="AG12">
        <v>0</v>
      </c>
      <c r="AH12">
        <v>108</v>
      </c>
      <c r="AI12">
        <v>5</v>
      </c>
      <c r="AJ12">
        <v>0</v>
      </c>
      <c r="AK12">
        <v>96</v>
      </c>
      <c r="AN12">
        <v>4</v>
      </c>
      <c r="AO12">
        <v>4</v>
      </c>
      <c r="AP12">
        <v>0</v>
      </c>
      <c r="AQ12">
        <v>2</v>
      </c>
      <c r="AY12">
        <v>1</v>
      </c>
      <c r="AZ12">
        <v>1</v>
      </c>
    </row>
    <row r="13" spans="1:55" x14ac:dyDescent="0.3">
      <c r="B13">
        <v>805</v>
      </c>
      <c r="C13" s="15">
        <v>44998</v>
      </c>
      <c r="D13" s="15"/>
      <c r="E13">
        <v>1</v>
      </c>
      <c r="F13">
        <v>201</v>
      </c>
      <c r="G13">
        <v>184</v>
      </c>
      <c r="H13">
        <v>184</v>
      </c>
      <c r="I13">
        <v>0</v>
      </c>
      <c r="J13">
        <v>210</v>
      </c>
      <c r="K13">
        <v>0</v>
      </c>
      <c r="L13">
        <v>0</v>
      </c>
      <c r="M13">
        <v>178</v>
      </c>
      <c r="T13">
        <v>3</v>
      </c>
      <c r="U13">
        <v>0</v>
      </c>
      <c r="V13">
        <v>2</v>
      </c>
      <c r="AD13">
        <v>105</v>
      </c>
      <c r="AE13">
        <v>124</v>
      </c>
      <c r="AF13">
        <v>109</v>
      </c>
      <c r="AG13">
        <v>0</v>
      </c>
      <c r="AH13">
        <v>108</v>
      </c>
      <c r="AI13">
        <v>15</v>
      </c>
      <c r="AJ13">
        <v>0</v>
      </c>
      <c r="AK13">
        <v>104</v>
      </c>
      <c r="AN13">
        <v>4</v>
      </c>
      <c r="AO13">
        <v>4</v>
      </c>
      <c r="AP13">
        <v>0</v>
      </c>
      <c r="AQ13">
        <v>2</v>
      </c>
      <c r="AY13">
        <v>1</v>
      </c>
      <c r="AZ13">
        <v>1</v>
      </c>
    </row>
    <row r="14" spans="1:55" x14ac:dyDescent="0.3">
      <c r="B14">
        <v>806</v>
      </c>
      <c r="C14" s="15">
        <v>44999</v>
      </c>
      <c r="D14" s="15"/>
      <c r="E14">
        <v>1</v>
      </c>
      <c r="F14">
        <v>201</v>
      </c>
      <c r="G14">
        <v>483</v>
      </c>
      <c r="H14">
        <v>345</v>
      </c>
      <c r="I14">
        <v>0</v>
      </c>
      <c r="J14">
        <v>420</v>
      </c>
      <c r="K14">
        <v>138</v>
      </c>
      <c r="L14">
        <v>0</v>
      </c>
      <c r="M14">
        <v>334</v>
      </c>
      <c r="T14">
        <v>5</v>
      </c>
      <c r="U14">
        <v>1</v>
      </c>
      <c r="V14">
        <v>4</v>
      </c>
      <c r="AD14">
        <v>105</v>
      </c>
      <c r="AE14">
        <v>259</v>
      </c>
      <c r="AF14">
        <v>207</v>
      </c>
      <c r="AG14">
        <v>0</v>
      </c>
      <c r="AH14">
        <v>216</v>
      </c>
      <c r="AI14">
        <v>52</v>
      </c>
      <c r="AJ14">
        <v>0</v>
      </c>
      <c r="AK14">
        <v>202</v>
      </c>
      <c r="AN14">
        <v>8</v>
      </c>
      <c r="AO14">
        <v>8</v>
      </c>
      <c r="AP14">
        <v>1</v>
      </c>
      <c r="AQ14">
        <v>4</v>
      </c>
      <c r="AY14">
        <v>2</v>
      </c>
      <c r="AZ14">
        <v>2</v>
      </c>
    </row>
    <row r="15" spans="1:55" x14ac:dyDescent="0.3">
      <c r="B15">
        <v>807</v>
      </c>
      <c r="C15" s="15">
        <v>45000</v>
      </c>
      <c r="D15" s="15"/>
      <c r="E15">
        <v>1</v>
      </c>
      <c r="F15">
        <v>201</v>
      </c>
      <c r="G15">
        <v>436</v>
      </c>
      <c r="H15">
        <v>411</v>
      </c>
      <c r="I15">
        <v>0</v>
      </c>
      <c r="J15">
        <v>420</v>
      </c>
      <c r="K15">
        <v>25</v>
      </c>
      <c r="L15">
        <v>0</v>
      </c>
      <c r="M15">
        <v>382</v>
      </c>
      <c r="T15">
        <v>6</v>
      </c>
      <c r="U15">
        <v>0</v>
      </c>
      <c r="V15">
        <v>3</v>
      </c>
      <c r="AD15">
        <v>105</v>
      </c>
      <c r="AE15">
        <v>200</v>
      </c>
      <c r="AF15">
        <v>189</v>
      </c>
      <c r="AG15">
        <v>0</v>
      </c>
      <c r="AH15">
        <v>216</v>
      </c>
      <c r="AI15">
        <v>11</v>
      </c>
      <c r="AJ15">
        <v>0</v>
      </c>
      <c r="AK15">
        <v>175</v>
      </c>
      <c r="AN15">
        <v>8</v>
      </c>
      <c r="AO15">
        <v>7</v>
      </c>
      <c r="AP15">
        <v>0</v>
      </c>
      <c r="AQ15">
        <v>4</v>
      </c>
      <c r="AY15">
        <v>2</v>
      </c>
      <c r="AZ15">
        <v>2</v>
      </c>
    </row>
    <row r="16" spans="1:55" x14ac:dyDescent="0.3">
      <c r="B16">
        <v>808</v>
      </c>
      <c r="C16" s="15">
        <v>45001</v>
      </c>
      <c r="D16" s="15"/>
      <c r="E16">
        <v>1</v>
      </c>
      <c r="F16">
        <v>201</v>
      </c>
      <c r="G16">
        <v>365</v>
      </c>
      <c r="H16">
        <v>365</v>
      </c>
      <c r="I16">
        <v>0</v>
      </c>
      <c r="J16">
        <v>420</v>
      </c>
      <c r="K16">
        <v>0</v>
      </c>
      <c r="L16">
        <v>0</v>
      </c>
      <c r="M16">
        <v>346</v>
      </c>
      <c r="T16">
        <v>6</v>
      </c>
      <c r="U16">
        <v>0</v>
      </c>
      <c r="V16">
        <v>4</v>
      </c>
      <c r="AD16">
        <v>105</v>
      </c>
      <c r="AE16">
        <v>239</v>
      </c>
      <c r="AF16">
        <v>222</v>
      </c>
      <c r="AG16">
        <v>0</v>
      </c>
      <c r="AH16">
        <v>216</v>
      </c>
      <c r="AI16">
        <v>17</v>
      </c>
      <c r="AJ16">
        <v>0</v>
      </c>
      <c r="AK16">
        <v>208</v>
      </c>
      <c r="AN16">
        <v>8</v>
      </c>
      <c r="AO16">
        <v>8</v>
      </c>
      <c r="AP16">
        <v>0</v>
      </c>
      <c r="AQ16">
        <v>4</v>
      </c>
      <c r="AY16">
        <v>2</v>
      </c>
      <c r="AZ16">
        <v>2</v>
      </c>
    </row>
    <row r="17" spans="2:52" x14ac:dyDescent="0.3">
      <c r="B17">
        <v>809</v>
      </c>
      <c r="C17" s="15">
        <v>45002</v>
      </c>
      <c r="D17" s="15"/>
      <c r="E17">
        <v>1</v>
      </c>
      <c r="F17">
        <v>201</v>
      </c>
      <c r="G17">
        <v>365</v>
      </c>
      <c r="H17">
        <v>365</v>
      </c>
      <c r="I17">
        <v>0</v>
      </c>
      <c r="J17">
        <v>420</v>
      </c>
      <c r="K17">
        <v>0</v>
      </c>
      <c r="L17">
        <v>0</v>
      </c>
      <c r="M17">
        <v>354</v>
      </c>
      <c r="T17">
        <v>6</v>
      </c>
      <c r="U17">
        <v>0</v>
      </c>
      <c r="V17">
        <v>4</v>
      </c>
      <c r="AD17">
        <v>105</v>
      </c>
      <c r="AE17">
        <v>246</v>
      </c>
      <c r="AF17">
        <v>216</v>
      </c>
      <c r="AG17">
        <v>0</v>
      </c>
      <c r="AH17">
        <v>216</v>
      </c>
      <c r="AI17">
        <v>30</v>
      </c>
      <c r="AJ17">
        <v>0</v>
      </c>
      <c r="AK17">
        <v>205</v>
      </c>
      <c r="AN17">
        <v>8</v>
      </c>
      <c r="AO17">
        <v>8</v>
      </c>
      <c r="AP17">
        <v>0</v>
      </c>
      <c r="AQ17">
        <v>4</v>
      </c>
      <c r="AY17">
        <v>2</v>
      </c>
      <c r="AZ17">
        <v>1</v>
      </c>
    </row>
    <row r="18" spans="2:52" x14ac:dyDescent="0.3">
      <c r="B18">
        <v>810</v>
      </c>
      <c r="C18" s="15">
        <v>45003</v>
      </c>
      <c r="D18" s="15"/>
      <c r="E18">
        <v>1</v>
      </c>
      <c r="F18">
        <v>119</v>
      </c>
      <c r="G18">
        <v>850</v>
      </c>
      <c r="H18">
        <v>850</v>
      </c>
      <c r="I18">
        <v>0</v>
      </c>
      <c r="J18">
        <v>1049.9999999999998</v>
      </c>
      <c r="K18">
        <v>0</v>
      </c>
      <c r="L18">
        <v>0</v>
      </c>
      <c r="M18">
        <v>807</v>
      </c>
      <c r="T18">
        <v>6</v>
      </c>
      <c r="U18">
        <v>0</v>
      </c>
      <c r="V18">
        <v>4</v>
      </c>
      <c r="AD18">
        <v>105</v>
      </c>
      <c r="AE18">
        <v>228</v>
      </c>
      <c r="AF18">
        <v>222</v>
      </c>
      <c r="AG18">
        <v>0</v>
      </c>
      <c r="AH18">
        <v>216</v>
      </c>
      <c r="AI18">
        <v>6</v>
      </c>
      <c r="AJ18">
        <v>0</v>
      </c>
      <c r="AK18">
        <v>213</v>
      </c>
      <c r="AN18">
        <v>8</v>
      </c>
      <c r="AO18">
        <v>8</v>
      </c>
      <c r="AP18">
        <v>0</v>
      </c>
      <c r="AQ18">
        <v>4</v>
      </c>
      <c r="AY18">
        <v>1</v>
      </c>
      <c r="AZ18">
        <v>2</v>
      </c>
    </row>
    <row r="19" spans="2:52" x14ac:dyDescent="0.3">
      <c r="B19">
        <v>811</v>
      </c>
      <c r="C19" s="15">
        <v>45004</v>
      </c>
      <c r="D19" s="15"/>
      <c r="E19">
        <v>1</v>
      </c>
      <c r="F19">
        <v>201</v>
      </c>
      <c r="G19">
        <v>195</v>
      </c>
      <c r="H19">
        <v>195</v>
      </c>
      <c r="I19">
        <v>0</v>
      </c>
      <c r="J19">
        <v>210</v>
      </c>
      <c r="K19">
        <v>0</v>
      </c>
      <c r="L19">
        <v>0</v>
      </c>
      <c r="M19">
        <v>187</v>
      </c>
      <c r="T19">
        <v>3</v>
      </c>
      <c r="U19">
        <v>0</v>
      </c>
      <c r="V19">
        <v>2</v>
      </c>
      <c r="AD19">
        <v>105</v>
      </c>
      <c r="AE19">
        <v>127</v>
      </c>
      <c r="AF19">
        <v>112</v>
      </c>
      <c r="AG19">
        <v>0</v>
      </c>
      <c r="AH19">
        <v>108</v>
      </c>
      <c r="AI19">
        <v>15</v>
      </c>
      <c r="AJ19">
        <v>0</v>
      </c>
      <c r="AK19">
        <v>104</v>
      </c>
      <c r="AN19">
        <v>4</v>
      </c>
      <c r="AO19">
        <v>4</v>
      </c>
      <c r="AP19">
        <v>0</v>
      </c>
      <c r="AQ19">
        <v>2</v>
      </c>
      <c r="AY19">
        <v>1</v>
      </c>
      <c r="AZ19">
        <v>1</v>
      </c>
    </row>
    <row r="20" spans="2:52" x14ac:dyDescent="0.3">
      <c r="B20">
        <v>812</v>
      </c>
      <c r="C20" s="15">
        <v>45005</v>
      </c>
      <c r="D20" s="15"/>
      <c r="E20">
        <v>1</v>
      </c>
      <c r="F20">
        <v>119</v>
      </c>
      <c r="G20">
        <v>603</v>
      </c>
      <c r="H20">
        <v>509</v>
      </c>
      <c r="I20">
        <v>0</v>
      </c>
      <c r="J20">
        <v>524.99999999999989</v>
      </c>
      <c r="K20">
        <v>94</v>
      </c>
      <c r="L20">
        <v>0</v>
      </c>
      <c r="M20">
        <v>493</v>
      </c>
      <c r="T20">
        <v>3</v>
      </c>
      <c r="U20">
        <v>0</v>
      </c>
      <c r="V20">
        <v>2</v>
      </c>
      <c r="AD20">
        <v>105</v>
      </c>
      <c r="AE20">
        <v>120</v>
      </c>
      <c r="AF20">
        <v>104</v>
      </c>
      <c r="AG20">
        <v>0</v>
      </c>
      <c r="AH20">
        <v>108</v>
      </c>
      <c r="AI20">
        <v>16</v>
      </c>
      <c r="AJ20">
        <v>0</v>
      </c>
      <c r="AK20">
        <v>98</v>
      </c>
      <c r="AN20">
        <v>4</v>
      </c>
      <c r="AO20">
        <v>4</v>
      </c>
      <c r="AP20">
        <v>0</v>
      </c>
      <c r="AQ20">
        <v>2</v>
      </c>
      <c r="AY20">
        <v>1</v>
      </c>
      <c r="AZ20">
        <v>1</v>
      </c>
    </row>
    <row r="21" spans="2:52" x14ac:dyDescent="0.3">
      <c r="B21">
        <v>813</v>
      </c>
      <c r="C21" s="15">
        <v>45006</v>
      </c>
      <c r="D21" s="15"/>
      <c r="E21">
        <v>1</v>
      </c>
      <c r="F21">
        <v>201</v>
      </c>
      <c r="G21">
        <v>411</v>
      </c>
      <c r="H21">
        <v>411</v>
      </c>
      <c r="I21">
        <v>0</v>
      </c>
      <c r="J21">
        <v>420</v>
      </c>
      <c r="K21">
        <v>0</v>
      </c>
      <c r="L21">
        <v>0</v>
      </c>
      <c r="M21">
        <v>382</v>
      </c>
      <c r="T21">
        <v>6</v>
      </c>
      <c r="U21">
        <v>0</v>
      </c>
      <c r="V21">
        <v>4</v>
      </c>
      <c r="AD21">
        <v>105</v>
      </c>
      <c r="AE21">
        <v>174</v>
      </c>
      <c r="AF21">
        <v>174</v>
      </c>
      <c r="AG21">
        <v>0</v>
      </c>
      <c r="AH21">
        <v>216</v>
      </c>
      <c r="AI21">
        <v>0</v>
      </c>
      <c r="AJ21">
        <v>0</v>
      </c>
      <c r="AK21">
        <v>168</v>
      </c>
      <c r="AN21">
        <v>8</v>
      </c>
      <c r="AO21">
        <v>7</v>
      </c>
      <c r="AP21">
        <v>0</v>
      </c>
      <c r="AQ21">
        <v>4</v>
      </c>
      <c r="AY21">
        <v>2</v>
      </c>
      <c r="AZ21">
        <v>2</v>
      </c>
    </row>
    <row r="22" spans="2:52" x14ac:dyDescent="0.3">
      <c r="B22">
        <v>814</v>
      </c>
      <c r="C22" s="15">
        <v>45007</v>
      </c>
      <c r="D22" s="15"/>
      <c r="E22">
        <v>1</v>
      </c>
      <c r="F22">
        <v>201</v>
      </c>
      <c r="G22">
        <v>491</v>
      </c>
      <c r="H22">
        <v>353</v>
      </c>
      <c r="I22">
        <v>0</v>
      </c>
      <c r="J22">
        <v>420</v>
      </c>
      <c r="K22">
        <v>138</v>
      </c>
      <c r="L22">
        <v>0</v>
      </c>
      <c r="M22">
        <v>331</v>
      </c>
      <c r="T22">
        <v>5</v>
      </c>
      <c r="U22">
        <v>0</v>
      </c>
      <c r="V22">
        <v>3</v>
      </c>
      <c r="AD22">
        <v>105</v>
      </c>
      <c r="AE22">
        <v>198</v>
      </c>
      <c r="AF22">
        <v>198</v>
      </c>
      <c r="AG22">
        <v>0</v>
      </c>
      <c r="AH22">
        <v>216</v>
      </c>
      <c r="AI22">
        <v>0</v>
      </c>
      <c r="AJ22">
        <v>0</v>
      </c>
      <c r="AK22">
        <v>194</v>
      </c>
      <c r="AN22">
        <v>8</v>
      </c>
      <c r="AO22">
        <v>8</v>
      </c>
      <c r="AP22">
        <v>0</v>
      </c>
      <c r="AQ22">
        <v>3</v>
      </c>
      <c r="AY22">
        <v>2</v>
      </c>
      <c r="AZ22">
        <v>2</v>
      </c>
    </row>
    <row r="23" spans="2:52" x14ac:dyDescent="0.3">
      <c r="B23">
        <v>815</v>
      </c>
      <c r="C23" s="15">
        <v>45008</v>
      </c>
      <c r="D23" s="15"/>
      <c r="E23">
        <v>1</v>
      </c>
      <c r="F23">
        <v>201</v>
      </c>
      <c r="G23">
        <v>441</v>
      </c>
      <c r="H23">
        <v>436</v>
      </c>
      <c r="I23">
        <v>0</v>
      </c>
      <c r="J23">
        <v>420</v>
      </c>
      <c r="K23">
        <v>5</v>
      </c>
      <c r="L23">
        <v>0</v>
      </c>
      <c r="M23">
        <v>414</v>
      </c>
      <c r="T23">
        <v>6</v>
      </c>
      <c r="U23">
        <v>0</v>
      </c>
      <c r="V23">
        <v>3</v>
      </c>
      <c r="AD23">
        <v>105</v>
      </c>
      <c r="AE23">
        <v>190</v>
      </c>
      <c r="AF23">
        <v>190</v>
      </c>
      <c r="AG23">
        <v>0</v>
      </c>
      <c r="AH23">
        <v>216</v>
      </c>
      <c r="AI23">
        <v>0</v>
      </c>
      <c r="AJ23">
        <v>0</v>
      </c>
      <c r="AK23">
        <v>182</v>
      </c>
      <c r="AN23">
        <v>8</v>
      </c>
      <c r="AO23">
        <v>8</v>
      </c>
      <c r="AP23">
        <v>0</v>
      </c>
      <c r="AQ23">
        <v>4</v>
      </c>
      <c r="AY23">
        <v>2</v>
      </c>
      <c r="AZ23">
        <v>2</v>
      </c>
    </row>
    <row r="24" spans="2:52" x14ac:dyDescent="0.3">
      <c r="B24">
        <v>816</v>
      </c>
      <c r="C24" s="15">
        <v>45009</v>
      </c>
      <c r="D24" s="15"/>
      <c r="E24">
        <v>1</v>
      </c>
      <c r="F24">
        <v>119</v>
      </c>
      <c r="G24">
        <v>924</v>
      </c>
      <c r="H24">
        <v>924</v>
      </c>
      <c r="I24">
        <v>0</v>
      </c>
      <c r="J24">
        <v>1049.9999999999998</v>
      </c>
      <c r="K24">
        <v>0</v>
      </c>
      <c r="L24">
        <v>0</v>
      </c>
      <c r="M24">
        <v>887</v>
      </c>
      <c r="T24">
        <v>6</v>
      </c>
      <c r="U24">
        <v>0</v>
      </c>
      <c r="V24">
        <v>4</v>
      </c>
      <c r="AD24">
        <v>105</v>
      </c>
      <c r="AE24">
        <v>259</v>
      </c>
      <c r="AF24">
        <v>216</v>
      </c>
      <c r="AG24">
        <v>0</v>
      </c>
      <c r="AH24">
        <v>216</v>
      </c>
      <c r="AI24">
        <v>43</v>
      </c>
      <c r="AJ24">
        <v>0</v>
      </c>
      <c r="AK24">
        <v>207</v>
      </c>
      <c r="AN24">
        <v>8</v>
      </c>
      <c r="AO24">
        <v>8</v>
      </c>
      <c r="AP24">
        <v>0</v>
      </c>
      <c r="AQ24">
        <v>3</v>
      </c>
      <c r="AY24">
        <v>2</v>
      </c>
      <c r="AZ24">
        <v>1</v>
      </c>
    </row>
    <row r="25" spans="2:52" x14ac:dyDescent="0.3">
      <c r="B25">
        <v>817</v>
      </c>
      <c r="C25" s="15">
        <v>45010</v>
      </c>
      <c r="D25" s="15"/>
      <c r="E25">
        <v>1</v>
      </c>
      <c r="F25">
        <v>119</v>
      </c>
      <c r="G25">
        <v>871</v>
      </c>
      <c r="H25">
        <v>871</v>
      </c>
      <c r="I25">
        <v>0</v>
      </c>
      <c r="J25">
        <v>1049.9999999999998</v>
      </c>
      <c r="K25">
        <v>0</v>
      </c>
      <c r="L25">
        <v>0</v>
      </c>
      <c r="M25">
        <v>844</v>
      </c>
      <c r="T25">
        <v>6</v>
      </c>
      <c r="U25">
        <v>0</v>
      </c>
      <c r="V25">
        <v>4</v>
      </c>
      <c r="AD25">
        <v>105</v>
      </c>
      <c r="AE25">
        <v>235</v>
      </c>
      <c r="AF25">
        <v>216</v>
      </c>
      <c r="AG25">
        <v>0</v>
      </c>
      <c r="AH25">
        <v>216</v>
      </c>
      <c r="AI25">
        <v>19</v>
      </c>
      <c r="AJ25">
        <v>0</v>
      </c>
      <c r="AK25">
        <v>207</v>
      </c>
      <c r="AN25">
        <v>8</v>
      </c>
      <c r="AO25">
        <v>8</v>
      </c>
      <c r="AP25">
        <v>0</v>
      </c>
      <c r="AQ25">
        <v>3</v>
      </c>
      <c r="AY25">
        <v>2</v>
      </c>
      <c r="AZ25">
        <v>2</v>
      </c>
    </row>
    <row r="26" spans="2:52" x14ac:dyDescent="0.3">
      <c r="B26">
        <v>818</v>
      </c>
      <c r="C26" s="15">
        <v>45011</v>
      </c>
      <c r="D26" s="15"/>
      <c r="E26">
        <v>1</v>
      </c>
      <c r="F26">
        <v>201</v>
      </c>
      <c r="G26">
        <v>224</v>
      </c>
      <c r="H26">
        <v>210</v>
      </c>
      <c r="I26">
        <v>0</v>
      </c>
      <c r="J26">
        <v>210</v>
      </c>
      <c r="K26">
        <v>14</v>
      </c>
      <c r="L26">
        <v>0</v>
      </c>
      <c r="M26">
        <v>201</v>
      </c>
      <c r="T26">
        <v>3</v>
      </c>
      <c r="U26">
        <v>0</v>
      </c>
      <c r="V26">
        <v>2</v>
      </c>
      <c r="AD26">
        <v>105</v>
      </c>
      <c r="AE26">
        <v>114</v>
      </c>
      <c r="AF26">
        <v>108</v>
      </c>
      <c r="AG26">
        <v>0</v>
      </c>
      <c r="AH26">
        <v>108</v>
      </c>
      <c r="AI26">
        <v>6</v>
      </c>
      <c r="AJ26">
        <v>0</v>
      </c>
      <c r="AK26">
        <v>104</v>
      </c>
      <c r="AN26">
        <v>4</v>
      </c>
      <c r="AO26">
        <v>4</v>
      </c>
      <c r="AP26">
        <v>0</v>
      </c>
      <c r="AQ26">
        <v>2</v>
      </c>
      <c r="AY26">
        <v>1</v>
      </c>
      <c r="AZ26">
        <v>1</v>
      </c>
    </row>
    <row r="27" spans="2:52" x14ac:dyDescent="0.3">
      <c r="B27">
        <v>819</v>
      </c>
      <c r="C27" s="15">
        <v>45012</v>
      </c>
      <c r="D27" s="15"/>
      <c r="E27">
        <v>1</v>
      </c>
      <c r="F27">
        <v>119</v>
      </c>
      <c r="G27">
        <v>493</v>
      </c>
      <c r="H27">
        <v>493</v>
      </c>
      <c r="I27">
        <v>0</v>
      </c>
      <c r="J27">
        <v>524.99999999999989</v>
      </c>
      <c r="K27">
        <v>0</v>
      </c>
      <c r="L27">
        <v>0</v>
      </c>
      <c r="M27">
        <v>468</v>
      </c>
      <c r="T27">
        <v>3</v>
      </c>
      <c r="U27">
        <v>0</v>
      </c>
      <c r="V27">
        <v>2</v>
      </c>
      <c r="AD27">
        <v>105</v>
      </c>
      <c r="AE27">
        <v>105</v>
      </c>
      <c r="AF27">
        <v>105</v>
      </c>
      <c r="AG27">
        <v>0</v>
      </c>
      <c r="AH27">
        <v>108</v>
      </c>
      <c r="AI27">
        <v>0</v>
      </c>
      <c r="AJ27">
        <v>0</v>
      </c>
      <c r="AK27">
        <v>98</v>
      </c>
      <c r="AN27">
        <v>4</v>
      </c>
      <c r="AO27">
        <v>4</v>
      </c>
      <c r="AP27">
        <v>0</v>
      </c>
      <c r="AQ27">
        <v>2</v>
      </c>
      <c r="AY27">
        <v>1</v>
      </c>
      <c r="AZ27">
        <v>1</v>
      </c>
    </row>
    <row r="28" spans="2:52" x14ac:dyDescent="0.3">
      <c r="B28">
        <v>820</v>
      </c>
      <c r="C28" s="15">
        <v>45013</v>
      </c>
      <c r="D28" s="15"/>
      <c r="E28">
        <v>1</v>
      </c>
      <c r="F28">
        <v>201</v>
      </c>
      <c r="G28">
        <v>403</v>
      </c>
      <c r="H28">
        <v>403</v>
      </c>
      <c r="I28">
        <v>0</v>
      </c>
      <c r="J28">
        <v>420</v>
      </c>
      <c r="K28">
        <v>0</v>
      </c>
      <c r="L28">
        <v>0</v>
      </c>
      <c r="M28">
        <v>386</v>
      </c>
      <c r="T28">
        <v>6</v>
      </c>
      <c r="U28">
        <v>0</v>
      </c>
      <c r="V28">
        <v>4</v>
      </c>
      <c r="AD28">
        <v>105</v>
      </c>
      <c r="AE28">
        <v>211</v>
      </c>
      <c r="AF28">
        <v>183</v>
      </c>
      <c r="AG28">
        <v>0</v>
      </c>
      <c r="AH28">
        <v>216</v>
      </c>
      <c r="AI28">
        <v>28</v>
      </c>
      <c r="AJ28">
        <v>0</v>
      </c>
      <c r="AK28">
        <v>170</v>
      </c>
      <c r="AN28">
        <v>8</v>
      </c>
      <c r="AO28">
        <v>7</v>
      </c>
      <c r="AP28">
        <v>0</v>
      </c>
      <c r="AQ28">
        <v>4</v>
      </c>
      <c r="AY28">
        <v>2</v>
      </c>
      <c r="AZ28">
        <v>2</v>
      </c>
    </row>
    <row r="29" spans="2:52" x14ac:dyDescent="0.3">
      <c r="B29">
        <v>821</v>
      </c>
      <c r="C29" s="15">
        <v>45014</v>
      </c>
      <c r="D29" s="15"/>
      <c r="E29">
        <v>1</v>
      </c>
      <c r="F29">
        <v>201</v>
      </c>
      <c r="G29">
        <v>348</v>
      </c>
      <c r="H29">
        <v>348</v>
      </c>
      <c r="I29">
        <v>0</v>
      </c>
      <c r="J29">
        <v>420</v>
      </c>
      <c r="K29">
        <v>0</v>
      </c>
      <c r="L29">
        <v>0</v>
      </c>
      <c r="M29">
        <v>337</v>
      </c>
      <c r="T29">
        <v>5</v>
      </c>
      <c r="U29">
        <v>0</v>
      </c>
      <c r="V29">
        <v>3</v>
      </c>
      <c r="AD29">
        <v>105</v>
      </c>
      <c r="AE29">
        <v>192</v>
      </c>
      <c r="AF29">
        <v>192</v>
      </c>
      <c r="AG29">
        <v>0</v>
      </c>
      <c r="AH29">
        <v>216</v>
      </c>
      <c r="AI29">
        <v>0</v>
      </c>
      <c r="AJ29">
        <v>0</v>
      </c>
      <c r="AK29">
        <v>188</v>
      </c>
      <c r="AN29">
        <v>8</v>
      </c>
      <c r="AO29">
        <v>8</v>
      </c>
      <c r="AP29">
        <v>0</v>
      </c>
      <c r="AQ29">
        <v>3</v>
      </c>
      <c r="AY29">
        <v>2</v>
      </c>
      <c r="AZ29">
        <v>2</v>
      </c>
    </row>
    <row r="30" spans="2:52" x14ac:dyDescent="0.3">
      <c r="B30">
        <v>822</v>
      </c>
      <c r="C30" s="15">
        <v>45015</v>
      </c>
      <c r="D30" s="15"/>
      <c r="E30">
        <v>1</v>
      </c>
      <c r="F30">
        <v>201</v>
      </c>
      <c r="G30">
        <v>407</v>
      </c>
      <c r="H30">
        <v>346</v>
      </c>
      <c r="I30">
        <v>0</v>
      </c>
      <c r="J30">
        <v>420</v>
      </c>
      <c r="K30">
        <v>61</v>
      </c>
      <c r="L30">
        <v>0</v>
      </c>
      <c r="M30">
        <v>335</v>
      </c>
      <c r="T30">
        <v>5</v>
      </c>
      <c r="U30">
        <v>0</v>
      </c>
      <c r="V30">
        <v>3</v>
      </c>
      <c r="AD30">
        <v>105</v>
      </c>
      <c r="AE30">
        <v>254</v>
      </c>
      <c r="AF30">
        <v>220</v>
      </c>
      <c r="AG30">
        <v>0</v>
      </c>
      <c r="AH30">
        <v>216</v>
      </c>
      <c r="AI30">
        <v>34</v>
      </c>
      <c r="AJ30">
        <v>0</v>
      </c>
      <c r="AK30">
        <v>209</v>
      </c>
      <c r="AN30">
        <v>8</v>
      </c>
      <c r="AO30">
        <v>8</v>
      </c>
      <c r="AP30">
        <v>0</v>
      </c>
      <c r="AQ30">
        <v>4</v>
      </c>
      <c r="AY30">
        <v>2</v>
      </c>
      <c r="AZ30">
        <v>2</v>
      </c>
    </row>
    <row r="31" spans="2:52" x14ac:dyDescent="0.3">
      <c r="B31">
        <v>823</v>
      </c>
      <c r="C31" s="15">
        <v>45016</v>
      </c>
      <c r="D31" s="15"/>
      <c r="E31">
        <v>1</v>
      </c>
      <c r="F31">
        <v>119</v>
      </c>
      <c r="G31">
        <v>1260</v>
      </c>
      <c r="H31">
        <v>1081</v>
      </c>
      <c r="I31">
        <v>0</v>
      </c>
      <c r="J31">
        <v>1049.9999999999998</v>
      </c>
      <c r="K31">
        <v>179</v>
      </c>
      <c r="L31">
        <v>0</v>
      </c>
      <c r="M31">
        <v>1059</v>
      </c>
      <c r="T31">
        <v>6</v>
      </c>
      <c r="U31">
        <v>0</v>
      </c>
      <c r="V31">
        <v>4</v>
      </c>
      <c r="AD31">
        <v>105</v>
      </c>
      <c r="AE31">
        <v>241</v>
      </c>
      <c r="AF31">
        <v>211</v>
      </c>
      <c r="AG31">
        <v>0</v>
      </c>
      <c r="AH31">
        <v>216</v>
      </c>
      <c r="AI31">
        <v>30</v>
      </c>
      <c r="AJ31">
        <v>0</v>
      </c>
      <c r="AK31">
        <v>200</v>
      </c>
      <c r="AN31">
        <v>8</v>
      </c>
      <c r="AO31">
        <v>8</v>
      </c>
      <c r="AP31">
        <v>0</v>
      </c>
      <c r="AQ31">
        <v>3</v>
      </c>
      <c r="AY31">
        <v>2</v>
      </c>
      <c r="AZ31">
        <v>2</v>
      </c>
    </row>
    <row r="32" spans="2:52" x14ac:dyDescent="0.3">
      <c r="B32">
        <v>824</v>
      </c>
      <c r="C32" s="15">
        <v>45017</v>
      </c>
      <c r="D32" s="15"/>
      <c r="E32">
        <v>1</v>
      </c>
      <c r="F32">
        <v>119</v>
      </c>
      <c r="G32">
        <v>1071</v>
      </c>
      <c r="H32">
        <v>1071</v>
      </c>
      <c r="I32">
        <v>0</v>
      </c>
      <c r="J32">
        <v>1049.9999999999998</v>
      </c>
      <c r="K32">
        <v>0</v>
      </c>
      <c r="L32">
        <v>0</v>
      </c>
      <c r="M32">
        <v>996</v>
      </c>
      <c r="T32">
        <v>6</v>
      </c>
      <c r="U32">
        <v>0</v>
      </c>
      <c r="V32">
        <v>4</v>
      </c>
      <c r="AD32">
        <v>105</v>
      </c>
      <c r="AE32">
        <v>250</v>
      </c>
      <c r="AF32">
        <v>209</v>
      </c>
      <c r="AG32">
        <v>0</v>
      </c>
      <c r="AH32">
        <v>216</v>
      </c>
      <c r="AI32">
        <v>41</v>
      </c>
      <c r="AJ32">
        <v>0</v>
      </c>
      <c r="AK32">
        <v>200</v>
      </c>
      <c r="AN32">
        <v>8</v>
      </c>
      <c r="AO32">
        <v>8</v>
      </c>
      <c r="AP32">
        <v>0</v>
      </c>
      <c r="AQ32">
        <v>3</v>
      </c>
      <c r="AY32">
        <v>2</v>
      </c>
      <c r="AZ32">
        <v>2</v>
      </c>
    </row>
    <row r="33" spans="2:52" x14ac:dyDescent="0.3">
      <c r="B33">
        <v>825</v>
      </c>
      <c r="C33" s="15">
        <v>45018</v>
      </c>
      <c r="D33" s="15"/>
      <c r="E33">
        <v>1</v>
      </c>
      <c r="F33">
        <v>201</v>
      </c>
      <c r="G33">
        <v>226</v>
      </c>
      <c r="H33">
        <v>210</v>
      </c>
      <c r="I33">
        <v>0</v>
      </c>
      <c r="J33">
        <v>210</v>
      </c>
      <c r="K33">
        <v>16</v>
      </c>
      <c r="L33">
        <v>0</v>
      </c>
      <c r="M33">
        <v>199</v>
      </c>
      <c r="T33">
        <v>3</v>
      </c>
      <c r="U33">
        <v>0</v>
      </c>
      <c r="V33">
        <v>2</v>
      </c>
      <c r="AD33">
        <v>105</v>
      </c>
      <c r="AE33">
        <v>126</v>
      </c>
      <c r="AF33">
        <v>106</v>
      </c>
      <c r="AG33">
        <v>0</v>
      </c>
      <c r="AH33">
        <v>108</v>
      </c>
      <c r="AI33">
        <v>20</v>
      </c>
      <c r="AJ33">
        <v>0</v>
      </c>
      <c r="AK33">
        <v>103</v>
      </c>
      <c r="AN33">
        <v>4</v>
      </c>
      <c r="AO33">
        <v>4</v>
      </c>
      <c r="AP33">
        <v>0</v>
      </c>
      <c r="AQ33">
        <v>2</v>
      </c>
      <c r="AY33">
        <v>1</v>
      </c>
      <c r="AZ33">
        <v>1</v>
      </c>
    </row>
    <row r="34" spans="2:52" x14ac:dyDescent="0.3">
      <c r="B34">
        <v>826</v>
      </c>
      <c r="C34" s="15">
        <v>45019</v>
      </c>
      <c r="D34" s="15"/>
      <c r="E34">
        <v>1</v>
      </c>
      <c r="F34">
        <v>201</v>
      </c>
      <c r="G34">
        <v>252</v>
      </c>
      <c r="H34">
        <v>207</v>
      </c>
      <c r="I34">
        <v>0</v>
      </c>
      <c r="J34">
        <v>210</v>
      </c>
      <c r="K34">
        <v>45</v>
      </c>
      <c r="L34">
        <v>0</v>
      </c>
      <c r="M34">
        <v>194</v>
      </c>
      <c r="T34">
        <v>3</v>
      </c>
      <c r="U34">
        <v>0</v>
      </c>
      <c r="V34">
        <v>2</v>
      </c>
      <c r="AD34">
        <v>105</v>
      </c>
      <c r="AE34">
        <v>95</v>
      </c>
      <c r="AF34">
        <v>95</v>
      </c>
      <c r="AG34">
        <v>0</v>
      </c>
      <c r="AH34">
        <v>108</v>
      </c>
      <c r="AI34">
        <v>0</v>
      </c>
      <c r="AJ34">
        <v>0</v>
      </c>
      <c r="AK34">
        <v>89</v>
      </c>
      <c r="AN34">
        <v>4</v>
      </c>
      <c r="AO34">
        <v>4</v>
      </c>
      <c r="AP34">
        <v>0</v>
      </c>
      <c r="AQ34">
        <v>2</v>
      </c>
      <c r="AY34">
        <v>1</v>
      </c>
      <c r="AZ34">
        <v>1</v>
      </c>
    </row>
    <row r="35" spans="2:52" x14ac:dyDescent="0.3">
      <c r="B35">
        <v>827</v>
      </c>
      <c r="C35" s="15">
        <v>45020</v>
      </c>
      <c r="D35" s="15"/>
      <c r="E35">
        <v>1</v>
      </c>
      <c r="F35">
        <v>119</v>
      </c>
      <c r="G35">
        <v>1113</v>
      </c>
      <c r="H35">
        <v>997</v>
      </c>
      <c r="I35">
        <v>0</v>
      </c>
      <c r="J35">
        <v>1049.9999999999998</v>
      </c>
      <c r="K35">
        <v>116</v>
      </c>
      <c r="L35">
        <v>0</v>
      </c>
      <c r="M35">
        <v>937</v>
      </c>
      <c r="T35">
        <v>6</v>
      </c>
      <c r="U35">
        <v>0</v>
      </c>
      <c r="V35">
        <v>3</v>
      </c>
      <c r="AD35">
        <v>105</v>
      </c>
      <c r="AE35">
        <v>224</v>
      </c>
      <c r="AF35">
        <v>224</v>
      </c>
      <c r="AG35">
        <v>0</v>
      </c>
      <c r="AH35">
        <v>216</v>
      </c>
      <c r="AI35">
        <v>0</v>
      </c>
      <c r="AJ35">
        <v>0</v>
      </c>
      <c r="AK35">
        <v>210</v>
      </c>
      <c r="AN35">
        <v>8</v>
      </c>
      <c r="AO35">
        <v>8</v>
      </c>
      <c r="AP35">
        <v>0</v>
      </c>
      <c r="AQ35">
        <v>4</v>
      </c>
      <c r="AY35">
        <v>2</v>
      </c>
      <c r="AZ35">
        <v>2</v>
      </c>
    </row>
    <row r="36" spans="2:52" x14ac:dyDescent="0.3">
      <c r="B36">
        <v>828</v>
      </c>
      <c r="C36" s="15">
        <v>45021</v>
      </c>
      <c r="D36" s="15"/>
      <c r="E36">
        <v>1</v>
      </c>
      <c r="F36">
        <v>201</v>
      </c>
      <c r="G36">
        <v>357</v>
      </c>
      <c r="H36">
        <v>357</v>
      </c>
      <c r="I36">
        <v>0</v>
      </c>
      <c r="J36">
        <v>420</v>
      </c>
      <c r="K36">
        <v>0</v>
      </c>
      <c r="L36">
        <v>0</v>
      </c>
      <c r="M36">
        <v>342</v>
      </c>
      <c r="T36">
        <v>6</v>
      </c>
      <c r="U36">
        <v>0</v>
      </c>
      <c r="V36">
        <v>4</v>
      </c>
      <c r="AD36">
        <v>105</v>
      </c>
      <c r="AE36">
        <v>235</v>
      </c>
      <c r="AF36">
        <v>226</v>
      </c>
      <c r="AG36">
        <v>0</v>
      </c>
      <c r="AH36">
        <v>216</v>
      </c>
      <c r="AI36">
        <v>9</v>
      </c>
      <c r="AJ36">
        <v>0</v>
      </c>
      <c r="AK36">
        <v>216</v>
      </c>
      <c r="AN36">
        <v>8</v>
      </c>
      <c r="AO36">
        <v>8</v>
      </c>
      <c r="AP36">
        <v>0</v>
      </c>
      <c r="AQ36">
        <v>4</v>
      </c>
      <c r="AY36">
        <v>2</v>
      </c>
      <c r="AZ36">
        <v>2</v>
      </c>
    </row>
    <row r="37" spans="2:52" x14ac:dyDescent="0.3">
      <c r="B37">
        <v>829</v>
      </c>
      <c r="C37" s="15">
        <v>44993</v>
      </c>
      <c r="D37" s="15"/>
      <c r="E37">
        <v>2</v>
      </c>
      <c r="F37">
        <v>119</v>
      </c>
      <c r="G37">
        <v>726</v>
      </c>
      <c r="H37">
        <v>726</v>
      </c>
      <c r="I37">
        <v>0</v>
      </c>
      <c r="J37">
        <v>874.99999999999989</v>
      </c>
      <c r="K37">
        <v>0</v>
      </c>
      <c r="L37">
        <v>0</v>
      </c>
      <c r="M37">
        <v>682</v>
      </c>
      <c r="T37">
        <v>5</v>
      </c>
      <c r="U37">
        <v>1</v>
      </c>
      <c r="V37">
        <v>4</v>
      </c>
      <c r="AD37">
        <v>105</v>
      </c>
      <c r="AE37">
        <v>158</v>
      </c>
      <c r="AF37">
        <v>158</v>
      </c>
      <c r="AG37">
        <v>0</v>
      </c>
      <c r="AH37">
        <v>189</v>
      </c>
      <c r="AI37">
        <v>0</v>
      </c>
      <c r="AJ37">
        <v>0</v>
      </c>
      <c r="AK37">
        <v>148</v>
      </c>
      <c r="AN37">
        <v>7</v>
      </c>
      <c r="AO37">
        <v>7</v>
      </c>
      <c r="AP37">
        <v>1</v>
      </c>
      <c r="AQ37">
        <v>3</v>
      </c>
      <c r="AY37">
        <v>2</v>
      </c>
      <c r="AZ37">
        <v>2</v>
      </c>
    </row>
    <row r="38" spans="2:52" x14ac:dyDescent="0.3">
      <c r="B38">
        <v>830</v>
      </c>
      <c r="C38" s="15">
        <v>44994</v>
      </c>
      <c r="D38" s="15"/>
      <c r="E38">
        <v>2</v>
      </c>
      <c r="F38">
        <v>119</v>
      </c>
      <c r="G38">
        <v>752</v>
      </c>
      <c r="H38">
        <v>752</v>
      </c>
      <c r="I38">
        <v>0</v>
      </c>
      <c r="J38">
        <v>874.99999999999989</v>
      </c>
      <c r="K38">
        <v>0</v>
      </c>
      <c r="L38">
        <v>0</v>
      </c>
      <c r="M38">
        <v>736</v>
      </c>
      <c r="T38">
        <v>5</v>
      </c>
      <c r="U38">
        <v>0</v>
      </c>
      <c r="V38">
        <v>4</v>
      </c>
      <c r="AD38">
        <v>105</v>
      </c>
      <c r="AE38">
        <v>224</v>
      </c>
      <c r="AF38">
        <v>192</v>
      </c>
      <c r="AG38">
        <v>0</v>
      </c>
      <c r="AH38">
        <v>189</v>
      </c>
      <c r="AI38">
        <v>32</v>
      </c>
      <c r="AJ38">
        <v>0</v>
      </c>
      <c r="AK38">
        <v>188</v>
      </c>
      <c r="AN38">
        <v>7</v>
      </c>
      <c r="AO38">
        <v>7</v>
      </c>
      <c r="AP38">
        <v>0</v>
      </c>
      <c r="AQ38">
        <v>3</v>
      </c>
      <c r="AY38">
        <v>2</v>
      </c>
      <c r="AZ38">
        <v>2</v>
      </c>
    </row>
    <row r="39" spans="2:52" x14ac:dyDescent="0.3">
      <c r="B39">
        <v>831</v>
      </c>
      <c r="C39" s="15">
        <v>44995</v>
      </c>
      <c r="D39" s="15"/>
      <c r="E39">
        <v>2</v>
      </c>
      <c r="F39">
        <v>119</v>
      </c>
      <c r="G39">
        <v>761</v>
      </c>
      <c r="H39">
        <v>761</v>
      </c>
      <c r="I39">
        <v>0</v>
      </c>
      <c r="J39">
        <v>874.99999999999989</v>
      </c>
      <c r="K39">
        <v>0</v>
      </c>
      <c r="L39">
        <v>0</v>
      </c>
      <c r="M39">
        <v>730</v>
      </c>
      <c r="T39">
        <v>5</v>
      </c>
      <c r="U39">
        <v>0</v>
      </c>
      <c r="V39">
        <v>3</v>
      </c>
      <c r="AD39">
        <v>105</v>
      </c>
      <c r="AE39">
        <v>192</v>
      </c>
      <c r="AF39">
        <v>190</v>
      </c>
      <c r="AG39">
        <v>0</v>
      </c>
      <c r="AH39">
        <v>189</v>
      </c>
      <c r="AI39">
        <v>2</v>
      </c>
      <c r="AJ39">
        <v>0</v>
      </c>
      <c r="AK39">
        <v>184</v>
      </c>
      <c r="AN39">
        <v>7</v>
      </c>
      <c r="AO39">
        <v>7</v>
      </c>
      <c r="AP39">
        <v>0</v>
      </c>
      <c r="AQ39">
        <v>4</v>
      </c>
      <c r="AY39">
        <v>2</v>
      </c>
      <c r="AZ39">
        <v>2</v>
      </c>
    </row>
    <row r="40" spans="2:52" x14ac:dyDescent="0.3">
      <c r="B40">
        <v>832</v>
      </c>
      <c r="C40" s="15">
        <v>44996</v>
      </c>
      <c r="D40" s="15"/>
      <c r="E40">
        <v>2</v>
      </c>
      <c r="F40">
        <v>119</v>
      </c>
      <c r="G40">
        <v>892</v>
      </c>
      <c r="H40">
        <v>668</v>
      </c>
      <c r="I40">
        <v>0</v>
      </c>
      <c r="J40">
        <v>874.99999999999989</v>
      </c>
      <c r="K40">
        <v>224</v>
      </c>
      <c r="L40">
        <v>0</v>
      </c>
      <c r="M40">
        <v>641</v>
      </c>
      <c r="T40">
        <v>4</v>
      </c>
      <c r="U40">
        <v>1</v>
      </c>
      <c r="V40">
        <v>3</v>
      </c>
      <c r="AD40">
        <v>105</v>
      </c>
      <c r="AE40">
        <v>156</v>
      </c>
      <c r="AF40">
        <v>156</v>
      </c>
      <c r="AG40">
        <v>0</v>
      </c>
      <c r="AH40">
        <v>189</v>
      </c>
      <c r="AI40">
        <v>0</v>
      </c>
      <c r="AJ40">
        <v>0</v>
      </c>
      <c r="AK40">
        <v>152</v>
      </c>
      <c r="AN40">
        <v>7</v>
      </c>
      <c r="AO40">
        <v>7</v>
      </c>
      <c r="AP40">
        <v>0</v>
      </c>
      <c r="AQ40">
        <v>3</v>
      </c>
      <c r="AY40">
        <v>2</v>
      </c>
      <c r="AZ40">
        <v>2</v>
      </c>
    </row>
    <row r="41" spans="2:52" x14ac:dyDescent="0.3">
      <c r="B41">
        <v>833</v>
      </c>
      <c r="C41" s="15">
        <v>44997</v>
      </c>
      <c r="D41" s="15"/>
      <c r="E41">
        <v>2</v>
      </c>
      <c r="F41">
        <v>119</v>
      </c>
      <c r="G41">
        <v>297</v>
      </c>
      <c r="H41">
        <v>297</v>
      </c>
      <c r="I41">
        <v>0</v>
      </c>
      <c r="J41">
        <v>349.99999999999994</v>
      </c>
      <c r="K41">
        <v>0</v>
      </c>
      <c r="L41">
        <v>0</v>
      </c>
      <c r="M41">
        <v>291</v>
      </c>
      <c r="T41">
        <v>2</v>
      </c>
      <c r="U41">
        <v>0</v>
      </c>
      <c r="V41">
        <v>1</v>
      </c>
      <c r="AD41">
        <v>105</v>
      </c>
      <c r="AE41">
        <v>71</v>
      </c>
      <c r="AF41">
        <v>71</v>
      </c>
      <c r="AG41">
        <v>0</v>
      </c>
      <c r="AH41">
        <v>81</v>
      </c>
      <c r="AI41">
        <v>0</v>
      </c>
      <c r="AJ41">
        <v>0</v>
      </c>
      <c r="AK41">
        <v>68</v>
      </c>
      <c r="AN41">
        <v>3</v>
      </c>
      <c r="AO41">
        <v>3</v>
      </c>
      <c r="AP41">
        <v>0</v>
      </c>
      <c r="AQ41">
        <v>1</v>
      </c>
      <c r="AY41">
        <v>1</v>
      </c>
      <c r="AZ41">
        <v>1</v>
      </c>
    </row>
    <row r="42" spans="2:52" x14ac:dyDescent="0.3">
      <c r="B42">
        <v>834</v>
      </c>
      <c r="C42" s="15">
        <v>44998</v>
      </c>
      <c r="D42" s="15"/>
      <c r="E42">
        <v>2</v>
      </c>
      <c r="F42">
        <v>201</v>
      </c>
      <c r="G42">
        <v>133</v>
      </c>
      <c r="H42">
        <v>133</v>
      </c>
      <c r="I42">
        <v>0</v>
      </c>
      <c r="J42">
        <v>140</v>
      </c>
      <c r="K42">
        <v>0</v>
      </c>
      <c r="L42">
        <v>0</v>
      </c>
      <c r="M42">
        <v>123</v>
      </c>
      <c r="T42">
        <v>2</v>
      </c>
      <c r="U42">
        <v>0</v>
      </c>
      <c r="V42">
        <v>1</v>
      </c>
      <c r="AD42">
        <v>105</v>
      </c>
      <c r="AE42">
        <v>77</v>
      </c>
      <c r="AF42">
        <v>77</v>
      </c>
      <c r="AG42">
        <v>0</v>
      </c>
      <c r="AH42">
        <v>81</v>
      </c>
      <c r="AI42">
        <v>0</v>
      </c>
      <c r="AJ42">
        <v>0</v>
      </c>
      <c r="AK42">
        <v>74</v>
      </c>
      <c r="AN42">
        <v>3</v>
      </c>
      <c r="AO42">
        <v>3</v>
      </c>
      <c r="AP42">
        <v>0</v>
      </c>
      <c r="AQ42">
        <v>1</v>
      </c>
      <c r="AY42">
        <v>1</v>
      </c>
      <c r="AZ42">
        <v>1</v>
      </c>
    </row>
    <row r="43" spans="2:52" x14ac:dyDescent="0.3">
      <c r="B43">
        <v>835</v>
      </c>
      <c r="C43" s="15">
        <v>44999</v>
      </c>
      <c r="D43" s="15"/>
      <c r="E43">
        <v>2</v>
      </c>
      <c r="F43">
        <v>119</v>
      </c>
      <c r="G43">
        <v>875</v>
      </c>
      <c r="H43">
        <v>875</v>
      </c>
      <c r="I43">
        <v>0</v>
      </c>
      <c r="J43">
        <v>874.99999999999989</v>
      </c>
      <c r="K43">
        <v>0</v>
      </c>
      <c r="L43">
        <v>0</v>
      </c>
      <c r="M43">
        <v>831</v>
      </c>
      <c r="T43">
        <v>5</v>
      </c>
      <c r="U43">
        <v>0</v>
      </c>
      <c r="V43">
        <v>3</v>
      </c>
      <c r="AD43">
        <v>105</v>
      </c>
      <c r="AE43">
        <v>206</v>
      </c>
      <c r="AF43">
        <v>192</v>
      </c>
      <c r="AG43">
        <v>0</v>
      </c>
      <c r="AH43">
        <v>189</v>
      </c>
      <c r="AI43">
        <v>14</v>
      </c>
      <c r="AJ43">
        <v>0</v>
      </c>
      <c r="AK43">
        <v>180</v>
      </c>
      <c r="AN43">
        <v>7</v>
      </c>
      <c r="AO43">
        <v>7</v>
      </c>
      <c r="AP43">
        <v>0</v>
      </c>
      <c r="AQ43">
        <v>3</v>
      </c>
      <c r="AY43">
        <v>2</v>
      </c>
      <c r="AZ43">
        <v>1</v>
      </c>
    </row>
    <row r="44" spans="2:52" x14ac:dyDescent="0.3">
      <c r="B44">
        <v>836</v>
      </c>
      <c r="C44" s="15">
        <v>45000</v>
      </c>
      <c r="D44" s="15"/>
      <c r="E44">
        <v>2</v>
      </c>
      <c r="F44">
        <v>119</v>
      </c>
      <c r="G44">
        <v>988</v>
      </c>
      <c r="H44">
        <v>857</v>
      </c>
      <c r="I44">
        <v>0</v>
      </c>
      <c r="J44">
        <v>874.99999999999989</v>
      </c>
      <c r="K44">
        <v>131</v>
      </c>
      <c r="L44">
        <v>0</v>
      </c>
      <c r="M44">
        <v>805</v>
      </c>
      <c r="T44">
        <v>5</v>
      </c>
      <c r="U44">
        <v>0</v>
      </c>
      <c r="V44">
        <v>4</v>
      </c>
      <c r="AD44">
        <v>105</v>
      </c>
      <c r="AE44">
        <v>153</v>
      </c>
      <c r="AF44">
        <v>153</v>
      </c>
      <c r="AG44">
        <v>0</v>
      </c>
      <c r="AH44">
        <v>189</v>
      </c>
      <c r="AI44">
        <v>0</v>
      </c>
      <c r="AJ44">
        <v>0</v>
      </c>
      <c r="AK44">
        <v>149</v>
      </c>
      <c r="AN44">
        <v>7</v>
      </c>
      <c r="AO44">
        <v>6</v>
      </c>
      <c r="AP44">
        <v>1</v>
      </c>
      <c r="AQ44">
        <v>4</v>
      </c>
      <c r="AY44">
        <v>2</v>
      </c>
      <c r="AZ44">
        <v>2</v>
      </c>
    </row>
    <row r="45" spans="2:52" x14ac:dyDescent="0.3">
      <c r="B45">
        <v>837</v>
      </c>
      <c r="C45" s="15">
        <v>45001</v>
      </c>
      <c r="D45" s="15"/>
      <c r="E45">
        <v>2</v>
      </c>
      <c r="F45">
        <v>201</v>
      </c>
      <c r="G45">
        <v>416</v>
      </c>
      <c r="H45">
        <v>332</v>
      </c>
      <c r="I45">
        <v>0</v>
      </c>
      <c r="J45">
        <v>350</v>
      </c>
      <c r="K45">
        <v>84</v>
      </c>
      <c r="L45">
        <v>0</v>
      </c>
      <c r="M45">
        <v>325</v>
      </c>
      <c r="T45">
        <v>5</v>
      </c>
      <c r="U45">
        <v>0</v>
      </c>
      <c r="V45">
        <v>4</v>
      </c>
      <c r="AD45">
        <v>105</v>
      </c>
      <c r="AE45">
        <v>209</v>
      </c>
      <c r="AF45">
        <v>190</v>
      </c>
      <c r="AG45">
        <v>0</v>
      </c>
      <c r="AH45">
        <v>189</v>
      </c>
      <c r="AI45">
        <v>19</v>
      </c>
      <c r="AJ45">
        <v>0</v>
      </c>
      <c r="AK45">
        <v>182</v>
      </c>
      <c r="AN45">
        <v>7</v>
      </c>
      <c r="AO45">
        <v>7</v>
      </c>
      <c r="AP45">
        <v>0</v>
      </c>
      <c r="AQ45">
        <v>3</v>
      </c>
      <c r="AY45">
        <v>2</v>
      </c>
      <c r="AZ45">
        <v>2</v>
      </c>
    </row>
    <row r="46" spans="2:52" x14ac:dyDescent="0.3">
      <c r="B46">
        <v>838</v>
      </c>
      <c r="C46" s="15">
        <v>45002</v>
      </c>
      <c r="D46" s="15"/>
      <c r="E46">
        <v>2</v>
      </c>
      <c r="F46">
        <v>119</v>
      </c>
      <c r="G46">
        <v>953</v>
      </c>
      <c r="H46">
        <v>679</v>
      </c>
      <c r="I46">
        <v>0</v>
      </c>
      <c r="J46">
        <v>874.99999999999989</v>
      </c>
      <c r="K46">
        <v>274</v>
      </c>
      <c r="L46">
        <v>0</v>
      </c>
      <c r="M46">
        <v>658</v>
      </c>
      <c r="T46">
        <v>4</v>
      </c>
      <c r="U46">
        <v>0</v>
      </c>
      <c r="V46">
        <v>3</v>
      </c>
      <c r="AD46">
        <v>105</v>
      </c>
      <c r="AE46">
        <v>166</v>
      </c>
      <c r="AF46">
        <v>166</v>
      </c>
      <c r="AG46">
        <v>0</v>
      </c>
      <c r="AH46">
        <v>189</v>
      </c>
      <c r="AI46">
        <v>0</v>
      </c>
      <c r="AJ46">
        <v>0</v>
      </c>
      <c r="AK46">
        <v>162</v>
      </c>
      <c r="AN46">
        <v>7</v>
      </c>
      <c r="AO46">
        <v>7</v>
      </c>
      <c r="AP46">
        <v>0</v>
      </c>
      <c r="AQ46">
        <v>3</v>
      </c>
      <c r="AY46">
        <v>2</v>
      </c>
      <c r="AZ46">
        <v>2</v>
      </c>
    </row>
    <row r="47" spans="2:52" x14ac:dyDescent="0.3">
      <c r="B47">
        <v>839</v>
      </c>
      <c r="C47" s="15">
        <v>45003</v>
      </c>
      <c r="D47" s="15"/>
      <c r="E47">
        <v>2</v>
      </c>
      <c r="F47">
        <v>119</v>
      </c>
      <c r="G47">
        <v>1006</v>
      </c>
      <c r="H47">
        <v>686</v>
      </c>
      <c r="I47">
        <v>0</v>
      </c>
      <c r="J47">
        <v>874.99999999999989</v>
      </c>
      <c r="K47">
        <v>320</v>
      </c>
      <c r="L47">
        <v>0</v>
      </c>
      <c r="M47">
        <v>637</v>
      </c>
      <c r="T47">
        <v>4</v>
      </c>
      <c r="U47">
        <v>0</v>
      </c>
      <c r="V47">
        <v>3</v>
      </c>
      <c r="AD47">
        <v>105</v>
      </c>
      <c r="AE47">
        <v>213</v>
      </c>
      <c r="AF47">
        <v>198</v>
      </c>
      <c r="AG47">
        <v>0</v>
      </c>
      <c r="AH47">
        <v>189</v>
      </c>
      <c r="AI47">
        <v>15</v>
      </c>
      <c r="AJ47">
        <v>0</v>
      </c>
      <c r="AK47">
        <v>184</v>
      </c>
      <c r="AN47">
        <v>7</v>
      </c>
      <c r="AO47">
        <v>7</v>
      </c>
      <c r="AP47">
        <v>0</v>
      </c>
      <c r="AQ47">
        <v>3</v>
      </c>
      <c r="AY47">
        <v>2</v>
      </c>
      <c r="AZ47">
        <v>2</v>
      </c>
    </row>
    <row r="48" spans="2:52" x14ac:dyDescent="0.3">
      <c r="B48">
        <v>840</v>
      </c>
      <c r="C48" s="15">
        <v>45004</v>
      </c>
      <c r="D48" s="15"/>
      <c r="E48">
        <v>2</v>
      </c>
      <c r="F48">
        <v>201</v>
      </c>
      <c r="G48">
        <v>137</v>
      </c>
      <c r="H48">
        <v>133</v>
      </c>
      <c r="I48">
        <v>0</v>
      </c>
      <c r="J48">
        <v>140</v>
      </c>
      <c r="K48">
        <v>4</v>
      </c>
      <c r="L48">
        <v>0</v>
      </c>
      <c r="M48">
        <v>127</v>
      </c>
      <c r="T48">
        <v>2</v>
      </c>
      <c r="U48">
        <v>0</v>
      </c>
      <c r="V48">
        <v>1</v>
      </c>
      <c r="AD48">
        <v>105</v>
      </c>
      <c r="AE48">
        <v>93</v>
      </c>
      <c r="AF48">
        <v>80</v>
      </c>
      <c r="AG48">
        <v>0</v>
      </c>
      <c r="AH48">
        <v>81</v>
      </c>
      <c r="AI48">
        <v>13</v>
      </c>
      <c r="AJ48">
        <v>0</v>
      </c>
      <c r="AK48">
        <v>74</v>
      </c>
      <c r="AN48">
        <v>3</v>
      </c>
      <c r="AO48">
        <v>3</v>
      </c>
      <c r="AP48">
        <v>0</v>
      </c>
      <c r="AQ48">
        <v>1</v>
      </c>
      <c r="AY48">
        <v>1</v>
      </c>
      <c r="AZ48">
        <v>1</v>
      </c>
    </row>
    <row r="49" spans="2:52" x14ac:dyDescent="0.3">
      <c r="B49">
        <v>841</v>
      </c>
      <c r="C49" s="15">
        <v>45005</v>
      </c>
      <c r="D49" s="15"/>
      <c r="E49">
        <v>2</v>
      </c>
      <c r="F49">
        <v>119</v>
      </c>
      <c r="G49">
        <v>395</v>
      </c>
      <c r="H49">
        <v>357</v>
      </c>
      <c r="I49">
        <v>0</v>
      </c>
      <c r="J49">
        <v>349.99999999999994</v>
      </c>
      <c r="K49">
        <v>38</v>
      </c>
      <c r="L49">
        <v>0</v>
      </c>
      <c r="M49">
        <v>339</v>
      </c>
      <c r="T49">
        <v>2</v>
      </c>
      <c r="U49">
        <v>0</v>
      </c>
      <c r="V49">
        <v>1</v>
      </c>
      <c r="AD49">
        <v>105</v>
      </c>
      <c r="AE49">
        <v>93</v>
      </c>
      <c r="AF49">
        <v>83</v>
      </c>
      <c r="AG49">
        <v>0</v>
      </c>
      <c r="AH49">
        <v>81</v>
      </c>
      <c r="AI49">
        <v>10</v>
      </c>
      <c r="AJ49">
        <v>0</v>
      </c>
      <c r="AK49">
        <v>81</v>
      </c>
      <c r="AN49">
        <v>3</v>
      </c>
      <c r="AO49">
        <v>3</v>
      </c>
      <c r="AP49">
        <v>0</v>
      </c>
      <c r="AQ49">
        <v>1</v>
      </c>
      <c r="AY49">
        <v>1</v>
      </c>
      <c r="AZ49">
        <v>1</v>
      </c>
    </row>
    <row r="50" spans="2:52" x14ac:dyDescent="0.3">
      <c r="B50">
        <v>842</v>
      </c>
      <c r="C50" s="15">
        <v>45006</v>
      </c>
      <c r="D50" s="15"/>
      <c r="E50">
        <v>2</v>
      </c>
      <c r="F50">
        <v>119</v>
      </c>
      <c r="G50">
        <v>717</v>
      </c>
      <c r="H50">
        <v>717</v>
      </c>
      <c r="I50">
        <v>0</v>
      </c>
      <c r="J50">
        <v>874.99999999999989</v>
      </c>
      <c r="K50">
        <v>0</v>
      </c>
      <c r="L50">
        <v>0</v>
      </c>
      <c r="M50">
        <v>666</v>
      </c>
      <c r="T50">
        <v>5</v>
      </c>
      <c r="U50">
        <v>0</v>
      </c>
      <c r="V50">
        <v>4</v>
      </c>
      <c r="AD50">
        <v>105</v>
      </c>
      <c r="AE50">
        <v>162</v>
      </c>
      <c r="AF50">
        <v>162</v>
      </c>
      <c r="AG50">
        <v>0</v>
      </c>
      <c r="AH50">
        <v>189</v>
      </c>
      <c r="AI50">
        <v>0</v>
      </c>
      <c r="AJ50">
        <v>0</v>
      </c>
      <c r="AK50">
        <v>152</v>
      </c>
      <c r="AN50">
        <v>7</v>
      </c>
      <c r="AO50">
        <v>7</v>
      </c>
      <c r="AP50">
        <v>0</v>
      </c>
      <c r="AQ50">
        <v>4</v>
      </c>
      <c r="AY50">
        <v>2</v>
      </c>
      <c r="AZ50">
        <v>2</v>
      </c>
    </row>
    <row r="51" spans="2:52" x14ac:dyDescent="0.3">
      <c r="B51">
        <v>843</v>
      </c>
      <c r="C51" s="15">
        <v>45007</v>
      </c>
      <c r="D51" s="15"/>
      <c r="E51">
        <v>2</v>
      </c>
      <c r="F51">
        <v>119</v>
      </c>
      <c r="G51">
        <v>936</v>
      </c>
      <c r="H51">
        <v>910</v>
      </c>
      <c r="I51">
        <v>0</v>
      </c>
      <c r="J51">
        <v>874.99999999999989</v>
      </c>
      <c r="K51">
        <v>26</v>
      </c>
      <c r="L51">
        <v>0</v>
      </c>
      <c r="M51">
        <v>882</v>
      </c>
      <c r="T51">
        <v>5</v>
      </c>
      <c r="U51">
        <v>0</v>
      </c>
      <c r="V51">
        <v>3</v>
      </c>
      <c r="AD51">
        <v>105</v>
      </c>
      <c r="AE51">
        <v>213</v>
      </c>
      <c r="AF51">
        <v>196</v>
      </c>
      <c r="AG51">
        <v>0</v>
      </c>
      <c r="AH51">
        <v>189</v>
      </c>
      <c r="AI51">
        <v>17</v>
      </c>
      <c r="AJ51">
        <v>0</v>
      </c>
      <c r="AK51">
        <v>192</v>
      </c>
      <c r="AN51">
        <v>7</v>
      </c>
      <c r="AO51">
        <v>7</v>
      </c>
      <c r="AP51">
        <v>0</v>
      </c>
      <c r="AQ51">
        <v>3</v>
      </c>
      <c r="AY51">
        <v>2</v>
      </c>
      <c r="AZ51">
        <v>2</v>
      </c>
    </row>
    <row r="52" spans="2:52" x14ac:dyDescent="0.3">
      <c r="B52">
        <v>844</v>
      </c>
      <c r="C52" s="15">
        <v>45008</v>
      </c>
      <c r="D52" s="15"/>
      <c r="E52">
        <v>2</v>
      </c>
      <c r="F52">
        <v>201</v>
      </c>
      <c r="G52">
        <v>325</v>
      </c>
      <c r="H52">
        <v>325</v>
      </c>
      <c r="I52">
        <v>0</v>
      </c>
      <c r="J52">
        <v>350</v>
      </c>
      <c r="K52">
        <v>0</v>
      </c>
      <c r="L52">
        <v>0</v>
      </c>
      <c r="M52">
        <v>308</v>
      </c>
      <c r="T52">
        <v>5</v>
      </c>
      <c r="U52">
        <v>0</v>
      </c>
      <c r="V52">
        <v>4</v>
      </c>
      <c r="AD52">
        <v>105</v>
      </c>
      <c r="AE52">
        <v>160</v>
      </c>
      <c r="AF52">
        <v>160</v>
      </c>
      <c r="AG52">
        <v>0</v>
      </c>
      <c r="AH52">
        <v>189</v>
      </c>
      <c r="AI52">
        <v>0</v>
      </c>
      <c r="AJ52">
        <v>0</v>
      </c>
      <c r="AK52">
        <v>156</v>
      </c>
      <c r="AN52">
        <v>7</v>
      </c>
      <c r="AO52">
        <v>7</v>
      </c>
      <c r="AP52">
        <v>0</v>
      </c>
      <c r="AQ52">
        <v>4</v>
      </c>
      <c r="AY52">
        <v>2</v>
      </c>
      <c r="AZ52">
        <v>2</v>
      </c>
    </row>
    <row r="53" spans="2:52" x14ac:dyDescent="0.3">
      <c r="B53">
        <v>845</v>
      </c>
      <c r="C53" s="15">
        <v>45009</v>
      </c>
      <c r="D53" s="15"/>
      <c r="E53">
        <v>2</v>
      </c>
      <c r="F53">
        <v>119</v>
      </c>
      <c r="G53">
        <v>735</v>
      </c>
      <c r="H53">
        <v>735</v>
      </c>
      <c r="I53">
        <v>0</v>
      </c>
      <c r="J53">
        <v>874.99999999999989</v>
      </c>
      <c r="K53">
        <v>0</v>
      </c>
      <c r="L53">
        <v>0</v>
      </c>
      <c r="M53">
        <v>720</v>
      </c>
      <c r="T53">
        <v>5</v>
      </c>
      <c r="U53">
        <v>1</v>
      </c>
      <c r="V53">
        <v>4</v>
      </c>
      <c r="AD53">
        <v>105</v>
      </c>
      <c r="AE53">
        <v>198</v>
      </c>
      <c r="AF53">
        <v>194</v>
      </c>
      <c r="AG53">
        <v>0</v>
      </c>
      <c r="AH53">
        <v>189</v>
      </c>
      <c r="AI53">
        <v>4</v>
      </c>
      <c r="AJ53">
        <v>0</v>
      </c>
      <c r="AK53">
        <v>190</v>
      </c>
      <c r="AN53">
        <v>7</v>
      </c>
      <c r="AO53">
        <v>7</v>
      </c>
      <c r="AP53">
        <v>0</v>
      </c>
      <c r="AQ53">
        <v>4</v>
      </c>
      <c r="AY53">
        <v>1</v>
      </c>
      <c r="AZ53">
        <v>2</v>
      </c>
    </row>
    <row r="54" spans="2:52" x14ac:dyDescent="0.3">
      <c r="B54">
        <v>846</v>
      </c>
      <c r="C54" s="15">
        <v>45010</v>
      </c>
      <c r="D54" s="15"/>
      <c r="E54">
        <v>2</v>
      </c>
      <c r="F54">
        <v>119</v>
      </c>
      <c r="G54">
        <v>918</v>
      </c>
      <c r="H54">
        <v>875</v>
      </c>
      <c r="I54">
        <v>0</v>
      </c>
      <c r="J54">
        <v>874.99999999999989</v>
      </c>
      <c r="K54">
        <v>43</v>
      </c>
      <c r="L54">
        <v>0</v>
      </c>
      <c r="M54">
        <v>848</v>
      </c>
      <c r="T54">
        <v>5</v>
      </c>
      <c r="U54">
        <v>0</v>
      </c>
      <c r="V54">
        <v>4</v>
      </c>
      <c r="AD54">
        <v>105</v>
      </c>
      <c r="AE54">
        <v>209</v>
      </c>
      <c r="AF54">
        <v>194</v>
      </c>
      <c r="AG54">
        <v>0</v>
      </c>
      <c r="AH54">
        <v>189</v>
      </c>
      <c r="AI54">
        <v>15</v>
      </c>
      <c r="AJ54">
        <v>0</v>
      </c>
      <c r="AK54">
        <v>190</v>
      </c>
      <c r="AN54">
        <v>7</v>
      </c>
      <c r="AO54">
        <v>7</v>
      </c>
      <c r="AP54">
        <v>0</v>
      </c>
      <c r="AQ54">
        <v>3</v>
      </c>
      <c r="AY54">
        <v>2</v>
      </c>
      <c r="AZ54">
        <v>2</v>
      </c>
    </row>
    <row r="55" spans="2:52" x14ac:dyDescent="0.3">
      <c r="B55">
        <v>847</v>
      </c>
      <c r="C55" s="15">
        <v>45011</v>
      </c>
      <c r="D55" s="15"/>
      <c r="E55">
        <v>2</v>
      </c>
      <c r="F55">
        <v>119</v>
      </c>
      <c r="G55">
        <v>413</v>
      </c>
      <c r="H55">
        <v>364</v>
      </c>
      <c r="I55">
        <v>0</v>
      </c>
      <c r="J55">
        <v>349.99999999999994</v>
      </c>
      <c r="K55">
        <v>49</v>
      </c>
      <c r="L55">
        <v>0</v>
      </c>
      <c r="M55">
        <v>353</v>
      </c>
      <c r="T55">
        <v>2</v>
      </c>
      <c r="U55">
        <v>0</v>
      </c>
      <c r="V55">
        <v>1</v>
      </c>
      <c r="AD55">
        <v>105</v>
      </c>
      <c r="AE55">
        <v>76</v>
      </c>
      <c r="AF55">
        <v>76</v>
      </c>
      <c r="AG55">
        <v>0</v>
      </c>
      <c r="AH55">
        <v>81</v>
      </c>
      <c r="AI55">
        <v>0</v>
      </c>
      <c r="AJ55">
        <v>0</v>
      </c>
      <c r="AK55">
        <v>72</v>
      </c>
      <c r="AN55">
        <v>3</v>
      </c>
      <c r="AO55">
        <v>3</v>
      </c>
      <c r="AP55">
        <v>0</v>
      </c>
      <c r="AQ55">
        <v>1</v>
      </c>
      <c r="AY55">
        <v>1</v>
      </c>
      <c r="AZ55">
        <v>1</v>
      </c>
    </row>
    <row r="56" spans="2:52" x14ac:dyDescent="0.3">
      <c r="B56">
        <v>848</v>
      </c>
      <c r="C56" s="15">
        <v>45012</v>
      </c>
      <c r="D56" s="15"/>
      <c r="E56">
        <v>2</v>
      </c>
      <c r="F56">
        <v>119</v>
      </c>
      <c r="G56">
        <v>420</v>
      </c>
      <c r="H56">
        <v>360</v>
      </c>
      <c r="I56">
        <v>0</v>
      </c>
      <c r="J56">
        <v>349.99999999999994</v>
      </c>
      <c r="K56">
        <v>60</v>
      </c>
      <c r="L56">
        <v>0</v>
      </c>
      <c r="M56">
        <v>342</v>
      </c>
      <c r="T56">
        <v>2</v>
      </c>
      <c r="U56">
        <v>0</v>
      </c>
      <c r="V56">
        <v>1</v>
      </c>
      <c r="AD56">
        <v>105</v>
      </c>
      <c r="AE56">
        <v>95</v>
      </c>
      <c r="AF56">
        <v>83</v>
      </c>
      <c r="AG56">
        <v>0</v>
      </c>
      <c r="AH56">
        <v>81</v>
      </c>
      <c r="AI56">
        <v>12</v>
      </c>
      <c r="AJ56">
        <v>0</v>
      </c>
      <c r="AK56">
        <v>80</v>
      </c>
      <c r="AN56">
        <v>3</v>
      </c>
      <c r="AO56">
        <v>3</v>
      </c>
      <c r="AP56">
        <v>0</v>
      </c>
      <c r="AQ56">
        <v>1</v>
      </c>
      <c r="AY56">
        <v>0</v>
      </c>
      <c r="AZ56">
        <v>1</v>
      </c>
    </row>
    <row r="57" spans="2:52" x14ac:dyDescent="0.3">
      <c r="B57">
        <v>849</v>
      </c>
      <c r="C57" s="15">
        <v>45013</v>
      </c>
      <c r="D57" s="15"/>
      <c r="E57">
        <v>2</v>
      </c>
      <c r="F57">
        <v>201</v>
      </c>
      <c r="G57">
        <v>346</v>
      </c>
      <c r="H57">
        <v>346</v>
      </c>
      <c r="I57">
        <v>0</v>
      </c>
      <c r="J57">
        <v>350</v>
      </c>
      <c r="K57">
        <v>0</v>
      </c>
      <c r="L57">
        <v>0</v>
      </c>
      <c r="M57">
        <v>325</v>
      </c>
      <c r="T57">
        <v>5</v>
      </c>
      <c r="U57">
        <v>0</v>
      </c>
      <c r="V57">
        <v>3</v>
      </c>
      <c r="AD57">
        <v>105</v>
      </c>
      <c r="AE57">
        <v>207</v>
      </c>
      <c r="AF57">
        <v>183</v>
      </c>
      <c r="AG57">
        <v>0</v>
      </c>
      <c r="AH57">
        <v>189</v>
      </c>
      <c r="AI57">
        <v>24</v>
      </c>
      <c r="AJ57">
        <v>0</v>
      </c>
      <c r="AK57">
        <v>170</v>
      </c>
      <c r="AN57">
        <v>7</v>
      </c>
      <c r="AO57">
        <v>7</v>
      </c>
      <c r="AP57">
        <v>0</v>
      </c>
      <c r="AQ57">
        <v>3</v>
      </c>
      <c r="AY57">
        <v>2</v>
      </c>
      <c r="AZ57">
        <v>2</v>
      </c>
    </row>
    <row r="58" spans="2:52" x14ac:dyDescent="0.3">
      <c r="B58">
        <v>850</v>
      </c>
      <c r="C58" s="15">
        <v>45014</v>
      </c>
      <c r="D58" s="15"/>
      <c r="E58">
        <v>2</v>
      </c>
      <c r="F58">
        <v>119</v>
      </c>
      <c r="G58">
        <v>752</v>
      </c>
      <c r="H58">
        <v>752</v>
      </c>
      <c r="I58">
        <v>0</v>
      </c>
      <c r="J58">
        <v>874.99999999999989</v>
      </c>
      <c r="K58">
        <v>0</v>
      </c>
      <c r="L58">
        <v>0</v>
      </c>
      <c r="M58">
        <v>699</v>
      </c>
      <c r="T58">
        <v>5</v>
      </c>
      <c r="U58">
        <v>0</v>
      </c>
      <c r="V58">
        <v>3</v>
      </c>
      <c r="AD58">
        <v>105</v>
      </c>
      <c r="AE58">
        <v>215</v>
      </c>
      <c r="AF58">
        <v>189</v>
      </c>
      <c r="AG58">
        <v>0</v>
      </c>
      <c r="AH58">
        <v>189</v>
      </c>
      <c r="AI58">
        <v>26</v>
      </c>
      <c r="AJ58">
        <v>0</v>
      </c>
      <c r="AK58">
        <v>179</v>
      </c>
      <c r="AN58">
        <v>7</v>
      </c>
      <c r="AO58">
        <v>7</v>
      </c>
      <c r="AP58">
        <v>0</v>
      </c>
      <c r="AQ58">
        <v>4</v>
      </c>
      <c r="AY58">
        <v>2</v>
      </c>
      <c r="AZ58">
        <v>2</v>
      </c>
    </row>
    <row r="59" spans="2:52" x14ac:dyDescent="0.3">
      <c r="B59">
        <v>851</v>
      </c>
      <c r="C59" s="15">
        <v>45015</v>
      </c>
      <c r="D59" s="15"/>
      <c r="E59">
        <v>2</v>
      </c>
      <c r="F59">
        <v>201</v>
      </c>
      <c r="G59">
        <v>287</v>
      </c>
      <c r="H59">
        <v>287</v>
      </c>
      <c r="I59">
        <v>0</v>
      </c>
      <c r="J59">
        <v>350</v>
      </c>
      <c r="K59">
        <v>0</v>
      </c>
      <c r="L59">
        <v>0</v>
      </c>
      <c r="M59">
        <v>275</v>
      </c>
      <c r="T59">
        <v>5</v>
      </c>
      <c r="U59">
        <v>0</v>
      </c>
      <c r="V59">
        <v>4</v>
      </c>
      <c r="AD59">
        <v>105</v>
      </c>
      <c r="AE59">
        <v>219</v>
      </c>
      <c r="AF59">
        <v>163</v>
      </c>
      <c r="AG59">
        <v>0</v>
      </c>
      <c r="AH59">
        <v>189</v>
      </c>
      <c r="AI59">
        <v>56</v>
      </c>
      <c r="AJ59">
        <v>0</v>
      </c>
      <c r="AK59">
        <v>153</v>
      </c>
      <c r="AN59">
        <v>7</v>
      </c>
      <c r="AO59">
        <v>6</v>
      </c>
      <c r="AP59">
        <v>0</v>
      </c>
      <c r="AQ59">
        <v>4</v>
      </c>
      <c r="AY59">
        <v>2</v>
      </c>
      <c r="AZ59">
        <v>2</v>
      </c>
    </row>
    <row r="60" spans="2:52" x14ac:dyDescent="0.3">
      <c r="B60">
        <v>852</v>
      </c>
      <c r="C60" s="15">
        <v>45016</v>
      </c>
      <c r="D60" s="15"/>
      <c r="E60">
        <v>2</v>
      </c>
      <c r="F60">
        <v>201</v>
      </c>
      <c r="G60">
        <v>280</v>
      </c>
      <c r="H60">
        <v>280</v>
      </c>
      <c r="I60">
        <v>0</v>
      </c>
      <c r="J60">
        <v>350</v>
      </c>
      <c r="K60">
        <v>0</v>
      </c>
      <c r="L60">
        <v>0</v>
      </c>
      <c r="M60">
        <v>268</v>
      </c>
      <c r="T60">
        <v>5</v>
      </c>
      <c r="U60">
        <v>0</v>
      </c>
      <c r="V60">
        <v>3</v>
      </c>
      <c r="AD60">
        <v>105</v>
      </c>
      <c r="AE60">
        <v>154</v>
      </c>
      <c r="AF60">
        <v>154</v>
      </c>
      <c r="AG60">
        <v>0</v>
      </c>
      <c r="AH60">
        <v>189</v>
      </c>
      <c r="AI60">
        <v>0</v>
      </c>
      <c r="AJ60">
        <v>0</v>
      </c>
      <c r="AK60">
        <v>149</v>
      </c>
      <c r="AN60">
        <v>7</v>
      </c>
      <c r="AO60">
        <v>7</v>
      </c>
      <c r="AP60">
        <v>0</v>
      </c>
      <c r="AQ60">
        <v>4</v>
      </c>
      <c r="AY60">
        <v>2</v>
      </c>
      <c r="AZ60">
        <v>2</v>
      </c>
    </row>
    <row r="61" spans="2:52" x14ac:dyDescent="0.3">
      <c r="B61">
        <v>853</v>
      </c>
      <c r="C61" s="15">
        <v>45017</v>
      </c>
      <c r="D61" s="15"/>
      <c r="E61">
        <v>2</v>
      </c>
      <c r="F61">
        <v>119</v>
      </c>
      <c r="G61">
        <v>866</v>
      </c>
      <c r="H61">
        <v>728</v>
      </c>
      <c r="I61">
        <v>0</v>
      </c>
      <c r="J61">
        <v>874.99999999999989</v>
      </c>
      <c r="K61">
        <v>138</v>
      </c>
      <c r="L61">
        <v>0</v>
      </c>
      <c r="M61">
        <v>698</v>
      </c>
      <c r="T61">
        <v>4</v>
      </c>
      <c r="U61">
        <v>0</v>
      </c>
      <c r="V61">
        <v>3</v>
      </c>
      <c r="AD61">
        <v>105</v>
      </c>
      <c r="AE61">
        <v>198</v>
      </c>
      <c r="AF61">
        <v>170</v>
      </c>
      <c r="AG61">
        <v>0</v>
      </c>
      <c r="AH61">
        <v>189</v>
      </c>
      <c r="AI61">
        <v>28</v>
      </c>
      <c r="AJ61">
        <v>0</v>
      </c>
      <c r="AK61">
        <v>159</v>
      </c>
      <c r="AN61">
        <v>7</v>
      </c>
      <c r="AO61">
        <v>6</v>
      </c>
      <c r="AP61">
        <v>0</v>
      </c>
      <c r="AQ61">
        <v>3</v>
      </c>
      <c r="AY61">
        <v>2</v>
      </c>
      <c r="AZ61">
        <v>2</v>
      </c>
    </row>
    <row r="62" spans="2:52" x14ac:dyDescent="0.3">
      <c r="B62">
        <v>854</v>
      </c>
      <c r="C62" s="15">
        <v>45018</v>
      </c>
      <c r="D62" s="15"/>
      <c r="E62">
        <v>2</v>
      </c>
      <c r="F62">
        <v>119</v>
      </c>
      <c r="G62">
        <v>406</v>
      </c>
      <c r="H62">
        <v>353</v>
      </c>
      <c r="I62">
        <v>0</v>
      </c>
      <c r="J62">
        <v>349.99999999999994</v>
      </c>
      <c r="K62">
        <v>53</v>
      </c>
      <c r="L62">
        <v>0</v>
      </c>
      <c r="M62">
        <v>331</v>
      </c>
      <c r="T62">
        <v>2</v>
      </c>
      <c r="U62">
        <v>0</v>
      </c>
      <c r="V62">
        <v>1</v>
      </c>
      <c r="AD62">
        <v>105</v>
      </c>
      <c r="AE62">
        <v>93</v>
      </c>
      <c r="AF62">
        <v>80</v>
      </c>
      <c r="AG62">
        <v>0</v>
      </c>
      <c r="AH62">
        <v>81</v>
      </c>
      <c r="AI62">
        <v>13</v>
      </c>
      <c r="AJ62">
        <v>0</v>
      </c>
      <c r="AK62">
        <v>74</v>
      </c>
      <c r="AN62">
        <v>3</v>
      </c>
      <c r="AO62">
        <v>3</v>
      </c>
      <c r="AP62">
        <v>0</v>
      </c>
      <c r="AQ62">
        <v>1</v>
      </c>
      <c r="AY62">
        <v>1</v>
      </c>
      <c r="AZ62">
        <v>1</v>
      </c>
    </row>
    <row r="63" spans="2:52" x14ac:dyDescent="0.3">
      <c r="B63">
        <v>855</v>
      </c>
      <c r="C63" s="15">
        <v>45019</v>
      </c>
      <c r="D63" s="15"/>
      <c r="E63">
        <v>2</v>
      </c>
      <c r="F63">
        <v>201</v>
      </c>
      <c r="G63">
        <v>126</v>
      </c>
      <c r="H63">
        <v>126</v>
      </c>
      <c r="I63">
        <v>0</v>
      </c>
      <c r="J63">
        <v>140</v>
      </c>
      <c r="K63">
        <v>0</v>
      </c>
      <c r="L63">
        <v>0</v>
      </c>
      <c r="M63">
        <v>123</v>
      </c>
      <c r="T63">
        <v>2</v>
      </c>
      <c r="U63">
        <v>0</v>
      </c>
      <c r="V63">
        <v>1</v>
      </c>
      <c r="AD63">
        <v>105</v>
      </c>
      <c r="AE63">
        <v>71</v>
      </c>
      <c r="AF63">
        <v>71</v>
      </c>
      <c r="AG63">
        <v>0</v>
      </c>
      <c r="AH63">
        <v>81</v>
      </c>
      <c r="AI63">
        <v>0</v>
      </c>
      <c r="AJ63">
        <v>0</v>
      </c>
      <c r="AK63">
        <v>68</v>
      </c>
      <c r="AN63">
        <v>3</v>
      </c>
      <c r="AO63">
        <v>3</v>
      </c>
      <c r="AP63">
        <v>0</v>
      </c>
      <c r="AQ63">
        <v>1</v>
      </c>
      <c r="AY63">
        <v>1</v>
      </c>
      <c r="AZ63">
        <v>1</v>
      </c>
    </row>
    <row r="64" spans="2:52" x14ac:dyDescent="0.3">
      <c r="B64">
        <v>856</v>
      </c>
      <c r="C64" s="15">
        <v>45020</v>
      </c>
      <c r="D64" s="15"/>
      <c r="E64">
        <v>2</v>
      </c>
      <c r="F64">
        <v>201</v>
      </c>
      <c r="G64">
        <v>378</v>
      </c>
      <c r="H64">
        <v>332</v>
      </c>
      <c r="I64">
        <v>0</v>
      </c>
      <c r="J64">
        <v>350</v>
      </c>
      <c r="K64">
        <v>46</v>
      </c>
      <c r="L64">
        <v>0</v>
      </c>
      <c r="M64">
        <v>312</v>
      </c>
      <c r="T64">
        <v>5</v>
      </c>
      <c r="U64">
        <v>0</v>
      </c>
      <c r="V64">
        <v>4</v>
      </c>
      <c r="AD64">
        <v>105</v>
      </c>
      <c r="AE64">
        <v>158</v>
      </c>
      <c r="AF64">
        <v>158</v>
      </c>
      <c r="AG64">
        <v>0</v>
      </c>
      <c r="AH64">
        <v>189</v>
      </c>
      <c r="AI64">
        <v>0</v>
      </c>
      <c r="AJ64">
        <v>0</v>
      </c>
      <c r="AK64">
        <v>146</v>
      </c>
      <c r="AN64">
        <v>7</v>
      </c>
      <c r="AO64">
        <v>7</v>
      </c>
      <c r="AP64">
        <v>0</v>
      </c>
      <c r="AQ64">
        <v>3</v>
      </c>
      <c r="AY64">
        <v>2</v>
      </c>
      <c r="AZ64">
        <v>2</v>
      </c>
    </row>
    <row r="65" spans="2:52" x14ac:dyDescent="0.3">
      <c r="B65">
        <v>857</v>
      </c>
      <c r="C65" s="15">
        <v>45021</v>
      </c>
      <c r="D65" s="15"/>
      <c r="E65">
        <v>2</v>
      </c>
      <c r="F65">
        <v>201</v>
      </c>
      <c r="G65">
        <v>315</v>
      </c>
      <c r="H65">
        <v>315</v>
      </c>
      <c r="I65">
        <v>0</v>
      </c>
      <c r="J65">
        <v>350</v>
      </c>
      <c r="K65">
        <v>0</v>
      </c>
      <c r="L65">
        <v>0</v>
      </c>
      <c r="M65">
        <v>305</v>
      </c>
      <c r="T65">
        <v>5</v>
      </c>
      <c r="U65">
        <v>0</v>
      </c>
      <c r="V65">
        <v>4</v>
      </c>
      <c r="AD65">
        <v>105</v>
      </c>
      <c r="AE65">
        <v>213</v>
      </c>
      <c r="AF65">
        <v>185</v>
      </c>
      <c r="AG65">
        <v>0</v>
      </c>
      <c r="AH65">
        <v>189</v>
      </c>
      <c r="AI65">
        <v>28</v>
      </c>
      <c r="AJ65">
        <v>0</v>
      </c>
      <c r="AK65">
        <v>172</v>
      </c>
      <c r="AN65">
        <v>7</v>
      </c>
      <c r="AO65">
        <v>7</v>
      </c>
      <c r="AP65">
        <v>0</v>
      </c>
      <c r="AQ65">
        <v>4</v>
      </c>
      <c r="AY65">
        <v>2</v>
      </c>
      <c r="AZ65">
        <v>1</v>
      </c>
    </row>
    <row r="66" spans="2:52" x14ac:dyDescent="0.3">
      <c r="B66">
        <v>858</v>
      </c>
      <c r="C66" s="15">
        <v>44993</v>
      </c>
      <c r="D66" s="15"/>
      <c r="E66">
        <v>3</v>
      </c>
      <c r="F66">
        <v>201</v>
      </c>
      <c r="G66">
        <v>231</v>
      </c>
      <c r="H66">
        <v>231</v>
      </c>
      <c r="I66">
        <v>0</v>
      </c>
      <c r="J66">
        <v>420</v>
      </c>
      <c r="K66">
        <v>0</v>
      </c>
      <c r="L66">
        <v>0</v>
      </c>
      <c r="M66">
        <v>221</v>
      </c>
      <c r="T66">
        <v>6</v>
      </c>
      <c r="U66">
        <v>0</v>
      </c>
      <c r="V66">
        <v>3</v>
      </c>
      <c r="AD66">
        <v>105</v>
      </c>
      <c r="AE66">
        <v>194</v>
      </c>
      <c r="AF66">
        <v>160</v>
      </c>
      <c r="AG66">
        <v>9</v>
      </c>
      <c r="AH66">
        <v>162</v>
      </c>
      <c r="AI66">
        <v>0</v>
      </c>
      <c r="AJ66">
        <v>9</v>
      </c>
      <c r="AK66">
        <v>158</v>
      </c>
      <c r="AN66">
        <v>6</v>
      </c>
      <c r="AO66">
        <v>6</v>
      </c>
      <c r="AP66">
        <v>0</v>
      </c>
      <c r="AQ66">
        <v>3</v>
      </c>
      <c r="AY66">
        <v>2</v>
      </c>
      <c r="AZ66">
        <v>1</v>
      </c>
    </row>
    <row r="67" spans="2:52" x14ac:dyDescent="0.3">
      <c r="B67">
        <v>859</v>
      </c>
      <c r="C67" s="15">
        <v>44994</v>
      </c>
      <c r="D67" s="15"/>
      <c r="E67">
        <v>3</v>
      </c>
      <c r="F67">
        <v>201</v>
      </c>
      <c r="G67">
        <v>302</v>
      </c>
      <c r="H67">
        <v>302</v>
      </c>
      <c r="I67">
        <v>47</v>
      </c>
      <c r="J67">
        <v>420</v>
      </c>
      <c r="K67">
        <v>0</v>
      </c>
      <c r="L67">
        <v>47</v>
      </c>
      <c r="M67">
        <v>338</v>
      </c>
      <c r="T67">
        <v>6</v>
      </c>
      <c r="U67">
        <v>0</v>
      </c>
      <c r="V67">
        <v>4</v>
      </c>
      <c r="AD67">
        <v>105</v>
      </c>
      <c r="AE67">
        <v>152</v>
      </c>
      <c r="AF67">
        <v>152</v>
      </c>
      <c r="AG67">
        <v>26</v>
      </c>
      <c r="AH67">
        <v>162</v>
      </c>
      <c r="AI67">
        <v>6</v>
      </c>
      <c r="AJ67">
        <v>32</v>
      </c>
      <c r="AK67">
        <v>165</v>
      </c>
      <c r="AN67">
        <v>6</v>
      </c>
      <c r="AO67">
        <v>6</v>
      </c>
      <c r="AP67">
        <v>0</v>
      </c>
      <c r="AQ67">
        <v>3</v>
      </c>
      <c r="AY67">
        <v>2</v>
      </c>
      <c r="AZ67">
        <v>1</v>
      </c>
    </row>
    <row r="68" spans="2:52" x14ac:dyDescent="0.3">
      <c r="B68">
        <v>860</v>
      </c>
      <c r="C68" s="15">
        <v>44995</v>
      </c>
      <c r="D68" s="15"/>
      <c r="E68">
        <v>3</v>
      </c>
      <c r="F68">
        <v>201</v>
      </c>
      <c r="G68">
        <v>373</v>
      </c>
      <c r="H68">
        <v>336</v>
      </c>
      <c r="I68">
        <v>69</v>
      </c>
      <c r="J68">
        <v>420</v>
      </c>
      <c r="K68">
        <v>0</v>
      </c>
      <c r="L68">
        <v>69</v>
      </c>
      <c r="M68">
        <v>392</v>
      </c>
      <c r="T68">
        <v>5</v>
      </c>
      <c r="U68">
        <v>0</v>
      </c>
      <c r="V68">
        <v>3</v>
      </c>
      <c r="AD68">
        <v>105</v>
      </c>
      <c r="AE68">
        <v>183</v>
      </c>
      <c r="AF68">
        <v>155</v>
      </c>
      <c r="AG68">
        <v>11</v>
      </c>
      <c r="AH68">
        <v>162</v>
      </c>
      <c r="AI68">
        <v>0</v>
      </c>
      <c r="AJ68">
        <v>11</v>
      </c>
      <c r="AK68">
        <v>162</v>
      </c>
      <c r="AN68">
        <v>6</v>
      </c>
      <c r="AO68">
        <v>6</v>
      </c>
      <c r="AP68">
        <v>0</v>
      </c>
      <c r="AQ68">
        <v>4</v>
      </c>
      <c r="AY68">
        <v>2</v>
      </c>
      <c r="AZ68">
        <v>1</v>
      </c>
    </row>
    <row r="69" spans="2:52" x14ac:dyDescent="0.3">
      <c r="B69">
        <v>861</v>
      </c>
      <c r="C69" s="15">
        <v>44996</v>
      </c>
      <c r="D69" s="15"/>
      <c r="E69">
        <v>3</v>
      </c>
      <c r="F69">
        <v>119</v>
      </c>
      <c r="G69">
        <v>903</v>
      </c>
      <c r="H69">
        <v>831</v>
      </c>
      <c r="I69">
        <v>324</v>
      </c>
      <c r="J69">
        <v>1049.9999999999998</v>
      </c>
      <c r="K69">
        <v>58</v>
      </c>
      <c r="L69">
        <v>382</v>
      </c>
      <c r="M69">
        <v>1097</v>
      </c>
      <c r="T69">
        <v>5</v>
      </c>
      <c r="U69">
        <v>0</v>
      </c>
      <c r="V69">
        <v>4</v>
      </c>
      <c r="AD69">
        <v>105</v>
      </c>
      <c r="AE69">
        <v>129</v>
      </c>
      <c r="AF69">
        <v>129</v>
      </c>
      <c r="AG69">
        <v>13</v>
      </c>
      <c r="AH69">
        <v>162</v>
      </c>
      <c r="AI69">
        <v>0</v>
      </c>
      <c r="AJ69">
        <v>13</v>
      </c>
      <c r="AK69">
        <v>139</v>
      </c>
      <c r="AN69">
        <v>6</v>
      </c>
      <c r="AO69">
        <v>6</v>
      </c>
      <c r="AP69">
        <v>0</v>
      </c>
      <c r="AQ69">
        <v>3</v>
      </c>
      <c r="AY69">
        <v>2</v>
      </c>
      <c r="AZ69">
        <v>1</v>
      </c>
    </row>
    <row r="70" spans="2:52" x14ac:dyDescent="0.3">
      <c r="B70">
        <v>862</v>
      </c>
      <c r="C70" s="15">
        <v>44997</v>
      </c>
      <c r="D70" s="15"/>
      <c r="E70">
        <v>3</v>
      </c>
      <c r="F70">
        <v>119</v>
      </c>
      <c r="G70">
        <v>0</v>
      </c>
      <c r="H70">
        <v>0</v>
      </c>
      <c r="I70">
        <v>0</v>
      </c>
      <c r="J70">
        <v>0</v>
      </c>
      <c r="K70">
        <v>15</v>
      </c>
      <c r="L70">
        <v>15</v>
      </c>
      <c r="M70">
        <v>0</v>
      </c>
      <c r="T70">
        <v>0</v>
      </c>
      <c r="U70">
        <v>0</v>
      </c>
      <c r="V70">
        <v>0</v>
      </c>
      <c r="AD70">
        <v>105</v>
      </c>
      <c r="AE70">
        <v>0</v>
      </c>
      <c r="AF70">
        <v>0</v>
      </c>
      <c r="AG70">
        <v>0</v>
      </c>
      <c r="AH70">
        <v>0</v>
      </c>
      <c r="AI70">
        <v>5</v>
      </c>
      <c r="AJ70">
        <v>5</v>
      </c>
      <c r="AK70">
        <v>0</v>
      </c>
      <c r="AN70">
        <v>0</v>
      </c>
      <c r="AO70">
        <v>0</v>
      </c>
      <c r="AP70">
        <v>0</v>
      </c>
      <c r="AQ70">
        <v>0</v>
      </c>
      <c r="AY70">
        <v>0</v>
      </c>
      <c r="AZ70">
        <v>0</v>
      </c>
    </row>
    <row r="71" spans="2:52" x14ac:dyDescent="0.3">
      <c r="B71">
        <v>863</v>
      </c>
      <c r="C71" s="15">
        <v>44998</v>
      </c>
      <c r="D71" s="15"/>
      <c r="E71">
        <v>3</v>
      </c>
      <c r="F71">
        <v>119</v>
      </c>
      <c r="G71">
        <v>0</v>
      </c>
      <c r="H71">
        <v>0</v>
      </c>
      <c r="I71">
        <v>0</v>
      </c>
      <c r="J71">
        <v>0</v>
      </c>
      <c r="K71">
        <v>0</v>
      </c>
      <c r="L71">
        <v>0</v>
      </c>
      <c r="M71">
        <v>0</v>
      </c>
      <c r="T71">
        <v>0</v>
      </c>
      <c r="U71">
        <v>0</v>
      </c>
      <c r="V71">
        <v>0</v>
      </c>
      <c r="AD71">
        <v>105</v>
      </c>
      <c r="AE71">
        <v>0</v>
      </c>
      <c r="AF71">
        <v>0</v>
      </c>
      <c r="AG71">
        <v>0</v>
      </c>
      <c r="AH71">
        <v>0</v>
      </c>
      <c r="AI71">
        <v>15</v>
      </c>
      <c r="AJ71">
        <v>15</v>
      </c>
      <c r="AK71">
        <v>0</v>
      </c>
      <c r="AN71">
        <v>0</v>
      </c>
      <c r="AO71">
        <v>0</v>
      </c>
      <c r="AP71">
        <v>0</v>
      </c>
      <c r="AQ71">
        <v>0</v>
      </c>
      <c r="AY71">
        <v>0</v>
      </c>
      <c r="AZ71">
        <v>0</v>
      </c>
    </row>
    <row r="72" spans="2:52" x14ac:dyDescent="0.3">
      <c r="B72">
        <v>864</v>
      </c>
      <c r="C72" s="15">
        <v>44999</v>
      </c>
      <c r="D72" s="15"/>
      <c r="E72">
        <v>3</v>
      </c>
      <c r="F72">
        <v>201</v>
      </c>
      <c r="G72">
        <v>310</v>
      </c>
      <c r="H72">
        <v>310</v>
      </c>
      <c r="I72">
        <v>138</v>
      </c>
      <c r="J72">
        <v>420</v>
      </c>
      <c r="K72">
        <v>0</v>
      </c>
      <c r="L72">
        <v>138</v>
      </c>
      <c r="M72">
        <v>430</v>
      </c>
      <c r="T72">
        <v>5</v>
      </c>
      <c r="U72">
        <v>0</v>
      </c>
      <c r="V72">
        <v>3</v>
      </c>
      <c r="AD72">
        <v>105</v>
      </c>
      <c r="AE72">
        <v>153</v>
      </c>
      <c r="AF72">
        <v>153</v>
      </c>
      <c r="AG72">
        <v>25</v>
      </c>
      <c r="AH72">
        <v>162</v>
      </c>
      <c r="AI72">
        <v>41</v>
      </c>
      <c r="AJ72">
        <v>66</v>
      </c>
      <c r="AK72">
        <v>170</v>
      </c>
      <c r="AN72">
        <v>6</v>
      </c>
      <c r="AO72">
        <v>6</v>
      </c>
      <c r="AP72">
        <v>0</v>
      </c>
      <c r="AQ72">
        <v>3</v>
      </c>
      <c r="AY72">
        <v>2</v>
      </c>
      <c r="AZ72">
        <v>1</v>
      </c>
    </row>
    <row r="73" spans="2:52" x14ac:dyDescent="0.3">
      <c r="B73">
        <v>865</v>
      </c>
      <c r="C73" s="15">
        <v>45000</v>
      </c>
      <c r="D73" s="15"/>
      <c r="E73">
        <v>3</v>
      </c>
      <c r="F73">
        <v>119</v>
      </c>
      <c r="G73">
        <v>619</v>
      </c>
      <c r="H73">
        <v>619</v>
      </c>
      <c r="I73">
        <v>156</v>
      </c>
      <c r="J73">
        <v>1049.9999999999998</v>
      </c>
      <c r="K73">
        <v>0</v>
      </c>
      <c r="L73">
        <v>156</v>
      </c>
      <c r="M73">
        <v>751</v>
      </c>
      <c r="T73">
        <v>6</v>
      </c>
      <c r="U73">
        <v>0</v>
      </c>
      <c r="V73">
        <v>3</v>
      </c>
      <c r="AD73">
        <v>105</v>
      </c>
      <c r="AE73">
        <v>144</v>
      </c>
      <c r="AF73">
        <v>144</v>
      </c>
      <c r="AG73">
        <v>11</v>
      </c>
      <c r="AH73">
        <v>162</v>
      </c>
      <c r="AI73">
        <v>0</v>
      </c>
      <c r="AJ73">
        <v>11</v>
      </c>
      <c r="AK73">
        <v>144</v>
      </c>
      <c r="AN73">
        <v>6</v>
      </c>
      <c r="AO73">
        <v>6</v>
      </c>
      <c r="AP73">
        <v>0</v>
      </c>
      <c r="AQ73">
        <v>3</v>
      </c>
      <c r="AY73">
        <v>2</v>
      </c>
      <c r="AZ73">
        <v>1</v>
      </c>
    </row>
    <row r="74" spans="2:52" x14ac:dyDescent="0.3">
      <c r="B74">
        <v>866</v>
      </c>
      <c r="C74" s="15">
        <v>45001</v>
      </c>
      <c r="D74" s="15"/>
      <c r="E74">
        <v>3</v>
      </c>
      <c r="F74">
        <v>201</v>
      </c>
      <c r="G74">
        <v>264</v>
      </c>
      <c r="H74">
        <v>264</v>
      </c>
      <c r="I74">
        <v>84</v>
      </c>
      <c r="J74">
        <v>420</v>
      </c>
      <c r="K74">
        <v>0</v>
      </c>
      <c r="L74">
        <v>84</v>
      </c>
      <c r="M74">
        <v>334</v>
      </c>
      <c r="T74">
        <v>6</v>
      </c>
      <c r="U74">
        <v>0</v>
      </c>
      <c r="V74">
        <v>4</v>
      </c>
      <c r="AD74">
        <v>105</v>
      </c>
      <c r="AE74">
        <v>168</v>
      </c>
      <c r="AF74">
        <v>162</v>
      </c>
      <c r="AG74">
        <v>16</v>
      </c>
      <c r="AH74">
        <v>162</v>
      </c>
      <c r="AI74">
        <v>20</v>
      </c>
      <c r="AJ74">
        <v>36</v>
      </c>
      <c r="AK74">
        <v>174</v>
      </c>
      <c r="AN74">
        <v>6</v>
      </c>
      <c r="AO74">
        <v>6</v>
      </c>
      <c r="AP74">
        <v>0</v>
      </c>
      <c r="AQ74">
        <v>3</v>
      </c>
      <c r="AY74">
        <v>2</v>
      </c>
      <c r="AZ74">
        <v>1</v>
      </c>
    </row>
    <row r="75" spans="2:52" x14ac:dyDescent="0.3">
      <c r="B75">
        <v>867</v>
      </c>
      <c r="C75" s="15">
        <v>45002</v>
      </c>
      <c r="D75" s="15"/>
      <c r="E75">
        <v>3</v>
      </c>
      <c r="F75">
        <v>119</v>
      </c>
      <c r="G75">
        <v>934</v>
      </c>
      <c r="H75">
        <v>934</v>
      </c>
      <c r="I75">
        <v>221</v>
      </c>
      <c r="J75">
        <v>1049.9999999999998</v>
      </c>
      <c r="K75">
        <v>53</v>
      </c>
      <c r="L75">
        <v>274</v>
      </c>
      <c r="M75">
        <v>1120</v>
      </c>
      <c r="T75">
        <v>6</v>
      </c>
      <c r="U75">
        <v>0</v>
      </c>
      <c r="V75">
        <v>4</v>
      </c>
      <c r="AD75">
        <v>105</v>
      </c>
      <c r="AE75">
        <v>181</v>
      </c>
      <c r="AF75">
        <v>160</v>
      </c>
      <c r="AG75">
        <v>18</v>
      </c>
      <c r="AH75">
        <v>162</v>
      </c>
      <c r="AI75">
        <v>12</v>
      </c>
      <c r="AJ75">
        <v>30</v>
      </c>
      <c r="AK75">
        <v>174</v>
      </c>
      <c r="AN75">
        <v>6</v>
      </c>
      <c r="AO75">
        <v>6</v>
      </c>
      <c r="AP75">
        <v>0</v>
      </c>
      <c r="AQ75">
        <v>3</v>
      </c>
      <c r="AY75">
        <v>2</v>
      </c>
      <c r="AZ75">
        <v>1</v>
      </c>
    </row>
    <row r="76" spans="2:52" x14ac:dyDescent="0.3">
      <c r="B76">
        <v>868</v>
      </c>
      <c r="C76" s="15">
        <v>45003</v>
      </c>
      <c r="D76" s="15"/>
      <c r="E76">
        <v>3</v>
      </c>
      <c r="F76">
        <v>201</v>
      </c>
      <c r="G76">
        <v>365</v>
      </c>
      <c r="H76">
        <v>357</v>
      </c>
      <c r="I76">
        <v>105</v>
      </c>
      <c r="J76">
        <v>420</v>
      </c>
      <c r="K76">
        <v>215</v>
      </c>
      <c r="L76">
        <v>320</v>
      </c>
      <c r="M76">
        <v>443</v>
      </c>
      <c r="T76">
        <v>5</v>
      </c>
      <c r="U76">
        <v>0</v>
      </c>
      <c r="V76">
        <v>3</v>
      </c>
      <c r="AD76">
        <v>105</v>
      </c>
      <c r="AE76">
        <v>160</v>
      </c>
      <c r="AF76">
        <v>153</v>
      </c>
      <c r="AG76">
        <v>21</v>
      </c>
      <c r="AH76">
        <v>162</v>
      </c>
      <c r="AI76">
        <v>0</v>
      </c>
      <c r="AJ76">
        <v>21</v>
      </c>
      <c r="AK76">
        <v>167</v>
      </c>
      <c r="AN76">
        <v>6</v>
      </c>
      <c r="AO76">
        <v>6</v>
      </c>
      <c r="AP76">
        <v>0</v>
      </c>
      <c r="AQ76">
        <v>3</v>
      </c>
      <c r="AY76">
        <v>2</v>
      </c>
      <c r="AZ76">
        <v>1</v>
      </c>
    </row>
    <row r="77" spans="2:52" x14ac:dyDescent="0.3">
      <c r="B77">
        <v>869</v>
      </c>
      <c r="C77" s="15">
        <v>45004</v>
      </c>
      <c r="D77" s="15"/>
      <c r="E77">
        <v>3</v>
      </c>
      <c r="F77">
        <v>119</v>
      </c>
      <c r="G77">
        <v>0</v>
      </c>
      <c r="H77">
        <v>0</v>
      </c>
      <c r="I77">
        <v>0</v>
      </c>
      <c r="J77">
        <v>0</v>
      </c>
      <c r="K77">
        <v>4</v>
      </c>
      <c r="L77">
        <v>4</v>
      </c>
      <c r="M77">
        <v>0</v>
      </c>
      <c r="T77">
        <v>0</v>
      </c>
      <c r="U77">
        <v>0</v>
      </c>
      <c r="V77">
        <v>0</v>
      </c>
      <c r="AD77">
        <v>105</v>
      </c>
      <c r="AE77">
        <v>0</v>
      </c>
      <c r="AF77">
        <v>0</v>
      </c>
      <c r="AG77">
        <v>0</v>
      </c>
      <c r="AH77">
        <v>0</v>
      </c>
      <c r="AI77">
        <v>28</v>
      </c>
      <c r="AJ77">
        <v>28</v>
      </c>
      <c r="AK77">
        <v>0</v>
      </c>
      <c r="AN77">
        <v>0</v>
      </c>
      <c r="AO77">
        <v>0</v>
      </c>
      <c r="AP77">
        <v>0</v>
      </c>
      <c r="AQ77">
        <v>0</v>
      </c>
      <c r="AY77">
        <v>0</v>
      </c>
      <c r="AZ77">
        <v>0</v>
      </c>
    </row>
    <row r="78" spans="2:52" x14ac:dyDescent="0.3">
      <c r="B78">
        <v>870</v>
      </c>
      <c r="C78" s="15">
        <v>45005</v>
      </c>
      <c r="D78" s="15"/>
      <c r="E78">
        <v>3</v>
      </c>
      <c r="F78">
        <v>201</v>
      </c>
      <c r="G78">
        <v>0</v>
      </c>
      <c r="H78">
        <v>0</v>
      </c>
      <c r="I78">
        <v>0</v>
      </c>
      <c r="J78">
        <v>0</v>
      </c>
      <c r="K78">
        <v>132</v>
      </c>
      <c r="L78">
        <v>132</v>
      </c>
      <c r="M78">
        <v>0</v>
      </c>
      <c r="T78">
        <v>0</v>
      </c>
      <c r="U78">
        <v>0</v>
      </c>
      <c r="V78">
        <v>0</v>
      </c>
      <c r="AD78">
        <v>105</v>
      </c>
      <c r="AE78">
        <v>0</v>
      </c>
      <c r="AF78">
        <v>0</v>
      </c>
      <c r="AG78">
        <v>0</v>
      </c>
      <c r="AH78">
        <v>0</v>
      </c>
      <c r="AI78">
        <v>26</v>
      </c>
      <c r="AJ78">
        <v>26</v>
      </c>
      <c r="AK78">
        <v>0</v>
      </c>
      <c r="AN78">
        <v>0</v>
      </c>
      <c r="AO78">
        <v>0</v>
      </c>
      <c r="AP78">
        <v>0</v>
      </c>
      <c r="AQ78">
        <v>0</v>
      </c>
      <c r="AY78">
        <v>0</v>
      </c>
      <c r="AZ78">
        <v>0</v>
      </c>
    </row>
    <row r="79" spans="2:52" x14ac:dyDescent="0.3">
      <c r="B79">
        <v>871</v>
      </c>
      <c r="C79" s="15">
        <v>45006</v>
      </c>
      <c r="D79" s="15"/>
      <c r="E79">
        <v>3</v>
      </c>
      <c r="F79">
        <v>119</v>
      </c>
      <c r="G79">
        <v>924</v>
      </c>
      <c r="H79">
        <v>924</v>
      </c>
      <c r="I79">
        <v>0</v>
      </c>
      <c r="J79">
        <v>1049.9999999999998</v>
      </c>
      <c r="K79">
        <v>0</v>
      </c>
      <c r="L79">
        <v>0</v>
      </c>
      <c r="M79">
        <v>905</v>
      </c>
      <c r="T79">
        <v>6</v>
      </c>
      <c r="U79">
        <v>0</v>
      </c>
      <c r="V79">
        <v>3</v>
      </c>
      <c r="AD79">
        <v>105</v>
      </c>
      <c r="AE79">
        <v>178</v>
      </c>
      <c r="AF79">
        <v>153</v>
      </c>
      <c r="AG79">
        <v>0</v>
      </c>
      <c r="AH79">
        <v>162</v>
      </c>
      <c r="AI79">
        <v>0</v>
      </c>
      <c r="AJ79">
        <v>0</v>
      </c>
      <c r="AK79">
        <v>143</v>
      </c>
      <c r="AN79">
        <v>6</v>
      </c>
      <c r="AO79">
        <v>6</v>
      </c>
      <c r="AP79">
        <v>0</v>
      </c>
      <c r="AQ79">
        <v>4</v>
      </c>
      <c r="AY79">
        <v>2</v>
      </c>
      <c r="AZ79">
        <v>1</v>
      </c>
    </row>
    <row r="80" spans="2:52" x14ac:dyDescent="0.3">
      <c r="B80">
        <v>872</v>
      </c>
      <c r="C80" s="15">
        <v>45007</v>
      </c>
      <c r="D80" s="15"/>
      <c r="E80">
        <v>3</v>
      </c>
      <c r="F80">
        <v>201</v>
      </c>
      <c r="G80">
        <v>327</v>
      </c>
      <c r="H80">
        <v>327</v>
      </c>
      <c r="I80">
        <v>135</v>
      </c>
      <c r="J80">
        <v>420</v>
      </c>
      <c r="K80">
        <v>29</v>
      </c>
      <c r="L80">
        <v>164</v>
      </c>
      <c r="M80">
        <v>452</v>
      </c>
      <c r="T80">
        <v>6</v>
      </c>
      <c r="U80">
        <v>0</v>
      </c>
      <c r="V80">
        <v>4</v>
      </c>
      <c r="AD80">
        <v>105</v>
      </c>
      <c r="AE80">
        <v>184</v>
      </c>
      <c r="AF80">
        <v>162</v>
      </c>
      <c r="AG80">
        <v>16</v>
      </c>
      <c r="AH80">
        <v>162</v>
      </c>
      <c r="AI80">
        <v>1</v>
      </c>
      <c r="AJ80">
        <v>17</v>
      </c>
      <c r="AK80">
        <v>167</v>
      </c>
      <c r="AN80">
        <v>6</v>
      </c>
      <c r="AO80">
        <v>6</v>
      </c>
      <c r="AP80">
        <v>0</v>
      </c>
      <c r="AQ80">
        <v>3</v>
      </c>
      <c r="AY80">
        <v>2</v>
      </c>
      <c r="AZ80">
        <v>1</v>
      </c>
    </row>
    <row r="81" spans="2:52" x14ac:dyDescent="0.3">
      <c r="B81">
        <v>873</v>
      </c>
      <c r="C81" s="15">
        <v>45008</v>
      </c>
      <c r="D81" s="15"/>
      <c r="E81">
        <v>3</v>
      </c>
      <c r="F81">
        <v>201</v>
      </c>
      <c r="G81">
        <v>231</v>
      </c>
      <c r="H81">
        <v>231</v>
      </c>
      <c r="I81">
        <v>5</v>
      </c>
      <c r="J81">
        <v>420</v>
      </c>
      <c r="K81">
        <v>0</v>
      </c>
      <c r="L81">
        <v>5</v>
      </c>
      <c r="M81">
        <v>221</v>
      </c>
      <c r="T81">
        <v>5</v>
      </c>
      <c r="U81">
        <v>0</v>
      </c>
      <c r="V81">
        <v>3</v>
      </c>
      <c r="AD81">
        <v>105</v>
      </c>
      <c r="AE81">
        <v>131</v>
      </c>
      <c r="AF81">
        <v>131</v>
      </c>
      <c r="AG81">
        <v>0</v>
      </c>
      <c r="AH81">
        <v>162</v>
      </c>
      <c r="AI81">
        <v>0</v>
      </c>
      <c r="AJ81">
        <v>0</v>
      </c>
      <c r="AK81">
        <v>121</v>
      </c>
      <c r="AN81">
        <v>6</v>
      </c>
      <c r="AO81">
        <v>6</v>
      </c>
      <c r="AP81">
        <v>0</v>
      </c>
      <c r="AQ81">
        <v>3</v>
      </c>
      <c r="AY81">
        <v>2</v>
      </c>
      <c r="AZ81">
        <v>1</v>
      </c>
    </row>
    <row r="82" spans="2:52" x14ac:dyDescent="0.3">
      <c r="B82">
        <v>874</v>
      </c>
      <c r="C82" s="15">
        <v>45009</v>
      </c>
      <c r="D82" s="15"/>
      <c r="E82">
        <v>3</v>
      </c>
      <c r="F82">
        <v>201</v>
      </c>
      <c r="G82">
        <v>369</v>
      </c>
      <c r="H82">
        <v>369</v>
      </c>
      <c r="I82">
        <v>0</v>
      </c>
      <c r="J82">
        <v>420</v>
      </c>
      <c r="K82">
        <v>0</v>
      </c>
      <c r="L82">
        <v>0</v>
      </c>
      <c r="M82">
        <v>346</v>
      </c>
      <c r="T82">
        <v>6</v>
      </c>
      <c r="U82">
        <v>0</v>
      </c>
      <c r="V82">
        <v>3</v>
      </c>
      <c r="AD82">
        <v>105</v>
      </c>
      <c r="AE82">
        <v>181</v>
      </c>
      <c r="AF82">
        <v>153</v>
      </c>
      <c r="AG82">
        <v>25</v>
      </c>
      <c r="AH82">
        <v>162</v>
      </c>
      <c r="AI82">
        <v>22</v>
      </c>
      <c r="AJ82">
        <v>47</v>
      </c>
      <c r="AK82">
        <v>174</v>
      </c>
      <c r="AN82">
        <v>6</v>
      </c>
      <c r="AO82">
        <v>6</v>
      </c>
      <c r="AP82">
        <v>0</v>
      </c>
      <c r="AQ82">
        <v>3</v>
      </c>
      <c r="AY82">
        <v>2</v>
      </c>
      <c r="AZ82">
        <v>1</v>
      </c>
    </row>
    <row r="83" spans="2:52" x14ac:dyDescent="0.3">
      <c r="B83">
        <v>875</v>
      </c>
      <c r="C83" s="15">
        <v>45010</v>
      </c>
      <c r="D83" s="15"/>
      <c r="E83">
        <v>3</v>
      </c>
      <c r="F83">
        <v>119</v>
      </c>
      <c r="G83">
        <v>577</v>
      </c>
      <c r="H83">
        <v>577</v>
      </c>
      <c r="I83">
        <v>43</v>
      </c>
      <c r="J83">
        <v>1049.9999999999998</v>
      </c>
      <c r="K83">
        <v>0</v>
      </c>
      <c r="L83">
        <v>43</v>
      </c>
      <c r="M83">
        <v>582</v>
      </c>
      <c r="T83">
        <v>6</v>
      </c>
      <c r="U83">
        <v>0</v>
      </c>
      <c r="V83">
        <v>4</v>
      </c>
      <c r="AD83">
        <v>105</v>
      </c>
      <c r="AE83">
        <v>168</v>
      </c>
      <c r="AF83">
        <v>139</v>
      </c>
      <c r="AG83">
        <v>34</v>
      </c>
      <c r="AH83">
        <v>162</v>
      </c>
      <c r="AI83">
        <v>0</v>
      </c>
      <c r="AJ83">
        <v>34</v>
      </c>
      <c r="AK83">
        <v>167</v>
      </c>
      <c r="AN83">
        <v>6</v>
      </c>
      <c r="AO83">
        <v>5</v>
      </c>
      <c r="AP83">
        <v>0</v>
      </c>
      <c r="AQ83">
        <v>4</v>
      </c>
      <c r="AY83">
        <v>2</v>
      </c>
      <c r="AZ83">
        <v>1</v>
      </c>
    </row>
    <row r="84" spans="2:52" x14ac:dyDescent="0.3">
      <c r="B84">
        <v>876</v>
      </c>
      <c r="C84" s="15">
        <v>45011</v>
      </c>
      <c r="D84" s="15"/>
      <c r="E84">
        <v>3</v>
      </c>
      <c r="F84">
        <v>201</v>
      </c>
      <c r="G84">
        <v>0</v>
      </c>
      <c r="H84">
        <v>0</v>
      </c>
      <c r="I84">
        <v>0</v>
      </c>
      <c r="J84">
        <v>0</v>
      </c>
      <c r="K84">
        <v>63</v>
      </c>
      <c r="L84">
        <v>63</v>
      </c>
      <c r="M84">
        <v>0</v>
      </c>
      <c r="T84">
        <v>0</v>
      </c>
      <c r="U84">
        <v>0</v>
      </c>
      <c r="V84">
        <v>0</v>
      </c>
      <c r="AD84">
        <v>105</v>
      </c>
      <c r="AE84">
        <v>0</v>
      </c>
      <c r="AF84">
        <v>0</v>
      </c>
      <c r="AG84">
        <v>0</v>
      </c>
      <c r="AH84">
        <v>0</v>
      </c>
      <c r="AI84">
        <v>6</v>
      </c>
      <c r="AJ84">
        <v>6</v>
      </c>
      <c r="AK84">
        <v>0</v>
      </c>
      <c r="AN84">
        <v>0</v>
      </c>
      <c r="AO84">
        <v>0</v>
      </c>
      <c r="AP84">
        <v>0</v>
      </c>
      <c r="AQ84">
        <v>0</v>
      </c>
      <c r="AY84">
        <v>0</v>
      </c>
      <c r="AZ84">
        <v>0</v>
      </c>
    </row>
    <row r="85" spans="2:52" x14ac:dyDescent="0.3">
      <c r="B85">
        <v>877</v>
      </c>
      <c r="C85" s="15">
        <v>45012</v>
      </c>
      <c r="D85" s="15"/>
      <c r="E85">
        <v>3</v>
      </c>
      <c r="F85">
        <v>201</v>
      </c>
      <c r="G85">
        <v>0</v>
      </c>
      <c r="H85">
        <v>0</v>
      </c>
      <c r="I85">
        <v>0</v>
      </c>
      <c r="J85">
        <v>0</v>
      </c>
      <c r="K85">
        <v>60</v>
      </c>
      <c r="L85">
        <v>60</v>
      </c>
      <c r="M85">
        <v>0</v>
      </c>
      <c r="T85">
        <v>0</v>
      </c>
      <c r="U85">
        <v>0</v>
      </c>
      <c r="V85">
        <v>0</v>
      </c>
      <c r="AD85">
        <v>105</v>
      </c>
      <c r="AE85">
        <v>0</v>
      </c>
      <c r="AF85">
        <v>0</v>
      </c>
      <c r="AG85">
        <v>0</v>
      </c>
      <c r="AH85">
        <v>0</v>
      </c>
      <c r="AI85">
        <v>12</v>
      </c>
      <c r="AJ85">
        <v>12</v>
      </c>
      <c r="AK85">
        <v>0</v>
      </c>
      <c r="AN85">
        <v>0</v>
      </c>
      <c r="AO85">
        <v>0</v>
      </c>
      <c r="AP85">
        <v>0</v>
      </c>
      <c r="AQ85">
        <v>0</v>
      </c>
      <c r="AY85">
        <v>0</v>
      </c>
      <c r="AZ85">
        <v>0</v>
      </c>
    </row>
    <row r="86" spans="2:52" x14ac:dyDescent="0.3">
      <c r="B86">
        <v>878</v>
      </c>
      <c r="C86" s="15">
        <v>45013</v>
      </c>
      <c r="D86" s="15"/>
      <c r="E86">
        <v>3</v>
      </c>
      <c r="F86">
        <v>119</v>
      </c>
      <c r="G86">
        <v>850</v>
      </c>
      <c r="H86">
        <v>850</v>
      </c>
      <c r="I86">
        <v>0</v>
      </c>
      <c r="J86">
        <v>1049.9999999999998</v>
      </c>
      <c r="K86">
        <v>0</v>
      </c>
      <c r="L86">
        <v>0</v>
      </c>
      <c r="M86">
        <v>833</v>
      </c>
      <c r="T86">
        <v>6</v>
      </c>
      <c r="U86">
        <v>0</v>
      </c>
      <c r="V86">
        <v>3</v>
      </c>
      <c r="AD86">
        <v>105</v>
      </c>
      <c r="AE86">
        <v>152</v>
      </c>
      <c r="AF86">
        <v>152</v>
      </c>
      <c r="AG86">
        <v>26</v>
      </c>
      <c r="AH86">
        <v>162</v>
      </c>
      <c r="AI86">
        <v>26</v>
      </c>
      <c r="AJ86">
        <v>52</v>
      </c>
      <c r="AK86">
        <v>172</v>
      </c>
      <c r="AN86">
        <v>6</v>
      </c>
      <c r="AO86">
        <v>6</v>
      </c>
      <c r="AP86">
        <v>0</v>
      </c>
      <c r="AQ86">
        <v>4</v>
      </c>
      <c r="AY86">
        <v>2</v>
      </c>
      <c r="AZ86">
        <v>1</v>
      </c>
    </row>
    <row r="87" spans="2:52" x14ac:dyDescent="0.3">
      <c r="B87">
        <v>879</v>
      </c>
      <c r="C87" s="15">
        <v>45014</v>
      </c>
      <c r="D87" s="15"/>
      <c r="E87">
        <v>3</v>
      </c>
      <c r="F87">
        <v>201</v>
      </c>
      <c r="G87">
        <v>315</v>
      </c>
      <c r="H87">
        <v>315</v>
      </c>
      <c r="I87">
        <v>0</v>
      </c>
      <c r="J87">
        <v>420</v>
      </c>
      <c r="K87">
        <v>0</v>
      </c>
      <c r="L87">
        <v>0</v>
      </c>
      <c r="M87">
        <v>296</v>
      </c>
      <c r="T87">
        <v>6</v>
      </c>
      <c r="U87">
        <v>0</v>
      </c>
      <c r="V87">
        <v>3</v>
      </c>
      <c r="AD87">
        <v>105</v>
      </c>
      <c r="AE87">
        <v>153</v>
      </c>
      <c r="AF87">
        <v>153</v>
      </c>
      <c r="AG87">
        <v>25</v>
      </c>
      <c r="AH87">
        <v>162</v>
      </c>
      <c r="AI87">
        <v>1</v>
      </c>
      <c r="AJ87">
        <v>26</v>
      </c>
      <c r="AK87">
        <v>165</v>
      </c>
      <c r="AN87">
        <v>6</v>
      </c>
      <c r="AO87">
        <v>6</v>
      </c>
      <c r="AP87">
        <v>0</v>
      </c>
      <c r="AQ87">
        <v>3</v>
      </c>
      <c r="AY87">
        <v>2</v>
      </c>
      <c r="AZ87">
        <v>1</v>
      </c>
    </row>
    <row r="88" spans="2:52" x14ac:dyDescent="0.3">
      <c r="B88">
        <v>880</v>
      </c>
      <c r="C88" s="15">
        <v>45015</v>
      </c>
      <c r="D88" s="15"/>
      <c r="E88">
        <v>3</v>
      </c>
      <c r="F88">
        <v>201</v>
      </c>
      <c r="G88">
        <v>319</v>
      </c>
      <c r="H88">
        <v>319</v>
      </c>
      <c r="I88">
        <v>61</v>
      </c>
      <c r="J88">
        <v>420</v>
      </c>
      <c r="K88">
        <v>0</v>
      </c>
      <c r="L88">
        <v>61</v>
      </c>
      <c r="M88">
        <v>368</v>
      </c>
      <c r="T88">
        <v>6</v>
      </c>
      <c r="U88">
        <v>0</v>
      </c>
      <c r="V88">
        <v>3</v>
      </c>
      <c r="AD88">
        <v>105</v>
      </c>
      <c r="AE88">
        <v>192</v>
      </c>
      <c r="AF88">
        <v>153</v>
      </c>
      <c r="AG88">
        <v>25</v>
      </c>
      <c r="AH88">
        <v>162</v>
      </c>
      <c r="AI88">
        <v>65</v>
      </c>
      <c r="AJ88">
        <v>90</v>
      </c>
      <c r="AK88">
        <v>167</v>
      </c>
      <c r="AN88">
        <v>6</v>
      </c>
      <c r="AO88">
        <v>6</v>
      </c>
      <c r="AP88">
        <v>0</v>
      </c>
      <c r="AQ88">
        <v>3</v>
      </c>
      <c r="AY88">
        <v>2</v>
      </c>
      <c r="AZ88">
        <v>1</v>
      </c>
    </row>
    <row r="89" spans="2:52" x14ac:dyDescent="0.3">
      <c r="B89">
        <v>881</v>
      </c>
      <c r="C89" s="15">
        <v>45016</v>
      </c>
      <c r="D89" s="15"/>
      <c r="E89">
        <v>3</v>
      </c>
      <c r="F89">
        <v>201</v>
      </c>
      <c r="G89">
        <v>273</v>
      </c>
      <c r="H89">
        <v>273</v>
      </c>
      <c r="I89">
        <v>179</v>
      </c>
      <c r="J89">
        <v>420</v>
      </c>
      <c r="K89">
        <v>0</v>
      </c>
      <c r="L89">
        <v>179</v>
      </c>
      <c r="M89">
        <v>424</v>
      </c>
      <c r="T89">
        <v>6</v>
      </c>
      <c r="U89">
        <v>0</v>
      </c>
      <c r="V89">
        <v>3</v>
      </c>
      <c r="AD89">
        <v>105</v>
      </c>
      <c r="AE89">
        <v>165</v>
      </c>
      <c r="AF89">
        <v>165</v>
      </c>
      <c r="AG89">
        <v>13</v>
      </c>
      <c r="AH89">
        <v>162</v>
      </c>
      <c r="AI89">
        <v>17</v>
      </c>
      <c r="AJ89">
        <v>30</v>
      </c>
      <c r="AK89">
        <v>172</v>
      </c>
      <c r="AN89">
        <v>6</v>
      </c>
      <c r="AO89">
        <v>6</v>
      </c>
      <c r="AP89">
        <v>0</v>
      </c>
      <c r="AQ89">
        <v>3</v>
      </c>
      <c r="AY89">
        <v>2</v>
      </c>
      <c r="AZ89">
        <v>1</v>
      </c>
    </row>
    <row r="90" spans="2:52" x14ac:dyDescent="0.3">
      <c r="B90">
        <v>882</v>
      </c>
      <c r="C90" s="15">
        <v>45017</v>
      </c>
      <c r="D90" s="15"/>
      <c r="E90">
        <v>3</v>
      </c>
      <c r="F90">
        <v>201</v>
      </c>
      <c r="G90">
        <v>361</v>
      </c>
      <c r="H90">
        <v>361</v>
      </c>
      <c r="I90">
        <v>101</v>
      </c>
      <c r="J90">
        <v>420</v>
      </c>
      <c r="K90">
        <v>37</v>
      </c>
      <c r="L90">
        <v>138</v>
      </c>
      <c r="M90">
        <v>438</v>
      </c>
      <c r="T90">
        <v>6</v>
      </c>
      <c r="U90">
        <v>0</v>
      </c>
      <c r="V90">
        <v>4</v>
      </c>
      <c r="AD90">
        <v>105</v>
      </c>
      <c r="AE90">
        <v>162</v>
      </c>
      <c r="AF90">
        <v>162</v>
      </c>
      <c r="AG90">
        <v>16</v>
      </c>
      <c r="AH90">
        <v>162</v>
      </c>
      <c r="AI90">
        <v>53</v>
      </c>
      <c r="AJ90">
        <v>69</v>
      </c>
      <c r="AK90">
        <v>174</v>
      </c>
      <c r="AN90">
        <v>6</v>
      </c>
      <c r="AO90">
        <v>6</v>
      </c>
      <c r="AP90">
        <v>0</v>
      </c>
      <c r="AQ90">
        <v>4</v>
      </c>
      <c r="AY90">
        <v>2</v>
      </c>
      <c r="AZ90">
        <v>1</v>
      </c>
    </row>
    <row r="91" spans="2:52" x14ac:dyDescent="0.3">
      <c r="B91">
        <v>883</v>
      </c>
      <c r="C91" s="15">
        <v>45018</v>
      </c>
      <c r="D91" s="15"/>
      <c r="E91">
        <v>3</v>
      </c>
      <c r="F91">
        <v>119</v>
      </c>
      <c r="G91">
        <v>0</v>
      </c>
      <c r="H91">
        <v>0</v>
      </c>
      <c r="I91">
        <v>0</v>
      </c>
      <c r="J91">
        <v>0</v>
      </c>
      <c r="K91">
        <v>69</v>
      </c>
      <c r="L91">
        <v>69</v>
      </c>
      <c r="M91">
        <v>0</v>
      </c>
      <c r="T91">
        <v>0</v>
      </c>
      <c r="U91">
        <v>0</v>
      </c>
      <c r="V91">
        <v>0</v>
      </c>
      <c r="AD91">
        <v>105</v>
      </c>
      <c r="AE91">
        <v>0</v>
      </c>
      <c r="AF91">
        <v>0</v>
      </c>
      <c r="AG91">
        <v>0</v>
      </c>
      <c r="AH91">
        <v>0</v>
      </c>
      <c r="AI91">
        <v>33</v>
      </c>
      <c r="AJ91">
        <v>33</v>
      </c>
      <c r="AK91">
        <v>0</v>
      </c>
      <c r="AN91">
        <v>0</v>
      </c>
      <c r="AO91">
        <v>0</v>
      </c>
      <c r="AP91">
        <v>0</v>
      </c>
      <c r="AQ91">
        <v>0</v>
      </c>
      <c r="AY91">
        <v>0</v>
      </c>
      <c r="AZ91">
        <v>0</v>
      </c>
    </row>
    <row r="92" spans="2:52" x14ac:dyDescent="0.3">
      <c r="B92">
        <v>884</v>
      </c>
      <c r="C92" s="15">
        <v>45019</v>
      </c>
      <c r="D92" s="15"/>
      <c r="E92">
        <v>3</v>
      </c>
      <c r="F92">
        <v>201</v>
      </c>
      <c r="G92">
        <v>0</v>
      </c>
      <c r="H92">
        <v>0</v>
      </c>
      <c r="I92">
        <v>0</v>
      </c>
      <c r="J92">
        <v>0</v>
      </c>
      <c r="K92">
        <v>45</v>
      </c>
      <c r="L92">
        <v>45</v>
      </c>
      <c r="M92">
        <v>0</v>
      </c>
      <c r="T92">
        <v>0</v>
      </c>
      <c r="U92">
        <v>0</v>
      </c>
      <c r="V92">
        <v>0</v>
      </c>
      <c r="AD92">
        <v>105</v>
      </c>
      <c r="AE92">
        <v>0</v>
      </c>
      <c r="AF92">
        <v>0</v>
      </c>
      <c r="AG92">
        <v>0</v>
      </c>
      <c r="AH92">
        <v>0</v>
      </c>
      <c r="AI92">
        <v>0</v>
      </c>
      <c r="AJ92">
        <v>0</v>
      </c>
      <c r="AK92">
        <v>0</v>
      </c>
      <c r="AN92">
        <v>0</v>
      </c>
      <c r="AO92">
        <v>0</v>
      </c>
      <c r="AP92">
        <v>0</v>
      </c>
      <c r="AQ92">
        <v>0</v>
      </c>
      <c r="AY92">
        <v>-1</v>
      </c>
      <c r="AZ92">
        <v>0</v>
      </c>
    </row>
    <row r="93" spans="2:52" x14ac:dyDescent="0.3">
      <c r="B93">
        <v>885</v>
      </c>
      <c r="C93" s="15">
        <v>45020</v>
      </c>
      <c r="D93" s="15"/>
      <c r="E93">
        <v>3</v>
      </c>
      <c r="F93">
        <v>119</v>
      </c>
      <c r="G93">
        <v>892</v>
      </c>
      <c r="H93">
        <v>892</v>
      </c>
      <c r="I93">
        <v>162</v>
      </c>
      <c r="J93">
        <v>1049.9999999999998</v>
      </c>
      <c r="K93">
        <v>0</v>
      </c>
      <c r="L93">
        <v>162</v>
      </c>
      <c r="M93">
        <v>1022</v>
      </c>
      <c r="T93">
        <v>6</v>
      </c>
      <c r="U93">
        <v>0</v>
      </c>
      <c r="V93">
        <v>4</v>
      </c>
      <c r="AD93">
        <v>105</v>
      </c>
      <c r="AE93">
        <v>157</v>
      </c>
      <c r="AF93">
        <v>157</v>
      </c>
      <c r="AG93">
        <v>0</v>
      </c>
      <c r="AH93">
        <v>162</v>
      </c>
      <c r="AI93">
        <v>0</v>
      </c>
      <c r="AJ93">
        <v>0</v>
      </c>
      <c r="AK93">
        <v>153</v>
      </c>
      <c r="AN93">
        <v>6</v>
      </c>
      <c r="AO93">
        <v>6</v>
      </c>
      <c r="AP93">
        <v>0</v>
      </c>
      <c r="AQ93">
        <v>3</v>
      </c>
      <c r="AY93">
        <v>2</v>
      </c>
      <c r="AZ93">
        <v>1</v>
      </c>
    </row>
    <row r="94" spans="2:52" x14ac:dyDescent="0.3">
      <c r="B94">
        <v>886</v>
      </c>
      <c r="C94" s="15">
        <v>45021</v>
      </c>
      <c r="D94" s="15"/>
      <c r="E94">
        <v>3</v>
      </c>
      <c r="F94">
        <v>201</v>
      </c>
      <c r="G94">
        <v>260</v>
      </c>
      <c r="H94">
        <v>260</v>
      </c>
      <c r="I94">
        <v>0</v>
      </c>
      <c r="J94">
        <v>420</v>
      </c>
      <c r="K94">
        <v>0</v>
      </c>
      <c r="L94">
        <v>0</v>
      </c>
      <c r="M94">
        <v>252</v>
      </c>
      <c r="T94">
        <v>6</v>
      </c>
      <c r="U94">
        <v>0</v>
      </c>
      <c r="V94">
        <v>3</v>
      </c>
      <c r="AD94">
        <v>105</v>
      </c>
      <c r="AE94">
        <v>129</v>
      </c>
      <c r="AF94">
        <v>129</v>
      </c>
      <c r="AG94">
        <v>37</v>
      </c>
      <c r="AH94">
        <v>162</v>
      </c>
      <c r="AI94">
        <v>0</v>
      </c>
      <c r="AJ94">
        <v>37</v>
      </c>
      <c r="AK94">
        <v>162</v>
      </c>
      <c r="AN94">
        <v>6</v>
      </c>
      <c r="AO94">
        <v>6</v>
      </c>
      <c r="AP94">
        <v>0</v>
      </c>
      <c r="AQ94">
        <v>3</v>
      </c>
      <c r="AY94">
        <v>2</v>
      </c>
      <c r="AZ94">
        <v>1</v>
      </c>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D17D8-E962-4303-8461-33633F6378BD}">
  <dimension ref="A1:O94"/>
  <sheetViews>
    <sheetView topLeftCell="A85" workbookViewId="0">
      <selection activeCell="M7" sqref="M7:O94"/>
    </sheetView>
  </sheetViews>
  <sheetFormatPr defaultRowHeight="14.4" x14ac:dyDescent="0.3"/>
  <cols>
    <col min="3" max="3" width="10.44140625" bestFit="1" customWidth="1"/>
    <col min="7" max="7" width="14.109375" customWidth="1"/>
    <col min="10" max="10" width="14.33203125" customWidth="1"/>
    <col min="13" max="13" width="14" customWidth="1"/>
  </cols>
  <sheetData>
    <row r="1" spans="1:15" ht="21" x14ac:dyDescent="0.4">
      <c r="A1" t="s">
        <v>187</v>
      </c>
      <c r="G1" s="14" t="str">
        <f>ReadMeFirst!D1&amp;" "&amp;ReadMeFirst!E1</f>
        <v>Data Set P</v>
      </c>
    </row>
    <row r="7" spans="1:15" s="7" customFormat="1" ht="28.8" x14ac:dyDescent="0.3">
      <c r="B7" t="s">
        <v>188</v>
      </c>
      <c r="C7" s="7" t="s">
        <v>189</v>
      </c>
      <c r="D7" s="7" t="s">
        <v>190</v>
      </c>
      <c r="E7" s="7" t="s">
        <v>191</v>
      </c>
      <c r="F7" s="7" t="s">
        <v>192</v>
      </c>
      <c r="G7" s="7" t="s">
        <v>202</v>
      </c>
      <c r="H7" s="7" t="s">
        <v>203</v>
      </c>
      <c r="I7" s="7" t="s">
        <v>204</v>
      </c>
      <c r="J7" s="7" t="s">
        <v>205</v>
      </c>
      <c r="K7" s="7" t="s">
        <v>206</v>
      </c>
      <c r="L7" s="7" t="s">
        <v>207</v>
      </c>
      <c r="M7" s="7" t="s">
        <v>208</v>
      </c>
      <c r="N7" s="7" t="s">
        <v>209</v>
      </c>
      <c r="O7" s="7" t="s">
        <v>210</v>
      </c>
    </row>
    <row r="8" spans="1:15" x14ac:dyDescent="0.3">
      <c r="B8">
        <v>780</v>
      </c>
      <c r="C8" s="15">
        <v>44993</v>
      </c>
      <c r="D8">
        <v>1</v>
      </c>
      <c r="E8">
        <v>105</v>
      </c>
      <c r="F8">
        <v>220</v>
      </c>
      <c r="G8" t="s">
        <v>655</v>
      </c>
      <c r="H8">
        <v>114</v>
      </c>
      <c r="I8">
        <v>107</v>
      </c>
      <c r="J8" t="s">
        <v>186</v>
      </c>
      <c r="K8">
        <v>0</v>
      </c>
      <c r="L8">
        <v>0</v>
      </c>
      <c r="M8" t="s">
        <v>282</v>
      </c>
      <c r="N8">
        <v>106</v>
      </c>
      <c r="O8">
        <v>99</v>
      </c>
    </row>
    <row r="9" spans="1:15" x14ac:dyDescent="0.3">
      <c r="B9">
        <v>781</v>
      </c>
      <c r="C9" s="15">
        <v>44994</v>
      </c>
      <c r="D9">
        <v>1</v>
      </c>
      <c r="E9">
        <v>105</v>
      </c>
      <c r="F9">
        <v>185</v>
      </c>
      <c r="G9" t="s">
        <v>283</v>
      </c>
      <c r="H9">
        <v>59</v>
      </c>
      <c r="I9">
        <v>58</v>
      </c>
      <c r="J9" t="s">
        <v>284</v>
      </c>
      <c r="K9">
        <v>61</v>
      </c>
      <c r="L9">
        <v>58</v>
      </c>
      <c r="M9" t="s">
        <v>285</v>
      </c>
      <c r="N9">
        <v>65</v>
      </c>
      <c r="O9">
        <v>63</v>
      </c>
    </row>
    <row r="10" spans="1:15" x14ac:dyDescent="0.3">
      <c r="B10">
        <v>782</v>
      </c>
      <c r="C10" s="15">
        <v>44995</v>
      </c>
      <c r="D10">
        <v>1</v>
      </c>
      <c r="E10">
        <v>105</v>
      </c>
      <c r="F10">
        <v>233</v>
      </c>
      <c r="G10" t="s">
        <v>186</v>
      </c>
      <c r="H10">
        <v>0</v>
      </c>
      <c r="I10">
        <v>0</v>
      </c>
      <c r="J10" t="s">
        <v>286</v>
      </c>
      <c r="K10">
        <v>118</v>
      </c>
      <c r="L10">
        <v>108</v>
      </c>
      <c r="M10" t="s">
        <v>287</v>
      </c>
      <c r="N10">
        <v>115</v>
      </c>
      <c r="O10">
        <v>106</v>
      </c>
    </row>
    <row r="11" spans="1:15" x14ac:dyDescent="0.3">
      <c r="B11">
        <v>783</v>
      </c>
      <c r="C11" s="15">
        <v>44996</v>
      </c>
      <c r="D11">
        <v>1</v>
      </c>
      <c r="E11">
        <v>105</v>
      </c>
      <c r="F11">
        <v>218</v>
      </c>
      <c r="G11" t="s">
        <v>288</v>
      </c>
      <c r="H11">
        <v>70</v>
      </c>
      <c r="I11">
        <v>65</v>
      </c>
      <c r="J11" t="s">
        <v>289</v>
      </c>
      <c r="K11">
        <v>71</v>
      </c>
      <c r="L11">
        <v>66</v>
      </c>
      <c r="M11" t="s">
        <v>290</v>
      </c>
      <c r="N11">
        <v>77</v>
      </c>
      <c r="O11">
        <v>73</v>
      </c>
    </row>
    <row r="12" spans="1:15" x14ac:dyDescent="0.3">
      <c r="B12">
        <v>784</v>
      </c>
      <c r="C12" s="15">
        <v>44997</v>
      </c>
      <c r="D12">
        <v>1</v>
      </c>
      <c r="E12">
        <v>105</v>
      </c>
      <c r="F12">
        <v>109</v>
      </c>
      <c r="G12" t="s">
        <v>186</v>
      </c>
      <c r="H12">
        <v>0</v>
      </c>
      <c r="I12">
        <v>0</v>
      </c>
      <c r="J12" t="s">
        <v>291</v>
      </c>
      <c r="K12">
        <v>55</v>
      </c>
      <c r="L12">
        <v>51</v>
      </c>
      <c r="M12" t="s">
        <v>292</v>
      </c>
      <c r="N12">
        <v>54</v>
      </c>
      <c r="O12">
        <v>49</v>
      </c>
    </row>
    <row r="13" spans="1:15" x14ac:dyDescent="0.3">
      <c r="B13">
        <v>785</v>
      </c>
      <c r="C13" s="15">
        <v>44998</v>
      </c>
      <c r="D13">
        <v>1</v>
      </c>
      <c r="E13">
        <v>105</v>
      </c>
      <c r="F13">
        <v>124</v>
      </c>
      <c r="G13" t="s">
        <v>293</v>
      </c>
      <c r="H13">
        <v>39</v>
      </c>
      <c r="I13">
        <v>37</v>
      </c>
      <c r="J13" t="s">
        <v>294</v>
      </c>
      <c r="K13">
        <v>42</v>
      </c>
      <c r="L13">
        <v>40</v>
      </c>
      <c r="M13" t="s">
        <v>295</v>
      </c>
      <c r="N13">
        <v>43</v>
      </c>
      <c r="O13">
        <v>40</v>
      </c>
    </row>
    <row r="14" spans="1:15" x14ac:dyDescent="0.3">
      <c r="B14">
        <v>786</v>
      </c>
      <c r="C14" s="15">
        <v>44999</v>
      </c>
      <c r="D14">
        <v>1</v>
      </c>
      <c r="E14">
        <v>105</v>
      </c>
      <c r="F14">
        <v>259</v>
      </c>
      <c r="G14" t="s">
        <v>656</v>
      </c>
      <c r="H14">
        <v>83</v>
      </c>
      <c r="I14">
        <v>79</v>
      </c>
      <c r="J14" t="s">
        <v>296</v>
      </c>
      <c r="K14">
        <v>89</v>
      </c>
      <c r="L14">
        <v>88</v>
      </c>
      <c r="M14" t="s">
        <v>297</v>
      </c>
      <c r="N14">
        <v>87</v>
      </c>
      <c r="O14">
        <v>83</v>
      </c>
    </row>
    <row r="15" spans="1:15" x14ac:dyDescent="0.3">
      <c r="B15">
        <v>787</v>
      </c>
      <c r="C15" s="15">
        <v>45000</v>
      </c>
      <c r="D15">
        <v>1</v>
      </c>
      <c r="E15">
        <v>105</v>
      </c>
      <c r="F15">
        <v>200</v>
      </c>
      <c r="G15" t="s">
        <v>298</v>
      </c>
      <c r="H15">
        <v>96</v>
      </c>
      <c r="I15">
        <v>87</v>
      </c>
      <c r="J15" t="s">
        <v>186</v>
      </c>
      <c r="K15">
        <v>0</v>
      </c>
      <c r="L15">
        <v>0</v>
      </c>
      <c r="M15" t="s">
        <v>299</v>
      </c>
      <c r="N15">
        <v>104</v>
      </c>
      <c r="O15">
        <v>94</v>
      </c>
    </row>
    <row r="16" spans="1:15" x14ac:dyDescent="0.3">
      <c r="B16">
        <v>788</v>
      </c>
      <c r="C16" s="15">
        <v>45001</v>
      </c>
      <c r="D16">
        <v>1</v>
      </c>
      <c r="E16">
        <v>105</v>
      </c>
      <c r="F16">
        <v>239</v>
      </c>
      <c r="G16" t="s">
        <v>300</v>
      </c>
      <c r="H16">
        <v>81</v>
      </c>
      <c r="I16">
        <v>74</v>
      </c>
      <c r="J16" t="s">
        <v>301</v>
      </c>
      <c r="K16">
        <v>80</v>
      </c>
      <c r="L16">
        <v>73</v>
      </c>
      <c r="M16" t="s">
        <v>302</v>
      </c>
      <c r="N16">
        <v>78</v>
      </c>
      <c r="O16">
        <v>71</v>
      </c>
    </row>
    <row r="17" spans="2:15" x14ac:dyDescent="0.3">
      <c r="B17">
        <v>789</v>
      </c>
      <c r="C17" s="15">
        <v>45002</v>
      </c>
      <c r="D17">
        <v>1</v>
      </c>
      <c r="E17">
        <v>105</v>
      </c>
      <c r="F17">
        <v>246</v>
      </c>
      <c r="G17" t="s">
        <v>186</v>
      </c>
      <c r="H17">
        <v>0</v>
      </c>
      <c r="I17">
        <v>0</v>
      </c>
      <c r="J17" t="s">
        <v>657</v>
      </c>
      <c r="K17">
        <v>120</v>
      </c>
      <c r="L17">
        <v>112</v>
      </c>
      <c r="M17" t="s">
        <v>303</v>
      </c>
      <c r="N17">
        <v>126</v>
      </c>
      <c r="O17">
        <v>118</v>
      </c>
    </row>
    <row r="18" spans="2:15" x14ac:dyDescent="0.3">
      <c r="B18">
        <v>790</v>
      </c>
      <c r="C18" s="15">
        <v>45003</v>
      </c>
      <c r="D18">
        <v>1</v>
      </c>
      <c r="E18">
        <v>105</v>
      </c>
      <c r="F18">
        <v>228</v>
      </c>
      <c r="G18" t="s">
        <v>304</v>
      </c>
      <c r="H18">
        <v>108</v>
      </c>
      <c r="I18">
        <v>104</v>
      </c>
      <c r="J18" t="s">
        <v>186</v>
      </c>
      <c r="K18">
        <v>0</v>
      </c>
      <c r="L18">
        <v>0</v>
      </c>
      <c r="M18" t="s">
        <v>305</v>
      </c>
      <c r="N18">
        <v>120</v>
      </c>
      <c r="O18">
        <v>116</v>
      </c>
    </row>
    <row r="19" spans="2:15" x14ac:dyDescent="0.3">
      <c r="B19">
        <v>791</v>
      </c>
      <c r="C19" s="15">
        <v>45004</v>
      </c>
      <c r="D19">
        <v>1</v>
      </c>
      <c r="E19">
        <v>105</v>
      </c>
      <c r="F19">
        <v>127</v>
      </c>
      <c r="G19" t="s">
        <v>306</v>
      </c>
      <c r="H19">
        <v>42</v>
      </c>
      <c r="I19">
        <v>39</v>
      </c>
      <c r="J19" t="s">
        <v>307</v>
      </c>
      <c r="K19">
        <v>44</v>
      </c>
      <c r="L19">
        <v>40</v>
      </c>
      <c r="M19" t="s">
        <v>308</v>
      </c>
      <c r="N19">
        <v>41</v>
      </c>
      <c r="O19">
        <v>37</v>
      </c>
    </row>
    <row r="20" spans="2:15" x14ac:dyDescent="0.3">
      <c r="B20">
        <v>792</v>
      </c>
      <c r="C20" s="15">
        <v>45005</v>
      </c>
      <c r="D20">
        <v>1</v>
      </c>
      <c r="E20">
        <v>105</v>
      </c>
      <c r="F20">
        <v>120</v>
      </c>
      <c r="G20" t="s">
        <v>309</v>
      </c>
      <c r="H20">
        <v>40</v>
      </c>
      <c r="I20">
        <v>37</v>
      </c>
      <c r="J20" t="s">
        <v>310</v>
      </c>
      <c r="K20">
        <v>40</v>
      </c>
      <c r="L20">
        <v>38</v>
      </c>
      <c r="M20" t="s">
        <v>311</v>
      </c>
      <c r="N20">
        <v>40</v>
      </c>
      <c r="O20">
        <v>37</v>
      </c>
    </row>
    <row r="21" spans="2:15" x14ac:dyDescent="0.3">
      <c r="B21">
        <v>793</v>
      </c>
      <c r="C21" s="15">
        <v>45006</v>
      </c>
      <c r="D21">
        <v>1</v>
      </c>
      <c r="E21">
        <v>105</v>
      </c>
      <c r="F21">
        <v>174</v>
      </c>
      <c r="G21" t="s">
        <v>312</v>
      </c>
      <c r="H21">
        <v>55</v>
      </c>
      <c r="I21">
        <v>52</v>
      </c>
      <c r="J21" t="s">
        <v>313</v>
      </c>
      <c r="K21">
        <v>59</v>
      </c>
      <c r="L21">
        <v>56</v>
      </c>
      <c r="M21" t="s">
        <v>314</v>
      </c>
      <c r="N21">
        <v>60</v>
      </c>
      <c r="O21">
        <v>57</v>
      </c>
    </row>
    <row r="22" spans="2:15" x14ac:dyDescent="0.3">
      <c r="B22">
        <v>794</v>
      </c>
      <c r="C22" s="15">
        <v>45007</v>
      </c>
      <c r="D22">
        <v>1</v>
      </c>
      <c r="E22">
        <v>105</v>
      </c>
      <c r="F22">
        <v>198</v>
      </c>
      <c r="G22" t="s">
        <v>315</v>
      </c>
      <c r="H22">
        <v>62</v>
      </c>
      <c r="I22">
        <v>60</v>
      </c>
      <c r="J22" t="s">
        <v>316</v>
      </c>
      <c r="K22">
        <v>68</v>
      </c>
      <c r="L22">
        <v>67</v>
      </c>
      <c r="M22" t="s">
        <v>317</v>
      </c>
      <c r="N22">
        <v>68</v>
      </c>
      <c r="O22">
        <v>65</v>
      </c>
    </row>
    <row r="23" spans="2:15" x14ac:dyDescent="0.3">
      <c r="B23">
        <v>795</v>
      </c>
      <c r="C23" s="15">
        <v>45008</v>
      </c>
      <c r="D23">
        <v>1</v>
      </c>
      <c r="E23">
        <v>105</v>
      </c>
      <c r="F23">
        <v>190</v>
      </c>
      <c r="G23" t="s">
        <v>318</v>
      </c>
      <c r="H23">
        <v>64</v>
      </c>
      <c r="I23">
        <v>60</v>
      </c>
      <c r="J23" t="s">
        <v>319</v>
      </c>
      <c r="K23">
        <v>61</v>
      </c>
      <c r="L23">
        <v>58</v>
      </c>
      <c r="M23" t="s">
        <v>320</v>
      </c>
      <c r="N23">
        <v>65</v>
      </c>
      <c r="O23">
        <v>63</v>
      </c>
    </row>
    <row r="24" spans="2:15" x14ac:dyDescent="0.3">
      <c r="B24">
        <v>796</v>
      </c>
      <c r="C24" s="15">
        <v>45009</v>
      </c>
      <c r="D24">
        <v>1</v>
      </c>
      <c r="E24">
        <v>105</v>
      </c>
      <c r="F24">
        <v>259</v>
      </c>
      <c r="G24" t="s">
        <v>321</v>
      </c>
      <c r="H24">
        <v>85</v>
      </c>
      <c r="I24">
        <v>80</v>
      </c>
      <c r="J24" t="s">
        <v>322</v>
      </c>
      <c r="K24">
        <v>90</v>
      </c>
      <c r="L24">
        <v>85</v>
      </c>
      <c r="M24" t="s">
        <v>323</v>
      </c>
      <c r="N24">
        <v>84</v>
      </c>
      <c r="O24">
        <v>80</v>
      </c>
    </row>
    <row r="25" spans="2:15" x14ac:dyDescent="0.3">
      <c r="B25">
        <v>797</v>
      </c>
      <c r="C25" s="15">
        <v>45010</v>
      </c>
      <c r="D25">
        <v>1</v>
      </c>
      <c r="E25">
        <v>105</v>
      </c>
      <c r="F25">
        <v>235</v>
      </c>
      <c r="G25" t="s">
        <v>658</v>
      </c>
      <c r="H25">
        <v>76</v>
      </c>
      <c r="I25">
        <v>72</v>
      </c>
      <c r="J25" t="s">
        <v>324</v>
      </c>
      <c r="K25">
        <v>74</v>
      </c>
      <c r="L25">
        <v>71</v>
      </c>
      <c r="M25" t="s">
        <v>325</v>
      </c>
      <c r="N25">
        <v>85</v>
      </c>
      <c r="O25">
        <v>81</v>
      </c>
    </row>
    <row r="26" spans="2:15" x14ac:dyDescent="0.3">
      <c r="B26">
        <v>798</v>
      </c>
      <c r="C26" s="15">
        <v>45011</v>
      </c>
      <c r="D26">
        <v>1</v>
      </c>
      <c r="E26">
        <v>105</v>
      </c>
      <c r="F26">
        <v>114</v>
      </c>
      <c r="G26" t="s">
        <v>326</v>
      </c>
      <c r="H26">
        <v>36</v>
      </c>
      <c r="I26">
        <v>34</v>
      </c>
      <c r="J26" t="s">
        <v>327</v>
      </c>
      <c r="K26">
        <v>36</v>
      </c>
      <c r="L26">
        <v>35</v>
      </c>
      <c r="M26" t="s">
        <v>328</v>
      </c>
      <c r="N26">
        <v>42</v>
      </c>
      <c r="O26">
        <v>40</v>
      </c>
    </row>
    <row r="27" spans="2:15" x14ac:dyDescent="0.3">
      <c r="B27">
        <v>799</v>
      </c>
      <c r="C27" s="15">
        <v>45012</v>
      </c>
      <c r="D27">
        <v>1</v>
      </c>
      <c r="E27">
        <v>105</v>
      </c>
      <c r="F27">
        <v>105</v>
      </c>
      <c r="G27" t="s">
        <v>329</v>
      </c>
      <c r="H27">
        <v>33</v>
      </c>
      <c r="I27">
        <v>30</v>
      </c>
      <c r="J27" t="s">
        <v>330</v>
      </c>
      <c r="K27">
        <v>36</v>
      </c>
      <c r="L27">
        <v>33</v>
      </c>
      <c r="M27" t="s">
        <v>331</v>
      </c>
      <c r="N27">
        <v>36</v>
      </c>
      <c r="O27">
        <v>33</v>
      </c>
    </row>
    <row r="28" spans="2:15" x14ac:dyDescent="0.3">
      <c r="B28">
        <v>800</v>
      </c>
      <c r="C28" s="15">
        <v>45013</v>
      </c>
      <c r="D28">
        <v>1</v>
      </c>
      <c r="E28">
        <v>105</v>
      </c>
      <c r="F28">
        <v>211</v>
      </c>
      <c r="G28" t="s">
        <v>332</v>
      </c>
      <c r="H28">
        <v>71</v>
      </c>
      <c r="I28">
        <v>65</v>
      </c>
      <c r="J28" t="s">
        <v>333</v>
      </c>
      <c r="K28">
        <v>67</v>
      </c>
      <c r="L28">
        <v>60</v>
      </c>
      <c r="M28" t="s">
        <v>334</v>
      </c>
      <c r="N28">
        <v>73</v>
      </c>
      <c r="O28">
        <v>66</v>
      </c>
    </row>
    <row r="29" spans="2:15" x14ac:dyDescent="0.3">
      <c r="B29">
        <v>801</v>
      </c>
      <c r="C29" s="15">
        <v>45014</v>
      </c>
      <c r="D29">
        <v>1</v>
      </c>
      <c r="E29">
        <v>105</v>
      </c>
      <c r="F29">
        <v>192</v>
      </c>
      <c r="G29" t="s">
        <v>335</v>
      </c>
      <c r="H29">
        <v>65</v>
      </c>
      <c r="I29">
        <v>62</v>
      </c>
      <c r="J29" t="s">
        <v>659</v>
      </c>
      <c r="K29">
        <v>64</v>
      </c>
      <c r="L29">
        <v>62</v>
      </c>
      <c r="M29" t="s">
        <v>336</v>
      </c>
      <c r="N29">
        <v>63</v>
      </c>
      <c r="O29">
        <v>60</v>
      </c>
    </row>
    <row r="30" spans="2:15" x14ac:dyDescent="0.3">
      <c r="B30">
        <v>802</v>
      </c>
      <c r="C30" s="15">
        <v>45015</v>
      </c>
      <c r="D30">
        <v>1</v>
      </c>
      <c r="E30">
        <v>105</v>
      </c>
      <c r="F30">
        <v>254</v>
      </c>
      <c r="G30" t="s">
        <v>337</v>
      </c>
      <c r="H30">
        <v>80</v>
      </c>
      <c r="I30">
        <v>76</v>
      </c>
      <c r="J30" t="s">
        <v>338</v>
      </c>
      <c r="K30">
        <v>86</v>
      </c>
      <c r="L30">
        <v>80</v>
      </c>
      <c r="M30" t="s">
        <v>339</v>
      </c>
      <c r="N30">
        <v>88</v>
      </c>
      <c r="O30">
        <v>82</v>
      </c>
    </row>
    <row r="31" spans="2:15" x14ac:dyDescent="0.3">
      <c r="B31">
        <v>803</v>
      </c>
      <c r="C31" s="15">
        <v>45016</v>
      </c>
      <c r="D31">
        <v>1</v>
      </c>
      <c r="E31">
        <v>105</v>
      </c>
      <c r="F31">
        <v>241</v>
      </c>
      <c r="G31" t="s">
        <v>660</v>
      </c>
      <c r="H31">
        <v>81</v>
      </c>
      <c r="I31">
        <v>76</v>
      </c>
      <c r="J31" t="s">
        <v>340</v>
      </c>
      <c r="K31">
        <v>78</v>
      </c>
      <c r="L31">
        <v>74</v>
      </c>
      <c r="M31" t="s">
        <v>341</v>
      </c>
      <c r="N31">
        <v>82</v>
      </c>
      <c r="O31">
        <v>76</v>
      </c>
    </row>
    <row r="32" spans="2:15" x14ac:dyDescent="0.3">
      <c r="B32">
        <v>804</v>
      </c>
      <c r="C32" s="15">
        <v>45017</v>
      </c>
      <c r="D32">
        <v>1</v>
      </c>
      <c r="E32">
        <v>105</v>
      </c>
      <c r="F32">
        <v>250</v>
      </c>
      <c r="G32" t="s">
        <v>342</v>
      </c>
      <c r="H32">
        <v>80</v>
      </c>
      <c r="I32">
        <v>76</v>
      </c>
      <c r="J32" t="s">
        <v>343</v>
      </c>
      <c r="K32">
        <v>83</v>
      </c>
      <c r="L32">
        <v>78</v>
      </c>
      <c r="M32" t="s">
        <v>344</v>
      </c>
      <c r="N32">
        <v>87</v>
      </c>
      <c r="O32">
        <v>84</v>
      </c>
    </row>
    <row r="33" spans="2:15" x14ac:dyDescent="0.3">
      <c r="B33">
        <v>805</v>
      </c>
      <c r="C33" s="15">
        <v>45018</v>
      </c>
      <c r="D33">
        <v>1</v>
      </c>
      <c r="E33">
        <v>105</v>
      </c>
      <c r="F33">
        <v>126</v>
      </c>
      <c r="G33" t="s">
        <v>345</v>
      </c>
      <c r="H33">
        <v>43</v>
      </c>
      <c r="I33">
        <v>42</v>
      </c>
      <c r="J33" t="s">
        <v>346</v>
      </c>
      <c r="K33">
        <v>43</v>
      </c>
      <c r="L33">
        <v>41</v>
      </c>
      <c r="M33" t="s">
        <v>347</v>
      </c>
      <c r="N33">
        <v>40</v>
      </c>
      <c r="O33">
        <v>38</v>
      </c>
    </row>
    <row r="34" spans="2:15" x14ac:dyDescent="0.3">
      <c r="B34">
        <v>806</v>
      </c>
      <c r="C34" s="15">
        <v>45019</v>
      </c>
      <c r="D34">
        <v>1</v>
      </c>
      <c r="E34">
        <v>105</v>
      </c>
      <c r="F34">
        <v>95</v>
      </c>
      <c r="G34" t="s">
        <v>348</v>
      </c>
      <c r="H34">
        <v>46</v>
      </c>
      <c r="I34">
        <v>43</v>
      </c>
      <c r="J34" t="s">
        <v>186</v>
      </c>
      <c r="K34">
        <v>0</v>
      </c>
      <c r="L34">
        <v>0</v>
      </c>
      <c r="M34" t="s">
        <v>349</v>
      </c>
      <c r="N34">
        <v>49</v>
      </c>
      <c r="O34">
        <v>46</v>
      </c>
    </row>
    <row r="35" spans="2:15" x14ac:dyDescent="0.3">
      <c r="B35">
        <v>807</v>
      </c>
      <c r="C35" s="15">
        <v>45020</v>
      </c>
      <c r="D35">
        <v>1</v>
      </c>
      <c r="E35">
        <v>105</v>
      </c>
      <c r="F35">
        <v>224</v>
      </c>
      <c r="G35" t="s">
        <v>661</v>
      </c>
      <c r="H35">
        <v>76</v>
      </c>
      <c r="I35">
        <v>70</v>
      </c>
      <c r="J35" t="s">
        <v>350</v>
      </c>
      <c r="K35">
        <v>77</v>
      </c>
      <c r="L35">
        <v>70</v>
      </c>
      <c r="M35" t="s">
        <v>351</v>
      </c>
      <c r="N35">
        <v>71</v>
      </c>
      <c r="O35">
        <v>66</v>
      </c>
    </row>
    <row r="36" spans="2:15" x14ac:dyDescent="0.3">
      <c r="B36">
        <v>808</v>
      </c>
      <c r="C36" s="15">
        <v>45021</v>
      </c>
      <c r="D36">
        <v>1</v>
      </c>
      <c r="E36">
        <v>105</v>
      </c>
      <c r="F36">
        <v>235</v>
      </c>
      <c r="G36" t="s">
        <v>352</v>
      </c>
      <c r="H36">
        <v>79</v>
      </c>
      <c r="I36">
        <v>74</v>
      </c>
      <c r="J36" t="s">
        <v>353</v>
      </c>
      <c r="K36">
        <v>77</v>
      </c>
      <c r="L36">
        <v>73</v>
      </c>
      <c r="M36" t="s">
        <v>354</v>
      </c>
      <c r="N36">
        <v>79</v>
      </c>
      <c r="O36">
        <v>75</v>
      </c>
    </row>
    <row r="37" spans="2:15" x14ac:dyDescent="0.3">
      <c r="B37">
        <v>809</v>
      </c>
      <c r="C37" s="15">
        <v>44993</v>
      </c>
      <c r="D37">
        <v>2</v>
      </c>
      <c r="E37">
        <v>105</v>
      </c>
      <c r="F37">
        <v>158</v>
      </c>
      <c r="G37" t="s">
        <v>662</v>
      </c>
      <c r="H37">
        <v>53</v>
      </c>
      <c r="I37">
        <v>49</v>
      </c>
      <c r="J37" t="s">
        <v>663</v>
      </c>
      <c r="K37">
        <v>51</v>
      </c>
      <c r="L37">
        <v>48</v>
      </c>
      <c r="M37" t="s">
        <v>664</v>
      </c>
      <c r="N37">
        <v>54</v>
      </c>
      <c r="O37">
        <v>50</v>
      </c>
    </row>
    <row r="38" spans="2:15" x14ac:dyDescent="0.3">
      <c r="B38">
        <v>810</v>
      </c>
      <c r="C38" s="15">
        <v>44994</v>
      </c>
      <c r="D38">
        <v>2</v>
      </c>
      <c r="E38">
        <v>105</v>
      </c>
      <c r="F38">
        <v>224</v>
      </c>
      <c r="G38" t="s">
        <v>665</v>
      </c>
      <c r="H38">
        <v>72</v>
      </c>
      <c r="I38">
        <v>71</v>
      </c>
      <c r="J38" t="s">
        <v>666</v>
      </c>
      <c r="K38">
        <v>73</v>
      </c>
      <c r="L38">
        <v>72</v>
      </c>
      <c r="M38" t="s">
        <v>667</v>
      </c>
      <c r="N38">
        <v>79</v>
      </c>
      <c r="O38">
        <v>75</v>
      </c>
    </row>
    <row r="39" spans="2:15" x14ac:dyDescent="0.3">
      <c r="B39">
        <v>811</v>
      </c>
      <c r="C39" s="15">
        <v>44995</v>
      </c>
      <c r="D39">
        <v>2</v>
      </c>
      <c r="E39">
        <v>105</v>
      </c>
      <c r="F39">
        <v>192</v>
      </c>
      <c r="G39" t="s">
        <v>668</v>
      </c>
      <c r="H39">
        <v>64</v>
      </c>
      <c r="I39">
        <v>62</v>
      </c>
      <c r="J39" t="s">
        <v>669</v>
      </c>
      <c r="K39">
        <v>62</v>
      </c>
      <c r="L39">
        <v>60</v>
      </c>
      <c r="M39" t="s">
        <v>670</v>
      </c>
      <c r="N39">
        <v>66</v>
      </c>
      <c r="O39">
        <v>62</v>
      </c>
    </row>
    <row r="40" spans="2:15" x14ac:dyDescent="0.3">
      <c r="B40">
        <v>812</v>
      </c>
      <c r="C40" s="15">
        <v>44996</v>
      </c>
      <c r="D40">
        <v>2</v>
      </c>
      <c r="E40">
        <v>105</v>
      </c>
      <c r="F40">
        <v>156</v>
      </c>
      <c r="G40" t="s">
        <v>671</v>
      </c>
      <c r="H40">
        <v>50</v>
      </c>
      <c r="I40">
        <v>48</v>
      </c>
      <c r="J40" t="s">
        <v>672</v>
      </c>
      <c r="K40">
        <v>52</v>
      </c>
      <c r="L40">
        <v>49</v>
      </c>
      <c r="M40" t="s">
        <v>673</v>
      </c>
      <c r="N40">
        <v>54</v>
      </c>
      <c r="O40">
        <v>52</v>
      </c>
    </row>
    <row r="41" spans="2:15" x14ac:dyDescent="0.3">
      <c r="B41">
        <v>813</v>
      </c>
      <c r="C41" s="15">
        <v>44997</v>
      </c>
      <c r="D41">
        <v>2</v>
      </c>
      <c r="E41">
        <v>105</v>
      </c>
      <c r="F41">
        <v>71</v>
      </c>
      <c r="G41" t="s">
        <v>674</v>
      </c>
      <c r="H41">
        <v>24</v>
      </c>
      <c r="I41">
        <v>22</v>
      </c>
      <c r="J41" t="s">
        <v>675</v>
      </c>
      <c r="K41">
        <v>22</v>
      </c>
      <c r="L41">
        <v>21</v>
      </c>
      <c r="M41" t="s">
        <v>676</v>
      </c>
      <c r="N41">
        <v>25</v>
      </c>
      <c r="O41">
        <v>24</v>
      </c>
    </row>
    <row r="42" spans="2:15" x14ac:dyDescent="0.3">
      <c r="B42">
        <v>814</v>
      </c>
      <c r="C42" s="15">
        <v>44998</v>
      </c>
      <c r="D42">
        <v>2</v>
      </c>
      <c r="E42">
        <v>105</v>
      </c>
      <c r="F42">
        <v>77</v>
      </c>
      <c r="G42" t="s">
        <v>677</v>
      </c>
      <c r="H42">
        <v>26</v>
      </c>
      <c r="I42">
        <v>24</v>
      </c>
      <c r="J42" t="s">
        <v>678</v>
      </c>
      <c r="K42">
        <v>26</v>
      </c>
      <c r="L42">
        <v>24</v>
      </c>
      <c r="M42" t="s">
        <v>679</v>
      </c>
      <c r="N42">
        <v>25</v>
      </c>
      <c r="O42">
        <v>23</v>
      </c>
    </row>
    <row r="43" spans="2:15" x14ac:dyDescent="0.3">
      <c r="B43">
        <v>815</v>
      </c>
      <c r="C43" s="15">
        <v>44999</v>
      </c>
      <c r="D43">
        <v>2</v>
      </c>
      <c r="E43">
        <v>105</v>
      </c>
      <c r="F43">
        <v>206</v>
      </c>
      <c r="G43" t="s">
        <v>680</v>
      </c>
      <c r="H43">
        <v>66</v>
      </c>
      <c r="I43">
        <v>62</v>
      </c>
      <c r="J43" t="s">
        <v>681</v>
      </c>
      <c r="K43">
        <v>65</v>
      </c>
      <c r="L43">
        <v>59</v>
      </c>
      <c r="M43" t="s">
        <v>682</v>
      </c>
      <c r="N43">
        <v>75</v>
      </c>
      <c r="O43">
        <v>69</v>
      </c>
    </row>
    <row r="44" spans="2:15" x14ac:dyDescent="0.3">
      <c r="B44">
        <v>816</v>
      </c>
      <c r="C44" s="15">
        <v>45000</v>
      </c>
      <c r="D44">
        <v>2</v>
      </c>
      <c r="E44">
        <v>105</v>
      </c>
      <c r="F44">
        <v>153</v>
      </c>
      <c r="G44" t="s">
        <v>683</v>
      </c>
      <c r="H44">
        <v>53</v>
      </c>
      <c r="I44">
        <v>51</v>
      </c>
      <c r="J44" t="s">
        <v>684</v>
      </c>
      <c r="K44">
        <v>53</v>
      </c>
      <c r="L44">
        <v>51</v>
      </c>
      <c r="M44" t="s">
        <v>685</v>
      </c>
      <c r="N44">
        <v>47</v>
      </c>
      <c r="O44">
        <v>45</v>
      </c>
    </row>
    <row r="45" spans="2:15" x14ac:dyDescent="0.3">
      <c r="B45">
        <v>817</v>
      </c>
      <c r="C45" s="15">
        <v>45001</v>
      </c>
      <c r="D45">
        <v>2</v>
      </c>
      <c r="E45">
        <v>105</v>
      </c>
      <c r="F45">
        <v>209</v>
      </c>
      <c r="G45" t="s">
        <v>686</v>
      </c>
      <c r="H45">
        <v>68</v>
      </c>
      <c r="I45">
        <v>64</v>
      </c>
      <c r="J45" t="s">
        <v>687</v>
      </c>
      <c r="K45">
        <v>71</v>
      </c>
      <c r="L45">
        <v>66</v>
      </c>
      <c r="M45" t="s">
        <v>688</v>
      </c>
      <c r="N45">
        <v>70</v>
      </c>
      <c r="O45">
        <v>67</v>
      </c>
    </row>
    <row r="46" spans="2:15" x14ac:dyDescent="0.3">
      <c r="B46">
        <v>818</v>
      </c>
      <c r="C46" s="15">
        <v>45002</v>
      </c>
      <c r="D46">
        <v>2</v>
      </c>
      <c r="E46">
        <v>105</v>
      </c>
      <c r="F46">
        <v>166</v>
      </c>
      <c r="G46" t="s">
        <v>689</v>
      </c>
      <c r="H46">
        <v>54</v>
      </c>
      <c r="I46">
        <v>52</v>
      </c>
      <c r="J46" t="s">
        <v>690</v>
      </c>
      <c r="K46">
        <v>56</v>
      </c>
      <c r="L46">
        <v>54</v>
      </c>
      <c r="M46" t="s">
        <v>691</v>
      </c>
      <c r="N46">
        <v>56</v>
      </c>
      <c r="O46">
        <v>55</v>
      </c>
    </row>
    <row r="47" spans="2:15" x14ac:dyDescent="0.3">
      <c r="B47">
        <v>819</v>
      </c>
      <c r="C47" s="15">
        <v>45003</v>
      </c>
      <c r="D47">
        <v>2</v>
      </c>
      <c r="E47">
        <v>105</v>
      </c>
      <c r="F47">
        <v>213</v>
      </c>
      <c r="G47" t="s">
        <v>692</v>
      </c>
      <c r="H47">
        <v>71</v>
      </c>
      <c r="I47">
        <v>64</v>
      </c>
      <c r="J47" t="s">
        <v>693</v>
      </c>
      <c r="K47">
        <v>73</v>
      </c>
      <c r="L47">
        <v>68</v>
      </c>
      <c r="M47" t="s">
        <v>694</v>
      </c>
      <c r="N47">
        <v>69</v>
      </c>
      <c r="O47">
        <v>64</v>
      </c>
    </row>
    <row r="48" spans="2:15" x14ac:dyDescent="0.3">
      <c r="B48">
        <v>820</v>
      </c>
      <c r="C48" s="15">
        <v>45004</v>
      </c>
      <c r="D48">
        <v>2</v>
      </c>
      <c r="E48">
        <v>105</v>
      </c>
      <c r="F48">
        <v>93</v>
      </c>
      <c r="G48" t="s">
        <v>186</v>
      </c>
      <c r="H48">
        <v>0</v>
      </c>
      <c r="I48">
        <v>0</v>
      </c>
      <c r="J48" t="s">
        <v>695</v>
      </c>
      <c r="K48">
        <v>45</v>
      </c>
      <c r="L48">
        <v>41</v>
      </c>
      <c r="M48" t="s">
        <v>696</v>
      </c>
      <c r="N48">
        <v>48</v>
      </c>
      <c r="O48">
        <v>44</v>
      </c>
    </row>
    <row r="49" spans="2:15" x14ac:dyDescent="0.3">
      <c r="B49">
        <v>821</v>
      </c>
      <c r="C49" s="15">
        <v>45005</v>
      </c>
      <c r="D49">
        <v>2</v>
      </c>
      <c r="E49">
        <v>105</v>
      </c>
      <c r="F49">
        <v>93</v>
      </c>
      <c r="G49" t="s">
        <v>697</v>
      </c>
      <c r="H49">
        <v>31</v>
      </c>
      <c r="I49">
        <v>30</v>
      </c>
      <c r="J49" t="s">
        <v>698</v>
      </c>
      <c r="K49">
        <v>30</v>
      </c>
      <c r="L49">
        <v>28</v>
      </c>
      <c r="M49" t="s">
        <v>699</v>
      </c>
      <c r="N49">
        <v>32</v>
      </c>
      <c r="O49">
        <v>31</v>
      </c>
    </row>
    <row r="50" spans="2:15" x14ac:dyDescent="0.3">
      <c r="B50">
        <v>822</v>
      </c>
      <c r="C50" s="15">
        <v>45006</v>
      </c>
      <c r="D50">
        <v>2</v>
      </c>
      <c r="E50">
        <v>105</v>
      </c>
      <c r="F50">
        <v>162</v>
      </c>
      <c r="G50" t="s">
        <v>700</v>
      </c>
      <c r="H50">
        <v>55</v>
      </c>
      <c r="I50">
        <v>52</v>
      </c>
      <c r="J50" t="s">
        <v>701</v>
      </c>
      <c r="K50">
        <v>55</v>
      </c>
      <c r="L50">
        <v>52</v>
      </c>
      <c r="M50" t="s">
        <v>702</v>
      </c>
      <c r="N50">
        <v>52</v>
      </c>
      <c r="O50">
        <v>48</v>
      </c>
    </row>
    <row r="51" spans="2:15" x14ac:dyDescent="0.3">
      <c r="B51">
        <v>823</v>
      </c>
      <c r="C51" s="15">
        <v>45007</v>
      </c>
      <c r="D51">
        <v>2</v>
      </c>
      <c r="E51">
        <v>105</v>
      </c>
      <c r="F51">
        <v>213</v>
      </c>
      <c r="G51" t="s">
        <v>703</v>
      </c>
      <c r="H51">
        <v>70</v>
      </c>
      <c r="I51">
        <v>67</v>
      </c>
      <c r="J51" t="s">
        <v>704</v>
      </c>
      <c r="K51">
        <v>73</v>
      </c>
      <c r="L51">
        <v>70</v>
      </c>
      <c r="M51" t="s">
        <v>705</v>
      </c>
      <c r="N51">
        <v>70</v>
      </c>
      <c r="O51">
        <v>67</v>
      </c>
    </row>
    <row r="52" spans="2:15" x14ac:dyDescent="0.3">
      <c r="B52">
        <v>824</v>
      </c>
      <c r="C52" s="15">
        <v>45008</v>
      </c>
      <c r="D52">
        <v>2</v>
      </c>
      <c r="E52">
        <v>105</v>
      </c>
      <c r="F52">
        <v>160</v>
      </c>
      <c r="G52" t="s">
        <v>706</v>
      </c>
      <c r="H52">
        <v>55</v>
      </c>
      <c r="I52">
        <v>54</v>
      </c>
      <c r="J52" t="s">
        <v>707</v>
      </c>
      <c r="K52">
        <v>53</v>
      </c>
      <c r="L52">
        <v>51</v>
      </c>
      <c r="M52" t="s">
        <v>708</v>
      </c>
      <c r="N52">
        <v>52</v>
      </c>
      <c r="O52">
        <v>50</v>
      </c>
    </row>
    <row r="53" spans="2:15" x14ac:dyDescent="0.3">
      <c r="B53">
        <v>825</v>
      </c>
      <c r="C53" s="15">
        <v>45009</v>
      </c>
      <c r="D53">
        <v>2</v>
      </c>
      <c r="E53">
        <v>105</v>
      </c>
      <c r="F53">
        <v>198</v>
      </c>
      <c r="G53" t="s">
        <v>709</v>
      </c>
      <c r="H53">
        <v>68</v>
      </c>
      <c r="I53">
        <v>65</v>
      </c>
      <c r="J53" t="s">
        <v>710</v>
      </c>
      <c r="K53">
        <v>67</v>
      </c>
      <c r="L53">
        <v>65</v>
      </c>
      <c r="M53" t="s">
        <v>711</v>
      </c>
      <c r="N53">
        <v>63</v>
      </c>
      <c r="O53">
        <v>60</v>
      </c>
    </row>
    <row r="54" spans="2:15" x14ac:dyDescent="0.3">
      <c r="B54">
        <v>826</v>
      </c>
      <c r="C54" s="15">
        <v>45010</v>
      </c>
      <c r="D54">
        <v>2</v>
      </c>
      <c r="E54">
        <v>105</v>
      </c>
      <c r="F54">
        <v>209</v>
      </c>
      <c r="G54" t="s">
        <v>712</v>
      </c>
      <c r="H54">
        <v>69</v>
      </c>
      <c r="I54">
        <v>66</v>
      </c>
      <c r="J54" t="s">
        <v>713</v>
      </c>
      <c r="K54">
        <v>67</v>
      </c>
      <c r="L54">
        <v>66</v>
      </c>
      <c r="M54" t="s">
        <v>714</v>
      </c>
      <c r="N54">
        <v>73</v>
      </c>
      <c r="O54">
        <v>70</v>
      </c>
    </row>
    <row r="55" spans="2:15" x14ac:dyDescent="0.3">
      <c r="B55">
        <v>827</v>
      </c>
      <c r="C55" s="15">
        <v>45011</v>
      </c>
      <c r="D55">
        <v>2</v>
      </c>
      <c r="E55">
        <v>105</v>
      </c>
      <c r="F55">
        <v>76</v>
      </c>
      <c r="G55" t="s">
        <v>715</v>
      </c>
      <c r="H55">
        <v>25</v>
      </c>
      <c r="I55">
        <v>23</v>
      </c>
      <c r="J55" t="s">
        <v>716</v>
      </c>
      <c r="K55">
        <v>25</v>
      </c>
      <c r="L55">
        <v>23</v>
      </c>
      <c r="M55" t="s">
        <v>717</v>
      </c>
      <c r="N55">
        <v>26</v>
      </c>
      <c r="O55">
        <v>24</v>
      </c>
    </row>
    <row r="56" spans="2:15" x14ac:dyDescent="0.3">
      <c r="B56">
        <v>828</v>
      </c>
      <c r="C56" s="15">
        <v>45012</v>
      </c>
      <c r="D56">
        <v>2</v>
      </c>
      <c r="E56">
        <v>105</v>
      </c>
      <c r="F56">
        <v>95</v>
      </c>
      <c r="G56" t="s">
        <v>718</v>
      </c>
      <c r="H56">
        <v>47</v>
      </c>
      <c r="I56">
        <v>45</v>
      </c>
      <c r="J56" t="s">
        <v>186</v>
      </c>
      <c r="K56">
        <v>0</v>
      </c>
      <c r="L56">
        <v>0</v>
      </c>
      <c r="M56" t="s">
        <v>719</v>
      </c>
      <c r="N56">
        <v>48</v>
      </c>
      <c r="O56">
        <v>46</v>
      </c>
    </row>
    <row r="57" spans="2:15" x14ac:dyDescent="0.3">
      <c r="B57">
        <v>829</v>
      </c>
      <c r="C57" s="15">
        <v>45013</v>
      </c>
      <c r="D57">
        <v>2</v>
      </c>
      <c r="E57">
        <v>105</v>
      </c>
      <c r="F57">
        <v>207</v>
      </c>
      <c r="G57" t="s">
        <v>186</v>
      </c>
      <c r="H57">
        <v>0</v>
      </c>
      <c r="I57">
        <v>0</v>
      </c>
      <c r="J57" t="s">
        <v>720</v>
      </c>
      <c r="K57">
        <v>106</v>
      </c>
      <c r="L57">
        <v>97</v>
      </c>
      <c r="M57" t="s">
        <v>721</v>
      </c>
      <c r="N57">
        <v>101</v>
      </c>
      <c r="O57">
        <v>93</v>
      </c>
    </row>
    <row r="58" spans="2:15" x14ac:dyDescent="0.3">
      <c r="B58">
        <v>830</v>
      </c>
      <c r="C58" s="15">
        <v>45014</v>
      </c>
      <c r="D58">
        <v>2</v>
      </c>
      <c r="E58">
        <v>105</v>
      </c>
      <c r="F58">
        <v>215</v>
      </c>
      <c r="G58" t="s">
        <v>722</v>
      </c>
      <c r="H58">
        <v>70</v>
      </c>
      <c r="I58">
        <v>67</v>
      </c>
      <c r="J58" t="s">
        <v>723</v>
      </c>
      <c r="K58">
        <v>74</v>
      </c>
      <c r="L58">
        <v>69</v>
      </c>
      <c r="M58" t="s">
        <v>724</v>
      </c>
      <c r="N58">
        <v>71</v>
      </c>
      <c r="O58">
        <v>67</v>
      </c>
    </row>
    <row r="59" spans="2:15" x14ac:dyDescent="0.3">
      <c r="B59">
        <v>831</v>
      </c>
      <c r="C59" s="15">
        <v>45015</v>
      </c>
      <c r="D59">
        <v>2</v>
      </c>
      <c r="E59">
        <v>105</v>
      </c>
      <c r="F59">
        <v>219</v>
      </c>
      <c r="G59" t="s">
        <v>725</v>
      </c>
      <c r="H59">
        <v>73</v>
      </c>
      <c r="I59">
        <v>68</v>
      </c>
      <c r="J59" t="s">
        <v>726</v>
      </c>
      <c r="K59">
        <v>75</v>
      </c>
      <c r="L59">
        <v>71</v>
      </c>
      <c r="M59" t="s">
        <v>727</v>
      </c>
      <c r="N59">
        <v>71</v>
      </c>
      <c r="O59">
        <v>65</v>
      </c>
    </row>
    <row r="60" spans="2:15" x14ac:dyDescent="0.3">
      <c r="B60">
        <v>832</v>
      </c>
      <c r="C60" s="15">
        <v>45016</v>
      </c>
      <c r="D60">
        <v>2</v>
      </c>
      <c r="E60">
        <v>105</v>
      </c>
      <c r="F60">
        <v>154</v>
      </c>
      <c r="G60" t="s">
        <v>728</v>
      </c>
      <c r="H60">
        <v>53</v>
      </c>
      <c r="I60">
        <v>51</v>
      </c>
      <c r="J60" t="s">
        <v>729</v>
      </c>
      <c r="K60">
        <v>53</v>
      </c>
      <c r="L60">
        <v>50</v>
      </c>
      <c r="M60" t="s">
        <v>730</v>
      </c>
      <c r="N60">
        <v>48</v>
      </c>
      <c r="O60">
        <v>46</v>
      </c>
    </row>
    <row r="61" spans="2:15" x14ac:dyDescent="0.3">
      <c r="B61">
        <v>833</v>
      </c>
      <c r="C61" s="15">
        <v>45017</v>
      </c>
      <c r="D61">
        <v>2</v>
      </c>
      <c r="E61">
        <v>105</v>
      </c>
      <c r="F61">
        <v>198</v>
      </c>
      <c r="G61" t="s">
        <v>731</v>
      </c>
      <c r="H61">
        <v>102</v>
      </c>
      <c r="I61">
        <v>95</v>
      </c>
      <c r="J61" t="s">
        <v>186</v>
      </c>
      <c r="K61">
        <v>0</v>
      </c>
      <c r="L61">
        <v>0</v>
      </c>
      <c r="M61" t="s">
        <v>732</v>
      </c>
      <c r="N61">
        <v>96</v>
      </c>
      <c r="O61">
        <v>90</v>
      </c>
    </row>
    <row r="62" spans="2:15" x14ac:dyDescent="0.3">
      <c r="B62">
        <v>834</v>
      </c>
      <c r="C62" s="15">
        <v>45018</v>
      </c>
      <c r="D62">
        <v>2</v>
      </c>
      <c r="E62">
        <v>105</v>
      </c>
      <c r="F62">
        <v>93</v>
      </c>
      <c r="G62" t="s">
        <v>733</v>
      </c>
      <c r="H62">
        <v>30</v>
      </c>
      <c r="I62">
        <v>27</v>
      </c>
      <c r="J62" t="s">
        <v>734</v>
      </c>
      <c r="K62">
        <v>30</v>
      </c>
      <c r="L62">
        <v>27</v>
      </c>
      <c r="M62" t="s">
        <v>735</v>
      </c>
      <c r="N62">
        <v>33</v>
      </c>
      <c r="O62">
        <v>30</v>
      </c>
    </row>
    <row r="63" spans="2:15" x14ac:dyDescent="0.3">
      <c r="B63">
        <v>835</v>
      </c>
      <c r="C63" s="15">
        <v>45019</v>
      </c>
      <c r="D63">
        <v>2</v>
      </c>
      <c r="E63">
        <v>105</v>
      </c>
      <c r="F63">
        <v>71</v>
      </c>
      <c r="G63" t="s">
        <v>736</v>
      </c>
      <c r="H63">
        <v>23</v>
      </c>
      <c r="I63">
        <v>21</v>
      </c>
      <c r="J63" t="s">
        <v>737</v>
      </c>
      <c r="K63">
        <v>22</v>
      </c>
      <c r="L63">
        <v>20</v>
      </c>
      <c r="M63" t="s">
        <v>738</v>
      </c>
      <c r="N63">
        <v>26</v>
      </c>
      <c r="O63">
        <v>25</v>
      </c>
    </row>
    <row r="64" spans="2:15" x14ac:dyDescent="0.3">
      <c r="B64">
        <v>836</v>
      </c>
      <c r="C64" s="15">
        <v>45020</v>
      </c>
      <c r="D64">
        <v>2</v>
      </c>
      <c r="E64">
        <v>105</v>
      </c>
      <c r="F64">
        <v>158</v>
      </c>
      <c r="G64" t="s">
        <v>739</v>
      </c>
      <c r="H64">
        <v>54</v>
      </c>
      <c r="I64">
        <v>49</v>
      </c>
      <c r="J64" t="s">
        <v>740</v>
      </c>
      <c r="K64">
        <v>53</v>
      </c>
      <c r="L64">
        <v>49</v>
      </c>
      <c r="M64" t="s">
        <v>741</v>
      </c>
      <c r="N64">
        <v>51</v>
      </c>
      <c r="O64">
        <v>47</v>
      </c>
    </row>
    <row r="65" spans="2:15" x14ac:dyDescent="0.3">
      <c r="B65">
        <v>837</v>
      </c>
      <c r="C65" s="15">
        <v>45021</v>
      </c>
      <c r="D65">
        <v>2</v>
      </c>
      <c r="E65">
        <v>105</v>
      </c>
      <c r="F65">
        <v>213</v>
      </c>
      <c r="G65" t="s">
        <v>742</v>
      </c>
      <c r="H65">
        <v>68</v>
      </c>
      <c r="I65">
        <v>61</v>
      </c>
      <c r="J65" t="s">
        <v>743</v>
      </c>
      <c r="K65">
        <v>71</v>
      </c>
      <c r="L65">
        <v>66</v>
      </c>
      <c r="M65" t="s">
        <v>744</v>
      </c>
      <c r="N65">
        <v>74</v>
      </c>
      <c r="O65">
        <v>67</v>
      </c>
    </row>
    <row r="66" spans="2:15" x14ac:dyDescent="0.3">
      <c r="B66">
        <v>838</v>
      </c>
      <c r="C66" s="15">
        <v>44993</v>
      </c>
      <c r="D66">
        <v>3</v>
      </c>
      <c r="E66">
        <v>105</v>
      </c>
      <c r="F66">
        <v>194</v>
      </c>
      <c r="G66" t="s">
        <v>745</v>
      </c>
      <c r="H66">
        <v>65</v>
      </c>
      <c r="I66">
        <v>61</v>
      </c>
      <c r="J66" t="s">
        <v>746</v>
      </c>
      <c r="K66">
        <v>63</v>
      </c>
      <c r="L66">
        <v>59</v>
      </c>
      <c r="M66" t="s">
        <v>747</v>
      </c>
      <c r="N66">
        <v>66</v>
      </c>
      <c r="O66">
        <v>60</v>
      </c>
    </row>
    <row r="67" spans="2:15" x14ac:dyDescent="0.3">
      <c r="B67">
        <v>839</v>
      </c>
      <c r="C67" s="15">
        <v>44994</v>
      </c>
      <c r="D67">
        <v>3</v>
      </c>
      <c r="E67">
        <v>105</v>
      </c>
      <c r="F67">
        <v>152</v>
      </c>
      <c r="G67" t="s">
        <v>748</v>
      </c>
      <c r="H67">
        <v>49</v>
      </c>
      <c r="I67">
        <v>45</v>
      </c>
      <c r="J67" t="s">
        <v>749</v>
      </c>
      <c r="K67">
        <v>48</v>
      </c>
      <c r="L67">
        <v>44</v>
      </c>
      <c r="M67" t="s">
        <v>750</v>
      </c>
      <c r="N67">
        <v>55</v>
      </c>
      <c r="O67">
        <v>50</v>
      </c>
    </row>
    <row r="68" spans="2:15" x14ac:dyDescent="0.3">
      <c r="B68">
        <v>840</v>
      </c>
      <c r="C68" s="15">
        <v>44995</v>
      </c>
      <c r="D68">
        <v>3</v>
      </c>
      <c r="E68">
        <v>105</v>
      </c>
      <c r="F68">
        <v>183</v>
      </c>
      <c r="G68" t="s">
        <v>751</v>
      </c>
      <c r="H68">
        <v>62</v>
      </c>
      <c r="I68">
        <v>60</v>
      </c>
      <c r="J68" t="s">
        <v>752</v>
      </c>
      <c r="K68">
        <v>59</v>
      </c>
      <c r="L68">
        <v>58</v>
      </c>
      <c r="M68" t="s">
        <v>753</v>
      </c>
      <c r="N68">
        <v>62</v>
      </c>
      <c r="O68">
        <v>60</v>
      </c>
    </row>
    <row r="69" spans="2:15" x14ac:dyDescent="0.3">
      <c r="B69">
        <v>841</v>
      </c>
      <c r="C69" s="15">
        <v>44996</v>
      </c>
      <c r="D69">
        <v>3</v>
      </c>
      <c r="E69">
        <v>105</v>
      </c>
      <c r="F69">
        <v>129</v>
      </c>
      <c r="G69" t="s">
        <v>754</v>
      </c>
      <c r="H69">
        <v>66</v>
      </c>
      <c r="I69">
        <v>64</v>
      </c>
      <c r="J69" t="s">
        <v>186</v>
      </c>
      <c r="K69">
        <v>0</v>
      </c>
      <c r="L69">
        <v>0</v>
      </c>
      <c r="M69" t="s">
        <v>755</v>
      </c>
      <c r="N69">
        <v>63</v>
      </c>
      <c r="O69">
        <v>61</v>
      </c>
    </row>
    <row r="70" spans="2:15" x14ac:dyDescent="0.3">
      <c r="B70">
        <v>842</v>
      </c>
      <c r="C70" s="15">
        <v>44997</v>
      </c>
      <c r="D70">
        <v>3</v>
      </c>
      <c r="E70">
        <v>105</v>
      </c>
      <c r="F70">
        <v>0</v>
      </c>
      <c r="G70" t="s">
        <v>186</v>
      </c>
      <c r="H70">
        <v>0</v>
      </c>
      <c r="I70">
        <v>0</v>
      </c>
      <c r="J70" t="s">
        <v>186</v>
      </c>
      <c r="K70">
        <v>0</v>
      </c>
      <c r="L70">
        <v>0</v>
      </c>
      <c r="M70" t="s">
        <v>186</v>
      </c>
      <c r="N70">
        <v>0</v>
      </c>
      <c r="O70">
        <v>0</v>
      </c>
    </row>
    <row r="71" spans="2:15" x14ac:dyDescent="0.3">
      <c r="B71">
        <v>843</v>
      </c>
      <c r="C71" s="15">
        <v>44998</v>
      </c>
      <c r="D71">
        <v>3</v>
      </c>
      <c r="E71">
        <v>105</v>
      </c>
      <c r="F71">
        <v>0</v>
      </c>
      <c r="G71" t="s">
        <v>186</v>
      </c>
      <c r="H71">
        <v>0</v>
      </c>
      <c r="I71">
        <v>0</v>
      </c>
      <c r="J71" t="s">
        <v>186</v>
      </c>
      <c r="K71">
        <v>0</v>
      </c>
      <c r="L71">
        <v>0</v>
      </c>
      <c r="M71" t="s">
        <v>186</v>
      </c>
      <c r="N71">
        <v>0</v>
      </c>
      <c r="O71">
        <v>0</v>
      </c>
    </row>
    <row r="72" spans="2:15" x14ac:dyDescent="0.3">
      <c r="B72">
        <v>844</v>
      </c>
      <c r="C72" s="15">
        <v>44999</v>
      </c>
      <c r="D72">
        <v>3</v>
      </c>
      <c r="E72">
        <v>105</v>
      </c>
      <c r="F72">
        <v>153</v>
      </c>
      <c r="G72" t="s">
        <v>756</v>
      </c>
      <c r="H72">
        <v>50</v>
      </c>
      <c r="I72">
        <v>47</v>
      </c>
      <c r="J72" t="s">
        <v>757</v>
      </c>
      <c r="K72">
        <v>49</v>
      </c>
      <c r="L72">
        <v>46</v>
      </c>
      <c r="M72" t="s">
        <v>758</v>
      </c>
      <c r="N72">
        <v>54</v>
      </c>
      <c r="O72">
        <v>52</v>
      </c>
    </row>
    <row r="73" spans="2:15" x14ac:dyDescent="0.3">
      <c r="B73">
        <v>845</v>
      </c>
      <c r="C73" s="15">
        <v>45000</v>
      </c>
      <c r="D73">
        <v>3</v>
      </c>
      <c r="E73">
        <v>105</v>
      </c>
      <c r="F73">
        <v>144</v>
      </c>
      <c r="G73" t="s">
        <v>759</v>
      </c>
      <c r="H73">
        <v>46</v>
      </c>
      <c r="I73">
        <v>43</v>
      </c>
      <c r="J73" t="s">
        <v>760</v>
      </c>
      <c r="K73">
        <v>48</v>
      </c>
      <c r="L73">
        <v>45</v>
      </c>
      <c r="M73" t="s">
        <v>761</v>
      </c>
      <c r="N73">
        <v>50</v>
      </c>
      <c r="O73">
        <v>46</v>
      </c>
    </row>
    <row r="74" spans="2:15" x14ac:dyDescent="0.3">
      <c r="B74">
        <v>846</v>
      </c>
      <c r="C74" s="15">
        <v>45001</v>
      </c>
      <c r="D74">
        <v>3</v>
      </c>
      <c r="E74">
        <v>105</v>
      </c>
      <c r="F74">
        <v>168</v>
      </c>
      <c r="G74" t="s">
        <v>762</v>
      </c>
      <c r="H74">
        <v>87</v>
      </c>
      <c r="I74">
        <v>83</v>
      </c>
      <c r="J74" t="s">
        <v>186</v>
      </c>
      <c r="K74">
        <v>0</v>
      </c>
      <c r="L74">
        <v>0</v>
      </c>
      <c r="M74" t="s">
        <v>763</v>
      </c>
      <c r="N74">
        <v>81</v>
      </c>
      <c r="O74">
        <v>80</v>
      </c>
    </row>
    <row r="75" spans="2:15" x14ac:dyDescent="0.3">
      <c r="B75">
        <v>847</v>
      </c>
      <c r="C75" s="15">
        <v>45002</v>
      </c>
      <c r="D75">
        <v>3</v>
      </c>
      <c r="E75">
        <v>105</v>
      </c>
      <c r="F75">
        <v>181</v>
      </c>
      <c r="G75" t="s">
        <v>764</v>
      </c>
      <c r="H75">
        <v>62</v>
      </c>
      <c r="I75">
        <v>60</v>
      </c>
      <c r="J75" t="s">
        <v>765</v>
      </c>
      <c r="K75">
        <v>60</v>
      </c>
      <c r="L75">
        <v>57</v>
      </c>
      <c r="M75" t="s">
        <v>766</v>
      </c>
      <c r="N75">
        <v>59</v>
      </c>
      <c r="O75">
        <v>58</v>
      </c>
    </row>
    <row r="76" spans="2:15" x14ac:dyDescent="0.3">
      <c r="B76">
        <v>848</v>
      </c>
      <c r="C76" s="15">
        <v>45003</v>
      </c>
      <c r="D76">
        <v>3</v>
      </c>
      <c r="E76">
        <v>105</v>
      </c>
      <c r="F76">
        <v>160</v>
      </c>
      <c r="G76" t="s">
        <v>767</v>
      </c>
      <c r="H76">
        <v>52</v>
      </c>
      <c r="I76">
        <v>48</v>
      </c>
      <c r="J76" t="s">
        <v>768</v>
      </c>
      <c r="K76">
        <v>53</v>
      </c>
      <c r="L76">
        <v>50</v>
      </c>
      <c r="M76" t="s">
        <v>769</v>
      </c>
      <c r="N76">
        <v>55</v>
      </c>
      <c r="O76">
        <v>51</v>
      </c>
    </row>
    <row r="77" spans="2:15" x14ac:dyDescent="0.3">
      <c r="B77">
        <v>849</v>
      </c>
      <c r="C77" s="15">
        <v>45004</v>
      </c>
      <c r="D77">
        <v>3</v>
      </c>
      <c r="E77">
        <v>105</v>
      </c>
      <c r="F77">
        <v>0</v>
      </c>
      <c r="G77" t="s">
        <v>186</v>
      </c>
      <c r="H77">
        <v>0</v>
      </c>
      <c r="I77">
        <v>0</v>
      </c>
      <c r="J77" t="s">
        <v>186</v>
      </c>
      <c r="K77">
        <v>0</v>
      </c>
      <c r="L77">
        <v>0</v>
      </c>
      <c r="M77" t="s">
        <v>186</v>
      </c>
      <c r="N77">
        <v>0</v>
      </c>
      <c r="O77">
        <v>0</v>
      </c>
    </row>
    <row r="78" spans="2:15" x14ac:dyDescent="0.3">
      <c r="B78">
        <v>850</v>
      </c>
      <c r="C78" s="15">
        <v>45005</v>
      </c>
      <c r="D78">
        <v>3</v>
      </c>
      <c r="E78">
        <v>105</v>
      </c>
      <c r="F78">
        <v>0</v>
      </c>
      <c r="G78" t="s">
        <v>186</v>
      </c>
      <c r="H78">
        <v>0</v>
      </c>
      <c r="I78">
        <v>0</v>
      </c>
      <c r="J78" t="s">
        <v>186</v>
      </c>
      <c r="K78">
        <v>0</v>
      </c>
      <c r="L78">
        <v>0</v>
      </c>
      <c r="M78" t="s">
        <v>186</v>
      </c>
      <c r="N78">
        <v>0</v>
      </c>
      <c r="O78">
        <v>0</v>
      </c>
    </row>
    <row r="79" spans="2:15" x14ac:dyDescent="0.3">
      <c r="B79">
        <v>851</v>
      </c>
      <c r="C79" s="15">
        <v>45006</v>
      </c>
      <c r="D79">
        <v>3</v>
      </c>
      <c r="E79">
        <v>105</v>
      </c>
      <c r="F79">
        <v>178</v>
      </c>
      <c r="G79" t="s">
        <v>770</v>
      </c>
      <c r="H79">
        <v>57</v>
      </c>
      <c r="I79">
        <v>53</v>
      </c>
      <c r="J79" t="s">
        <v>771</v>
      </c>
      <c r="K79">
        <v>56</v>
      </c>
      <c r="L79">
        <v>52</v>
      </c>
      <c r="M79" t="s">
        <v>772</v>
      </c>
      <c r="N79">
        <v>65</v>
      </c>
      <c r="O79">
        <v>61</v>
      </c>
    </row>
    <row r="80" spans="2:15" x14ac:dyDescent="0.3">
      <c r="B80">
        <v>852</v>
      </c>
      <c r="C80" s="15">
        <v>45007</v>
      </c>
      <c r="D80">
        <v>3</v>
      </c>
      <c r="E80">
        <v>105</v>
      </c>
      <c r="F80">
        <v>184</v>
      </c>
      <c r="G80" t="s">
        <v>773</v>
      </c>
      <c r="H80">
        <v>61</v>
      </c>
      <c r="I80">
        <v>57</v>
      </c>
      <c r="J80" t="s">
        <v>774</v>
      </c>
      <c r="K80">
        <v>59</v>
      </c>
      <c r="L80">
        <v>54</v>
      </c>
      <c r="M80" t="s">
        <v>775</v>
      </c>
      <c r="N80">
        <v>64</v>
      </c>
      <c r="O80">
        <v>58</v>
      </c>
    </row>
    <row r="81" spans="2:15" x14ac:dyDescent="0.3">
      <c r="B81">
        <v>853</v>
      </c>
      <c r="C81" s="15">
        <v>45008</v>
      </c>
      <c r="D81">
        <v>3</v>
      </c>
      <c r="E81">
        <v>105</v>
      </c>
      <c r="F81">
        <v>131</v>
      </c>
      <c r="G81" t="s">
        <v>776</v>
      </c>
      <c r="H81">
        <v>43</v>
      </c>
      <c r="I81">
        <v>39</v>
      </c>
      <c r="J81" t="s">
        <v>777</v>
      </c>
      <c r="K81">
        <v>42</v>
      </c>
      <c r="L81">
        <v>38</v>
      </c>
      <c r="M81" t="s">
        <v>778</v>
      </c>
      <c r="N81">
        <v>46</v>
      </c>
      <c r="O81">
        <v>42</v>
      </c>
    </row>
    <row r="82" spans="2:15" x14ac:dyDescent="0.3">
      <c r="B82">
        <v>854</v>
      </c>
      <c r="C82" s="15">
        <v>45009</v>
      </c>
      <c r="D82">
        <v>3</v>
      </c>
      <c r="E82">
        <v>105</v>
      </c>
      <c r="F82">
        <v>181</v>
      </c>
      <c r="G82" t="s">
        <v>779</v>
      </c>
      <c r="H82">
        <v>62</v>
      </c>
      <c r="I82">
        <v>61</v>
      </c>
      <c r="J82" t="s">
        <v>780</v>
      </c>
      <c r="K82">
        <v>62</v>
      </c>
      <c r="L82">
        <v>61</v>
      </c>
      <c r="M82" t="s">
        <v>781</v>
      </c>
      <c r="N82">
        <v>57</v>
      </c>
      <c r="O82">
        <v>55</v>
      </c>
    </row>
    <row r="83" spans="2:15" x14ac:dyDescent="0.3">
      <c r="B83">
        <v>855</v>
      </c>
      <c r="C83" s="15">
        <v>45010</v>
      </c>
      <c r="D83">
        <v>3</v>
      </c>
      <c r="E83">
        <v>105</v>
      </c>
      <c r="F83">
        <v>168</v>
      </c>
      <c r="G83" t="s">
        <v>782</v>
      </c>
      <c r="H83">
        <v>53</v>
      </c>
      <c r="I83">
        <v>51</v>
      </c>
      <c r="J83" t="s">
        <v>783</v>
      </c>
      <c r="K83">
        <v>56</v>
      </c>
      <c r="L83">
        <v>53</v>
      </c>
      <c r="M83" t="s">
        <v>784</v>
      </c>
      <c r="N83">
        <v>59</v>
      </c>
      <c r="O83">
        <v>57</v>
      </c>
    </row>
    <row r="84" spans="2:15" x14ac:dyDescent="0.3">
      <c r="B84">
        <v>856</v>
      </c>
      <c r="C84" s="15">
        <v>45011</v>
      </c>
      <c r="D84">
        <v>3</v>
      </c>
      <c r="E84">
        <v>105</v>
      </c>
      <c r="F84">
        <v>0</v>
      </c>
      <c r="G84" t="s">
        <v>186</v>
      </c>
      <c r="H84">
        <v>0</v>
      </c>
      <c r="I84">
        <v>0</v>
      </c>
      <c r="J84" t="s">
        <v>186</v>
      </c>
      <c r="K84">
        <v>0</v>
      </c>
      <c r="L84">
        <v>0</v>
      </c>
      <c r="M84" t="s">
        <v>186</v>
      </c>
      <c r="N84">
        <v>0</v>
      </c>
      <c r="O84">
        <v>0</v>
      </c>
    </row>
    <row r="85" spans="2:15" x14ac:dyDescent="0.3">
      <c r="B85">
        <v>857</v>
      </c>
      <c r="C85" s="15">
        <v>45012</v>
      </c>
      <c r="D85">
        <v>3</v>
      </c>
      <c r="E85">
        <v>105</v>
      </c>
      <c r="F85">
        <v>0</v>
      </c>
      <c r="G85" t="s">
        <v>186</v>
      </c>
      <c r="H85">
        <v>0</v>
      </c>
      <c r="I85">
        <v>0</v>
      </c>
      <c r="J85" t="s">
        <v>186</v>
      </c>
      <c r="K85">
        <v>0</v>
      </c>
      <c r="L85">
        <v>0</v>
      </c>
      <c r="M85" t="s">
        <v>186</v>
      </c>
      <c r="N85">
        <v>0</v>
      </c>
      <c r="O85">
        <v>0</v>
      </c>
    </row>
    <row r="86" spans="2:15" x14ac:dyDescent="0.3">
      <c r="B86">
        <v>858</v>
      </c>
      <c r="C86" s="15">
        <v>45013</v>
      </c>
      <c r="D86">
        <v>3</v>
      </c>
      <c r="E86">
        <v>105</v>
      </c>
      <c r="F86">
        <v>152</v>
      </c>
      <c r="G86" t="s">
        <v>186</v>
      </c>
      <c r="H86">
        <v>0</v>
      </c>
      <c r="I86">
        <v>0</v>
      </c>
      <c r="J86" t="s">
        <v>785</v>
      </c>
      <c r="K86">
        <v>76</v>
      </c>
      <c r="L86">
        <v>74</v>
      </c>
      <c r="M86" t="s">
        <v>786</v>
      </c>
      <c r="N86">
        <v>76</v>
      </c>
      <c r="O86">
        <v>73</v>
      </c>
    </row>
    <row r="87" spans="2:15" x14ac:dyDescent="0.3">
      <c r="B87">
        <v>859</v>
      </c>
      <c r="C87" s="15">
        <v>45014</v>
      </c>
      <c r="D87">
        <v>3</v>
      </c>
      <c r="E87">
        <v>105</v>
      </c>
      <c r="F87">
        <v>153</v>
      </c>
      <c r="G87" t="s">
        <v>787</v>
      </c>
      <c r="H87">
        <v>53</v>
      </c>
      <c r="I87">
        <v>48</v>
      </c>
      <c r="J87" t="s">
        <v>788</v>
      </c>
      <c r="K87">
        <v>53</v>
      </c>
      <c r="L87">
        <v>49</v>
      </c>
      <c r="M87" t="s">
        <v>789</v>
      </c>
      <c r="N87">
        <v>47</v>
      </c>
      <c r="O87">
        <v>42</v>
      </c>
    </row>
    <row r="88" spans="2:15" x14ac:dyDescent="0.3">
      <c r="B88">
        <v>860</v>
      </c>
      <c r="C88" s="15">
        <v>45015</v>
      </c>
      <c r="D88">
        <v>3</v>
      </c>
      <c r="E88">
        <v>105</v>
      </c>
      <c r="F88">
        <v>192</v>
      </c>
      <c r="G88" t="s">
        <v>790</v>
      </c>
      <c r="H88">
        <v>60</v>
      </c>
      <c r="I88">
        <v>56</v>
      </c>
      <c r="J88" t="s">
        <v>791</v>
      </c>
      <c r="K88">
        <v>61</v>
      </c>
      <c r="L88">
        <v>56</v>
      </c>
      <c r="M88" t="s">
        <v>792</v>
      </c>
      <c r="N88">
        <v>71</v>
      </c>
      <c r="O88">
        <v>67</v>
      </c>
    </row>
    <row r="89" spans="2:15" x14ac:dyDescent="0.3">
      <c r="B89">
        <v>861</v>
      </c>
      <c r="C89" s="15">
        <v>45016</v>
      </c>
      <c r="D89">
        <v>3</v>
      </c>
      <c r="E89">
        <v>105</v>
      </c>
      <c r="F89">
        <v>165</v>
      </c>
      <c r="G89" t="s">
        <v>793</v>
      </c>
      <c r="H89">
        <v>55</v>
      </c>
      <c r="I89">
        <v>52</v>
      </c>
      <c r="J89" t="s">
        <v>794</v>
      </c>
      <c r="K89">
        <v>56</v>
      </c>
      <c r="L89">
        <v>53</v>
      </c>
      <c r="M89" t="s">
        <v>795</v>
      </c>
      <c r="N89">
        <v>54</v>
      </c>
      <c r="O89">
        <v>52</v>
      </c>
    </row>
    <row r="90" spans="2:15" x14ac:dyDescent="0.3">
      <c r="B90">
        <v>862</v>
      </c>
      <c r="C90" s="15">
        <v>45017</v>
      </c>
      <c r="D90">
        <v>3</v>
      </c>
      <c r="E90">
        <v>105</v>
      </c>
      <c r="F90">
        <v>162</v>
      </c>
      <c r="G90" t="s">
        <v>796</v>
      </c>
      <c r="H90">
        <v>54</v>
      </c>
      <c r="I90">
        <v>51</v>
      </c>
      <c r="J90" t="s">
        <v>797</v>
      </c>
      <c r="K90">
        <v>52</v>
      </c>
      <c r="L90">
        <v>50</v>
      </c>
      <c r="M90" t="s">
        <v>798</v>
      </c>
      <c r="N90">
        <v>56</v>
      </c>
      <c r="O90">
        <v>54</v>
      </c>
    </row>
    <row r="91" spans="2:15" x14ac:dyDescent="0.3">
      <c r="B91">
        <v>863</v>
      </c>
      <c r="C91" s="15">
        <v>45018</v>
      </c>
      <c r="D91">
        <v>3</v>
      </c>
      <c r="E91">
        <v>105</v>
      </c>
      <c r="F91">
        <v>0</v>
      </c>
      <c r="G91" t="s">
        <v>186</v>
      </c>
      <c r="H91">
        <v>0</v>
      </c>
      <c r="I91">
        <v>0</v>
      </c>
      <c r="J91" t="s">
        <v>186</v>
      </c>
      <c r="K91">
        <v>0</v>
      </c>
      <c r="L91">
        <v>0</v>
      </c>
      <c r="M91" t="s">
        <v>186</v>
      </c>
      <c r="N91">
        <v>0</v>
      </c>
      <c r="O91">
        <v>0</v>
      </c>
    </row>
    <row r="92" spans="2:15" x14ac:dyDescent="0.3">
      <c r="B92">
        <v>864</v>
      </c>
      <c r="C92" s="15">
        <v>45019</v>
      </c>
      <c r="D92">
        <v>3</v>
      </c>
      <c r="E92">
        <v>105</v>
      </c>
      <c r="F92">
        <v>0</v>
      </c>
      <c r="G92" t="s">
        <v>186</v>
      </c>
      <c r="H92">
        <v>0</v>
      </c>
      <c r="I92">
        <v>0</v>
      </c>
      <c r="J92" t="s">
        <v>186</v>
      </c>
      <c r="K92">
        <v>0</v>
      </c>
      <c r="L92">
        <v>0</v>
      </c>
      <c r="M92" t="s">
        <v>186</v>
      </c>
      <c r="N92">
        <v>0</v>
      </c>
      <c r="O92">
        <v>0</v>
      </c>
    </row>
    <row r="93" spans="2:15" x14ac:dyDescent="0.3">
      <c r="B93">
        <v>865</v>
      </c>
      <c r="C93" s="15">
        <v>45020</v>
      </c>
      <c r="D93">
        <v>3</v>
      </c>
      <c r="E93">
        <v>105</v>
      </c>
      <c r="F93">
        <v>157</v>
      </c>
      <c r="G93" t="s">
        <v>799</v>
      </c>
      <c r="H93">
        <v>49</v>
      </c>
      <c r="I93">
        <v>47</v>
      </c>
      <c r="J93" t="s">
        <v>800</v>
      </c>
      <c r="K93">
        <v>49</v>
      </c>
      <c r="L93">
        <v>48</v>
      </c>
      <c r="M93" t="s">
        <v>801</v>
      </c>
      <c r="N93">
        <v>59</v>
      </c>
      <c r="O93">
        <v>57</v>
      </c>
    </row>
    <row r="94" spans="2:15" x14ac:dyDescent="0.3">
      <c r="B94">
        <v>866</v>
      </c>
      <c r="C94" s="15">
        <v>45021</v>
      </c>
      <c r="D94">
        <v>3</v>
      </c>
      <c r="E94">
        <v>105</v>
      </c>
      <c r="F94">
        <v>129</v>
      </c>
      <c r="G94" t="s">
        <v>186</v>
      </c>
      <c r="H94">
        <v>0</v>
      </c>
      <c r="I94">
        <v>0</v>
      </c>
      <c r="J94" t="s">
        <v>802</v>
      </c>
      <c r="K94">
        <v>67</v>
      </c>
      <c r="L94">
        <v>64</v>
      </c>
      <c r="M94" t="s">
        <v>803</v>
      </c>
      <c r="N94">
        <v>62</v>
      </c>
      <c r="O94">
        <v>59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A270B-5908-41EF-A718-B4209E4CB9D6}">
  <dimension ref="A1:X95"/>
  <sheetViews>
    <sheetView topLeftCell="B1" zoomScale="96" workbookViewId="0">
      <selection activeCell="V7" sqref="V7:X94"/>
    </sheetView>
  </sheetViews>
  <sheetFormatPr defaultRowHeight="14.4" x14ac:dyDescent="0.3"/>
  <cols>
    <col min="2" max="2" width="14.5546875" customWidth="1"/>
    <col min="3" max="3" width="11.6640625" customWidth="1"/>
    <col min="7" max="7" width="14.5546875" customWidth="1"/>
    <col min="10" max="10" width="14.5546875" customWidth="1"/>
    <col min="13" max="13" width="14.109375" customWidth="1"/>
    <col min="16" max="16" width="15" customWidth="1"/>
    <col min="19" max="19" width="13.88671875" customWidth="1"/>
    <col min="22" max="22" width="13.5546875" customWidth="1"/>
  </cols>
  <sheetData>
    <row r="1" spans="1:24" ht="21" x14ac:dyDescent="0.4">
      <c r="A1" t="s">
        <v>184</v>
      </c>
      <c r="G1" s="14" t="str">
        <f>ReadMeFirst!D1&amp;" "&amp;ReadMeFirst!E1</f>
        <v>Data Set P</v>
      </c>
    </row>
    <row r="7" spans="1:24" s="7" customFormat="1" ht="30.75" customHeight="1" x14ac:dyDescent="0.3">
      <c r="B7" t="s">
        <v>185</v>
      </c>
      <c r="C7" s="16" t="s">
        <v>189</v>
      </c>
      <c r="D7" s="7" t="s">
        <v>190</v>
      </c>
      <c r="E7" s="7" t="s">
        <v>191</v>
      </c>
      <c r="F7" s="7" t="s">
        <v>192</v>
      </c>
      <c r="G7" s="7" t="s">
        <v>202</v>
      </c>
      <c r="H7" s="7" t="s">
        <v>203</v>
      </c>
      <c r="I7" s="7" t="s">
        <v>204</v>
      </c>
      <c r="J7" s="7" t="s">
        <v>205</v>
      </c>
      <c r="K7" s="7" t="s">
        <v>206</v>
      </c>
      <c r="L7" s="7" t="s">
        <v>207</v>
      </c>
      <c r="M7" s="7" t="s">
        <v>208</v>
      </c>
      <c r="N7" s="7" t="s">
        <v>209</v>
      </c>
      <c r="O7" s="7" t="s">
        <v>210</v>
      </c>
      <c r="P7" s="7" t="s">
        <v>211</v>
      </c>
      <c r="Q7" s="7" t="s">
        <v>212</v>
      </c>
      <c r="R7" s="7" t="s">
        <v>213</v>
      </c>
      <c r="S7" s="7" t="s">
        <v>214</v>
      </c>
      <c r="T7" s="7" t="s">
        <v>215</v>
      </c>
      <c r="U7" s="7" t="s">
        <v>216</v>
      </c>
      <c r="V7" s="7" t="s">
        <v>217</v>
      </c>
      <c r="W7" s="7" t="s">
        <v>218</v>
      </c>
      <c r="X7" s="7" t="s">
        <v>219</v>
      </c>
    </row>
    <row r="8" spans="1:24" x14ac:dyDescent="0.3">
      <c r="B8">
        <v>790</v>
      </c>
      <c r="C8" s="13">
        <v>44993</v>
      </c>
      <c r="D8">
        <v>1</v>
      </c>
      <c r="E8">
        <v>119</v>
      </c>
      <c r="F8">
        <v>1092</v>
      </c>
      <c r="G8" t="s">
        <v>221</v>
      </c>
      <c r="H8">
        <v>174</v>
      </c>
      <c r="I8">
        <v>160</v>
      </c>
      <c r="J8" t="s">
        <v>222</v>
      </c>
      <c r="K8">
        <v>174</v>
      </c>
      <c r="L8">
        <v>160</v>
      </c>
      <c r="M8" t="s">
        <v>223</v>
      </c>
      <c r="N8">
        <v>187</v>
      </c>
      <c r="O8">
        <v>175</v>
      </c>
      <c r="P8" t="s">
        <v>224</v>
      </c>
      <c r="Q8">
        <v>185</v>
      </c>
      <c r="R8">
        <v>170</v>
      </c>
      <c r="S8" t="s">
        <v>225</v>
      </c>
      <c r="T8">
        <v>176</v>
      </c>
      <c r="U8">
        <v>163</v>
      </c>
      <c r="V8" t="s">
        <v>226</v>
      </c>
      <c r="W8">
        <v>196</v>
      </c>
      <c r="X8">
        <v>182</v>
      </c>
    </row>
    <row r="9" spans="1:24" x14ac:dyDescent="0.3">
      <c r="B9">
        <v>791</v>
      </c>
      <c r="C9" s="13">
        <v>44994</v>
      </c>
      <c r="D9">
        <v>1</v>
      </c>
      <c r="E9">
        <v>201</v>
      </c>
      <c r="F9">
        <v>483</v>
      </c>
      <c r="G9" t="s">
        <v>355</v>
      </c>
      <c r="H9">
        <v>118</v>
      </c>
      <c r="I9">
        <v>110</v>
      </c>
      <c r="J9" t="s">
        <v>278</v>
      </c>
      <c r="K9">
        <v>118</v>
      </c>
      <c r="L9">
        <v>112</v>
      </c>
      <c r="M9" t="s">
        <v>279</v>
      </c>
      <c r="N9">
        <v>119</v>
      </c>
      <c r="O9">
        <v>115</v>
      </c>
      <c r="P9" t="s">
        <v>280</v>
      </c>
      <c r="Q9">
        <v>123</v>
      </c>
      <c r="R9">
        <v>115</v>
      </c>
      <c r="S9" t="s">
        <v>186</v>
      </c>
      <c r="T9">
        <v>0</v>
      </c>
      <c r="U9">
        <v>0</v>
      </c>
      <c r="V9" t="s">
        <v>186</v>
      </c>
      <c r="W9">
        <v>0</v>
      </c>
      <c r="X9">
        <v>0</v>
      </c>
    </row>
    <row r="10" spans="1:24" x14ac:dyDescent="0.3">
      <c r="B10">
        <v>792</v>
      </c>
      <c r="C10" s="13">
        <v>44995</v>
      </c>
      <c r="D10">
        <v>1</v>
      </c>
      <c r="E10">
        <v>201</v>
      </c>
      <c r="F10">
        <v>415</v>
      </c>
      <c r="G10" t="s">
        <v>356</v>
      </c>
      <c r="H10">
        <v>98</v>
      </c>
      <c r="I10">
        <v>93</v>
      </c>
      <c r="J10" t="s">
        <v>357</v>
      </c>
      <c r="K10">
        <v>108</v>
      </c>
      <c r="L10">
        <v>104</v>
      </c>
      <c r="M10" t="s">
        <v>358</v>
      </c>
      <c r="N10">
        <v>98</v>
      </c>
      <c r="O10">
        <v>93</v>
      </c>
      <c r="P10" t="s">
        <v>359</v>
      </c>
      <c r="Q10">
        <v>103</v>
      </c>
      <c r="R10">
        <v>100</v>
      </c>
      <c r="S10" t="s">
        <v>186</v>
      </c>
      <c r="T10">
        <v>0</v>
      </c>
      <c r="U10">
        <v>0</v>
      </c>
      <c r="V10" t="s">
        <v>186</v>
      </c>
      <c r="W10">
        <v>0</v>
      </c>
      <c r="X10">
        <v>0</v>
      </c>
    </row>
    <row r="11" spans="1:24" x14ac:dyDescent="0.3">
      <c r="B11">
        <v>793</v>
      </c>
      <c r="C11" s="13">
        <v>44996</v>
      </c>
      <c r="D11">
        <v>1</v>
      </c>
      <c r="E11">
        <v>119</v>
      </c>
      <c r="F11">
        <v>1155</v>
      </c>
      <c r="G11" t="s">
        <v>186</v>
      </c>
      <c r="H11">
        <v>0</v>
      </c>
      <c r="I11">
        <v>0</v>
      </c>
      <c r="J11" t="s">
        <v>360</v>
      </c>
      <c r="K11">
        <v>228</v>
      </c>
      <c r="L11">
        <v>216</v>
      </c>
      <c r="M11" t="s">
        <v>361</v>
      </c>
      <c r="N11">
        <v>242</v>
      </c>
      <c r="O11">
        <v>232</v>
      </c>
      <c r="P11" t="s">
        <v>362</v>
      </c>
      <c r="Q11">
        <v>231</v>
      </c>
      <c r="R11">
        <v>217</v>
      </c>
      <c r="S11" t="s">
        <v>363</v>
      </c>
      <c r="T11">
        <v>224</v>
      </c>
      <c r="U11">
        <v>210</v>
      </c>
      <c r="V11" t="s">
        <v>364</v>
      </c>
      <c r="W11">
        <v>230</v>
      </c>
      <c r="X11">
        <v>218</v>
      </c>
    </row>
    <row r="12" spans="1:24" x14ac:dyDescent="0.3">
      <c r="B12">
        <v>794</v>
      </c>
      <c r="C12" s="13">
        <v>44997</v>
      </c>
      <c r="D12">
        <v>1</v>
      </c>
      <c r="E12">
        <v>119</v>
      </c>
      <c r="F12">
        <v>519</v>
      </c>
      <c r="G12" t="s">
        <v>365</v>
      </c>
      <c r="H12">
        <v>105</v>
      </c>
      <c r="I12">
        <v>102</v>
      </c>
      <c r="J12" t="s">
        <v>366</v>
      </c>
      <c r="K12">
        <v>98</v>
      </c>
      <c r="L12">
        <v>94</v>
      </c>
      <c r="M12" t="s">
        <v>367</v>
      </c>
      <c r="N12">
        <v>98</v>
      </c>
      <c r="O12">
        <v>96</v>
      </c>
      <c r="P12" t="s">
        <v>368</v>
      </c>
      <c r="Q12">
        <v>103</v>
      </c>
      <c r="R12">
        <v>100</v>
      </c>
      <c r="S12" t="s">
        <v>186</v>
      </c>
      <c r="T12">
        <v>0</v>
      </c>
      <c r="U12">
        <v>0</v>
      </c>
      <c r="V12" t="s">
        <v>369</v>
      </c>
      <c r="W12">
        <v>115</v>
      </c>
      <c r="X12">
        <v>110</v>
      </c>
    </row>
    <row r="13" spans="1:24" x14ac:dyDescent="0.3">
      <c r="B13">
        <v>795</v>
      </c>
      <c r="C13" s="13">
        <v>44998</v>
      </c>
      <c r="D13">
        <v>1</v>
      </c>
      <c r="E13">
        <v>201</v>
      </c>
      <c r="F13">
        <v>184</v>
      </c>
      <c r="G13" t="s">
        <v>370</v>
      </c>
      <c r="H13">
        <v>47</v>
      </c>
      <c r="I13">
        <v>44</v>
      </c>
      <c r="J13" t="s">
        <v>371</v>
      </c>
      <c r="K13">
        <v>47</v>
      </c>
      <c r="L13">
        <v>44</v>
      </c>
      <c r="M13" t="s">
        <v>372</v>
      </c>
      <c r="N13">
        <v>48</v>
      </c>
      <c r="O13">
        <v>46</v>
      </c>
      <c r="P13" t="s">
        <v>373</v>
      </c>
      <c r="Q13">
        <v>48</v>
      </c>
      <c r="R13">
        <v>46</v>
      </c>
      <c r="S13" t="s">
        <v>186</v>
      </c>
      <c r="T13">
        <v>0</v>
      </c>
      <c r="U13">
        <v>0</v>
      </c>
      <c r="V13" t="s">
        <v>186</v>
      </c>
      <c r="W13">
        <v>0</v>
      </c>
      <c r="X13">
        <v>0</v>
      </c>
    </row>
    <row r="14" spans="1:24" x14ac:dyDescent="0.3">
      <c r="B14">
        <v>796</v>
      </c>
      <c r="C14" s="13">
        <v>44999</v>
      </c>
      <c r="D14">
        <v>1</v>
      </c>
      <c r="E14">
        <v>201</v>
      </c>
      <c r="F14">
        <v>483</v>
      </c>
      <c r="G14" t="s">
        <v>374</v>
      </c>
      <c r="H14">
        <v>121</v>
      </c>
      <c r="I14">
        <v>118</v>
      </c>
      <c r="J14" t="s">
        <v>375</v>
      </c>
      <c r="K14">
        <v>125</v>
      </c>
      <c r="L14">
        <v>118</v>
      </c>
      <c r="M14" t="s">
        <v>376</v>
      </c>
      <c r="N14">
        <v>120</v>
      </c>
      <c r="O14">
        <v>116</v>
      </c>
      <c r="P14" t="s">
        <v>377</v>
      </c>
      <c r="Q14">
        <v>119</v>
      </c>
      <c r="R14">
        <v>116</v>
      </c>
      <c r="S14" t="s">
        <v>186</v>
      </c>
      <c r="T14">
        <v>0</v>
      </c>
      <c r="U14">
        <v>0</v>
      </c>
      <c r="V14" t="s">
        <v>186</v>
      </c>
      <c r="W14">
        <v>0</v>
      </c>
      <c r="X14">
        <v>0</v>
      </c>
    </row>
    <row r="15" spans="1:24" x14ac:dyDescent="0.3">
      <c r="B15">
        <v>797</v>
      </c>
      <c r="C15" s="13">
        <v>45000</v>
      </c>
      <c r="D15">
        <v>1</v>
      </c>
      <c r="E15">
        <v>201</v>
      </c>
      <c r="F15">
        <v>436</v>
      </c>
      <c r="G15" t="s">
        <v>227</v>
      </c>
      <c r="H15">
        <v>105</v>
      </c>
      <c r="I15">
        <v>96</v>
      </c>
      <c r="J15" t="s">
        <v>228</v>
      </c>
      <c r="K15">
        <v>105</v>
      </c>
      <c r="L15">
        <v>98</v>
      </c>
      <c r="M15" t="s">
        <v>229</v>
      </c>
      <c r="N15">
        <v>103</v>
      </c>
      <c r="O15">
        <v>93</v>
      </c>
      <c r="P15" t="s">
        <v>230</v>
      </c>
      <c r="Q15">
        <v>107</v>
      </c>
      <c r="R15">
        <v>97</v>
      </c>
      <c r="S15" t="s">
        <v>186</v>
      </c>
      <c r="T15">
        <v>0</v>
      </c>
      <c r="U15">
        <v>0</v>
      </c>
      <c r="V15" t="s">
        <v>186</v>
      </c>
      <c r="W15">
        <v>0</v>
      </c>
      <c r="X15">
        <v>0</v>
      </c>
    </row>
    <row r="16" spans="1:24" x14ac:dyDescent="0.3">
      <c r="B16">
        <v>798</v>
      </c>
      <c r="C16" s="13">
        <v>45001</v>
      </c>
      <c r="D16">
        <v>1</v>
      </c>
      <c r="E16">
        <v>201</v>
      </c>
      <c r="F16">
        <v>365</v>
      </c>
      <c r="G16" t="s">
        <v>378</v>
      </c>
      <c r="H16">
        <v>88</v>
      </c>
      <c r="I16">
        <v>83</v>
      </c>
      <c r="J16" t="s">
        <v>379</v>
      </c>
      <c r="K16">
        <v>86</v>
      </c>
      <c r="L16">
        <v>82</v>
      </c>
      <c r="M16" t="s">
        <v>380</v>
      </c>
      <c r="N16">
        <v>93</v>
      </c>
      <c r="O16">
        <v>89</v>
      </c>
      <c r="P16" t="s">
        <v>381</v>
      </c>
      <c r="Q16">
        <v>93</v>
      </c>
      <c r="R16">
        <v>87</v>
      </c>
      <c r="S16" t="s">
        <v>186</v>
      </c>
      <c r="T16">
        <v>0</v>
      </c>
      <c r="U16">
        <v>0</v>
      </c>
      <c r="V16" t="s">
        <v>186</v>
      </c>
      <c r="W16">
        <v>0</v>
      </c>
      <c r="X16">
        <v>0</v>
      </c>
    </row>
    <row r="17" spans="2:24" x14ac:dyDescent="0.3">
      <c r="B17">
        <v>799</v>
      </c>
      <c r="C17" s="13">
        <v>45002</v>
      </c>
      <c r="D17">
        <v>1</v>
      </c>
      <c r="E17">
        <v>201</v>
      </c>
      <c r="F17">
        <v>365</v>
      </c>
      <c r="G17" t="s">
        <v>231</v>
      </c>
      <c r="H17">
        <v>120</v>
      </c>
      <c r="I17">
        <v>115</v>
      </c>
      <c r="J17" t="s">
        <v>186</v>
      </c>
      <c r="K17">
        <v>0</v>
      </c>
      <c r="L17">
        <v>0</v>
      </c>
      <c r="M17" t="s">
        <v>232</v>
      </c>
      <c r="N17">
        <v>119</v>
      </c>
      <c r="O17">
        <v>115</v>
      </c>
      <c r="P17" t="s">
        <v>233</v>
      </c>
      <c r="Q17">
        <v>122</v>
      </c>
      <c r="R17">
        <v>118</v>
      </c>
      <c r="S17" t="s">
        <v>186</v>
      </c>
      <c r="T17">
        <v>0</v>
      </c>
      <c r="U17">
        <v>0</v>
      </c>
      <c r="V17" t="s">
        <v>186</v>
      </c>
      <c r="W17">
        <v>0</v>
      </c>
      <c r="X17">
        <v>0</v>
      </c>
    </row>
    <row r="18" spans="2:24" x14ac:dyDescent="0.3">
      <c r="B18">
        <v>800</v>
      </c>
      <c r="C18" s="13">
        <v>45003</v>
      </c>
      <c r="D18">
        <v>1</v>
      </c>
      <c r="E18">
        <v>119</v>
      </c>
      <c r="F18">
        <v>850</v>
      </c>
      <c r="G18" t="s">
        <v>234</v>
      </c>
      <c r="H18">
        <v>134</v>
      </c>
      <c r="I18">
        <v>128</v>
      </c>
      <c r="J18" t="s">
        <v>235</v>
      </c>
      <c r="K18">
        <v>136</v>
      </c>
      <c r="L18">
        <v>127</v>
      </c>
      <c r="M18" t="s">
        <v>236</v>
      </c>
      <c r="N18">
        <v>148</v>
      </c>
      <c r="O18">
        <v>139</v>
      </c>
      <c r="P18" t="s">
        <v>237</v>
      </c>
      <c r="Q18">
        <v>137</v>
      </c>
      <c r="R18">
        <v>131</v>
      </c>
      <c r="S18" t="s">
        <v>238</v>
      </c>
      <c r="T18">
        <v>148</v>
      </c>
      <c r="U18">
        <v>142</v>
      </c>
      <c r="V18" t="s">
        <v>239</v>
      </c>
      <c r="W18">
        <v>147</v>
      </c>
      <c r="X18">
        <v>139</v>
      </c>
    </row>
    <row r="19" spans="2:24" x14ac:dyDescent="0.3">
      <c r="B19">
        <v>801</v>
      </c>
      <c r="C19" s="13">
        <v>45004</v>
      </c>
      <c r="D19">
        <v>1</v>
      </c>
      <c r="E19">
        <v>201</v>
      </c>
      <c r="F19">
        <v>195</v>
      </c>
      <c r="G19" t="s">
        <v>264</v>
      </c>
      <c r="H19">
        <v>49</v>
      </c>
      <c r="I19">
        <v>47</v>
      </c>
      <c r="J19" t="s">
        <v>240</v>
      </c>
      <c r="K19">
        <v>46</v>
      </c>
      <c r="L19">
        <v>43</v>
      </c>
      <c r="M19" t="s">
        <v>241</v>
      </c>
      <c r="N19">
        <v>50</v>
      </c>
      <c r="O19">
        <v>48</v>
      </c>
      <c r="P19" t="s">
        <v>242</v>
      </c>
      <c r="Q19">
        <v>49</v>
      </c>
      <c r="R19">
        <v>47</v>
      </c>
      <c r="S19" t="s">
        <v>186</v>
      </c>
      <c r="T19">
        <v>0</v>
      </c>
      <c r="U19">
        <v>0</v>
      </c>
      <c r="V19" t="s">
        <v>186</v>
      </c>
      <c r="W19">
        <v>0</v>
      </c>
      <c r="X19">
        <v>0</v>
      </c>
    </row>
    <row r="20" spans="2:24" x14ac:dyDescent="0.3">
      <c r="B20">
        <v>802</v>
      </c>
      <c r="C20" s="13">
        <v>45005</v>
      </c>
      <c r="D20">
        <v>1</v>
      </c>
      <c r="E20">
        <v>119</v>
      </c>
      <c r="F20">
        <v>603</v>
      </c>
      <c r="G20" t="s">
        <v>265</v>
      </c>
      <c r="H20">
        <v>105</v>
      </c>
      <c r="I20">
        <v>102</v>
      </c>
      <c r="J20" t="s">
        <v>266</v>
      </c>
      <c r="K20">
        <v>100</v>
      </c>
      <c r="L20">
        <v>96</v>
      </c>
      <c r="M20" t="s">
        <v>281</v>
      </c>
      <c r="N20">
        <v>104</v>
      </c>
      <c r="O20">
        <v>101</v>
      </c>
      <c r="P20" t="s">
        <v>267</v>
      </c>
      <c r="Q20">
        <v>104</v>
      </c>
      <c r="R20">
        <v>101</v>
      </c>
      <c r="S20" t="s">
        <v>268</v>
      </c>
      <c r="T20">
        <v>98</v>
      </c>
      <c r="U20">
        <v>94</v>
      </c>
      <c r="V20" t="s">
        <v>269</v>
      </c>
      <c r="W20">
        <v>92</v>
      </c>
      <c r="X20">
        <v>90</v>
      </c>
    </row>
    <row r="21" spans="2:24" x14ac:dyDescent="0.3">
      <c r="B21">
        <v>803</v>
      </c>
      <c r="C21" s="13">
        <v>45006</v>
      </c>
      <c r="D21">
        <v>1</v>
      </c>
      <c r="E21">
        <v>201</v>
      </c>
      <c r="F21">
        <v>411</v>
      </c>
      <c r="G21" t="s">
        <v>243</v>
      </c>
      <c r="H21">
        <v>97</v>
      </c>
      <c r="I21">
        <v>91</v>
      </c>
      <c r="J21" t="s">
        <v>244</v>
      </c>
      <c r="K21">
        <v>106</v>
      </c>
      <c r="L21">
        <v>96</v>
      </c>
      <c r="M21" t="s">
        <v>245</v>
      </c>
      <c r="N21">
        <v>104</v>
      </c>
      <c r="O21">
        <v>95</v>
      </c>
      <c r="P21" t="s">
        <v>246</v>
      </c>
      <c r="Q21">
        <v>107</v>
      </c>
      <c r="R21">
        <v>98</v>
      </c>
      <c r="S21" t="s">
        <v>186</v>
      </c>
      <c r="T21">
        <v>0</v>
      </c>
      <c r="U21">
        <v>0</v>
      </c>
      <c r="V21" t="s">
        <v>186</v>
      </c>
      <c r="W21">
        <v>0</v>
      </c>
      <c r="X21">
        <v>0</v>
      </c>
    </row>
    <row r="22" spans="2:24" x14ac:dyDescent="0.3">
      <c r="B22">
        <v>804</v>
      </c>
      <c r="C22" s="13">
        <v>45007</v>
      </c>
      <c r="D22">
        <v>1</v>
      </c>
      <c r="E22">
        <v>201</v>
      </c>
      <c r="F22">
        <v>491</v>
      </c>
      <c r="G22" t="s">
        <v>382</v>
      </c>
      <c r="H22">
        <v>171</v>
      </c>
      <c r="I22">
        <v>157</v>
      </c>
      <c r="J22" t="s">
        <v>186</v>
      </c>
      <c r="K22">
        <v>0</v>
      </c>
      <c r="L22">
        <v>0</v>
      </c>
      <c r="M22" t="s">
        <v>383</v>
      </c>
      <c r="N22">
        <v>168</v>
      </c>
      <c r="O22">
        <v>154</v>
      </c>
      <c r="P22" t="s">
        <v>384</v>
      </c>
      <c r="Q22">
        <v>168</v>
      </c>
      <c r="R22">
        <v>154</v>
      </c>
      <c r="S22" t="s">
        <v>186</v>
      </c>
      <c r="T22">
        <v>0</v>
      </c>
      <c r="U22">
        <v>0</v>
      </c>
      <c r="V22" t="s">
        <v>186</v>
      </c>
      <c r="W22">
        <v>0</v>
      </c>
      <c r="X22">
        <v>0</v>
      </c>
    </row>
    <row r="23" spans="2:24" x14ac:dyDescent="0.3">
      <c r="B23">
        <v>805</v>
      </c>
      <c r="C23" s="13">
        <v>45008</v>
      </c>
      <c r="D23">
        <v>1</v>
      </c>
      <c r="E23">
        <v>201</v>
      </c>
      <c r="F23">
        <v>441</v>
      </c>
      <c r="G23" t="s">
        <v>247</v>
      </c>
      <c r="H23">
        <v>105</v>
      </c>
      <c r="I23">
        <v>98</v>
      </c>
      <c r="J23" t="s">
        <v>385</v>
      </c>
      <c r="K23">
        <v>110</v>
      </c>
      <c r="L23">
        <v>105</v>
      </c>
      <c r="M23" t="s">
        <v>270</v>
      </c>
      <c r="N23">
        <v>112</v>
      </c>
      <c r="O23">
        <v>106</v>
      </c>
      <c r="P23" t="s">
        <v>248</v>
      </c>
      <c r="Q23">
        <v>115</v>
      </c>
      <c r="R23">
        <v>109</v>
      </c>
      <c r="S23" t="s">
        <v>186</v>
      </c>
      <c r="T23">
        <v>0</v>
      </c>
      <c r="U23">
        <v>0</v>
      </c>
      <c r="V23" t="s">
        <v>186</v>
      </c>
      <c r="W23">
        <v>0</v>
      </c>
      <c r="X23">
        <v>0</v>
      </c>
    </row>
    <row r="24" spans="2:24" x14ac:dyDescent="0.3">
      <c r="B24">
        <v>806</v>
      </c>
      <c r="C24" s="13">
        <v>45009</v>
      </c>
      <c r="D24">
        <v>1</v>
      </c>
      <c r="E24">
        <v>119</v>
      </c>
      <c r="F24">
        <v>924</v>
      </c>
      <c r="G24" t="s">
        <v>186</v>
      </c>
      <c r="H24">
        <v>0</v>
      </c>
      <c r="I24">
        <v>0</v>
      </c>
      <c r="J24" t="s">
        <v>386</v>
      </c>
      <c r="K24">
        <v>188</v>
      </c>
      <c r="L24">
        <v>182</v>
      </c>
      <c r="M24" t="s">
        <v>387</v>
      </c>
      <c r="N24">
        <v>179</v>
      </c>
      <c r="O24">
        <v>168</v>
      </c>
      <c r="P24" t="s">
        <v>388</v>
      </c>
      <c r="Q24">
        <v>190</v>
      </c>
      <c r="R24">
        <v>182</v>
      </c>
      <c r="S24" t="s">
        <v>389</v>
      </c>
      <c r="T24">
        <v>194</v>
      </c>
      <c r="U24">
        <v>184</v>
      </c>
      <c r="V24" t="s">
        <v>390</v>
      </c>
      <c r="W24">
        <v>173</v>
      </c>
      <c r="X24">
        <v>167</v>
      </c>
    </row>
    <row r="25" spans="2:24" x14ac:dyDescent="0.3">
      <c r="B25">
        <v>807</v>
      </c>
      <c r="C25" s="13">
        <v>45010</v>
      </c>
      <c r="D25">
        <v>1</v>
      </c>
      <c r="E25">
        <v>119</v>
      </c>
      <c r="F25">
        <v>871</v>
      </c>
      <c r="G25" t="s">
        <v>391</v>
      </c>
      <c r="H25">
        <v>142</v>
      </c>
      <c r="I25">
        <v>139</v>
      </c>
      <c r="J25" t="s">
        <v>392</v>
      </c>
      <c r="K25">
        <v>139</v>
      </c>
      <c r="L25">
        <v>133</v>
      </c>
      <c r="M25" t="s">
        <v>393</v>
      </c>
      <c r="N25">
        <v>140</v>
      </c>
      <c r="O25">
        <v>135</v>
      </c>
      <c r="P25" t="s">
        <v>394</v>
      </c>
      <c r="Q25">
        <v>146</v>
      </c>
      <c r="R25">
        <v>143</v>
      </c>
      <c r="S25" t="s">
        <v>395</v>
      </c>
      <c r="T25">
        <v>146</v>
      </c>
      <c r="U25">
        <v>143</v>
      </c>
      <c r="V25" t="s">
        <v>396</v>
      </c>
      <c r="W25">
        <v>158</v>
      </c>
      <c r="X25">
        <v>150</v>
      </c>
    </row>
    <row r="26" spans="2:24" x14ac:dyDescent="0.3">
      <c r="B26">
        <v>808</v>
      </c>
      <c r="C26" s="13">
        <v>45011</v>
      </c>
      <c r="D26">
        <v>1</v>
      </c>
      <c r="E26">
        <v>201</v>
      </c>
      <c r="F26">
        <v>224</v>
      </c>
      <c r="G26" t="s">
        <v>397</v>
      </c>
      <c r="H26">
        <v>53</v>
      </c>
      <c r="I26">
        <v>50</v>
      </c>
      <c r="J26" t="s">
        <v>398</v>
      </c>
      <c r="K26">
        <v>54</v>
      </c>
      <c r="L26">
        <v>52</v>
      </c>
      <c r="M26" t="s">
        <v>399</v>
      </c>
      <c r="N26">
        <v>57</v>
      </c>
      <c r="O26">
        <v>54</v>
      </c>
      <c r="P26" t="s">
        <v>400</v>
      </c>
      <c r="Q26">
        <v>58</v>
      </c>
      <c r="R26">
        <v>55</v>
      </c>
      <c r="S26" t="s">
        <v>186</v>
      </c>
      <c r="T26">
        <v>0</v>
      </c>
      <c r="U26">
        <v>0</v>
      </c>
      <c r="V26" t="s">
        <v>186</v>
      </c>
      <c r="W26">
        <v>0</v>
      </c>
      <c r="X26">
        <v>0</v>
      </c>
    </row>
    <row r="27" spans="2:24" x14ac:dyDescent="0.3">
      <c r="B27">
        <v>809</v>
      </c>
      <c r="C27" s="13">
        <v>45012</v>
      </c>
      <c r="D27">
        <v>1</v>
      </c>
      <c r="E27">
        <v>119</v>
      </c>
      <c r="F27">
        <v>493</v>
      </c>
      <c r="G27" t="s">
        <v>401</v>
      </c>
      <c r="H27">
        <v>96</v>
      </c>
      <c r="I27">
        <v>90</v>
      </c>
      <c r="J27" t="s">
        <v>402</v>
      </c>
      <c r="K27">
        <v>97</v>
      </c>
      <c r="L27">
        <v>93</v>
      </c>
      <c r="M27" t="s">
        <v>403</v>
      </c>
      <c r="N27">
        <v>96</v>
      </c>
      <c r="O27">
        <v>91</v>
      </c>
      <c r="P27" t="s">
        <v>404</v>
      </c>
      <c r="Q27">
        <v>102</v>
      </c>
      <c r="R27">
        <v>97</v>
      </c>
      <c r="S27" t="s">
        <v>186</v>
      </c>
      <c r="T27">
        <v>0</v>
      </c>
      <c r="U27">
        <v>0</v>
      </c>
      <c r="V27" t="s">
        <v>405</v>
      </c>
      <c r="W27">
        <v>102</v>
      </c>
      <c r="X27">
        <v>95</v>
      </c>
    </row>
    <row r="28" spans="2:24" x14ac:dyDescent="0.3">
      <c r="B28">
        <v>810</v>
      </c>
      <c r="C28" s="13">
        <v>45013</v>
      </c>
      <c r="D28">
        <v>1</v>
      </c>
      <c r="E28">
        <v>201</v>
      </c>
      <c r="F28">
        <v>403</v>
      </c>
      <c r="G28" t="s">
        <v>249</v>
      </c>
      <c r="H28">
        <v>131</v>
      </c>
      <c r="I28">
        <v>124</v>
      </c>
      <c r="J28" t="s">
        <v>186</v>
      </c>
      <c r="K28">
        <v>0</v>
      </c>
      <c r="L28">
        <v>0</v>
      </c>
      <c r="M28" t="s">
        <v>250</v>
      </c>
      <c r="N28">
        <v>132</v>
      </c>
      <c r="O28">
        <v>128</v>
      </c>
      <c r="P28" t="s">
        <v>251</v>
      </c>
      <c r="Q28">
        <v>141</v>
      </c>
      <c r="R28">
        <v>136</v>
      </c>
      <c r="S28" t="s">
        <v>186</v>
      </c>
      <c r="T28">
        <v>0</v>
      </c>
      <c r="U28">
        <v>0</v>
      </c>
      <c r="V28" t="s">
        <v>186</v>
      </c>
      <c r="W28">
        <v>0</v>
      </c>
      <c r="X28">
        <v>0</v>
      </c>
    </row>
    <row r="29" spans="2:24" x14ac:dyDescent="0.3">
      <c r="B29">
        <v>811</v>
      </c>
      <c r="C29" s="13">
        <v>45014</v>
      </c>
      <c r="D29">
        <v>1</v>
      </c>
      <c r="E29">
        <v>201</v>
      </c>
      <c r="F29">
        <v>348</v>
      </c>
      <c r="G29" t="s">
        <v>406</v>
      </c>
      <c r="H29">
        <v>89</v>
      </c>
      <c r="I29">
        <v>85</v>
      </c>
      <c r="J29" t="s">
        <v>407</v>
      </c>
      <c r="K29">
        <v>88</v>
      </c>
      <c r="L29">
        <v>84</v>
      </c>
      <c r="M29" t="s">
        <v>408</v>
      </c>
      <c r="N29">
        <v>87</v>
      </c>
      <c r="O29">
        <v>85</v>
      </c>
      <c r="P29" t="s">
        <v>409</v>
      </c>
      <c r="Q29">
        <v>86</v>
      </c>
      <c r="R29">
        <v>83</v>
      </c>
      <c r="S29" t="s">
        <v>186</v>
      </c>
      <c r="T29">
        <v>0</v>
      </c>
      <c r="U29">
        <v>0</v>
      </c>
      <c r="V29" t="s">
        <v>186</v>
      </c>
      <c r="W29">
        <v>0</v>
      </c>
      <c r="X29">
        <v>0</v>
      </c>
    </row>
    <row r="30" spans="2:24" x14ac:dyDescent="0.3">
      <c r="B30">
        <v>812</v>
      </c>
      <c r="C30" s="13">
        <v>45015</v>
      </c>
      <c r="D30">
        <v>1</v>
      </c>
      <c r="E30">
        <v>201</v>
      </c>
      <c r="F30">
        <v>407</v>
      </c>
      <c r="G30" t="s">
        <v>252</v>
      </c>
      <c r="H30">
        <v>103</v>
      </c>
      <c r="I30">
        <v>98</v>
      </c>
      <c r="J30" t="s">
        <v>253</v>
      </c>
      <c r="K30">
        <v>96</v>
      </c>
      <c r="L30">
        <v>94</v>
      </c>
      <c r="M30" t="s">
        <v>254</v>
      </c>
      <c r="N30">
        <v>96</v>
      </c>
      <c r="O30">
        <v>92</v>
      </c>
      <c r="P30" t="s">
        <v>255</v>
      </c>
      <c r="Q30">
        <v>106</v>
      </c>
      <c r="R30">
        <v>102</v>
      </c>
      <c r="S30" t="s">
        <v>186</v>
      </c>
      <c r="T30">
        <v>0</v>
      </c>
      <c r="U30">
        <v>0</v>
      </c>
      <c r="V30" t="s">
        <v>186</v>
      </c>
      <c r="W30">
        <v>0</v>
      </c>
      <c r="X30">
        <v>0</v>
      </c>
    </row>
    <row r="31" spans="2:24" x14ac:dyDescent="0.3">
      <c r="B31">
        <v>813</v>
      </c>
      <c r="C31" s="13">
        <v>45016</v>
      </c>
      <c r="D31">
        <v>1</v>
      </c>
      <c r="E31">
        <v>119</v>
      </c>
      <c r="F31">
        <v>1260</v>
      </c>
      <c r="G31" t="s">
        <v>410</v>
      </c>
      <c r="H31">
        <v>220</v>
      </c>
      <c r="I31">
        <v>213</v>
      </c>
      <c r="J31" t="s">
        <v>411</v>
      </c>
      <c r="K31">
        <v>207</v>
      </c>
      <c r="L31">
        <v>198</v>
      </c>
      <c r="M31" t="s">
        <v>412</v>
      </c>
      <c r="N31">
        <v>207</v>
      </c>
      <c r="O31">
        <v>200</v>
      </c>
      <c r="P31" t="s">
        <v>413</v>
      </c>
      <c r="Q31">
        <v>216</v>
      </c>
      <c r="R31">
        <v>211</v>
      </c>
      <c r="S31" t="s">
        <v>414</v>
      </c>
      <c r="T31">
        <v>205</v>
      </c>
      <c r="U31">
        <v>202</v>
      </c>
      <c r="V31" t="s">
        <v>415</v>
      </c>
      <c r="W31">
        <v>205</v>
      </c>
      <c r="X31">
        <v>200</v>
      </c>
    </row>
    <row r="32" spans="2:24" x14ac:dyDescent="0.3">
      <c r="B32">
        <v>814</v>
      </c>
      <c r="C32" s="13">
        <v>45017</v>
      </c>
      <c r="D32">
        <v>1</v>
      </c>
      <c r="E32">
        <v>119</v>
      </c>
      <c r="F32">
        <v>1071</v>
      </c>
      <c r="G32" t="s">
        <v>271</v>
      </c>
      <c r="H32">
        <v>185</v>
      </c>
      <c r="I32">
        <v>170</v>
      </c>
      <c r="J32" t="s">
        <v>256</v>
      </c>
      <c r="K32">
        <v>173</v>
      </c>
      <c r="L32">
        <v>157</v>
      </c>
      <c r="M32" t="s">
        <v>257</v>
      </c>
      <c r="N32">
        <v>182</v>
      </c>
      <c r="O32">
        <v>169</v>
      </c>
      <c r="P32" t="s">
        <v>258</v>
      </c>
      <c r="Q32">
        <v>169</v>
      </c>
      <c r="R32">
        <v>155</v>
      </c>
      <c r="S32" t="s">
        <v>259</v>
      </c>
      <c r="T32">
        <v>173</v>
      </c>
      <c r="U32">
        <v>157</v>
      </c>
      <c r="V32" t="s">
        <v>260</v>
      </c>
      <c r="W32">
        <v>189</v>
      </c>
      <c r="X32">
        <v>177</v>
      </c>
    </row>
    <row r="33" spans="2:24" x14ac:dyDescent="0.3">
      <c r="B33">
        <v>815</v>
      </c>
      <c r="C33" s="13">
        <v>45018</v>
      </c>
      <c r="D33">
        <v>1</v>
      </c>
      <c r="E33">
        <v>201</v>
      </c>
      <c r="F33">
        <v>226</v>
      </c>
      <c r="G33" t="s">
        <v>416</v>
      </c>
      <c r="H33">
        <v>55</v>
      </c>
      <c r="I33">
        <v>51</v>
      </c>
      <c r="J33" t="s">
        <v>417</v>
      </c>
      <c r="K33">
        <v>55</v>
      </c>
      <c r="L33">
        <v>52</v>
      </c>
      <c r="M33" t="s">
        <v>418</v>
      </c>
      <c r="N33">
        <v>54</v>
      </c>
      <c r="O33">
        <v>50</v>
      </c>
      <c r="P33" t="s">
        <v>419</v>
      </c>
      <c r="Q33">
        <v>53</v>
      </c>
      <c r="R33">
        <v>50</v>
      </c>
      <c r="S33" t="s">
        <v>186</v>
      </c>
      <c r="T33">
        <v>0</v>
      </c>
      <c r="U33">
        <v>0</v>
      </c>
      <c r="V33" t="s">
        <v>186</v>
      </c>
      <c r="W33">
        <v>0</v>
      </c>
      <c r="X33">
        <v>0</v>
      </c>
    </row>
    <row r="34" spans="2:24" x14ac:dyDescent="0.3">
      <c r="B34">
        <v>816</v>
      </c>
      <c r="C34" s="13">
        <v>45019</v>
      </c>
      <c r="D34">
        <v>1</v>
      </c>
      <c r="E34">
        <v>201</v>
      </c>
      <c r="F34">
        <v>252</v>
      </c>
      <c r="G34" t="s">
        <v>420</v>
      </c>
      <c r="H34">
        <v>62</v>
      </c>
      <c r="I34">
        <v>57</v>
      </c>
      <c r="J34" t="s">
        <v>421</v>
      </c>
      <c r="K34">
        <v>66</v>
      </c>
      <c r="L34">
        <v>60</v>
      </c>
      <c r="M34" t="s">
        <v>422</v>
      </c>
      <c r="N34">
        <v>63</v>
      </c>
      <c r="O34">
        <v>59</v>
      </c>
      <c r="P34" t="s">
        <v>423</v>
      </c>
      <c r="Q34">
        <v>64</v>
      </c>
      <c r="R34">
        <v>60</v>
      </c>
      <c r="S34" t="s">
        <v>186</v>
      </c>
      <c r="T34">
        <v>0</v>
      </c>
      <c r="U34">
        <v>0</v>
      </c>
      <c r="V34" t="s">
        <v>186</v>
      </c>
      <c r="W34">
        <v>0</v>
      </c>
      <c r="X34">
        <v>0</v>
      </c>
    </row>
    <row r="35" spans="2:24" x14ac:dyDescent="0.3">
      <c r="B35">
        <v>817</v>
      </c>
      <c r="C35" s="13">
        <v>45020</v>
      </c>
      <c r="D35">
        <v>1</v>
      </c>
      <c r="E35">
        <v>119</v>
      </c>
      <c r="F35">
        <v>1113</v>
      </c>
      <c r="G35" t="s">
        <v>272</v>
      </c>
      <c r="H35">
        <v>191</v>
      </c>
      <c r="I35">
        <v>177</v>
      </c>
      <c r="J35" t="s">
        <v>273</v>
      </c>
      <c r="K35">
        <v>176</v>
      </c>
      <c r="L35">
        <v>161</v>
      </c>
      <c r="M35" t="s">
        <v>274</v>
      </c>
      <c r="N35">
        <v>191</v>
      </c>
      <c r="O35">
        <v>179</v>
      </c>
      <c r="P35" t="s">
        <v>275</v>
      </c>
      <c r="Q35">
        <v>187</v>
      </c>
      <c r="R35">
        <v>175</v>
      </c>
      <c r="S35" t="s">
        <v>276</v>
      </c>
      <c r="T35">
        <v>194</v>
      </c>
      <c r="U35">
        <v>182</v>
      </c>
      <c r="V35" t="s">
        <v>277</v>
      </c>
      <c r="W35">
        <v>174</v>
      </c>
      <c r="X35">
        <v>160</v>
      </c>
    </row>
    <row r="36" spans="2:24" x14ac:dyDescent="0.3">
      <c r="B36">
        <v>818</v>
      </c>
      <c r="C36" s="13">
        <v>45021</v>
      </c>
      <c r="D36">
        <v>1</v>
      </c>
      <c r="E36">
        <v>201</v>
      </c>
      <c r="F36">
        <v>357</v>
      </c>
      <c r="G36" t="s">
        <v>261</v>
      </c>
      <c r="H36">
        <v>89</v>
      </c>
      <c r="I36">
        <v>85</v>
      </c>
      <c r="J36" t="s">
        <v>424</v>
      </c>
      <c r="K36">
        <v>91</v>
      </c>
      <c r="L36">
        <v>87</v>
      </c>
      <c r="M36" t="s">
        <v>262</v>
      </c>
      <c r="N36">
        <v>85</v>
      </c>
      <c r="O36">
        <v>82</v>
      </c>
      <c r="P36" t="s">
        <v>263</v>
      </c>
      <c r="Q36">
        <v>93</v>
      </c>
      <c r="R36">
        <v>87</v>
      </c>
      <c r="S36" t="s">
        <v>186</v>
      </c>
      <c r="T36">
        <v>0</v>
      </c>
      <c r="U36">
        <v>0</v>
      </c>
      <c r="V36" t="s">
        <v>186</v>
      </c>
      <c r="W36">
        <v>0</v>
      </c>
      <c r="X36">
        <v>0</v>
      </c>
    </row>
    <row r="37" spans="2:24" x14ac:dyDescent="0.3">
      <c r="B37">
        <v>819</v>
      </c>
      <c r="C37" s="13">
        <v>44993</v>
      </c>
      <c r="D37">
        <v>2</v>
      </c>
      <c r="E37">
        <v>119</v>
      </c>
      <c r="F37">
        <v>726</v>
      </c>
      <c r="G37" t="s">
        <v>425</v>
      </c>
      <c r="H37">
        <v>145</v>
      </c>
      <c r="I37">
        <v>136</v>
      </c>
      <c r="J37" t="s">
        <v>426</v>
      </c>
      <c r="K37">
        <v>152</v>
      </c>
      <c r="L37">
        <v>139</v>
      </c>
      <c r="M37" t="s">
        <v>427</v>
      </c>
      <c r="N37">
        <v>140</v>
      </c>
      <c r="O37">
        <v>131</v>
      </c>
      <c r="P37" t="s">
        <v>428</v>
      </c>
      <c r="Q37">
        <v>145</v>
      </c>
      <c r="R37">
        <v>137</v>
      </c>
      <c r="S37" t="s">
        <v>186</v>
      </c>
      <c r="T37">
        <v>0</v>
      </c>
      <c r="U37">
        <v>0</v>
      </c>
      <c r="V37" t="s">
        <v>429</v>
      </c>
      <c r="W37">
        <v>144</v>
      </c>
      <c r="X37">
        <v>135</v>
      </c>
    </row>
    <row r="38" spans="2:24" x14ac:dyDescent="0.3">
      <c r="B38">
        <v>820</v>
      </c>
      <c r="C38" s="13">
        <v>44994</v>
      </c>
      <c r="D38">
        <v>2</v>
      </c>
      <c r="E38">
        <v>119</v>
      </c>
      <c r="F38">
        <v>752</v>
      </c>
      <c r="G38" t="s">
        <v>186</v>
      </c>
      <c r="H38">
        <v>0</v>
      </c>
      <c r="I38">
        <v>0</v>
      </c>
      <c r="J38" t="s">
        <v>430</v>
      </c>
      <c r="K38">
        <v>154</v>
      </c>
      <c r="L38">
        <v>152</v>
      </c>
      <c r="M38" t="s">
        <v>431</v>
      </c>
      <c r="N38">
        <v>144</v>
      </c>
      <c r="O38">
        <v>138</v>
      </c>
      <c r="P38" t="s">
        <v>432</v>
      </c>
      <c r="Q38">
        <v>153</v>
      </c>
      <c r="R38">
        <v>146</v>
      </c>
      <c r="S38" t="s">
        <v>433</v>
      </c>
      <c r="T38">
        <v>144</v>
      </c>
      <c r="U38">
        <v>141</v>
      </c>
      <c r="V38" t="s">
        <v>434</v>
      </c>
      <c r="W38">
        <v>157</v>
      </c>
      <c r="X38">
        <v>155</v>
      </c>
    </row>
    <row r="39" spans="2:24" x14ac:dyDescent="0.3">
      <c r="B39">
        <v>821</v>
      </c>
      <c r="C39" s="13">
        <v>44995</v>
      </c>
      <c r="D39">
        <v>2</v>
      </c>
      <c r="E39">
        <v>119</v>
      </c>
      <c r="F39">
        <v>761</v>
      </c>
      <c r="G39" t="s">
        <v>186</v>
      </c>
      <c r="H39">
        <v>0</v>
      </c>
      <c r="I39">
        <v>0</v>
      </c>
      <c r="J39" t="s">
        <v>435</v>
      </c>
      <c r="K39">
        <v>146</v>
      </c>
      <c r="L39">
        <v>140</v>
      </c>
      <c r="M39" t="s">
        <v>436</v>
      </c>
      <c r="N39">
        <v>147</v>
      </c>
      <c r="O39">
        <v>139</v>
      </c>
      <c r="P39" t="s">
        <v>437</v>
      </c>
      <c r="Q39">
        <v>159</v>
      </c>
      <c r="R39">
        <v>152</v>
      </c>
      <c r="S39" t="s">
        <v>438</v>
      </c>
      <c r="T39">
        <v>150</v>
      </c>
      <c r="U39">
        <v>145</v>
      </c>
      <c r="V39" t="s">
        <v>439</v>
      </c>
      <c r="W39">
        <v>159</v>
      </c>
      <c r="X39">
        <v>149</v>
      </c>
    </row>
    <row r="40" spans="2:24" x14ac:dyDescent="0.3">
      <c r="B40">
        <v>822</v>
      </c>
      <c r="C40" s="13">
        <v>44996</v>
      </c>
      <c r="D40">
        <v>2</v>
      </c>
      <c r="E40">
        <v>119</v>
      </c>
      <c r="F40">
        <v>892</v>
      </c>
      <c r="G40" t="s">
        <v>440</v>
      </c>
      <c r="H40">
        <v>154</v>
      </c>
      <c r="I40">
        <v>146</v>
      </c>
      <c r="J40" t="s">
        <v>441</v>
      </c>
      <c r="K40">
        <v>145</v>
      </c>
      <c r="L40">
        <v>139</v>
      </c>
      <c r="M40" t="s">
        <v>442</v>
      </c>
      <c r="N40">
        <v>147</v>
      </c>
      <c r="O40">
        <v>142</v>
      </c>
      <c r="P40" t="s">
        <v>443</v>
      </c>
      <c r="Q40">
        <v>141</v>
      </c>
      <c r="R40">
        <v>133</v>
      </c>
      <c r="S40" t="s">
        <v>444</v>
      </c>
      <c r="T40">
        <v>150</v>
      </c>
      <c r="U40">
        <v>141</v>
      </c>
      <c r="V40" t="s">
        <v>445</v>
      </c>
      <c r="W40">
        <v>155</v>
      </c>
      <c r="X40">
        <v>148</v>
      </c>
    </row>
    <row r="41" spans="2:24" x14ac:dyDescent="0.3">
      <c r="B41">
        <v>823</v>
      </c>
      <c r="C41" s="13">
        <v>44997</v>
      </c>
      <c r="D41">
        <v>2</v>
      </c>
      <c r="E41">
        <v>119</v>
      </c>
      <c r="F41">
        <v>297</v>
      </c>
      <c r="G41" t="s">
        <v>446</v>
      </c>
      <c r="H41">
        <v>49</v>
      </c>
      <c r="I41">
        <v>48</v>
      </c>
      <c r="J41" t="s">
        <v>447</v>
      </c>
      <c r="K41">
        <v>50</v>
      </c>
      <c r="L41">
        <v>48</v>
      </c>
      <c r="M41" t="s">
        <v>448</v>
      </c>
      <c r="N41">
        <v>49</v>
      </c>
      <c r="O41">
        <v>47</v>
      </c>
      <c r="P41" t="s">
        <v>449</v>
      </c>
      <c r="Q41">
        <v>51</v>
      </c>
      <c r="R41">
        <v>49</v>
      </c>
      <c r="S41" t="s">
        <v>450</v>
      </c>
      <c r="T41">
        <v>51</v>
      </c>
      <c r="U41">
        <v>48</v>
      </c>
      <c r="V41" t="s">
        <v>451</v>
      </c>
      <c r="W41">
        <v>47</v>
      </c>
      <c r="X41">
        <v>45</v>
      </c>
    </row>
    <row r="42" spans="2:24" x14ac:dyDescent="0.3">
      <c r="B42">
        <v>824</v>
      </c>
      <c r="C42" s="13">
        <v>44998</v>
      </c>
      <c r="D42">
        <v>2</v>
      </c>
      <c r="E42">
        <v>201</v>
      </c>
      <c r="F42">
        <v>133</v>
      </c>
      <c r="G42" t="s">
        <v>452</v>
      </c>
      <c r="H42">
        <v>34</v>
      </c>
      <c r="I42">
        <v>31</v>
      </c>
      <c r="J42" t="s">
        <v>453</v>
      </c>
      <c r="K42">
        <v>31</v>
      </c>
      <c r="L42">
        <v>29</v>
      </c>
      <c r="M42" t="s">
        <v>454</v>
      </c>
      <c r="N42">
        <v>34</v>
      </c>
      <c r="O42">
        <v>30</v>
      </c>
      <c r="P42" t="s">
        <v>455</v>
      </c>
      <c r="Q42">
        <v>33</v>
      </c>
      <c r="R42">
        <v>30</v>
      </c>
      <c r="S42" t="s">
        <v>186</v>
      </c>
      <c r="T42">
        <v>0</v>
      </c>
      <c r="U42">
        <v>0</v>
      </c>
      <c r="V42" t="s">
        <v>186</v>
      </c>
      <c r="W42">
        <v>0</v>
      </c>
      <c r="X42">
        <v>0</v>
      </c>
    </row>
    <row r="43" spans="2:24" x14ac:dyDescent="0.3">
      <c r="B43">
        <v>825</v>
      </c>
      <c r="C43" s="13">
        <v>44999</v>
      </c>
      <c r="D43">
        <v>2</v>
      </c>
      <c r="E43">
        <v>119</v>
      </c>
      <c r="F43">
        <v>875</v>
      </c>
      <c r="G43" t="s">
        <v>456</v>
      </c>
      <c r="H43">
        <v>141</v>
      </c>
      <c r="I43">
        <v>133</v>
      </c>
      <c r="J43" t="s">
        <v>457</v>
      </c>
      <c r="K43">
        <v>148</v>
      </c>
      <c r="L43">
        <v>137</v>
      </c>
      <c r="M43" t="s">
        <v>458</v>
      </c>
      <c r="N43">
        <v>148</v>
      </c>
      <c r="O43">
        <v>137</v>
      </c>
      <c r="P43" t="s">
        <v>459</v>
      </c>
      <c r="Q43">
        <v>153</v>
      </c>
      <c r="R43">
        <v>145</v>
      </c>
      <c r="S43" t="s">
        <v>460</v>
      </c>
      <c r="T43">
        <v>145</v>
      </c>
      <c r="U43">
        <v>139</v>
      </c>
      <c r="V43" t="s">
        <v>461</v>
      </c>
      <c r="W43">
        <v>140</v>
      </c>
      <c r="X43">
        <v>131</v>
      </c>
    </row>
    <row r="44" spans="2:24" x14ac:dyDescent="0.3">
      <c r="B44">
        <v>826</v>
      </c>
      <c r="C44" s="13">
        <v>45000</v>
      </c>
      <c r="D44">
        <v>2</v>
      </c>
      <c r="E44">
        <v>119</v>
      </c>
      <c r="F44">
        <v>988</v>
      </c>
      <c r="G44" t="s">
        <v>462</v>
      </c>
      <c r="H44">
        <v>171</v>
      </c>
      <c r="I44">
        <v>159</v>
      </c>
      <c r="J44" t="s">
        <v>463</v>
      </c>
      <c r="K44">
        <v>166</v>
      </c>
      <c r="L44">
        <v>156</v>
      </c>
      <c r="M44" t="s">
        <v>464</v>
      </c>
      <c r="N44">
        <v>161</v>
      </c>
      <c r="O44">
        <v>151</v>
      </c>
      <c r="P44" t="s">
        <v>465</v>
      </c>
      <c r="Q44">
        <v>167</v>
      </c>
      <c r="R44">
        <v>158</v>
      </c>
      <c r="S44" t="s">
        <v>466</v>
      </c>
      <c r="T44">
        <v>166</v>
      </c>
      <c r="U44">
        <v>157</v>
      </c>
      <c r="V44" t="s">
        <v>467</v>
      </c>
      <c r="W44">
        <v>157</v>
      </c>
      <c r="X44">
        <v>146</v>
      </c>
    </row>
    <row r="45" spans="2:24" x14ac:dyDescent="0.3">
      <c r="B45">
        <v>827</v>
      </c>
      <c r="C45" s="13">
        <v>45001</v>
      </c>
      <c r="D45">
        <v>2</v>
      </c>
      <c r="E45">
        <v>201</v>
      </c>
      <c r="F45">
        <v>416</v>
      </c>
      <c r="G45" t="s">
        <v>468</v>
      </c>
      <c r="H45">
        <v>107</v>
      </c>
      <c r="I45">
        <v>105</v>
      </c>
      <c r="J45" t="s">
        <v>469</v>
      </c>
      <c r="K45">
        <v>107</v>
      </c>
      <c r="L45">
        <v>103</v>
      </c>
      <c r="M45" t="s">
        <v>470</v>
      </c>
      <c r="N45">
        <v>99</v>
      </c>
      <c r="O45">
        <v>98</v>
      </c>
      <c r="P45" t="s">
        <v>471</v>
      </c>
      <c r="Q45">
        <v>106</v>
      </c>
      <c r="R45">
        <v>102</v>
      </c>
      <c r="S45" t="s">
        <v>186</v>
      </c>
      <c r="T45">
        <v>0</v>
      </c>
      <c r="U45">
        <v>0</v>
      </c>
      <c r="V45" t="s">
        <v>186</v>
      </c>
      <c r="W45">
        <v>0</v>
      </c>
      <c r="X45">
        <v>0</v>
      </c>
    </row>
    <row r="46" spans="2:24" x14ac:dyDescent="0.3">
      <c r="B46">
        <v>828</v>
      </c>
      <c r="C46" s="13">
        <v>45002</v>
      </c>
      <c r="D46">
        <v>2</v>
      </c>
      <c r="E46">
        <v>119</v>
      </c>
      <c r="F46">
        <v>953</v>
      </c>
      <c r="G46" t="s">
        <v>472</v>
      </c>
      <c r="H46">
        <v>194</v>
      </c>
      <c r="I46">
        <v>186</v>
      </c>
      <c r="J46" t="s">
        <v>186</v>
      </c>
      <c r="K46">
        <v>0</v>
      </c>
      <c r="L46">
        <v>0</v>
      </c>
      <c r="M46" t="s">
        <v>473</v>
      </c>
      <c r="N46">
        <v>196</v>
      </c>
      <c r="O46">
        <v>188</v>
      </c>
      <c r="P46" t="s">
        <v>474</v>
      </c>
      <c r="Q46">
        <v>186</v>
      </c>
      <c r="R46">
        <v>178</v>
      </c>
      <c r="S46" t="s">
        <v>475</v>
      </c>
      <c r="T46">
        <v>184</v>
      </c>
      <c r="U46">
        <v>174</v>
      </c>
      <c r="V46" t="s">
        <v>476</v>
      </c>
      <c r="W46">
        <v>193</v>
      </c>
      <c r="X46">
        <v>187</v>
      </c>
    </row>
    <row r="47" spans="2:24" x14ac:dyDescent="0.3">
      <c r="B47">
        <v>829</v>
      </c>
      <c r="C47" s="13">
        <v>45003</v>
      </c>
      <c r="D47">
        <v>2</v>
      </c>
      <c r="E47">
        <v>119</v>
      </c>
      <c r="F47">
        <v>1006</v>
      </c>
      <c r="G47" t="s">
        <v>186</v>
      </c>
      <c r="H47">
        <v>0</v>
      </c>
      <c r="I47">
        <v>0</v>
      </c>
      <c r="J47" t="s">
        <v>477</v>
      </c>
      <c r="K47">
        <v>211</v>
      </c>
      <c r="L47">
        <v>192</v>
      </c>
      <c r="M47" t="s">
        <v>478</v>
      </c>
      <c r="N47">
        <v>191</v>
      </c>
      <c r="O47">
        <v>173</v>
      </c>
      <c r="P47" t="s">
        <v>479</v>
      </c>
      <c r="Q47">
        <v>197</v>
      </c>
      <c r="R47">
        <v>179</v>
      </c>
      <c r="S47" t="s">
        <v>480</v>
      </c>
      <c r="T47">
        <v>211</v>
      </c>
      <c r="U47">
        <v>194</v>
      </c>
      <c r="V47" t="s">
        <v>481</v>
      </c>
      <c r="W47">
        <v>196</v>
      </c>
      <c r="X47">
        <v>182</v>
      </c>
    </row>
    <row r="48" spans="2:24" x14ac:dyDescent="0.3">
      <c r="B48">
        <v>830</v>
      </c>
      <c r="C48" s="13">
        <v>45004</v>
      </c>
      <c r="D48">
        <v>2</v>
      </c>
      <c r="E48">
        <v>201</v>
      </c>
      <c r="F48">
        <v>137</v>
      </c>
      <c r="G48" t="s">
        <v>186</v>
      </c>
      <c r="H48">
        <v>0</v>
      </c>
      <c r="I48">
        <v>0</v>
      </c>
      <c r="J48" t="s">
        <v>482</v>
      </c>
      <c r="K48">
        <v>46</v>
      </c>
      <c r="L48">
        <v>44</v>
      </c>
      <c r="M48" t="s">
        <v>483</v>
      </c>
      <c r="N48">
        <v>43</v>
      </c>
      <c r="O48">
        <v>41</v>
      </c>
      <c r="P48" t="s">
        <v>484</v>
      </c>
      <c r="Q48">
        <v>47</v>
      </c>
      <c r="R48">
        <v>44</v>
      </c>
      <c r="S48" t="s">
        <v>186</v>
      </c>
      <c r="T48">
        <v>0</v>
      </c>
      <c r="U48">
        <v>0</v>
      </c>
      <c r="V48" t="s">
        <v>186</v>
      </c>
      <c r="W48">
        <v>0</v>
      </c>
      <c r="X48">
        <v>0</v>
      </c>
    </row>
    <row r="49" spans="2:24" x14ac:dyDescent="0.3">
      <c r="B49">
        <v>831</v>
      </c>
      <c r="C49" s="13">
        <v>45005</v>
      </c>
      <c r="D49">
        <v>2</v>
      </c>
      <c r="E49">
        <v>119</v>
      </c>
      <c r="F49">
        <v>395</v>
      </c>
      <c r="G49" t="s">
        <v>485</v>
      </c>
      <c r="H49">
        <v>62</v>
      </c>
      <c r="I49">
        <v>58</v>
      </c>
      <c r="J49" t="s">
        <v>486</v>
      </c>
      <c r="K49">
        <v>67</v>
      </c>
      <c r="L49">
        <v>63</v>
      </c>
      <c r="M49" t="s">
        <v>487</v>
      </c>
      <c r="N49">
        <v>67</v>
      </c>
      <c r="O49">
        <v>62</v>
      </c>
      <c r="P49" t="s">
        <v>488</v>
      </c>
      <c r="Q49">
        <v>63</v>
      </c>
      <c r="R49">
        <v>60</v>
      </c>
      <c r="S49" t="s">
        <v>489</v>
      </c>
      <c r="T49">
        <v>65</v>
      </c>
      <c r="U49">
        <v>61</v>
      </c>
      <c r="V49" t="s">
        <v>490</v>
      </c>
      <c r="W49">
        <v>71</v>
      </c>
      <c r="X49">
        <v>67</v>
      </c>
    </row>
    <row r="50" spans="2:24" x14ac:dyDescent="0.3">
      <c r="B50">
        <v>832</v>
      </c>
      <c r="C50" s="13">
        <v>45006</v>
      </c>
      <c r="D50">
        <v>2</v>
      </c>
      <c r="E50">
        <v>119</v>
      </c>
      <c r="F50">
        <v>717</v>
      </c>
      <c r="G50" t="s">
        <v>491</v>
      </c>
      <c r="H50">
        <v>146</v>
      </c>
      <c r="I50">
        <v>135</v>
      </c>
      <c r="J50" t="s">
        <v>492</v>
      </c>
      <c r="K50">
        <v>143</v>
      </c>
      <c r="L50">
        <v>130</v>
      </c>
      <c r="M50" t="s">
        <v>186</v>
      </c>
      <c r="N50">
        <v>0</v>
      </c>
      <c r="O50">
        <v>0</v>
      </c>
      <c r="P50" t="s">
        <v>493</v>
      </c>
      <c r="Q50">
        <v>141</v>
      </c>
      <c r="R50">
        <v>131</v>
      </c>
      <c r="S50" t="s">
        <v>494</v>
      </c>
      <c r="T50">
        <v>143</v>
      </c>
      <c r="U50">
        <v>132</v>
      </c>
      <c r="V50" t="s">
        <v>495</v>
      </c>
      <c r="W50">
        <v>144</v>
      </c>
      <c r="X50">
        <v>135</v>
      </c>
    </row>
    <row r="51" spans="2:24" x14ac:dyDescent="0.3">
      <c r="B51">
        <v>833</v>
      </c>
      <c r="C51" s="13">
        <v>45007</v>
      </c>
      <c r="D51">
        <v>2</v>
      </c>
      <c r="E51">
        <v>119</v>
      </c>
      <c r="F51">
        <v>936</v>
      </c>
      <c r="G51" t="s">
        <v>496</v>
      </c>
      <c r="H51">
        <v>162</v>
      </c>
      <c r="I51">
        <v>157</v>
      </c>
      <c r="J51" t="s">
        <v>497</v>
      </c>
      <c r="K51">
        <v>151</v>
      </c>
      <c r="L51">
        <v>143</v>
      </c>
      <c r="M51" t="s">
        <v>498</v>
      </c>
      <c r="N51">
        <v>148</v>
      </c>
      <c r="O51">
        <v>140</v>
      </c>
      <c r="P51" t="s">
        <v>499</v>
      </c>
      <c r="Q51">
        <v>154</v>
      </c>
      <c r="R51">
        <v>149</v>
      </c>
      <c r="S51" t="s">
        <v>500</v>
      </c>
      <c r="T51">
        <v>151</v>
      </c>
      <c r="U51">
        <v>146</v>
      </c>
      <c r="V51" t="s">
        <v>501</v>
      </c>
      <c r="W51">
        <v>170</v>
      </c>
      <c r="X51">
        <v>166</v>
      </c>
    </row>
    <row r="52" spans="2:24" x14ac:dyDescent="0.3">
      <c r="B52">
        <v>834</v>
      </c>
      <c r="C52" s="13">
        <v>45008</v>
      </c>
      <c r="D52">
        <v>2</v>
      </c>
      <c r="E52">
        <v>201</v>
      </c>
      <c r="F52">
        <v>325</v>
      </c>
      <c r="G52" t="s">
        <v>502</v>
      </c>
      <c r="H52">
        <v>107</v>
      </c>
      <c r="I52">
        <v>99</v>
      </c>
      <c r="J52" t="s">
        <v>186</v>
      </c>
      <c r="K52">
        <v>0</v>
      </c>
      <c r="L52">
        <v>0</v>
      </c>
      <c r="M52" t="s">
        <v>503</v>
      </c>
      <c r="N52">
        <v>111</v>
      </c>
      <c r="O52">
        <v>103</v>
      </c>
      <c r="P52" t="s">
        <v>504</v>
      </c>
      <c r="Q52">
        <v>102</v>
      </c>
      <c r="R52">
        <v>97</v>
      </c>
      <c r="S52" t="s">
        <v>186</v>
      </c>
      <c r="T52">
        <v>0</v>
      </c>
      <c r="U52">
        <v>0</v>
      </c>
      <c r="V52" t="s">
        <v>186</v>
      </c>
      <c r="W52">
        <v>0</v>
      </c>
      <c r="X52">
        <v>0</v>
      </c>
    </row>
    <row r="53" spans="2:24" x14ac:dyDescent="0.3">
      <c r="B53">
        <v>835</v>
      </c>
      <c r="C53" s="13">
        <v>45009</v>
      </c>
      <c r="D53">
        <v>2</v>
      </c>
      <c r="E53">
        <v>119</v>
      </c>
      <c r="F53">
        <v>735</v>
      </c>
      <c r="G53" t="s">
        <v>186</v>
      </c>
      <c r="H53">
        <v>0</v>
      </c>
      <c r="I53">
        <v>0</v>
      </c>
      <c r="J53" t="s">
        <v>505</v>
      </c>
      <c r="K53">
        <v>149</v>
      </c>
      <c r="L53">
        <v>143</v>
      </c>
      <c r="M53" t="s">
        <v>506</v>
      </c>
      <c r="N53">
        <v>151</v>
      </c>
      <c r="O53">
        <v>146</v>
      </c>
      <c r="P53" t="s">
        <v>507</v>
      </c>
      <c r="Q53">
        <v>141</v>
      </c>
      <c r="R53">
        <v>135</v>
      </c>
      <c r="S53" t="s">
        <v>508</v>
      </c>
      <c r="T53">
        <v>147</v>
      </c>
      <c r="U53">
        <v>144</v>
      </c>
      <c r="V53" t="s">
        <v>509</v>
      </c>
      <c r="W53">
        <v>147</v>
      </c>
      <c r="X53">
        <v>141</v>
      </c>
    </row>
    <row r="54" spans="2:24" x14ac:dyDescent="0.3">
      <c r="B54">
        <v>836</v>
      </c>
      <c r="C54" s="13">
        <v>45010</v>
      </c>
      <c r="D54">
        <v>2</v>
      </c>
      <c r="E54">
        <v>119</v>
      </c>
      <c r="F54">
        <v>918</v>
      </c>
      <c r="G54" t="s">
        <v>510</v>
      </c>
      <c r="H54">
        <v>154</v>
      </c>
      <c r="I54">
        <v>147</v>
      </c>
      <c r="J54" t="s">
        <v>511</v>
      </c>
      <c r="K54">
        <v>156</v>
      </c>
      <c r="L54">
        <v>148</v>
      </c>
      <c r="M54" t="s">
        <v>512</v>
      </c>
      <c r="N54">
        <v>148</v>
      </c>
      <c r="O54">
        <v>142</v>
      </c>
      <c r="P54" t="s">
        <v>513</v>
      </c>
      <c r="Q54">
        <v>156</v>
      </c>
      <c r="R54">
        <v>149</v>
      </c>
      <c r="S54" t="s">
        <v>514</v>
      </c>
      <c r="T54">
        <v>157</v>
      </c>
      <c r="U54">
        <v>153</v>
      </c>
      <c r="V54" t="s">
        <v>515</v>
      </c>
      <c r="W54">
        <v>147</v>
      </c>
      <c r="X54">
        <v>139</v>
      </c>
    </row>
    <row r="55" spans="2:24" x14ac:dyDescent="0.3">
      <c r="B55">
        <v>837</v>
      </c>
      <c r="C55" s="13">
        <v>45011</v>
      </c>
      <c r="D55">
        <v>2</v>
      </c>
      <c r="E55">
        <v>119</v>
      </c>
      <c r="F55">
        <v>413</v>
      </c>
      <c r="G55" t="s">
        <v>516</v>
      </c>
      <c r="H55">
        <v>85</v>
      </c>
      <c r="I55">
        <v>81</v>
      </c>
      <c r="J55" t="s">
        <v>517</v>
      </c>
      <c r="K55">
        <v>78</v>
      </c>
      <c r="L55">
        <v>74</v>
      </c>
      <c r="M55" t="s">
        <v>518</v>
      </c>
      <c r="N55">
        <v>78</v>
      </c>
      <c r="O55">
        <v>76</v>
      </c>
      <c r="P55" t="s">
        <v>519</v>
      </c>
      <c r="Q55">
        <v>84</v>
      </c>
      <c r="R55">
        <v>79</v>
      </c>
      <c r="S55" t="s">
        <v>186</v>
      </c>
      <c r="T55">
        <v>0</v>
      </c>
      <c r="U55">
        <v>0</v>
      </c>
      <c r="V55" t="s">
        <v>520</v>
      </c>
      <c r="W55">
        <v>88</v>
      </c>
      <c r="X55">
        <v>84</v>
      </c>
    </row>
    <row r="56" spans="2:24" x14ac:dyDescent="0.3">
      <c r="B56">
        <v>838</v>
      </c>
      <c r="C56" s="13">
        <v>45012</v>
      </c>
      <c r="D56">
        <v>2</v>
      </c>
      <c r="E56">
        <v>119</v>
      </c>
      <c r="F56">
        <v>420</v>
      </c>
      <c r="G56" t="s">
        <v>521</v>
      </c>
      <c r="H56">
        <v>85</v>
      </c>
      <c r="I56">
        <v>79</v>
      </c>
      <c r="J56" t="s">
        <v>522</v>
      </c>
      <c r="K56">
        <v>83</v>
      </c>
      <c r="L56">
        <v>77</v>
      </c>
      <c r="M56" t="s">
        <v>523</v>
      </c>
      <c r="N56">
        <v>84</v>
      </c>
      <c r="O56">
        <v>80</v>
      </c>
      <c r="P56" t="s">
        <v>524</v>
      </c>
      <c r="Q56">
        <v>87</v>
      </c>
      <c r="R56">
        <v>80</v>
      </c>
      <c r="S56" t="s">
        <v>186</v>
      </c>
      <c r="T56">
        <v>0</v>
      </c>
      <c r="U56">
        <v>0</v>
      </c>
      <c r="V56" t="s">
        <v>525</v>
      </c>
      <c r="W56">
        <v>81</v>
      </c>
      <c r="X56">
        <v>76</v>
      </c>
    </row>
    <row r="57" spans="2:24" x14ac:dyDescent="0.3">
      <c r="B57">
        <v>839</v>
      </c>
      <c r="C57" s="13">
        <v>45013</v>
      </c>
      <c r="D57">
        <v>2</v>
      </c>
      <c r="E57">
        <v>201</v>
      </c>
      <c r="F57">
        <v>346</v>
      </c>
      <c r="G57" t="s">
        <v>526</v>
      </c>
      <c r="H57">
        <v>89</v>
      </c>
      <c r="I57">
        <v>83</v>
      </c>
      <c r="J57" t="s">
        <v>527</v>
      </c>
      <c r="K57">
        <v>89</v>
      </c>
      <c r="L57">
        <v>81</v>
      </c>
      <c r="M57" t="s">
        <v>528</v>
      </c>
      <c r="N57">
        <v>84</v>
      </c>
      <c r="O57">
        <v>78</v>
      </c>
      <c r="P57" t="s">
        <v>529</v>
      </c>
      <c r="Q57">
        <v>86</v>
      </c>
      <c r="R57">
        <v>80</v>
      </c>
      <c r="S57" t="s">
        <v>186</v>
      </c>
      <c r="T57">
        <v>0</v>
      </c>
      <c r="U57">
        <v>0</v>
      </c>
      <c r="V57" t="s">
        <v>186</v>
      </c>
      <c r="W57">
        <v>0</v>
      </c>
      <c r="X57">
        <v>0</v>
      </c>
    </row>
    <row r="58" spans="2:24" x14ac:dyDescent="0.3">
      <c r="B58">
        <v>840</v>
      </c>
      <c r="C58" s="13">
        <v>45014</v>
      </c>
      <c r="D58">
        <v>2</v>
      </c>
      <c r="E58">
        <v>119</v>
      </c>
      <c r="F58">
        <v>752</v>
      </c>
      <c r="G58" t="s">
        <v>530</v>
      </c>
      <c r="H58">
        <v>129</v>
      </c>
      <c r="I58">
        <v>117</v>
      </c>
      <c r="J58" t="s">
        <v>531</v>
      </c>
      <c r="K58">
        <v>126</v>
      </c>
      <c r="L58">
        <v>114</v>
      </c>
      <c r="M58" t="s">
        <v>532</v>
      </c>
      <c r="N58">
        <v>119</v>
      </c>
      <c r="O58">
        <v>109</v>
      </c>
      <c r="P58" t="s">
        <v>533</v>
      </c>
      <c r="Q58">
        <v>126</v>
      </c>
      <c r="R58">
        <v>115</v>
      </c>
      <c r="S58" t="s">
        <v>534</v>
      </c>
      <c r="T58">
        <v>126</v>
      </c>
      <c r="U58">
        <v>118</v>
      </c>
      <c r="V58" t="s">
        <v>535</v>
      </c>
      <c r="W58">
        <v>126</v>
      </c>
      <c r="X58">
        <v>114</v>
      </c>
    </row>
    <row r="59" spans="2:24" x14ac:dyDescent="0.3">
      <c r="B59">
        <v>841</v>
      </c>
      <c r="C59" s="13">
        <v>45015</v>
      </c>
      <c r="D59">
        <v>2</v>
      </c>
      <c r="E59">
        <v>201</v>
      </c>
      <c r="F59">
        <v>287</v>
      </c>
      <c r="G59" t="s">
        <v>536</v>
      </c>
      <c r="H59">
        <v>68</v>
      </c>
      <c r="I59">
        <v>65</v>
      </c>
      <c r="J59" t="s">
        <v>537</v>
      </c>
      <c r="K59">
        <v>69</v>
      </c>
      <c r="L59">
        <v>64</v>
      </c>
      <c r="M59" t="s">
        <v>538</v>
      </c>
      <c r="N59">
        <v>68</v>
      </c>
      <c r="O59">
        <v>64</v>
      </c>
      <c r="P59" t="s">
        <v>539</v>
      </c>
      <c r="Q59">
        <v>75</v>
      </c>
      <c r="R59">
        <v>71</v>
      </c>
      <c r="S59" t="s">
        <v>186</v>
      </c>
      <c r="T59">
        <v>0</v>
      </c>
      <c r="U59">
        <v>0</v>
      </c>
      <c r="V59" t="s">
        <v>186</v>
      </c>
      <c r="W59">
        <v>0</v>
      </c>
      <c r="X59">
        <v>0</v>
      </c>
    </row>
    <row r="60" spans="2:24" x14ac:dyDescent="0.3">
      <c r="B60">
        <v>842</v>
      </c>
      <c r="C60" s="13">
        <v>45016</v>
      </c>
      <c r="D60">
        <v>2</v>
      </c>
      <c r="E60">
        <v>201</v>
      </c>
      <c r="F60">
        <v>280</v>
      </c>
      <c r="G60" t="s">
        <v>540</v>
      </c>
      <c r="H60">
        <v>66</v>
      </c>
      <c r="I60">
        <v>62</v>
      </c>
      <c r="J60" t="s">
        <v>541</v>
      </c>
      <c r="K60">
        <v>69</v>
      </c>
      <c r="L60">
        <v>65</v>
      </c>
      <c r="M60" t="s">
        <v>542</v>
      </c>
      <c r="N60">
        <v>68</v>
      </c>
      <c r="O60">
        <v>64</v>
      </c>
      <c r="P60" t="s">
        <v>543</v>
      </c>
      <c r="Q60">
        <v>70</v>
      </c>
      <c r="R60">
        <v>66</v>
      </c>
      <c r="S60" t="s">
        <v>186</v>
      </c>
      <c r="T60">
        <v>0</v>
      </c>
      <c r="U60">
        <v>0</v>
      </c>
      <c r="V60" t="s">
        <v>186</v>
      </c>
      <c r="W60">
        <v>0</v>
      </c>
      <c r="X60">
        <v>0</v>
      </c>
    </row>
    <row r="61" spans="2:24" x14ac:dyDescent="0.3">
      <c r="B61">
        <v>843</v>
      </c>
      <c r="C61" s="13">
        <v>45017</v>
      </c>
      <c r="D61">
        <v>2</v>
      </c>
      <c r="E61">
        <v>119</v>
      </c>
      <c r="F61">
        <v>866</v>
      </c>
      <c r="G61" t="s">
        <v>544</v>
      </c>
      <c r="H61">
        <v>171</v>
      </c>
      <c r="I61">
        <v>160</v>
      </c>
      <c r="J61" t="s">
        <v>186</v>
      </c>
      <c r="K61">
        <v>0</v>
      </c>
      <c r="L61">
        <v>0</v>
      </c>
      <c r="M61" t="s">
        <v>545</v>
      </c>
      <c r="N61">
        <v>178</v>
      </c>
      <c r="O61">
        <v>172</v>
      </c>
      <c r="P61" t="s">
        <v>546</v>
      </c>
      <c r="Q61">
        <v>174</v>
      </c>
      <c r="R61">
        <v>167</v>
      </c>
      <c r="S61" t="s">
        <v>547</v>
      </c>
      <c r="T61">
        <v>180</v>
      </c>
      <c r="U61">
        <v>171</v>
      </c>
      <c r="V61" t="s">
        <v>548</v>
      </c>
      <c r="W61">
        <v>163</v>
      </c>
      <c r="X61">
        <v>154</v>
      </c>
    </row>
    <row r="62" spans="2:24" x14ac:dyDescent="0.3">
      <c r="B62">
        <v>844</v>
      </c>
      <c r="C62" s="13">
        <v>45018</v>
      </c>
      <c r="D62">
        <v>2</v>
      </c>
      <c r="E62">
        <v>119</v>
      </c>
      <c r="F62">
        <v>406</v>
      </c>
      <c r="G62" t="s">
        <v>549</v>
      </c>
      <c r="H62">
        <v>69</v>
      </c>
      <c r="I62">
        <v>64</v>
      </c>
      <c r="J62" t="s">
        <v>550</v>
      </c>
      <c r="K62">
        <v>67</v>
      </c>
      <c r="L62">
        <v>63</v>
      </c>
      <c r="M62" t="s">
        <v>551</v>
      </c>
      <c r="N62">
        <v>64</v>
      </c>
      <c r="O62">
        <v>60</v>
      </c>
      <c r="P62" t="s">
        <v>552</v>
      </c>
      <c r="Q62">
        <v>66</v>
      </c>
      <c r="R62">
        <v>62</v>
      </c>
      <c r="S62" t="s">
        <v>553</v>
      </c>
      <c r="T62">
        <v>65</v>
      </c>
      <c r="U62">
        <v>59</v>
      </c>
      <c r="V62" t="s">
        <v>554</v>
      </c>
      <c r="W62">
        <v>75</v>
      </c>
      <c r="X62">
        <v>69</v>
      </c>
    </row>
    <row r="63" spans="2:24" x14ac:dyDescent="0.3">
      <c r="B63">
        <v>845</v>
      </c>
      <c r="C63" s="13">
        <v>45019</v>
      </c>
      <c r="D63">
        <v>2</v>
      </c>
      <c r="E63">
        <v>201</v>
      </c>
      <c r="F63">
        <v>126</v>
      </c>
      <c r="G63" t="s">
        <v>555</v>
      </c>
      <c r="H63">
        <v>29</v>
      </c>
      <c r="I63">
        <v>27</v>
      </c>
      <c r="J63" t="s">
        <v>556</v>
      </c>
      <c r="K63">
        <v>31</v>
      </c>
      <c r="L63">
        <v>30</v>
      </c>
      <c r="M63" t="s">
        <v>557</v>
      </c>
      <c r="N63">
        <v>30</v>
      </c>
      <c r="O63">
        <v>29</v>
      </c>
      <c r="P63" t="s">
        <v>558</v>
      </c>
      <c r="Q63">
        <v>30</v>
      </c>
      <c r="R63">
        <v>28</v>
      </c>
      <c r="S63" t="s">
        <v>186</v>
      </c>
      <c r="T63">
        <v>0</v>
      </c>
      <c r="U63">
        <v>0</v>
      </c>
      <c r="V63" t="s">
        <v>186</v>
      </c>
      <c r="W63">
        <v>0</v>
      </c>
      <c r="X63">
        <v>0</v>
      </c>
    </row>
    <row r="64" spans="2:24" x14ac:dyDescent="0.3">
      <c r="B64">
        <v>846</v>
      </c>
      <c r="C64" s="13">
        <v>45020</v>
      </c>
      <c r="D64">
        <v>2</v>
      </c>
      <c r="E64">
        <v>201</v>
      </c>
      <c r="F64">
        <v>378</v>
      </c>
      <c r="G64" t="s">
        <v>186</v>
      </c>
      <c r="H64">
        <v>0</v>
      </c>
      <c r="I64">
        <v>0</v>
      </c>
      <c r="J64" t="s">
        <v>559</v>
      </c>
      <c r="K64">
        <v>124</v>
      </c>
      <c r="L64">
        <v>117</v>
      </c>
      <c r="M64" t="s">
        <v>560</v>
      </c>
      <c r="N64">
        <v>119</v>
      </c>
      <c r="O64">
        <v>111</v>
      </c>
      <c r="P64" t="s">
        <v>561</v>
      </c>
      <c r="Q64">
        <v>128</v>
      </c>
      <c r="R64">
        <v>120</v>
      </c>
      <c r="S64" t="s">
        <v>186</v>
      </c>
      <c r="T64">
        <v>0</v>
      </c>
      <c r="U64">
        <v>0</v>
      </c>
      <c r="V64" t="s">
        <v>186</v>
      </c>
      <c r="W64">
        <v>0</v>
      </c>
      <c r="X64">
        <v>0</v>
      </c>
    </row>
    <row r="65" spans="2:24" x14ac:dyDescent="0.3">
      <c r="B65">
        <v>847</v>
      </c>
      <c r="C65" s="13">
        <v>45021</v>
      </c>
      <c r="D65">
        <v>2</v>
      </c>
      <c r="E65">
        <v>201</v>
      </c>
      <c r="F65">
        <v>315</v>
      </c>
      <c r="G65" t="s">
        <v>562</v>
      </c>
      <c r="H65">
        <v>81</v>
      </c>
      <c r="I65">
        <v>79</v>
      </c>
      <c r="J65" t="s">
        <v>563</v>
      </c>
      <c r="K65">
        <v>77</v>
      </c>
      <c r="L65">
        <v>73</v>
      </c>
      <c r="M65" t="s">
        <v>564</v>
      </c>
      <c r="N65">
        <v>78</v>
      </c>
      <c r="O65">
        <v>74</v>
      </c>
      <c r="P65" t="s">
        <v>565</v>
      </c>
      <c r="Q65">
        <v>77</v>
      </c>
      <c r="R65">
        <v>75</v>
      </c>
      <c r="S65" t="s">
        <v>186</v>
      </c>
      <c r="T65">
        <v>0</v>
      </c>
      <c r="U65">
        <v>0</v>
      </c>
      <c r="V65" t="s">
        <v>186</v>
      </c>
      <c r="W65">
        <v>0</v>
      </c>
      <c r="X65">
        <v>0</v>
      </c>
    </row>
    <row r="66" spans="2:24" x14ac:dyDescent="0.3">
      <c r="B66">
        <v>848</v>
      </c>
      <c r="C66" s="13">
        <v>44993</v>
      </c>
      <c r="D66">
        <v>3</v>
      </c>
      <c r="E66">
        <v>201</v>
      </c>
      <c r="F66">
        <v>231</v>
      </c>
      <c r="G66" t="s">
        <v>566</v>
      </c>
      <c r="H66">
        <v>59</v>
      </c>
      <c r="I66">
        <v>56</v>
      </c>
      <c r="J66" t="s">
        <v>567</v>
      </c>
      <c r="K66">
        <v>59</v>
      </c>
      <c r="L66">
        <v>56</v>
      </c>
      <c r="M66" t="s">
        <v>568</v>
      </c>
      <c r="N66">
        <v>58</v>
      </c>
      <c r="O66">
        <v>55</v>
      </c>
      <c r="P66" t="s">
        <v>569</v>
      </c>
      <c r="Q66">
        <v>56</v>
      </c>
      <c r="R66">
        <v>53</v>
      </c>
      <c r="S66" t="s">
        <v>186</v>
      </c>
      <c r="T66">
        <v>0</v>
      </c>
      <c r="U66">
        <v>0</v>
      </c>
      <c r="V66" t="s">
        <v>186</v>
      </c>
      <c r="W66">
        <v>0</v>
      </c>
      <c r="X66">
        <v>0</v>
      </c>
    </row>
    <row r="67" spans="2:24" x14ac:dyDescent="0.3">
      <c r="B67">
        <v>849</v>
      </c>
      <c r="C67" s="13">
        <v>44994</v>
      </c>
      <c r="D67">
        <v>3</v>
      </c>
      <c r="E67">
        <v>201</v>
      </c>
      <c r="F67">
        <v>302</v>
      </c>
      <c r="G67" t="s">
        <v>570</v>
      </c>
      <c r="H67">
        <v>96</v>
      </c>
      <c r="I67">
        <v>94</v>
      </c>
      <c r="J67" t="s">
        <v>186</v>
      </c>
      <c r="K67">
        <v>0</v>
      </c>
      <c r="L67">
        <v>0</v>
      </c>
      <c r="M67" t="s">
        <v>571</v>
      </c>
      <c r="N67">
        <v>95</v>
      </c>
      <c r="O67">
        <v>91</v>
      </c>
      <c r="P67" t="s">
        <v>572</v>
      </c>
      <c r="Q67">
        <v>102</v>
      </c>
      <c r="R67">
        <v>99</v>
      </c>
      <c r="S67" t="s">
        <v>186</v>
      </c>
      <c r="T67">
        <v>0</v>
      </c>
      <c r="U67">
        <v>0</v>
      </c>
      <c r="V67" t="s">
        <v>186</v>
      </c>
      <c r="W67">
        <v>0</v>
      </c>
      <c r="X67">
        <v>0</v>
      </c>
    </row>
    <row r="68" spans="2:24" x14ac:dyDescent="0.3">
      <c r="B68">
        <v>850</v>
      </c>
      <c r="C68" s="13">
        <v>44995</v>
      </c>
      <c r="D68">
        <v>3</v>
      </c>
      <c r="E68">
        <v>201</v>
      </c>
      <c r="F68">
        <v>373</v>
      </c>
      <c r="G68" t="s">
        <v>573</v>
      </c>
      <c r="H68">
        <v>96</v>
      </c>
      <c r="I68">
        <v>91</v>
      </c>
      <c r="J68" t="s">
        <v>574</v>
      </c>
      <c r="K68">
        <v>94</v>
      </c>
      <c r="L68">
        <v>92</v>
      </c>
      <c r="M68" t="s">
        <v>575</v>
      </c>
      <c r="N68">
        <v>88</v>
      </c>
      <c r="O68">
        <v>86</v>
      </c>
      <c r="P68" t="s">
        <v>576</v>
      </c>
      <c r="Q68">
        <v>88</v>
      </c>
      <c r="R68">
        <v>86</v>
      </c>
      <c r="S68" t="s">
        <v>186</v>
      </c>
      <c r="T68">
        <v>0</v>
      </c>
      <c r="U68">
        <v>0</v>
      </c>
      <c r="V68" t="s">
        <v>186</v>
      </c>
      <c r="W68">
        <v>0</v>
      </c>
      <c r="X68">
        <v>0</v>
      </c>
    </row>
    <row r="69" spans="2:24" x14ac:dyDescent="0.3">
      <c r="B69">
        <v>851</v>
      </c>
      <c r="C69" s="13">
        <v>44996</v>
      </c>
      <c r="D69">
        <v>3</v>
      </c>
      <c r="E69">
        <v>119</v>
      </c>
      <c r="F69">
        <v>903</v>
      </c>
      <c r="G69" t="s">
        <v>577</v>
      </c>
      <c r="H69">
        <v>171</v>
      </c>
      <c r="I69">
        <v>160</v>
      </c>
      <c r="J69" t="s">
        <v>578</v>
      </c>
      <c r="K69">
        <v>187</v>
      </c>
      <c r="L69">
        <v>177</v>
      </c>
      <c r="M69" t="s">
        <v>186</v>
      </c>
      <c r="N69">
        <v>0</v>
      </c>
      <c r="O69">
        <v>0</v>
      </c>
      <c r="P69" t="s">
        <v>579</v>
      </c>
      <c r="Q69">
        <v>176</v>
      </c>
      <c r="R69">
        <v>165</v>
      </c>
      <c r="S69" t="s">
        <v>580</v>
      </c>
      <c r="T69">
        <v>176</v>
      </c>
      <c r="U69">
        <v>168</v>
      </c>
      <c r="V69" t="s">
        <v>581</v>
      </c>
      <c r="W69">
        <v>193</v>
      </c>
      <c r="X69">
        <v>185</v>
      </c>
    </row>
    <row r="70" spans="2:24" x14ac:dyDescent="0.3">
      <c r="B70">
        <v>852</v>
      </c>
      <c r="C70" s="13">
        <v>44997</v>
      </c>
      <c r="D70">
        <v>3</v>
      </c>
      <c r="E70">
        <v>119</v>
      </c>
      <c r="F70">
        <v>0</v>
      </c>
      <c r="G70" t="s">
        <v>186</v>
      </c>
      <c r="H70">
        <v>0</v>
      </c>
      <c r="I70">
        <v>0</v>
      </c>
      <c r="J70" t="s">
        <v>186</v>
      </c>
      <c r="K70">
        <v>0</v>
      </c>
      <c r="L70">
        <v>0</v>
      </c>
      <c r="M70" t="s">
        <v>186</v>
      </c>
      <c r="N70">
        <v>0</v>
      </c>
      <c r="O70">
        <v>0</v>
      </c>
      <c r="P70" t="s">
        <v>186</v>
      </c>
      <c r="Q70">
        <v>0</v>
      </c>
      <c r="R70">
        <v>0</v>
      </c>
      <c r="S70" t="s">
        <v>186</v>
      </c>
      <c r="T70">
        <v>0</v>
      </c>
      <c r="U70">
        <v>0</v>
      </c>
      <c r="V70" t="s">
        <v>186</v>
      </c>
      <c r="W70">
        <v>0</v>
      </c>
      <c r="X70">
        <v>0</v>
      </c>
    </row>
    <row r="71" spans="2:24" x14ac:dyDescent="0.3">
      <c r="B71">
        <v>853</v>
      </c>
      <c r="C71" s="13">
        <v>44998</v>
      </c>
      <c r="D71">
        <v>3</v>
      </c>
      <c r="E71">
        <v>119</v>
      </c>
      <c r="F71">
        <v>0</v>
      </c>
      <c r="G71" t="s">
        <v>186</v>
      </c>
      <c r="H71">
        <v>0</v>
      </c>
      <c r="I71">
        <v>0</v>
      </c>
      <c r="J71" t="s">
        <v>186</v>
      </c>
      <c r="K71">
        <v>0</v>
      </c>
      <c r="L71">
        <v>0</v>
      </c>
      <c r="M71" t="s">
        <v>186</v>
      </c>
      <c r="N71">
        <v>0</v>
      </c>
      <c r="O71">
        <v>0</v>
      </c>
      <c r="P71" t="s">
        <v>186</v>
      </c>
      <c r="Q71">
        <v>0</v>
      </c>
      <c r="R71">
        <v>0</v>
      </c>
      <c r="S71" t="s">
        <v>186</v>
      </c>
      <c r="T71">
        <v>0</v>
      </c>
      <c r="U71">
        <v>0</v>
      </c>
      <c r="V71" t="s">
        <v>186</v>
      </c>
      <c r="W71">
        <v>0</v>
      </c>
      <c r="X71">
        <v>0</v>
      </c>
    </row>
    <row r="72" spans="2:24" x14ac:dyDescent="0.3">
      <c r="B72">
        <v>854</v>
      </c>
      <c r="C72" s="13">
        <v>44999</v>
      </c>
      <c r="D72">
        <v>3</v>
      </c>
      <c r="E72">
        <v>201</v>
      </c>
      <c r="F72">
        <v>310</v>
      </c>
      <c r="G72" t="s">
        <v>582</v>
      </c>
      <c r="H72">
        <v>78</v>
      </c>
      <c r="I72">
        <v>74</v>
      </c>
      <c r="J72" t="s">
        <v>583</v>
      </c>
      <c r="K72">
        <v>75</v>
      </c>
      <c r="L72">
        <v>72</v>
      </c>
      <c r="M72" t="s">
        <v>584</v>
      </c>
      <c r="N72">
        <v>80</v>
      </c>
      <c r="O72">
        <v>76</v>
      </c>
      <c r="P72" t="s">
        <v>585</v>
      </c>
      <c r="Q72">
        <v>75</v>
      </c>
      <c r="R72">
        <v>72</v>
      </c>
      <c r="S72" t="s">
        <v>186</v>
      </c>
      <c r="T72">
        <v>0</v>
      </c>
      <c r="U72">
        <v>0</v>
      </c>
      <c r="V72" t="s">
        <v>186</v>
      </c>
      <c r="W72">
        <v>0</v>
      </c>
      <c r="X72">
        <v>0</v>
      </c>
    </row>
    <row r="73" spans="2:24" x14ac:dyDescent="0.3">
      <c r="B73">
        <v>855</v>
      </c>
      <c r="C73" s="13">
        <v>45000</v>
      </c>
      <c r="D73">
        <v>3</v>
      </c>
      <c r="E73">
        <v>119</v>
      </c>
      <c r="F73">
        <v>619</v>
      </c>
      <c r="G73" t="s">
        <v>586</v>
      </c>
      <c r="H73">
        <v>128</v>
      </c>
      <c r="I73">
        <v>124</v>
      </c>
      <c r="J73" t="s">
        <v>587</v>
      </c>
      <c r="K73">
        <v>126</v>
      </c>
      <c r="L73">
        <v>122</v>
      </c>
      <c r="M73" t="s">
        <v>186</v>
      </c>
      <c r="N73">
        <v>0</v>
      </c>
      <c r="O73">
        <v>0</v>
      </c>
      <c r="P73" t="s">
        <v>588</v>
      </c>
      <c r="Q73">
        <v>129</v>
      </c>
      <c r="R73">
        <v>126</v>
      </c>
      <c r="S73" t="s">
        <v>589</v>
      </c>
      <c r="T73">
        <v>118</v>
      </c>
      <c r="U73">
        <v>113</v>
      </c>
      <c r="V73" t="s">
        <v>590</v>
      </c>
      <c r="W73">
        <v>118</v>
      </c>
      <c r="X73">
        <v>115</v>
      </c>
    </row>
    <row r="74" spans="2:24" x14ac:dyDescent="0.3">
      <c r="B74">
        <v>856</v>
      </c>
      <c r="C74" s="13">
        <v>45001</v>
      </c>
      <c r="D74">
        <v>3</v>
      </c>
      <c r="E74">
        <v>201</v>
      </c>
      <c r="F74">
        <v>264</v>
      </c>
      <c r="G74" t="s">
        <v>591</v>
      </c>
      <c r="H74">
        <v>62</v>
      </c>
      <c r="I74">
        <v>60</v>
      </c>
      <c r="J74" t="s">
        <v>592</v>
      </c>
      <c r="K74">
        <v>62</v>
      </c>
      <c r="L74">
        <v>60</v>
      </c>
      <c r="M74" t="s">
        <v>593</v>
      </c>
      <c r="N74">
        <v>63</v>
      </c>
      <c r="O74">
        <v>59</v>
      </c>
      <c r="P74" t="s">
        <v>594</v>
      </c>
      <c r="Q74">
        <v>68</v>
      </c>
      <c r="R74">
        <v>65</v>
      </c>
      <c r="S74" t="s">
        <v>186</v>
      </c>
      <c r="T74">
        <v>0</v>
      </c>
      <c r="U74">
        <v>0</v>
      </c>
      <c r="V74" t="s">
        <v>186</v>
      </c>
      <c r="W74">
        <v>0</v>
      </c>
      <c r="X74">
        <v>0</v>
      </c>
    </row>
    <row r="75" spans="2:24" x14ac:dyDescent="0.3">
      <c r="B75">
        <v>857</v>
      </c>
      <c r="C75" s="13">
        <v>45002</v>
      </c>
      <c r="D75">
        <v>3</v>
      </c>
      <c r="E75">
        <v>119</v>
      </c>
      <c r="F75">
        <v>934</v>
      </c>
      <c r="G75" t="s">
        <v>595</v>
      </c>
      <c r="H75">
        <v>183</v>
      </c>
      <c r="I75">
        <v>177</v>
      </c>
      <c r="J75" t="s">
        <v>186</v>
      </c>
      <c r="K75">
        <v>0</v>
      </c>
      <c r="L75">
        <v>0</v>
      </c>
      <c r="M75" t="s">
        <v>596</v>
      </c>
      <c r="N75">
        <v>194</v>
      </c>
      <c r="O75">
        <v>188</v>
      </c>
      <c r="P75" t="s">
        <v>597</v>
      </c>
      <c r="Q75">
        <v>194</v>
      </c>
      <c r="R75">
        <v>188</v>
      </c>
      <c r="S75" t="s">
        <v>598</v>
      </c>
      <c r="T75">
        <v>177</v>
      </c>
      <c r="U75">
        <v>173</v>
      </c>
      <c r="V75" t="s">
        <v>599</v>
      </c>
      <c r="W75">
        <v>186</v>
      </c>
      <c r="X75">
        <v>182</v>
      </c>
    </row>
    <row r="76" spans="2:24" x14ac:dyDescent="0.3">
      <c r="B76">
        <v>858</v>
      </c>
      <c r="C76" s="13">
        <v>45003</v>
      </c>
      <c r="D76">
        <v>3</v>
      </c>
      <c r="E76">
        <v>201</v>
      </c>
      <c r="F76">
        <v>365</v>
      </c>
      <c r="G76" t="s">
        <v>186</v>
      </c>
      <c r="H76">
        <v>0</v>
      </c>
      <c r="I76">
        <v>0</v>
      </c>
      <c r="J76" t="s">
        <v>600</v>
      </c>
      <c r="K76">
        <v>119</v>
      </c>
      <c r="L76">
        <v>111</v>
      </c>
      <c r="M76" t="s">
        <v>601</v>
      </c>
      <c r="N76">
        <v>121</v>
      </c>
      <c r="O76">
        <v>117</v>
      </c>
      <c r="P76" t="s">
        <v>602</v>
      </c>
      <c r="Q76">
        <v>115</v>
      </c>
      <c r="R76">
        <v>108</v>
      </c>
      <c r="S76" t="s">
        <v>186</v>
      </c>
      <c r="T76">
        <v>0</v>
      </c>
      <c r="U76">
        <v>0</v>
      </c>
      <c r="V76" t="s">
        <v>186</v>
      </c>
      <c r="W76">
        <v>0</v>
      </c>
      <c r="X76">
        <v>0</v>
      </c>
    </row>
    <row r="77" spans="2:24" x14ac:dyDescent="0.3">
      <c r="B77">
        <v>859</v>
      </c>
      <c r="C77" s="13">
        <v>45004</v>
      </c>
      <c r="D77">
        <v>3</v>
      </c>
      <c r="E77">
        <v>119</v>
      </c>
      <c r="F77">
        <v>0</v>
      </c>
      <c r="G77" t="s">
        <v>186</v>
      </c>
      <c r="H77">
        <v>0</v>
      </c>
      <c r="I77">
        <v>0</v>
      </c>
      <c r="J77" t="s">
        <v>186</v>
      </c>
      <c r="K77">
        <v>0</v>
      </c>
      <c r="L77">
        <v>0</v>
      </c>
      <c r="M77" t="s">
        <v>186</v>
      </c>
      <c r="N77">
        <v>0</v>
      </c>
      <c r="O77">
        <v>0</v>
      </c>
      <c r="P77" t="s">
        <v>186</v>
      </c>
      <c r="Q77">
        <v>0</v>
      </c>
      <c r="R77">
        <v>0</v>
      </c>
      <c r="S77" t="s">
        <v>186</v>
      </c>
      <c r="T77">
        <v>0</v>
      </c>
      <c r="U77">
        <v>0</v>
      </c>
      <c r="V77" t="s">
        <v>186</v>
      </c>
      <c r="W77">
        <v>0</v>
      </c>
      <c r="X77">
        <v>0</v>
      </c>
    </row>
    <row r="78" spans="2:24" x14ac:dyDescent="0.3">
      <c r="B78">
        <v>860</v>
      </c>
      <c r="C78" s="13">
        <v>45005</v>
      </c>
      <c r="D78">
        <v>3</v>
      </c>
      <c r="E78">
        <v>201</v>
      </c>
      <c r="F78">
        <v>0</v>
      </c>
      <c r="G78" t="s">
        <v>186</v>
      </c>
      <c r="H78">
        <v>0</v>
      </c>
      <c r="I78">
        <v>0</v>
      </c>
      <c r="J78" t="s">
        <v>186</v>
      </c>
      <c r="K78">
        <v>0</v>
      </c>
      <c r="L78">
        <v>0</v>
      </c>
      <c r="M78" t="s">
        <v>186</v>
      </c>
      <c r="N78">
        <v>0</v>
      </c>
      <c r="O78">
        <v>0</v>
      </c>
      <c r="P78" t="s">
        <v>186</v>
      </c>
      <c r="Q78">
        <v>0</v>
      </c>
      <c r="R78">
        <v>0</v>
      </c>
      <c r="S78" t="s">
        <v>186</v>
      </c>
      <c r="T78">
        <v>0</v>
      </c>
      <c r="U78">
        <v>0</v>
      </c>
      <c r="V78" t="s">
        <v>186</v>
      </c>
      <c r="W78">
        <v>0</v>
      </c>
      <c r="X78">
        <v>0</v>
      </c>
    </row>
    <row r="79" spans="2:24" x14ac:dyDescent="0.3">
      <c r="B79">
        <v>861</v>
      </c>
      <c r="C79" s="13">
        <v>45006</v>
      </c>
      <c r="D79">
        <v>3</v>
      </c>
      <c r="E79">
        <v>119</v>
      </c>
      <c r="F79">
        <v>924</v>
      </c>
      <c r="G79" t="s">
        <v>603</v>
      </c>
      <c r="H79">
        <v>192</v>
      </c>
      <c r="I79">
        <v>188</v>
      </c>
      <c r="J79" t="s">
        <v>604</v>
      </c>
      <c r="K79">
        <v>175</v>
      </c>
      <c r="L79">
        <v>171</v>
      </c>
      <c r="M79" t="s">
        <v>186</v>
      </c>
      <c r="N79">
        <v>0</v>
      </c>
      <c r="O79">
        <v>0</v>
      </c>
      <c r="P79" t="s">
        <v>605</v>
      </c>
      <c r="Q79">
        <v>188</v>
      </c>
      <c r="R79">
        <v>184</v>
      </c>
      <c r="S79" t="s">
        <v>606</v>
      </c>
      <c r="T79">
        <v>186</v>
      </c>
      <c r="U79">
        <v>184</v>
      </c>
      <c r="V79" t="s">
        <v>607</v>
      </c>
      <c r="W79">
        <v>183</v>
      </c>
      <c r="X79">
        <v>181</v>
      </c>
    </row>
    <row r="80" spans="2:24" x14ac:dyDescent="0.3">
      <c r="B80">
        <v>862</v>
      </c>
      <c r="C80" s="13">
        <v>45007</v>
      </c>
      <c r="D80">
        <v>3</v>
      </c>
      <c r="E80">
        <v>201</v>
      </c>
      <c r="F80">
        <v>327</v>
      </c>
      <c r="G80" t="s">
        <v>608</v>
      </c>
      <c r="H80">
        <v>111</v>
      </c>
      <c r="I80">
        <v>108</v>
      </c>
      <c r="J80" t="s">
        <v>609</v>
      </c>
      <c r="K80">
        <v>106</v>
      </c>
      <c r="L80">
        <v>101</v>
      </c>
      <c r="M80" t="s">
        <v>186</v>
      </c>
      <c r="N80">
        <v>0</v>
      </c>
      <c r="O80">
        <v>0</v>
      </c>
      <c r="P80" t="s">
        <v>610</v>
      </c>
      <c r="Q80">
        <v>105</v>
      </c>
      <c r="R80">
        <v>102</v>
      </c>
      <c r="S80" t="s">
        <v>186</v>
      </c>
      <c r="T80">
        <v>0</v>
      </c>
      <c r="U80">
        <v>0</v>
      </c>
      <c r="V80" t="s">
        <v>186</v>
      </c>
      <c r="W80">
        <v>0</v>
      </c>
      <c r="X80">
        <v>0</v>
      </c>
    </row>
    <row r="81" spans="2:24" x14ac:dyDescent="0.3">
      <c r="B81">
        <v>863</v>
      </c>
      <c r="C81" s="13">
        <v>45008</v>
      </c>
      <c r="D81">
        <v>3</v>
      </c>
      <c r="E81">
        <v>201</v>
      </c>
      <c r="F81">
        <v>231</v>
      </c>
      <c r="G81" t="s">
        <v>611</v>
      </c>
      <c r="H81">
        <v>59</v>
      </c>
      <c r="I81">
        <v>54</v>
      </c>
      <c r="J81" t="s">
        <v>612</v>
      </c>
      <c r="K81">
        <v>57</v>
      </c>
      <c r="L81">
        <v>53</v>
      </c>
      <c r="M81" t="s">
        <v>613</v>
      </c>
      <c r="N81">
        <v>56</v>
      </c>
      <c r="O81">
        <v>52</v>
      </c>
      <c r="P81" t="s">
        <v>614</v>
      </c>
      <c r="Q81">
        <v>58</v>
      </c>
      <c r="R81">
        <v>54</v>
      </c>
      <c r="S81" t="s">
        <v>186</v>
      </c>
      <c r="T81">
        <v>0</v>
      </c>
      <c r="U81">
        <v>0</v>
      </c>
      <c r="V81" t="s">
        <v>186</v>
      </c>
      <c r="W81">
        <v>0</v>
      </c>
      <c r="X81">
        <v>0</v>
      </c>
    </row>
    <row r="82" spans="2:24" x14ac:dyDescent="0.3">
      <c r="B82">
        <v>864</v>
      </c>
      <c r="C82" s="13">
        <v>45009</v>
      </c>
      <c r="D82">
        <v>3</v>
      </c>
      <c r="E82">
        <v>201</v>
      </c>
      <c r="F82">
        <v>369</v>
      </c>
      <c r="G82" t="s">
        <v>615</v>
      </c>
      <c r="H82">
        <v>90</v>
      </c>
      <c r="I82">
        <v>85</v>
      </c>
      <c r="J82" t="s">
        <v>616</v>
      </c>
      <c r="K82">
        <v>87</v>
      </c>
      <c r="L82">
        <v>82</v>
      </c>
      <c r="M82" t="s">
        <v>617</v>
      </c>
      <c r="N82">
        <v>95</v>
      </c>
      <c r="O82">
        <v>88</v>
      </c>
      <c r="P82" t="s">
        <v>618</v>
      </c>
      <c r="Q82">
        <v>91</v>
      </c>
      <c r="R82">
        <v>84</v>
      </c>
      <c r="S82" t="s">
        <v>186</v>
      </c>
      <c r="T82">
        <v>0</v>
      </c>
      <c r="U82">
        <v>0</v>
      </c>
      <c r="V82" t="s">
        <v>186</v>
      </c>
      <c r="W82">
        <v>0</v>
      </c>
      <c r="X82">
        <v>0</v>
      </c>
    </row>
    <row r="83" spans="2:24" x14ac:dyDescent="0.3">
      <c r="B83">
        <v>865</v>
      </c>
      <c r="C83" s="13">
        <v>45010</v>
      </c>
      <c r="D83">
        <v>3</v>
      </c>
      <c r="E83">
        <v>119</v>
      </c>
      <c r="F83">
        <v>577</v>
      </c>
      <c r="G83" t="s">
        <v>186</v>
      </c>
      <c r="H83">
        <v>0</v>
      </c>
      <c r="I83">
        <v>0</v>
      </c>
      <c r="J83" t="s">
        <v>619</v>
      </c>
      <c r="K83">
        <v>121</v>
      </c>
      <c r="L83">
        <v>113</v>
      </c>
      <c r="M83" t="s">
        <v>620</v>
      </c>
      <c r="N83">
        <v>110</v>
      </c>
      <c r="O83">
        <v>103</v>
      </c>
      <c r="P83" t="s">
        <v>621</v>
      </c>
      <c r="Q83">
        <v>113</v>
      </c>
      <c r="R83">
        <v>103</v>
      </c>
      <c r="S83" t="s">
        <v>622</v>
      </c>
      <c r="T83">
        <v>117</v>
      </c>
      <c r="U83">
        <v>109</v>
      </c>
      <c r="V83" t="s">
        <v>623</v>
      </c>
      <c r="W83">
        <v>116</v>
      </c>
      <c r="X83">
        <v>106</v>
      </c>
    </row>
    <row r="84" spans="2:24" x14ac:dyDescent="0.3">
      <c r="B84">
        <v>866</v>
      </c>
      <c r="C84" s="13">
        <v>45011</v>
      </c>
      <c r="D84">
        <v>3</v>
      </c>
      <c r="E84">
        <v>201</v>
      </c>
      <c r="F84">
        <v>0</v>
      </c>
      <c r="G84" t="s">
        <v>186</v>
      </c>
      <c r="H84">
        <v>0</v>
      </c>
      <c r="I84">
        <v>0</v>
      </c>
      <c r="J84" t="s">
        <v>186</v>
      </c>
      <c r="K84">
        <v>0</v>
      </c>
      <c r="L84">
        <v>0</v>
      </c>
      <c r="M84" t="s">
        <v>186</v>
      </c>
      <c r="N84">
        <v>0</v>
      </c>
      <c r="O84">
        <v>0</v>
      </c>
      <c r="P84" t="s">
        <v>186</v>
      </c>
      <c r="Q84">
        <v>0</v>
      </c>
      <c r="R84">
        <v>0</v>
      </c>
      <c r="S84" t="s">
        <v>186</v>
      </c>
      <c r="T84">
        <v>0</v>
      </c>
      <c r="U84">
        <v>0</v>
      </c>
      <c r="V84" t="s">
        <v>186</v>
      </c>
      <c r="W84">
        <v>0</v>
      </c>
      <c r="X84">
        <v>0</v>
      </c>
    </row>
    <row r="85" spans="2:24" x14ac:dyDescent="0.3">
      <c r="B85">
        <v>867</v>
      </c>
      <c r="C85" s="13">
        <v>45012</v>
      </c>
      <c r="D85">
        <v>3</v>
      </c>
      <c r="E85">
        <v>201</v>
      </c>
      <c r="F85">
        <v>0</v>
      </c>
      <c r="G85" t="s">
        <v>186</v>
      </c>
      <c r="H85">
        <v>0</v>
      </c>
      <c r="I85">
        <v>0</v>
      </c>
      <c r="J85" t="s">
        <v>186</v>
      </c>
      <c r="K85">
        <v>0</v>
      </c>
      <c r="L85">
        <v>0</v>
      </c>
      <c r="M85" t="s">
        <v>186</v>
      </c>
      <c r="N85">
        <v>0</v>
      </c>
      <c r="O85">
        <v>0</v>
      </c>
      <c r="P85" t="s">
        <v>186</v>
      </c>
      <c r="Q85">
        <v>0</v>
      </c>
      <c r="R85">
        <v>0</v>
      </c>
      <c r="S85" t="s">
        <v>186</v>
      </c>
      <c r="T85">
        <v>0</v>
      </c>
      <c r="U85">
        <v>0</v>
      </c>
      <c r="V85" t="s">
        <v>186</v>
      </c>
      <c r="W85">
        <v>0</v>
      </c>
      <c r="X85">
        <v>0</v>
      </c>
    </row>
    <row r="86" spans="2:24" x14ac:dyDescent="0.3">
      <c r="B86">
        <v>868</v>
      </c>
      <c r="C86" s="13">
        <v>45013</v>
      </c>
      <c r="D86">
        <v>3</v>
      </c>
      <c r="E86">
        <v>119</v>
      </c>
      <c r="F86">
        <v>850</v>
      </c>
      <c r="G86" t="s">
        <v>624</v>
      </c>
      <c r="H86">
        <v>143</v>
      </c>
      <c r="I86">
        <v>137</v>
      </c>
      <c r="J86" t="s">
        <v>625</v>
      </c>
      <c r="K86">
        <v>134</v>
      </c>
      <c r="L86">
        <v>128</v>
      </c>
      <c r="M86" t="s">
        <v>626</v>
      </c>
      <c r="N86">
        <v>144</v>
      </c>
      <c r="O86">
        <v>142</v>
      </c>
      <c r="P86" t="s">
        <v>627</v>
      </c>
      <c r="Q86">
        <v>147</v>
      </c>
      <c r="R86">
        <v>144</v>
      </c>
      <c r="S86" t="s">
        <v>628</v>
      </c>
      <c r="T86">
        <v>137</v>
      </c>
      <c r="U86">
        <v>134</v>
      </c>
      <c r="V86" t="s">
        <v>629</v>
      </c>
      <c r="W86">
        <v>145</v>
      </c>
      <c r="X86">
        <v>142</v>
      </c>
    </row>
    <row r="87" spans="2:24" x14ac:dyDescent="0.3">
      <c r="B87">
        <v>869</v>
      </c>
      <c r="C87" s="13">
        <v>45014</v>
      </c>
      <c r="D87">
        <v>3</v>
      </c>
      <c r="E87">
        <v>201</v>
      </c>
      <c r="F87">
        <v>315</v>
      </c>
      <c r="G87" t="s">
        <v>630</v>
      </c>
      <c r="H87">
        <v>105</v>
      </c>
      <c r="I87">
        <v>98</v>
      </c>
      <c r="J87" t="s">
        <v>631</v>
      </c>
      <c r="K87">
        <v>102</v>
      </c>
      <c r="L87">
        <v>95</v>
      </c>
      <c r="M87" t="s">
        <v>186</v>
      </c>
      <c r="N87">
        <v>0</v>
      </c>
      <c r="O87">
        <v>0</v>
      </c>
      <c r="P87" t="s">
        <v>632</v>
      </c>
      <c r="Q87">
        <v>109</v>
      </c>
      <c r="R87">
        <v>103</v>
      </c>
      <c r="S87" t="s">
        <v>186</v>
      </c>
      <c r="T87">
        <v>0</v>
      </c>
      <c r="U87">
        <v>0</v>
      </c>
      <c r="V87" t="s">
        <v>186</v>
      </c>
      <c r="W87">
        <v>0</v>
      </c>
      <c r="X87">
        <v>0</v>
      </c>
    </row>
    <row r="88" spans="2:24" x14ac:dyDescent="0.3">
      <c r="B88">
        <v>870</v>
      </c>
      <c r="C88" s="13">
        <v>45015</v>
      </c>
      <c r="D88">
        <v>3</v>
      </c>
      <c r="E88">
        <v>201</v>
      </c>
      <c r="F88">
        <v>319</v>
      </c>
      <c r="G88" t="s">
        <v>633</v>
      </c>
      <c r="H88">
        <v>78</v>
      </c>
      <c r="I88">
        <v>76</v>
      </c>
      <c r="J88" t="s">
        <v>634</v>
      </c>
      <c r="K88">
        <v>82</v>
      </c>
      <c r="L88">
        <v>77</v>
      </c>
      <c r="M88" t="s">
        <v>635</v>
      </c>
      <c r="N88">
        <v>81</v>
      </c>
      <c r="O88">
        <v>76</v>
      </c>
      <c r="P88" t="s">
        <v>636</v>
      </c>
      <c r="Q88">
        <v>80</v>
      </c>
      <c r="R88">
        <v>78</v>
      </c>
      <c r="S88" t="s">
        <v>186</v>
      </c>
      <c r="T88">
        <v>0</v>
      </c>
      <c r="U88">
        <v>0</v>
      </c>
      <c r="V88" t="s">
        <v>186</v>
      </c>
      <c r="W88">
        <v>0</v>
      </c>
      <c r="X88">
        <v>0</v>
      </c>
    </row>
    <row r="89" spans="2:24" x14ac:dyDescent="0.3">
      <c r="B89">
        <v>871</v>
      </c>
      <c r="C89" s="13">
        <v>45016</v>
      </c>
      <c r="D89">
        <v>3</v>
      </c>
      <c r="E89">
        <v>201</v>
      </c>
      <c r="F89">
        <v>273</v>
      </c>
      <c r="G89" t="s">
        <v>637</v>
      </c>
      <c r="H89">
        <v>66</v>
      </c>
      <c r="I89">
        <v>62</v>
      </c>
      <c r="J89" t="s">
        <v>638</v>
      </c>
      <c r="K89">
        <v>70</v>
      </c>
      <c r="L89">
        <v>66</v>
      </c>
      <c r="M89" t="s">
        <v>639</v>
      </c>
      <c r="N89">
        <v>71</v>
      </c>
      <c r="O89">
        <v>66</v>
      </c>
      <c r="P89" t="s">
        <v>640</v>
      </c>
      <c r="Q89">
        <v>67</v>
      </c>
      <c r="R89">
        <v>61</v>
      </c>
      <c r="S89" t="s">
        <v>186</v>
      </c>
      <c r="T89">
        <v>0</v>
      </c>
      <c r="U89">
        <v>0</v>
      </c>
      <c r="V89" t="s">
        <v>186</v>
      </c>
      <c r="W89">
        <v>0</v>
      </c>
      <c r="X89">
        <v>0</v>
      </c>
    </row>
    <row r="90" spans="2:24" x14ac:dyDescent="0.3">
      <c r="B90">
        <v>872</v>
      </c>
      <c r="C90" s="13">
        <v>45017</v>
      </c>
      <c r="D90">
        <v>3</v>
      </c>
      <c r="E90">
        <v>201</v>
      </c>
      <c r="F90">
        <v>361</v>
      </c>
      <c r="G90" t="s">
        <v>641</v>
      </c>
      <c r="H90">
        <v>93</v>
      </c>
      <c r="I90">
        <v>87</v>
      </c>
      <c r="J90" t="s">
        <v>642</v>
      </c>
      <c r="K90">
        <v>89</v>
      </c>
      <c r="L90">
        <v>83</v>
      </c>
      <c r="M90" t="s">
        <v>643</v>
      </c>
      <c r="N90">
        <v>88</v>
      </c>
      <c r="O90">
        <v>83</v>
      </c>
      <c r="P90" t="s">
        <v>644</v>
      </c>
      <c r="Q90">
        <v>87</v>
      </c>
      <c r="R90">
        <v>81</v>
      </c>
      <c r="S90" t="s">
        <v>186</v>
      </c>
      <c r="T90">
        <v>0</v>
      </c>
      <c r="U90">
        <v>0</v>
      </c>
      <c r="V90" t="s">
        <v>186</v>
      </c>
      <c r="W90">
        <v>0</v>
      </c>
      <c r="X90">
        <v>0</v>
      </c>
    </row>
    <row r="91" spans="2:24" x14ac:dyDescent="0.3">
      <c r="B91">
        <v>873</v>
      </c>
      <c r="C91" s="13">
        <v>45018</v>
      </c>
      <c r="D91">
        <v>3</v>
      </c>
      <c r="E91">
        <v>119</v>
      </c>
      <c r="F91">
        <v>0</v>
      </c>
      <c r="G91" t="s">
        <v>186</v>
      </c>
      <c r="H91">
        <v>0</v>
      </c>
      <c r="I91">
        <v>0</v>
      </c>
      <c r="J91" t="s">
        <v>186</v>
      </c>
      <c r="K91">
        <v>0</v>
      </c>
      <c r="L91">
        <v>0</v>
      </c>
      <c r="M91" t="s">
        <v>186</v>
      </c>
      <c r="N91">
        <v>0</v>
      </c>
      <c r="O91">
        <v>0</v>
      </c>
      <c r="P91" t="s">
        <v>186</v>
      </c>
      <c r="Q91">
        <v>0</v>
      </c>
      <c r="R91">
        <v>0</v>
      </c>
      <c r="S91" t="s">
        <v>186</v>
      </c>
      <c r="T91">
        <v>0</v>
      </c>
      <c r="U91">
        <v>0</v>
      </c>
      <c r="V91" t="s">
        <v>186</v>
      </c>
      <c r="W91">
        <v>0</v>
      </c>
      <c r="X91">
        <v>0</v>
      </c>
    </row>
    <row r="92" spans="2:24" x14ac:dyDescent="0.3">
      <c r="B92">
        <v>874</v>
      </c>
      <c r="C92" s="13">
        <v>45019</v>
      </c>
      <c r="D92">
        <v>3</v>
      </c>
      <c r="E92">
        <v>201</v>
      </c>
      <c r="F92">
        <v>0</v>
      </c>
      <c r="G92" t="s">
        <v>186</v>
      </c>
      <c r="H92">
        <v>0</v>
      </c>
      <c r="I92">
        <v>0</v>
      </c>
      <c r="J92" t="s">
        <v>186</v>
      </c>
      <c r="K92">
        <v>0</v>
      </c>
      <c r="L92">
        <v>0</v>
      </c>
      <c r="M92" t="s">
        <v>186</v>
      </c>
      <c r="N92">
        <v>0</v>
      </c>
      <c r="O92">
        <v>0</v>
      </c>
      <c r="P92" t="s">
        <v>186</v>
      </c>
      <c r="Q92">
        <v>0</v>
      </c>
      <c r="R92">
        <v>0</v>
      </c>
      <c r="S92" t="s">
        <v>186</v>
      </c>
      <c r="T92">
        <v>0</v>
      </c>
      <c r="U92">
        <v>0</v>
      </c>
      <c r="V92" t="s">
        <v>186</v>
      </c>
      <c r="W92">
        <v>0</v>
      </c>
      <c r="X92">
        <v>0</v>
      </c>
    </row>
    <row r="93" spans="2:24" x14ac:dyDescent="0.3">
      <c r="B93">
        <v>875</v>
      </c>
      <c r="C93" s="13">
        <v>45020</v>
      </c>
      <c r="D93">
        <v>3</v>
      </c>
      <c r="E93">
        <v>119</v>
      </c>
      <c r="F93">
        <v>892</v>
      </c>
      <c r="G93" t="s">
        <v>645</v>
      </c>
      <c r="H93">
        <v>141</v>
      </c>
      <c r="I93">
        <v>138</v>
      </c>
      <c r="J93" t="s">
        <v>646</v>
      </c>
      <c r="K93">
        <v>156</v>
      </c>
      <c r="L93">
        <v>148</v>
      </c>
      <c r="M93" t="s">
        <v>647</v>
      </c>
      <c r="N93">
        <v>154</v>
      </c>
      <c r="O93">
        <v>150</v>
      </c>
      <c r="P93" t="s">
        <v>648</v>
      </c>
      <c r="Q93">
        <v>145</v>
      </c>
      <c r="R93">
        <v>142</v>
      </c>
      <c r="S93" t="s">
        <v>649</v>
      </c>
      <c r="T93">
        <v>154</v>
      </c>
      <c r="U93">
        <v>147</v>
      </c>
      <c r="V93" t="s">
        <v>650</v>
      </c>
      <c r="W93">
        <v>142</v>
      </c>
      <c r="X93">
        <v>137</v>
      </c>
    </row>
    <row r="94" spans="2:24" x14ac:dyDescent="0.3">
      <c r="B94">
        <v>876</v>
      </c>
      <c r="C94" s="13">
        <v>45021</v>
      </c>
      <c r="D94">
        <v>3</v>
      </c>
      <c r="E94">
        <v>201</v>
      </c>
      <c r="F94">
        <v>260</v>
      </c>
      <c r="G94" t="s">
        <v>651</v>
      </c>
      <c r="H94">
        <v>65</v>
      </c>
      <c r="I94">
        <v>62</v>
      </c>
      <c r="J94" t="s">
        <v>652</v>
      </c>
      <c r="K94">
        <v>66</v>
      </c>
      <c r="L94">
        <v>64</v>
      </c>
      <c r="M94" t="s">
        <v>653</v>
      </c>
      <c r="N94">
        <v>63</v>
      </c>
      <c r="O94">
        <v>61</v>
      </c>
      <c r="P94" t="s">
        <v>654</v>
      </c>
      <c r="Q94">
        <v>63</v>
      </c>
      <c r="R94">
        <v>59</v>
      </c>
      <c r="S94" t="s">
        <v>186</v>
      </c>
      <c r="T94">
        <v>0</v>
      </c>
      <c r="U94">
        <v>0</v>
      </c>
      <c r="V94" t="s">
        <v>186</v>
      </c>
      <c r="W94">
        <v>0</v>
      </c>
      <c r="X94">
        <v>0</v>
      </c>
    </row>
    <row r="95" spans="2:24" x14ac:dyDescent="0.3">
      <c r="C95" s="13"/>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70DAB-E61C-4E55-9151-51E0D743030E}">
  <sheetPr>
    <tabColor theme="9" tint="-0.249977111117893"/>
  </sheetPr>
  <dimension ref="B1:S790"/>
  <sheetViews>
    <sheetView tabSelected="1" topLeftCell="C1" workbookViewId="0">
      <selection activeCell="Y27" sqref="Y27"/>
    </sheetView>
  </sheetViews>
  <sheetFormatPr defaultRowHeight="14.4" x14ac:dyDescent="0.3"/>
  <cols>
    <col min="3" max="3" width="15.88671875" customWidth="1"/>
    <col min="4" max="6" width="11.6640625" customWidth="1"/>
    <col min="8" max="8" width="16.33203125" customWidth="1"/>
    <col min="9" max="9" width="14.5546875" customWidth="1"/>
    <col min="10" max="10" width="11.5546875" customWidth="1"/>
    <col min="11" max="11" width="12.21875" customWidth="1"/>
    <col min="12" max="12" width="10.88671875" customWidth="1"/>
    <col min="14" max="14" width="15.6640625" customWidth="1"/>
    <col min="15" max="15" width="10.5546875" customWidth="1"/>
    <col min="17" max="17" width="12.77734375" customWidth="1"/>
  </cols>
  <sheetData>
    <row r="1" spans="2:19" ht="21" x14ac:dyDescent="0.4">
      <c r="I1" s="14"/>
    </row>
    <row r="7" spans="2:19" s="7" customFormat="1" ht="43.2" x14ac:dyDescent="0.3">
      <c r="B7" s="7" t="s">
        <v>804</v>
      </c>
      <c r="C7" s="7" t="s">
        <v>185</v>
      </c>
      <c r="D7" s="16" t="s">
        <v>189</v>
      </c>
      <c r="E7" s="16" t="s">
        <v>806</v>
      </c>
      <c r="F7" s="16" t="s">
        <v>820</v>
      </c>
      <c r="G7" s="7" t="s">
        <v>190</v>
      </c>
      <c r="H7" s="7" t="s">
        <v>191</v>
      </c>
      <c r="I7" s="7" t="s">
        <v>202</v>
      </c>
      <c r="J7" s="7" t="s">
        <v>818</v>
      </c>
      <c r="K7" s="7" t="s">
        <v>819</v>
      </c>
      <c r="L7" s="7" t="s">
        <v>805</v>
      </c>
      <c r="M7" s="7" t="s">
        <v>830</v>
      </c>
      <c r="N7" s="7" t="s">
        <v>810</v>
      </c>
      <c r="O7" s="7" t="s">
        <v>811</v>
      </c>
      <c r="P7" s="7" t="s">
        <v>75</v>
      </c>
      <c r="Q7" s="7" t="s">
        <v>812</v>
      </c>
    </row>
    <row r="8" spans="2:19" ht="18" x14ac:dyDescent="0.35">
      <c r="B8" t="s">
        <v>149</v>
      </c>
      <c r="C8">
        <v>790</v>
      </c>
      <c r="D8" s="13">
        <v>44993</v>
      </c>
      <c r="E8" s="18">
        <f>WEEKDAY(D8)</f>
        <v>4</v>
      </c>
      <c r="F8" s="18">
        <v>1</v>
      </c>
      <c r="G8">
        <v>1</v>
      </c>
      <c r="H8">
        <v>119</v>
      </c>
      <c r="I8" t="s">
        <v>226</v>
      </c>
      <c r="J8">
        <v>196</v>
      </c>
      <c r="K8">
        <v>182</v>
      </c>
      <c r="L8">
        <f>J8-K8</f>
        <v>14</v>
      </c>
      <c r="M8" t="s">
        <v>807</v>
      </c>
      <c r="N8" t="s">
        <v>115</v>
      </c>
      <c r="O8">
        <f>VLOOKUP(H8,'Other Lists'!$B$13:$D$15,3,FALSE)</f>
        <v>92</v>
      </c>
      <c r="P8" t="str">
        <f>VLOOKUP(O8,'Other Lists'!$B$7:$D$8,2,FALSE)</f>
        <v>Linacar</v>
      </c>
      <c r="Q8">
        <f>VLOOKUP(H8,'Other Lists'!$B$12:$O$15,14,FALSE)*K8</f>
        <v>582.39999999999986</v>
      </c>
      <c r="S8" s="31"/>
    </row>
    <row r="9" spans="2:19" x14ac:dyDescent="0.3">
      <c r="B9" t="s">
        <v>149</v>
      </c>
      <c r="C9">
        <v>790</v>
      </c>
      <c r="D9" s="13">
        <v>44993</v>
      </c>
      <c r="E9" s="18">
        <f>WEEKDAY(D9)</f>
        <v>4</v>
      </c>
      <c r="F9" s="18">
        <v>1</v>
      </c>
      <c r="G9">
        <v>1</v>
      </c>
      <c r="H9">
        <v>119</v>
      </c>
      <c r="I9" t="s">
        <v>225</v>
      </c>
      <c r="J9">
        <v>176</v>
      </c>
      <c r="K9">
        <v>163</v>
      </c>
      <c r="L9">
        <f>J9-K9</f>
        <v>13</v>
      </c>
      <c r="M9" t="s">
        <v>807</v>
      </c>
      <c r="N9" t="s">
        <v>113</v>
      </c>
      <c r="O9">
        <f>VLOOKUP(H9,'Other Lists'!$B$13:$D$15,3,FALSE)</f>
        <v>92</v>
      </c>
      <c r="P9" t="str">
        <f>VLOOKUP(O9,'Other Lists'!$B$7:$D$8,2,FALSE)</f>
        <v>Linacar</v>
      </c>
      <c r="Q9">
        <f>VLOOKUP(H9,'Other Lists'!$B$12:$O$15,14,FALSE)*K9</f>
        <v>521.59999999999991</v>
      </c>
    </row>
    <row r="10" spans="2:19" x14ac:dyDescent="0.3">
      <c r="B10" t="s">
        <v>149</v>
      </c>
      <c r="C10">
        <v>790</v>
      </c>
      <c r="D10" s="13">
        <v>44993</v>
      </c>
      <c r="E10" s="18">
        <f>WEEKDAY(D10)</f>
        <v>4</v>
      </c>
      <c r="F10" s="18">
        <v>1</v>
      </c>
      <c r="G10">
        <v>1</v>
      </c>
      <c r="H10">
        <v>119</v>
      </c>
      <c r="I10" t="s">
        <v>224</v>
      </c>
      <c r="J10">
        <v>185</v>
      </c>
      <c r="K10">
        <v>170</v>
      </c>
      <c r="L10">
        <f>J10-K10</f>
        <v>15</v>
      </c>
      <c r="M10" t="s">
        <v>807</v>
      </c>
      <c r="N10" t="s">
        <v>111</v>
      </c>
      <c r="O10">
        <f>VLOOKUP(H10,'Other Lists'!$B$13:$D$15,3,FALSE)</f>
        <v>92</v>
      </c>
      <c r="P10" t="str">
        <f>VLOOKUP(O10,'Other Lists'!$B$7:$D$8,2,FALSE)</f>
        <v>Linacar</v>
      </c>
      <c r="Q10">
        <f>VLOOKUP(H10,'Other Lists'!$B$12:$O$15,14,FALSE)*K10</f>
        <v>543.99999999999989</v>
      </c>
    </row>
    <row r="11" spans="2:19" x14ac:dyDescent="0.3">
      <c r="B11" t="s">
        <v>149</v>
      </c>
      <c r="C11">
        <v>790</v>
      </c>
      <c r="D11" s="13">
        <v>44993</v>
      </c>
      <c r="E11" s="18">
        <f>WEEKDAY(D11)</f>
        <v>4</v>
      </c>
      <c r="F11" s="18">
        <v>1</v>
      </c>
      <c r="G11">
        <v>1</v>
      </c>
      <c r="H11">
        <v>119</v>
      </c>
      <c r="I11" t="s">
        <v>223</v>
      </c>
      <c r="J11">
        <v>187</v>
      </c>
      <c r="K11">
        <v>175</v>
      </c>
      <c r="L11">
        <f>J11-K11</f>
        <v>12</v>
      </c>
      <c r="M11" t="s">
        <v>807</v>
      </c>
      <c r="N11" t="s">
        <v>108</v>
      </c>
      <c r="O11">
        <f>VLOOKUP(H11,'Other Lists'!$B$13:$D$15,3,FALSE)</f>
        <v>92</v>
      </c>
      <c r="P11" t="str">
        <f>VLOOKUP(O11,'Other Lists'!$B$7:$D$8,2,FALSE)</f>
        <v>Linacar</v>
      </c>
      <c r="Q11">
        <f>VLOOKUP(H11,'Other Lists'!$B$12:$O$15,14,FALSE)*K11</f>
        <v>559.99999999999989</v>
      </c>
    </row>
    <row r="12" spans="2:19" x14ac:dyDescent="0.3">
      <c r="B12" t="s">
        <v>149</v>
      </c>
      <c r="C12">
        <v>790</v>
      </c>
      <c r="D12" s="13">
        <v>44993</v>
      </c>
      <c r="E12" s="18">
        <f>WEEKDAY(D12)</f>
        <v>4</v>
      </c>
      <c r="F12" s="18">
        <v>1</v>
      </c>
      <c r="G12">
        <v>1</v>
      </c>
      <c r="H12">
        <v>119</v>
      </c>
      <c r="I12" t="s">
        <v>222</v>
      </c>
      <c r="J12">
        <v>174</v>
      </c>
      <c r="K12">
        <v>160</v>
      </c>
      <c r="L12">
        <f>J12-K12</f>
        <v>14</v>
      </c>
      <c r="M12" t="s">
        <v>807</v>
      </c>
      <c r="N12" t="s">
        <v>106</v>
      </c>
      <c r="O12">
        <f>VLOOKUP(H12,'Other Lists'!$B$13:$D$15,3,FALSE)</f>
        <v>92</v>
      </c>
      <c r="P12" t="str">
        <f>VLOOKUP(O12,'Other Lists'!$B$7:$D$8,2,FALSE)</f>
        <v>Linacar</v>
      </c>
      <c r="Q12">
        <f>VLOOKUP(H12,'Other Lists'!$B$12:$O$15,14,FALSE)*K12</f>
        <v>511.99999999999989</v>
      </c>
    </row>
    <row r="13" spans="2:19" x14ac:dyDescent="0.3">
      <c r="B13" t="s">
        <v>149</v>
      </c>
      <c r="C13">
        <v>790</v>
      </c>
      <c r="D13" s="13">
        <v>44993</v>
      </c>
      <c r="E13" s="18">
        <f>WEEKDAY(D13)</f>
        <v>4</v>
      </c>
      <c r="F13" s="18">
        <v>1</v>
      </c>
      <c r="G13">
        <v>1</v>
      </c>
      <c r="H13">
        <v>119</v>
      </c>
      <c r="I13" t="s">
        <v>221</v>
      </c>
      <c r="J13">
        <v>174</v>
      </c>
      <c r="K13">
        <v>160</v>
      </c>
      <c r="L13">
        <f>J13-K13</f>
        <v>14</v>
      </c>
      <c r="M13" t="s">
        <v>807</v>
      </c>
      <c r="N13" t="s">
        <v>105</v>
      </c>
      <c r="O13">
        <f>VLOOKUP(H13,'Other Lists'!$B$13:$D$15,3,FALSE)</f>
        <v>92</v>
      </c>
      <c r="P13" t="str">
        <f>VLOOKUP(O13,'Other Lists'!$B$7:$D$8,2,FALSE)</f>
        <v>Linacar</v>
      </c>
      <c r="Q13">
        <f>VLOOKUP(H13,'Other Lists'!$B$12:$O$15,14,FALSE)*K13</f>
        <v>511.99999999999989</v>
      </c>
    </row>
    <row r="14" spans="2:19" x14ac:dyDescent="0.3">
      <c r="B14" t="s">
        <v>149</v>
      </c>
      <c r="C14">
        <v>791</v>
      </c>
      <c r="D14" s="13">
        <v>44994</v>
      </c>
      <c r="E14" s="18">
        <f>WEEKDAY(D14)</f>
        <v>5</v>
      </c>
      <c r="F14" s="18">
        <v>1</v>
      </c>
      <c r="G14">
        <v>1</v>
      </c>
      <c r="H14">
        <v>201</v>
      </c>
      <c r="I14" t="s">
        <v>280</v>
      </c>
      <c r="J14">
        <v>123</v>
      </c>
      <c r="K14">
        <v>115</v>
      </c>
      <c r="L14">
        <f>J14-K14</f>
        <v>8</v>
      </c>
      <c r="M14" t="s">
        <v>807</v>
      </c>
      <c r="N14" t="s">
        <v>121</v>
      </c>
      <c r="O14">
        <f>VLOOKUP(H14,'Other Lists'!$B$13:$D$15,3,FALSE)</f>
        <v>92</v>
      </c>
      <c r="P14" t="str">
        <f>VLOOKUP(O14,'Other Lists'!$B$7:$D$8,2,FALSE)</f>
        <v>Linacar</v>
      </c>
      <c r="Q14">
        <f>VLOOKUP(H14,'Other Lists'!$B$12:$O$15,14,FALSE)*K14</f>
        <v>2518.5</v>
      </c>
    </row>
    <row r="15" spans="2:19" x14ac:dyDescent="0.3">
      <c r="B15" t="s">
        <v>149</v>
      </c>
      <c r="C15">
        <v>791</v>
      </c>
      <c r="D15" s="13">
        <v>44994</v>
      </c>
      <c r="E15" s="18">
        <f>WEEKDAY(D15)</f>
        <v>5</v>
      </c>
      <c r="F15" s="18">
        <v>1</v>
      </c>
      <c r="G15">
        <v>1</v>
      </c>
      <c r="H15">
        <v>201</v>
      </c>
      <c r="I15" t="s">
        <v>279</v>
      </c>
      <c r="J15">
        <v>119</v>
      </c>
      <c r="K15">
        <v>115</v>
      </c>
      <c r="L15">
        <f>J15-K15</f>
        <v>4</v>
      </c>
      <c r="M15" t="s">
        <v>807</v>
      </c>
      <c r="N15" t="s">
        <v>119</v>
      </c>
      <c r="O15">
        <f>VLOOKUP(H15,'Other Lists'!$B$13:$D$15,3,FALSE)</f>
        <v>92</v>
      </c>
      <c r="P15" t="str">
        <f>VLOOKUP(O15,'Other Lists'!$B$7:$D$8,2,FALSE)</f>
        <v>Linacar</v>
      </c>
      <c r="Q15">
        <f>VLOOKUP(H15,'Other Lists'!$B$12:$O$15,14,FALSE)*K15</f>
        <v>2518.5</v>
      </c>
    </row>
    <row r="16" spans="2:19" x14ac:dyDescent="0.3">
      <c r="B16" t="s">
        <v>149</v>
      </c>
      <c r="C16">
        <v>791</v>
      </c>
      <c r="D16" s="13">
        <v>44994</v>
      </c>
      <c r="E16" s="18">
        <f>WEEKDAY(D16)</f>
        <v>5</v>
      </c>
      <c r="F16" s="18">
        <v>1</v>
      </c>
      <c r="G16">
        <v>1</v>
      </c>
      <c r="H16">
        <v>201</v>
      </c>
      <c r="I16" t="s">
        <v>278</v>
      </c>
      <c r="J16">
        <v>118</v>
      </c>
      <c r="K16">
        <v>112</v>
      </c>
      <c r="L16">
        <f>J16-K16</f>
        <v>6</v>
      </c>
      <c r="M16" t="s">
        <v>807</v>
      </c>
      <c r="N16" t="s">
        <v>118</v>
      </c>
      <c r="O16">
        <f>VLOOKUP(H16,'Other Lists'!$B$13:$D$15,3,FALSE)</f>
        <v>92</v>
      </c>
      <c r="P16" t="str">
        <f>VLOOKUP(O16,'Other Lists'!$B$7:$D$8,2,FALSE)</f>
        <v>Linacar</v>
      </c>
      <c r="Q16">
        <f>VLOOKUP(H16,'Other Lists'!$B$12:$O$15,14,FALSE)*K16</f>
        <v>2452.7999999999997</v>
      </c>
    </row>
    <row r="17" spans="2:17" x14ac:dyDescent="0.3">
      <c r="B17" t="s">
        <v>149</v>
      </c>
      <c r="C17">
        <v>791</v>
      </c>
      <c r="D17" s="13">
        <v>44994</v>
      </c>
      <c r="E17" s="18">
        <f>WEEKDAY(D17)</f>
        <v>5</v>
      </c>
      <c r="F17" s="18">
        <v>1</v>
      </c>
      <c r="G17">
        <v>1</v>
      </c>
      <c r="H17">
        <v>201</v>
      </c>
      <c r="I17" t="s">
        <v>355</v>
      </c>
      <c r="J17">
        <v>118</v>
      </c>
      <c r="K17">
        <v>110</v>
      </c>
      <c r="L17">
        <f>J17-K17</f>
        <v>8</v>
      </c>
      <c r="M17" t="s">
        <v>807</v>
      </c>
      <c r="N17" t="s">
        <v>117</v>
      </c>
      <c r="O17">
        <f>VLOOKUP(H17,'Other Lists'!$B$13:$D$15,3,FALSE)</f>
        <v>92</v>
      </c>
      <c r="P17" t="str">
        <f>VLOOKUP(O17,'Other Lists'!$B$7:$D$8,2,FALSE)</f>
        <v>Linacar</v>
      </c>
      <c r="Q17">
        <f>VLOOKUP(H17,'Other Lists'!$B$12:$O$15,14,FALSE)*K17</f>
        <v>2409</v>
      </c>
    </row>
    <row r="18" spans="2:17" x14ac:dyDescent="0.3">
      <c r="B18" t="s">
        <v>149</v>
      </c>
      <c r="C18">
        <v>792</v>
      </c>
      <c r="D18" s="13">
        <v>44995</v>
      </c>
      <c r="E18" s="18">
        <f>WEEKDAY(D18)</f>
        <v>6</v>
      </c>
      <c r="F18" s="18">
        <v>1</v>
      </c>
      <c r="G18">
        <v>1</v>
      </c>
      <c r="H18">
        <v>201</v>
      </c>
      <c r="I18" t="s">
        <v>359</v>
      </c>
      <c r="J18">
        <v>103</v>
      </c>
      <c r="K18">
        <v>100</v>
      </c>
      <c r="L18">
        <f>J18-K18</f>
        <v>3</v>
      </c>
      <c r="M18" t="s">
        <v>807</v>
      </c>
      <c r="N18" t="s">
        <v>121</v>
      </c>
      <c r="O18">
        <f>VLOOKUP(H18,'Other Lists'!$B$13:$D$15,3,FALSE)</f>
        <v>92</v>
      </c>
      <c r="P18" t="str">
        <f>VLOOKUP(O18,'Other Lists'!$B$7:$D$8,2,FALSE)</f>
        <v>Linacar</v>
      </c>
      <c r="Q18">
        <f>VLOOKUP(H18,'Other Lists'!$B$12:$O$15,14,FALSE)*K18</f>
        <v>2190</v>
      </c>
    </row>
    <row r="19" spans="2:17" x14ac:dyDescent="0.3">
      <c r="B19" t="s">
        <v>149</v>
      </c>
      <c r="C19">
        <v>792</v>
      </c>
      <c r="D19" s="13">
        <v>44995</v>
      </c>
      <c r="E19" s="18">
        <f>WEEKDAY(D19)</f>
        <v>6</v>
      </c>
      <c r="F19" s="18">
        <v>1</v>
      </c>
      <c r="G19">
        <v>1</v>
      </c>
      <c r="H19">
        <v>201</v>
      </c>
      <c r="I19" t="s">
        <v>358</v>
      </c>
      <c r="J19">
        <v>98</v>
      </c>
      <c r="K19">
        <v>93</v>
      </c>
      <c r="L19">
        <f>J19-K19</f>
        <v>5</v>
      </c>
      <c r="M19" t="s">
        <v>807</v>
      </c>
      <c r="N19" t="s">
        <v>119</v>
      </c>
      <c r="O19">
        <f>VLOOKUP(H19,'Other Lists'!$B$13:$D$15,3,FALSE)</f>
        <v>92</v>
      </c>
      <c r="P19" t="str">
        <f>VLOOKUP(O19,'Other Lists'!$B$7:$D$8,2,FALSE)</f>
        <v>Linacar</v>
      </c>
      <c r="Q19">
        <f>VLOOKUP(H19,'Other Lists'!$B$12:$O$15,14,FALSE)*K19</f>
        <v>2036.6999999999998</v>
      </c>
    </row>
    <row r="20" spans="2:17" x14ac:dyDescent="0.3">
      <c r="B20" t="s">
        <v>149</v>
      </c>
      <c r="C20">
        <v>792</v>
      </c>
      <c r="D20" s="13">
        <v>44995</v>
      </c>
      <c r="E20" s="18">
        <f>WEEKDAY(D20)</f>
        <v>6</v>
      </c>
      <c r="F20" s="18">
        <v>1</v>
      </c>
      <c r="G20">
        <v>1</v>
      </c>
      <c r="H20">
        <v>201</v>
      </c>
      <c r="I20" t="s">
        <v>357</v>
      </c>
      <c r="J20">
        <v>108</v>
      </c>
      <c r="K20">
        <v>104</v>
      </c>
      <c r="L20">
        <f>J20-K20</f>
        <v>4</v>
      </c>
      <c r="M20" t="s">
        <v>807</v>
      </c>
      <c r="N20" t="s">
        <v>118</v>
      </c>
      <c r="O20">
        <f>VLOOKUP(H20,'Other Lists'!$B$13:$D$15,3,FALSE)</f>
        <v>92</v>
      </c>
      <c r="P20" t="str">
        <f>VLOOKUP(O20,'Other Lists'!$B$7:$D$8,2,FALSE)</f>
        <v>Linacar</v>
      </c>
      <c r="Q20">
        <f>VLOOKUP(H20,'Other Lists'!$B$12:$O$15,14,FALSE)*K20</f>
        <v>2277.6</v>
      </c>
    </row>
    <row r="21" spans="2:17" x14ac:dyDescent="0.3">
      <c r="B21" t="s">
        <v>149</v>
      </c>
      <c r="C21">
        <v>792</v>
      </c>
      <c r="D21" s="13">
        <v>44995</v>
      </c>
      <c r="E21" s="18">
        <f>WEEKDAY(D21)</f>
        <v>6</v>
      </c>
      <c r="F21" s="18">
        <v>1</v>
      </c>
      <c r="G21">
        <v>1</v>
      </c>
      <c r="H21">
        <v>201</v>
      </c>
      <c r="I21" t="s">
        <v>356</v>
      </c>
      <c r="J21">
        <v>98</v>
      </c>
      <c r="K21">
        <v>93</v>
      </c>
      <c r="L21">
        <f>J21-K21</f>
        <v>5</v>
      </c>
      <c r="M21" t="s">
        <v>807</v>
      </c>
      <c r="N21" t="s">
        <v>117</v>
      </c>
      <c r="O21">
        <f>VLOOKUP(H21,'Other Lists'!$B$13:$D$15,3,FALSE)</f>
        <v>92</v>
      </c>
      <c r="P21" t="str">
        <f>VLOOKUP(O21,'Other Lists'!$B$7:$D$8,2,FALSE)</f>
        <v>Linacar</v>
      </c>
      <c r="Q21">
        <f>VLOOKUP(H21,'Other Lists'!$B$12:$O$15,14,FALSE)*K21</f>
        <v>2036.6999999999998</v>
      </c>
    </row>
    <row r="22" spans="2:17" x14ac:dyDescent="0.3">
      <c r="B22" t="s">
        <v>149</v>
      </c>
      <c r="C22">
        <v>793</v>
      </c>
      <c r="D22" s="13">
        <v>44996</v>
      </c>
      <c r="E22" s="18">
        <f>WEEKDAY(D22)</f>
        <v>7</v>
      </c>
      <c r="F22" s="18">
        <v>1</v>
      </c>
      <c r="G22">
        <v>1</v>
      </c>
      <c r="H22">
        <v>119</v>
      </c>
      <c r="I22" t="s">
        <v>364</v>
      </c>
      <c r="J22">
        <v>230</v>
      </c>
      <c r="K22">
        <v>218</v>
      </c>
      <c r="L22">
        <f>J22-K22</f>
        <v>12</v>
      </c>
      <c r="M22" t="s">
        <v>807</v>
      </c>
      <c r="N22" t="s">
        <v>115</v>
      </c>
      <c r="O22">
        <f>VLOOKUP(H22,'Other Lists'!$B$13:$D$15,3,FALSE)</f>
        <v>92</v>
      </c>
      <c r="P22" t="str">
        <f>VLOOKUP(O22,'Other Lists'!$B$7:$D$8,2,FALSE)</f>
        <v>Linacar</v>
      </c>
      <c r="Q22">
        <f>VLOOKUP(H22,'Other Lists'!$B$12:$O$15,14,FALSE)*K22</f>
        <v>697.5999999999998</v>
      </c>
    </row>
    <row r="23" spans="2:17" x14ac:dyDescent="0.3">
      <c r="B23" t="s">
        <v>149</v>
      </c>
      <c r="C23">
        <v>793</v>
      </c>
      <c r="D23" s="13">
        <v>44996</v>
      </c>
      <c r="E23" s="18">
        <f>WEEKDAY(D23)</f>
        <v>7</v>
      </c>
      <c r="F23" s="18">
        <v>1</v>
      </c>
      <c r="G23">
        <v>1</v>
      </c>
      <c r="H23">
        <v>119</v>
      </c>
      <c r="I23" t="s">
        <v>363</v>
      </c>
      <c r="J23">
        <v>224</v>
      </c>
      <c r="K23">
        <v>210</v>
      </c>
      <c r="L23">
        <f>J23-K23</f>
        <v>14</v>
      </c>
      <c r="M23" t="s">
        <v>807</v>
      </c>
      <c r="N23" t="s">
        <v>113</v>
      </c>
      <c r="O23">
        <f>VLOOKUP(H23,'Other Lists'!$B$13:$D$15,3,FALSE)</f>
        <v>92</v>
      </c>
      <c r="P23" t="str">
        <f>VLOOKUP(O23,'Other Lists'!$B$7:$D$8,2,FALSE)</f>
        <v>Linacar</v>
      </c>
      <c r="Q23">
        <f>VLOOKUP(H23,'Other Lists'!$B$12:$O$15,14,FALSE)*K23</f>
        <v>671.99999999999989</v>
      </c>
    </row>
    <row r="24" spans="2:17" x14ac:dyDescent="0.3">
      <c r="B24" t="s">
        <v>149</v>
      </c>
      <c r="C24">
        <v>793</v>
      </c>
      <c r="D24" s="13">
        <v>44996</v>
      </c>
      <c r="E24" s="18">
        <f>WEEKDAY(D24)</f>
        <v>7</v>
      </c>
      <c r="F24" s="18">
        <v>1</v>
      </c>
      <c r="G24">
        <v>1</v>
      </c>
      <c r="H24">
        <v>119</v>
      </c>
      <c r="I24" t="s">
        <v>362</v>
      </c>
      <c r="J24">
        <v>231</v>
      </c>
      <c r="K24">
        <v>217</v>
      </c>
      <c r="L24">
        <f>J24-K24</f>
        <v>14</v>
      </c>
      <c r="M24" t="s">
        <v>807</v>
      </c>
      <c r="N24" t="s">
        <v>111</v>
      </c>
      <c r="O24">
        <f>VLOOKUP(H24,'Other Lists'!$B$13:$D$15,3,FALSE)</f>
        <v>92</v>
      </c>
      <c r="P24" t="str">
        <f>VLOOKUP(O24,'Other Lists'!$B$7:$D$8,2,FALSE)</f>
        <v>Linacar</v>
      </c>
      <c r="Q24">
        <f>VLOOKUP(H24,'Other Lists'!$B$12:$O$15,14,FALSE)*K24</f>
        <v>694.39999999999986</v>
      </c>
    </row>
    <row r="25" spans="2:17" x14ac:dyDescent="0.3">
      <c r="B25" t="s">
        <v>149</v>
      </c>
      <c r="C25">
        <v>793</v>
      </c>
      <c r="D25" s="13">
        <v>44996</v>
      </c>
      <c r="E25" s="18">
        <f>WEEKDAY(D25)</f>
        <v>7</v>
      </c>
      <c r="F25" s="18">
        <v>1</v>
      </c>
      <c r="G25">
        <v>1</v>
      </c>
      <c r="H25">
        <v>119</v>
      </c>
      <c r="I25" t="s">
        <v>361</v>
      </c>
      <c r="J25">
        <v>242</v>
      </c>
      <c r="K25">
        <v>232</v>
      </c>
      <c r="L25">
        <f>J25-K25</f>
        <v>10</v>
      </c>
      <c r="M25" t="s">
        <v>807</v>
      </c>
      <c r="N25" t="s">
        <v>108</v>
      </c>
      <c r="O25">
        <f>VLOOKUP(H25,'Other Lists'!$B$13:$D$15,3,FALSE)</f>
        <v>92</v>
      </c>
      <c r="P25" t="str">
        <f>VLOOKUP(O25,'Other Lists'!$B$7:$D$8,2,FALSE)</f>
        <v>Linacar</v>
      </c>
      <c r="Q25">
        <f>VLOOKUP(H25,'Other Lists'!$B$12:$O$15,14,FALSE)*K25</f>
        <v>742.39999999999986</v>
      </c>
    </row>
    <row r="26" spans="2:17" x14ac:dyDescent="0.3">
      <c r="B26" t="s">
        <v>149</v>
      </c>
      <c r="C26">
        <v>793</v>
      </c>
      <c r="D26" s="13">
        <v>44996</v>
      </c>
      <c r="E26" s="18">
        <f>WEEKDAY(D26)</f>
        <v>7</v>
      </c>
      <c r="F26" s="18">
        <v>1</v>
      </c>
      <c r="G26">
        <v>1</v>
      </c>
      <c r="H26">
        <v>119</v>
      </c>
      <c r="I26" t="s">
        <v>360</v>
      </c>
      <c r="J26">
        <v>228</v>
      </c>
      <c r="K26">
        <v>216</v>
      </c>
      <c r="L26">
        <f>J26-K26</f>
        <v>12</v>
      </c>
      <c r="M26" t="s">
        <v>807</v>
      </c>
      <c r="N26" t="s">
        <v>106</v>
      </c>
      <c r="O26">
        <f>VLOOKUP(H26,'Other Lists'!$B$13:$D$15,3,FALSE)</f>
        <v>92</v>
      </c>
      <c r="P26" t="str">
        <f>VLOOKUP(O26,'Other Lists'!$B$7:$D$8,2,FALSE)</f>
        <v>Linacar</v>
      </c>
      <c r="Q26">
        <f>VLOOKUP(H26,'Other Lists'!$B$12:$O$15,14,FALSE)*K26</f>
        <v>691.19999999999982</v>
      </c>
    </row>
    <row r="27" spans="2:17" x14ac:dyDescent="0.3">
      <c r="B27" t="s">
        <v>149</v>
      </c>
      <c r="C27">
        <v>794</v>
      </c>
      <c r="D27" s="13">
        <v>44997</v>
      </c>
      <c r="E27" s="18">
        <f>WEEKDAY(D27)</f>
        <v>1</v>
      </c>
      <c r="F27" s="18">
        <v>2</v>
      </c>
      <c r="G27">
        <v>1</v>
      </c>
      <c r="H27">
        <v>119</v>
      </c>
      <c r="I27" t="s">
        <v>369</v>
      </c>
      <c r="J27">
        <v>115</v>
      </c>
      <c r="K27">
        <v>110</v>
      </c>
      <c r="L27">
        <f>J27-K27</f>
        <v>5</v>
      </c>
      <c r="M27" t="s">
        <v>807</v>
      </c>
      <c r="N27" t="s">
        <v>115</v>
      </c>
      <c r="O27">
        <f>VLOOKUP(H27,'Other Lists'!$B$13:$D$15,3,FALSE)</f>
        <v>92</v>
      </c>
      <c r="P27" t="str">
        <f>VLOOKUP(O27,'Other Lists'!$B$7:$D$8,2,FALSE)</f>
        <v>Linacar</v>
      </c>
      <c r="Q27">
        <f>VLOOKUP(H27,'Other Lists'!$B$12:$O$15,14,FALSE)*K27</f>
        <v>351.99999999999994</v>
      </c>
    </row>
    <row r="28" spans="2:17" x14ac:dyDescent="0.3">
      <c r="B28" t="s">
        <v>149</v>
      </c>
      <c r="C28">
        <v>794</v>
      </c>
      <c r="D28" s="13">
        <v>44997</v>
      </c>
      <c r="E28" s="18">
        <f>WEEKDAY(D28)</f>
        <v>1</v>
      </c>
      <c r="F28" s="18">
        <v>2</v>
      </c>
      <c r="G28">
        <v>1</v>
      </c>
      <c r="H28">
        <v>119</v>
      </c>
      <c r="I28" t="s">
        <v>368</v>
      </c>
      <c r="J28">
        <v>103</v>
      </c>
      <c r="K28">
        <v>100</v>
      </c>
      <c r="L28">
        <f>J28-K28</f>
        <v>3</v>
      </c>
      <c r="M28" t="s">
        <v>807</v>
      </c>
      <c r="N28" t="s">
        <v>111</v>
      </c>
      <c r="O28">
        <f>VLOOKUP(H28,'Other Lists'!$B$13:$D$15,3,FALSE)</f>
        <v>92</v>
      </c>
      <c r="P28" t="str">
        <f>VLOOKUP(O28,'Other Lists'!$B$7:$D$8,2,FALSE)</f>
        <v>Linacar</v>
      </c>
      <c r="Q28">
        <f>VLOOKUP(H28,'Other Lists'!$B$12:$O$15,14,FALSE)*K28</f>
        <v>319.99999999999994</v>
      </c>
    </row>
    <row r="29" spans="2:17" x14ac:dyDescent="0.3">
      <c r="B29" t="s">
        <v>149</v>
      </c>
      <c r="C29">
        <v>794</v>
      </c>
      <c r="D29" s="13">
        <v>44997</v>
      </c>
      <c r="E29" s="18">
        <f>WEEKDAY(D29)</f>
        <v>1</v>
      </c>
      <c r="F29" s="18">
        <v>2</v>
      </c>
      <c r="G29">
        <v>1</v>
      </c>
      <c r="H29">
        <v>119</v>
      </c>
      <c r="I29" t="s">
        <v>367</v>
      </c>
      <c r="J29">
        <v>98</v>
      </c>
      <c r="K29">
        <v>96</v>
      </c>
      <c r="L29">
        <f>J29-K29</f>
        <v>2</v>
      </c>
      <c r="M29" t="s">
        <v>807</v>
      </c>
      <c r="N29" t="s">
        <v>108</v>
      </c>
      <c r="O29">
        <f>VLOOKUP(H29,'Other Lists'!$B$13:$D$15,3,FALSE)</f>
        <v>92</v>
      </c>
      <c r="P29" t="str">
        <f>VLOOKUP(O29,'Other Lists'!$B$7:$D$8,2,FALSE)</f>
        <v>Linacar</v>
      </c>
      <c r="Q29">
        <f>VLOOKUP(H29,'Other Lists'!$B$12:$O$15,14,FALSE)*K29</f>
        <v>307.19999999999993</v>
      </c>
    </row>
    <row r="30" spans="2:17" x14ac:dyDescent="0.3">
      <c r="B30" t="s">
        <v>149</v>
      </c>
      <c r="C30">
        <v>794</v>
      </c>
      <c r="D30" s="13">
        <v>44997</v>
      </c>
      <c r="E30" s="18">
        <f>WEEKDAY(D30)</f>
        <v>1</v>
      </c>
      <c r="F30" s="18">
        <v>2</v>
      </c>
      <c r="G30">
        <v>1</v>
      </c>
      <c r="H30">
        <v>119</v>
      </c>
      <c r="I30" t="s">
        <v>366</v>
      </c>
      <c r="J30">
        <v>98</v>
      </c>
      <c r="K30">
        <v>94</v>
      </c>
      <c r="L30">
        <f>J30-K30</f>
        <v>4</v>
      </c>
      <c r="M30" t="s">
        <v>807</v>
      </c>
      <c r="N30" t="s">
        <v>106</v>
      </c>
      <c r="O30">
        <f>VLOOKUP(H30,'Other Lists'!$B$13:$D$15,3,FALSE)</f>
        <v>92</v>
      </c>
      <c r="P30" t="str">
        <f>VLOOKUP(O30,'Other Lists'!$B$7:$D$8,2,FALSE)</f>
        <v>Linacar</v>
      </c>
      <c r="Q30">
        <f>VLOOKUP(H30,'Other Lists'!$B$12:$O$15,14,FALSE)*K30</f>
        <v>300.79999999999995</v>
      </c>
    </row>
    <row r="31" spans="2:17" x14ac:dyDescent="0.3">
      <c r="B31" t="s">
        <v>149</v>
      </c>
      <c r="C31">
        <v>794</v>
      </c>
      <c r="D31" s="13">
        <v>44997</v>
      </c>
      <c r="E31" s="18">
        <f>WEEKDAY(D31)</f>
        <v>1</v>
      </c>
      <c r="F31" s="18">
        <v>2</v>
      </c>
      <c r="G31">
        <v>1</v>
      </c>
      <c r="H31">
        <v>119</v>
      </c>
      <c r="I31" t="s">
        <v>365</v>
      </c>
      <c r="J31">
        <v>105</v>
      </c>
      <c r="K31">
        <v>102</v>
      </c>
      <c r="L31">
        <f>J31-K31</f>
        <v>3</v>
      </c>
      <c r="M31" t="s">
        <v>807</v>
      </c>
      <c r="N31" t="s">
        <v>105</v>
      </c>
      <c r="O31">
        <f>VLOOKUP(H31,'Other Lists'!$B$13:$D$15,3,FALSE)</f>
        <v>92</v>
      </c>
      <c r="P31" t="str">
        <f>VLOOKUP(O31,'Other Lists'!$B$7:$D$8,2,FALSE)</f>
        <v>Linacar</v>
      </c>
      <c r="Q31">
        <f>VLOOKUP(H31,'Other Lists'!$B$12:$O$15,14,FALSE)*K31</f>
        <v>326.39999999999992</v>
      </c>
    </row>
    <row r="32" spans="2:17" x14ac:dyDescent="0.3">
      <c r="B32" t="s">
        <v>149</v>
      </c>
      <c r="C32">
        <v>795</v>
      </c>
      <c r="D32" s="13">
        <v>44998</v>
      </c>
      <c r="E32" s="18">
        <f>WEEKDAY(D32)</f>
        <v>2</v>
      </c>
      <c r="F32" s="18">
        <v>2</v>
      </c>
      <c r="G32">
        <v>1</v>
      </c>
      <c r="H32">
        <v>201</v>
      </c>
      <c r="I32" t="s">
        <v>373</v>
      </c>
      <c r="J32">
        <v>48</v>
      </c>
      <c r="K32">
        <v>46</v>
      </c>
      <c r="L32">
        <f>J32-K32</f>
        <v>2</v>
      </c>
      <c r="M32" t="s">
        <v>807</v>
      </c>
      <c r="N32" t="s">
        <v>121</v>
      </c>
      <c r="O32">
        <f>VLOOKUP(H32,'Other Lists'!$B$13:$D$15,3,FALSE)</f>
        <v>92</v>
      </c>
      <c r="P32" t="str">
        <f>VLOOKUP(O32,'Other Lists'!$B$7:$D$8,2,FALSE)</f>
        <v>Linacar</v>
      </c>
      <c r="Q32">
        <f>VLOOKUP(H32,'Other Lists'!$B$12:$O$15,14,FALSE)*K32</f>
        <v>1007.4</v>
      </c>
    </row>
    <row r="33" spans="2:17" x14ac:dyDescent="0.3">
      <c r="B33" t="s">
        <v>149</v>
      </c>
      <c r="C33">
        <v>795</v>
      </c>
      <c r="D33" s="13">
        <v>44998</v>
      </c>
      <c r="E33" s="18">
        <f>WEEKDAY(D33)</f>
        <v>2</v>
      </c>
      <c r="F33" s="18">
        <v>2</v>
      </c>
      <c r="G33">
        <v>1</v>
      </c>
      <c r="H33">
        <v>201</v>
      </c>
      <c r="I33" t="s">
        <v>372</v>
      </c>
      <c r="J33">
        <v>48</v>
      </c>
      <c r="K33">
        <v>46</v>
      </c>
      <c r="L33">
        <f>J33-K33</f>
        <v>2</v>
      </c>
      <c r="M33" t="s">
        <v>807</v>
      </c>
      <c r="N33" t="s">
        <v>119</v>
      </c>
      <c r="O33">
        <f>VLOOKUP(H33,'Other Lists'!$B$13:$D$15,3,FALSE)</f>
        <v>92</v>
      </c>
      <c r="P33" t="str">
        <f>VLOOKUP(O33,'Other Lists'!$B$7:$D$8,2,FALSE)</f>
        <v>Linacar</v>
      </c>
      <c r="Q33">
        <f>VLOOKUP(H33,'Other Lists'!$B$12:$O$15,14,FALSE)*K33</f>
        <v>1007.4</v>
      </c>
    </row>
    <row r="34" spans="2:17" x14ac:dyDescent="0.3">
      <c r="B34" t="s">
        <v>149</v>
      </c>
      <c r="C34">
        <v>795</v>
      </c>
      <c r="D34" s="13">
        <v>44998</v>
      </c>
      <c r="E34" s="18">
        <f>WEEKDAY(D34)</f>
        <v>2</v>
      </c>
      <c r="F34" s="18">
        <v>2</v>
      </c>
      <c r="G34">
        <v>1</v>
      </c>
      <c r="H34">
        <v>201</v>
      </c>
      <c r="I34" t="s">
        <v>371</v>
      </c>
      <c r="J34">
        <v>47</v>
      </c>
      <c r="K34">
        <v>44</v>
      </c>
      <c r="L34">
        <f>J34-K34</f>
        <v>3</v>
      </c>
      <c r="M34" t="s">
        <v>807</v>
      </c>
      <c r="N34" t="s">
        <v>118</v>
      </c>
      <c r="O34">
        <f>VLOOKUP(H34,'Other Lists'!$B$13:$D$15,3,FALSE)</f>
        <v>92</v>
      </c>
      <c r="P34" t="str">
        <f>VLOOKUP(O34,'Other Lists'!$B$7:$D$8,2,FALSE)</f>
        <v>Linacar</v>
      </c>
      <c r="Q34">
        <f>VLOOKUP(H34,'Other Lists'!$B$12:$O$15,14,FALSE)*K34</f>
        <v>963.59999999999991</v>
      </c>
    </row>
    <row r="35" spans="2:17" x14ac:dyDescent="0.3">
      <c r="B35" t="s">
        <v>149</v>
      </c>
      <c r="C35">
        <v>795</v>
      </c>
      <c r="D35" s="13">
        <v>44998</v>
      </c>
      <c r="E35" s="18">
        <f>WEEKDAY(D35)</f>
        <v>2</v>
      </c>
      <c r="F35" s="18">
        <v>2</v>
      </c>
      <c r="G35">
        <v>1</v>
      </c>
      <c r="H35">
        <v>201</v>
      </c>
      <c r="I35" t="s">
        <v>370</v>
      </c>
      <c r="J35">
        <v>47</v>
      </c>
      <c r="K35">
        <v>44</v>
      </c>
      <c r="L35">
        <f>J35-K35</f>
        <v>3</v>
      </c>
      <c r="M35" t="s">
        <v>807</v>
      </c>
      <c r="N35" t="s">
        <v>117</v>
      </c>
      <c r="O35">
        <f>VLOOKUP(H35,'Other Lists'!$B$13:$D$15,3,FALSE)</f>
        <v>92</v>
      </c>
      <c r="P35" t="str">
        <f>VLOOKUP(O35,'Other Lists'!$B$7:$D$8,2,FALSE)</f>
        <v>Linacar</v>
      </c>
      <c r="Q35">
        <f>VLOOKUP(H35,'Other Lists'!$B$12:$O$15,14,FALSE)*K35</f>
        <v>963.59999999999991</v>
      </c>
    </row>
    <row r="36" spans="2:17" x14ac:dyDescent="0.3">
      <c r="B36" t="s">
        <v>149</v>
      </c>
      <c r="C36">
        <v>796</v>
      </c>
      <c r="D36" s="13">
        <v>44999</v>
      </c>
      <c r="E36" s="18">
        <f>WEEKDAY(D36)</f>
        <v>3</v>
      </c>
      <c r="F36" s="18">
        <v>2</v>
      </c>
      <c r="G36">
        <v>1</v>
      </c>
      <c r="H36">
        <v>201</v>
      </c>
      <c r="I36" t="s">
        <v>377</v>
      </c>
      <c r="J36">
        <v>119</v>
      </c>
      <c r="K36">
        <v>116</v>
      </c>
      <c r="L36">
        <f>J36-K36</f>
        <v>3</v>
      </c>
      <c r="M36" t="s">
        <v>807</v>
      </c>
      <c r="N36" t="s">
        <v>121</v>
      </c>
      <c r="O36">
        <f>VLOOKUP(H36,'Other Lists'!$B$13:$D$15,3,FALSE)</f>
        <v>92</v>
      </c>
      <c r="P36" t="str">
        <f>VLOOKUP(O36,'Other Lists'!$B$7:$D$8,2,FALSE)</f>
        <v>Linacar</v>
      </c>
      <c r="Q36">
        <f>VLOOKUP(H36,'Other Lists'!$B$12:$O$15,14,FALSE)*K36</f>
        <v>2540.3999999999996</v>
      </c>
    </row>
    <row r="37" spans="2:17" x14ac:dyDescent="0.3">
      <c r="B37" t="s">
        <v>149</v>
      </c>
      <c r="C37">
        <v>796</v>
      </c>
      <c r="D37" s="13">
        <v>44999</v>
      </c>
      <c r="E37" s="18">
        <f>WEEKDAY(D37)</f>
        <v>3</v>
      </c>
      <c r="F37" s="18">
        <v>2</v>
      </c>
      <c r="G37">
        <v>1</v>
      </c>
      <c r="H37">
        <v>201</v>
      </c>
      <c r="I37" t="s">
        <v>376</v>
      </c>
      <c r="J37">
        <v>120</v>
      </c>
      <c r="K37">
        <v>116</v>
      </c>
      <c r="L37">
        <f>J37-K37</f>
        <v>4</v>
      </c>
      <c r="M37" t="s">
        <v>807</v>
      </c>
      <c r="N37" t="s">
        <v>119</v>
      </c>
      <c r="O37">
        <f>VLOOKUP(H37,'Other Lists'!$B$13:$D$15,3,FALSE)</f>
        <v>92</v>
      </c>
      <c r="P37" t="str">
        <f>VLOOKUP(O37,'Other Lists'!$B$7:$D$8,2,FALSE)</f>
        <v>Linacar</v>
      </c>
      <c r="Q37">
        <f>VLOOKUP(H37,'Other Lists'!$B$12:$O$15,14,FALSE)*K37</f>
        <v>2540.3999999999996</v>
      </c>
    </row>
    <row r="38" spans="2:17" x14ac:dyDescent="0.3">
      <c r="B38" t="s">
        <v>149</v>
      </c>
      <c r="C38">
        <v>796</v>
      </c>
      <c r="D38" s="13">
        <v>44999</v>
      </c>
      <c r="E38" s="18">
        <f>WEEKDAY(D38)</f>
        <v>3</v>
      </c>
      <c r="F38" s="18">
        <v>2</v>
      </c>
      <c r="G38">
        <v>1</v>
      </c>
      <c r="H38">
        <v>201</v>
      </c>
      <c r="I38" t="s">
        <v>375</v>
      </c>
      <c r="J38">
        <v>125</v>
      </c>
      <c r="K38">
        <v>118</v>
      </c>
      <c r="L38">
        <f>J38-K38</f>
        <v>7</v>
      </c>
      <c r="M38" t="s">
        <v>807</v>
      </c>
      <c r="N38" t="s">
        <v>118</v>
      </c>
      <c r="O38">
        <f>VLOOKUP(H38,'Other Lists'!$B$13:$D$15,3,FALSE)</f>
        <v>92</v>
      </c>
      <c r="P38" t="str">
        <f>VLOOKUP(O38,'Other Lists'!$B$7:$D$8,2,FALSE)</f>
        <v>Linacar</v>
      </c>
      <c r="Q38">
        <f>VLOOKUP(H38,'Other Lists'!$B$12:$O$15,14,FALSE)*K38</f>
        <v>2584.1999999999998</v>
      </c>
    </row>
    <row r="39" spans="2:17" x14ac:dyDescent="0.3">
      <c r="B39" t="s">
        <v>149</v>
      </c>
      <c r="C39">
        <v>796</v>
      </c>
      <c r="D39" s="13">
        <v>44999</v>
      </c>
      <c r="E39" s="18">
        <f>WEEKDAY(D39)</f>
        <v>3</v>
      </c>
      <c r="F39" s="18">
        <v>2</v>
      </c>
      <c r="G39">
        <v>1</v>
      </c>
      <c r="H39">
        <v>201</v>
      </c>
      <c r="I39" t="s">
        <v>374</v>
      </c>
      <c r="J39">
        <v>121</v>
      </c>
      <c r="K39">
        <v>118</v>
      </c>
      <c r="L39">
        <f>J39-K39</f>
        <v>3</v>
      </c>
      <c r="M39" t="s">
        <v>807</v>
      </c>
      <c r="N39" t="s">
        <v>117</v>
      </c>
      <c r="O39">
        <f>VLOOKUP(H39,'Other Lists'!$B$13:$D$15,3,FALSE)</f>
        <v>92</v>
      </c>
      <c r="P39" t="str">
        <f>VLOOKUP(O39,'Other Lists'!$B$7:$D$8,2,FALSE)</f>
        <v>Linacar</v>
      </c>
      <c r="Q39">
        <f>VLOOKUP(H39,'Other Lists'!$B$12:$O$15,14,FALSE)*K39</f>
        <v>2584.1999999999998</v>
      </c>
    </row>
    <row r="40" spans="2:17" x14ac:dyDescent="0.3">
      <c r="B40" t="s">
        <v>149</v>
      </c>
      <c r="C40">
        <v>797</v>
      </c>
      <c r="D40" s="13">
        <v>45000</v>
      </c>
      <c r="E40" s="18">
        <f>WEEKDAY(D40)</f>
        <v>4</v>
      </c>
      <c r="F40" s="18">
        <v>2</v>
      </c>
      <c r="G40">
        <v>1</v>
      </c>
      <c r="H40">
        <v>201</v>
      </c>
      <c r="I40" t="s">
        <v>230</v>
      </c>
      <c r="J40">
        <v>107</v>
      </c>
      <c r="K40">
        <v>97</v>
      </c>
      <c r="L40">
        <f>J40-K40</f>
        <v>10</v>
      </c>
      <c r="M40" t="s">
        <v>807</v>
      </c>
      <c r="N40" t="s">
        <v>121</v>
      </c>
      <c r="O40">
        <f>VLOOKUP(H40,'Other Lists'!$B$13:$D$15,3,FALSE)</f>
        <v>92</v>
      </c>
      <c r="P40" t="str">
        <f>VLOOKUP(O40,'Other Lists'!$B$7:$D$8,2,FALSE)</f>
        <v>Linacar</v>
      </c>
      <c r="Q40">
        <f>VLOOKUP(H40,'Other Lists'!$B$12:$O$15,14,FALSE)*K40</f>
        <v>2124.2999999999997</v>
      </c>
    </row>
    <row r="41" spans="2:17" x14ac:dyDescent="0.3">
      <c r="B41" t="s">
        <v>149</v>
      </c>
      <c r="C41">
        <v>797</v>
      </c>
      <c r="D41" s="13">
        <v>45000</v>
      </c>
      <c r="E41" s="18">
        <f>WEEKDAY(D41)</f>
        <v>4</v>
      </c>
      <c r="F41" s="18">
        <v>2</v>
      </c>
      <c r="G41">
        <v>1</v>
      </c>
      <c r="H41">
        <v>201</v>
      </c>
      <c r="I41" t="s">
        <v>229</v>
      </c>
      <c r="J41">
        <v>103</v>
      </c>
      <c r="K41">
        <v>93</v>
      </c>
      <c r="L41">
        <f>J41-K41</f>
        <v>10</v>
      </c>
      <c r="M41" t="s">
        <v>807</v>
      </c>
      <c r="N41" t="s">
        <v>119</v>
      </c>
      <c r="O41">
        <f>VLOOKUP(H41,'Other Lists'!$B$13:$D$15,3,FALSE)</f>
        <v>92</v>
      </c>
      <c r="P41" t="str">
        <f>VLOOKUP(O41,'Other Lists'!$B$7:$D$8,2,FALSE)</f>
        <v>Linacar</v>
      </c>
      <c r="Q41">
        <f>VLOOKUP(H41,'Other Lists'!$B$12:$O$15,14,FALSE)*K41</f>
        <v>2036.6999999999998</v>
      </c>
    </row>
    <row r="42" spans="2:17" x14ac:dyDescent="0.3">
      <c r="B42" t="s">
        <v>149</v>
      </c>
      <c r="C42">
        <v>797</v>
      </c>
      <c r="D42" s="13">
        <v>45000</v>
      </c>
      <c r="E42" s="18">
        <f>WEEKDAY(D42)</f>
        <v>4</v>
      </c>
      <c r="F42" s="18">
        <v>2</v>
      </c>
      <c r="G42">
        <v>1</v>
      </c>
      <c r="H42">
        <v>201</v>
      </c>
      <c r="I42" t="s">
        <v>228</v>
      </c>
      <c r="J42">
        <v>105</v>
      </c>
      <c r="K42">
        <v>98</v>
      </c>
      <c r="L42">
        <f>J42-K42</f>
        <v>7</v>
      </c>
      <c r="M42" t="s">
        <v>807</v>
      </c>
      <c r="N42" t="s">
        <v>118</v>
      </c>
      <c r="O42">
        <f>VLOOKUP(H42,'Other Lists'!$B$13:$D$15,3,FALSE)</f>
        <v>92</v>
      </c>
      <c r="P42" t="str">
        <f>VLOOKUP(O42,'Other Lists'!$B$7:$D$8,2,FALSE)</f>
        <v>Linacar</v>
      </c>
      <c r="Q42">
        <f>VLOOKUP(H42,'Other Lists'!$B$12:$O$15,14,FALSE)*K42</f>
        <v>2146.1999999999998</v>
      </c>
    </row>
    <row r="43" spans="2:17" x14ac:dyDescent="0.3">
      <c r="B43" t="s">
        <v>149</v>
      </c>
      <c r="C43">
        <v>797</v>
      </c>
      <c r="D43" s="13">
        <v>45000</v>
      </c>
      <c r="E43" s="18">
        <f>WEEKDAY(D43)</f>
        <v>4</v>
      </c>
      <c r="F43" s="18">
        <v>2</v>
      </c>
      <c r="G43">
        <v>1</v>
      </c>
      <c r="H43">
        <v>201</v>
      </c>
      <c r="I43" t="s">
        <v>227</v>
      </c>
      <c r="J43">
        <v>105</v>
      </c>
      <c r="K43">
        <v>96</v>
      </c>
      <c r="L43">
        <f>J43-K43</f>
        <v>9</v>
      </c>
      <c r="M43" t="s">
        <v>807</v>
      </c>
      <c r="N43" t="s">
        <v>117</v>
      </c>
      <c r="O43">
        <f>VLOOKUP(H43,'Other Lists'!$B$13:$D$15,3,FALSE)</f>
        <v>92</v>
      </c>
      <c r="P43" t="str">
        <f>VLOOKUP(O43,'Other Lists'!$B$7:$D$8,2,FALSE)</f>
        <v>Linacar</v>
      </c>
      <c r="Q43">
        <f>VLOOKUP(H43,'Other Lists'!$B$12:$O$15,14,FALSE)*K43</f>
        <v>2102.3999999999996</v>
      </c>
    </row>
    <row r="44" spans="2:17" x14ac:dyDescent="0.3">
      <c r="B44" t="s">
        <v>149</v>
      </c>
      <c r="C44">
        <v>798</v>
      </c>
      <c r="D44" s="13">
        <v>45001</v>
      </c>
      <c r="E44" s="18">
        <f>WEEKDAY(D44)</f>
        <v>5</v>
      </c>
      <c r="F44" s="18">
        <v>2</v>
      </c>
      <c r="G44">
        <v>1</v>
      </c>
      <c r="H44">
        <v>201</v>
      </c>
      <c r="I44" t="s">
        <v>381</v>
      </c>
      <c r="J44">
        <v>93</v>
      </c>
      <c r="K44">
        <v>87</v>
      </c>
      <c r="L44">
        <f>J44-K44</f>
        <v>6</v>
      </c>
      <c r="M44" t="s">
        <v>807</v>
      </c>
      <c r="N44" t="s">
        <v>121</v>
      </c>
      <c r="O44">
        <f>VLOOKUP(H44,'Other Lists'!$B$13:$D$15,3,FALSE)</f>
        <v>92</v>
      </c>
      <c r="P44" t="str">
        <f>VLOOKUP(O44,'Other Lists'!$B$7:$D$8,2,FALSE)</f>
        <v>Linacar</v>
      </c>
      <c r="Q44">
        <f>VLOOKUP(H44,'Other Lists'!$B$12:$O$15,14,FALSE)*K44</f>
        <v>1905.3</v>
      </c>
    </row>
    <row r="45" spans="2:17" x14ac:dyDescent="0.3">
      <c r="B45" t="s">
        <v>149</v>
      </c>
      <c r="C45">
        <v>798</v>
      </c>
      <c r="D45" s="13">
        <v>45001</v>
      </c>
      <c r="E45" s="18">
        <f>WEEKDAY(D45)</f>
        <v>5</v>
      </c>
      <c r="F45" s="18">
        <v>2</v>
      </c>
      <c r="G45">
        <v>1</v>
      </c>
      <c r="H45">
        <v>201</v>
      </c>
      <c r="I45" t="s">
        <v>380</v>
      </c>
      <c r="J45">
        <v>93</v>
      </c>
      <c r="K45">
        <v>89</v>
      </c>
      <c r="L45">
        <f>J45-K45</f>
        <v>4</v>
      </c>
      <c r="M45" t="s">
        <v>807</v>
      </c>
      <c r="N45" t="s">
        <v>119</v>
      </c>
      <c r="O45">
        <f>VLOOKUP(H45,'Other Lists'!$B$13:$D$15,3,FALSE)</f>
        <v>92</v>
      </c>
      <c r="P45" t="str">
        <f>VLOOKUP(O45,'Other Lists'!$B$7:$D$8,2,FALSE)</f>
        <v>Linacar</v>
      </c>
      <c r="Q45">
        <f>VLOOKUP(H45,'Other Lists'!$B$12:$O$15,14,FALSE)*K45</f>
        <v>1949.1</v>
      </c>
    </row>
    <row r="46" spans="2:17" x14ac:dyDescent="0.3">
      <c r="B46" t="s">
        <v>149</v>
      </c>
      <c r="C46">
        <v>798</v>
      </c>
      <c r="D46" s="13">
        <v>45001</v>
      </c>
      <c r="E46" s="18">
        <f>WEEKDAY(D46)</f>
        <v>5</v>
      </c>
      <c r="F46" s="18">
        <v>2</v>
      </c>
      <c r="G46">
        <v>1</v>
      </c>
      <c r="H46">
        <v>201</v>
      </c>
      <c r="I46" t="s">
        <v>379</v>
      </c>
      <c r="J46">
        <v>86</v>
      </c>
      <c r="K46">
        <v>82</v>
      </c>
      <c r="L46">
        <f>J46-K46</f>
        <v>4</v>
      </c>
      <c r="M46" t="s">
        <v>807</v>
      </c>
      <c r="N46" t="s">
        <v>118</v>
      </c>
      <c r="O46">
        <f>VLOOKUP(H46,'Other Lists'!$B$13:$D$15,3,FALSE)</f>
        <v>92</v>
      </c>
      <c r="P46" t="str">
        <f>VLOOKUP(O46,'Other Lists'!$B$7:$D$8,2,FALSE)</f>
        <v>Linacar</v>
      </c>
      <c r="Q46">
        <f>VLOOKUP(H46,'Other Lists'!$B$12:$O$15,14,FALSE)*K46</f>
        <v>1795.8</v>
      </c>
    </row>
    <row r="47" spans="2:17" x14ac:dyDescent="0.3">
      <c r="B47" t="s">
        <v>149</v>
      </c>
      <c r="C47">
        <v>798</v>
      </c>
      <c r="D47" s="13">
        <v>45001</v>
      </c>
      <c r="E47" s="18">
        <f>WEEKDAY(D47)</f>
        <v>5</v>
      </c>
      <c r="F47" s="18">
        <v>2</v>
      </c>
      <c r="G47">
        <v>1</v>
      </c>
      <c r="H47">
        <v>201</v>
      </c>
      <c r="I47" t="s">
        <v>378</v>
      </c>
      <c r="J47">
        <v>88</v>
      </c>
      <c r="K47">
        <v>83</v>
      </c>
      <c r="L47">
        <f>J47-K47</f>
        <v>5</v>
      </c>
      <c r="M47" t="s">
        <v>807</v>
      </c>
      <c r="N47" t="s">
        <v>117</v>
      </c>
      <c r="O47">
        <f>VLOOKUP(H47,'Other Lists'!$B$13:$D$15,3,FALSE)</f>
        <v>92</v>
      </c>
      <c r="P47" t="str">
        <f>VLOOKUP(O47,'Other Lists'!$B$7:$D$8,2,FALSE)</f>
        <v>Linacar</v>
      </c>
      <c r="Q47">
        <f>VLOOKUP(H47,'Other Lists'!$B$12:$O$15,14,FALSE)*K47</f>
        <v>1817.6999999999998</v>
      </c>
    </row>
    <row r="48" spans="2:17" x14ac:dyDescent="0.3">
      <c r="B48" t="s">
        <v>149</v>
      </c>
      <c r="C48">
        <v>799</v>
      </c>
      <c r="D48" s="13">
        <v>45002</v>
      </c>
      <c r="E48" s="18">
        <f>WEEKDAY(D48)</f>
        <v>6</v>
      </c>
      <c r="F48" s="18">
        <v>2</v>
      </c>
      <c r="G48">
        <v>1</v>
      </c>
      <c r="H48">
        <v>201</v>
      </c>
      <c r="I48" t="s">
        <v>233</v>
      </c>
      <c r="J48">
        <v>122</v>
      </c>
      <c r="K48">
        <v>118</v>
      </c>
      <c r="L48">
        <f>J48-K48</f>
        <v>4</v>
      </c>
      <c r="M48" t="s">
        <v>807</v>
      </c>
      <c r="N48" t="s">
        <v>121</v>
      </c>
      <c r="O48">
        <f>VLOOKUP(H48,'Other Lists'!$B$13:$D$15,3,FALSE)</f>
        <v>92</v>
      </c>
      <c r="P48" t="str">
        <f>VLOOKUP(O48,'Other Lists'!$B$7:$D$8,2,FALSE)</f>
        <v>Linacar</v>
      </c>
      <c r="Q48">
        <f>VLOOKUP(H48,'Other Lists'!$B$12:$O$15,14,FALSE)*K48</f>
        <v>2584.1999999999998</v>
      </c>
    </row>
    <row r="49" spans="2:17" x14ac:dyDescent="0.3">
      <c r="B49" t="s">
        <v>149</v>
      </c>
      <c r="C49">
        <v>799</v>
      </c>
      <c r="D49" s="13">
        <v>45002</v>
      </c>
      <c r="E49" s="18">
        <f>WEEKDAY(D49)</f>
        <v>6</v>
      </c>
      <c r="F49" s="18">
        <v>2</v>
      </c>
      <c r="G49">
        <v>1</v>
      </c>
      <c r="H49">
        <v>201</v>
      </c>
      <c r="I49" t="s">
        <v>232</v>
      </c>
      <c r="J49">
        <v>119</v>
      </c>
      <c r="K49">
        <v>115</v>
      </c>
      <c r="L49">
        <f>J49-K49</f>
        <v>4</v>
      </c>
      <c r="M49" t="s">
        <v>807</v>
      </c>
      <c r="N49" t="s">
        <v>119</v>
      </c>
      <c r="O49">
        <f>VLOOKUP(H49,'Other Lists'!$B$13:$D$15,3,FALSE)</f>
        <v>92</v>
      </c>
      <c r="P49" t="str">
        <f>VLOOKUP(O49,'Other Lists'!$B$7:$D$8,2,FALSE)</f>
        <v>Linacar</v>
      </c>
      <c r="Q49">
        <f>VLOOKUP(H49,'Other Lists'!$B$12:$O$15,14,FALSE)*K49</f>
        <v>2518.5</v>
      </c>
    </row>
    <row r="50" spans="2:17" x14ac:dyDescent="0.3">
      <c r="B50" t="s">
        <v>149</v>
      </c>
      <c r="C50">
        <v>799</v>
      </c>
      <c r="D50" s="13">
        <v>45002</v>
      </c>
      <c r="E50" s="18">
        <f>WEEKDAY(D50)</f>
        <v>6</v>
      </c>
      <c r="F50" s="18">
        <v>2</v>
      </c>
      <c r="G50">
        <v>1</v>
      </c>
      <c r="H50">
        <v>201</v>
      </c>
      <c r="I50" t="s">
        <v>231</v>
      </c>
      <c r="J50">
        <v>120</v>
      </c>
      <c r="K50">
        <v>115</v>
      </c>
      <c r="L50">
        <f>J50-K50</f>
        <v>5</v>
      </c>
      <c r="M50" t="s">
        <v>807</v>
      </c>
      <c r="N50" t="s">
        <v>117</v>
      </c>
      <c r="O50">
        <f>VLOOKUP(H50,'Other Lists'!$B$13:$D$15,3,FALSE)</f>
        <v>92</v>
      </c>
      <c r="P50" t="str">
        <f>VLOOKUP(O50,'Other Lists'!$B$7:$D$8,2,FALSE)</f>
        <v>Linacar</v>
      </c>
      <c r="Q50">
        <f>VLOOKUP(H50,'Other Lists'!$B$12:$O$15,14,FALSE)*K50</f>
        <v>2518.5</v>
      </c>
    </row>
    <row r="51" spans="2:17" x14ac:dyDescent="0.3">
      <c r="B51" t="s">
        <v>149</v>
      </c>
      <c r="C51">
        <v>800</v>
      </c>
      <c r="D51" s="13">
        <v>45003</v>
      </c>
      <c r="E51" s="18">
        <f>WEEKDAY(D51)</f>
        <v>7</v>
      </c>
      <c r="F51" s="18">
        <v>2</v>
      </c>
      <c r="G51">
        <v>1</v>
      </c>
      <c r="H51">
        <v>119</v>
      </c>
      <c r="I51" t="s">
        <v>239</v>
      </c>
      <c r="J51">
        <v>147</v>
      </c>
      <c r="K51">
        <v>139</v>
      </c>
      <c r="L51">
        <f>J51-K51</f>
        <v>8</v>
      </c>
      <c r="M51" t="s">
        <v>807</v>
      </c>
      <c r="N51" t="s">
        <v>115</v>
      </c>
      <c r="O51">
        <f>VLOOKUP(H51,'Other Lists'!$B$13:$D$15,3,FALSE)</f>
        <v>92</v>
      </c>
      <c r="P51" t="str">
        <f>VLOOKUP(O51,'Other Lists'!$B$7:$D$8,2,FALSE)</f>
        <v>Linacar</v>
      </c>
      <c r="Q51">
        <f>VLOOKUP(H51,'Other Lists'!$B$12:$O$15,14,FALSE)*K51</f>
        <v>444.7999999999999</v>
      </c>
    </row>
    <row r="52" spans="2:17" x14ac:dyDescent="0.3">
      <c r="B52" t="s">
        <v>149</v>
      </c>
      <c r="C52">
        <v>800</v>
      </c>
      <c r="D52" s="13">
        <v>45003</v>
      </c>
      <c r="E52" s="18">
        <f>WEEKDAY(D52)</f>
        <v>7</v>
      </c>
      <c r="F52" s="18">
        <v>2</v>
      </c>
      <c r="G52">
        <v>1</v>
      </c>
      <c r="H52">
        <v>119</v>
      </c>
      <c r="I52" t="s">
        <v>238</v>
      </c>
      <c r="J52">
        <v>148</v>
      </c>
      <c r="K52">
        <v>142</v>
      </c>
      <c r="L52">
        <f>J52-K52</f>
        <v>6</v>
      </c>
      <c r="M52" t="s">
        <v>807</v>
      </c>
      <c r="N52" t="s">
        <v>113</v>
      </c>
      <c r="O52">
        <f>VLOOKUP(H52,'Other Lists'!$B$13:$D$15,3,FALSE)</f>
        <v>92</v>
      </c>
      <c r="P52" t="str">
        <f>VLOOKUP(O52,'Other Lists'!$B$7:$D$8,2,FALSE)</f>
        <v>Linacar</v>
      </c>
      <c r="Q52">
        <f>VLOOKUP(H52,'Other Lists'!$B$12:$O$15,14,FALSE)*K52</f>
        <v>454.39999999999992</v>
      </c>
    </row>
    <row r="53" spans="2:17" x14ac:dyDescent="0.3">
      <c r="B53" t="s">
        <v>149</v>
      </c>
      <c r="C53">
        <v>800</v>
      </c>
      <c r="D53" s="13">
        <v>45003</v>
      </c>
      <c r="E53" s="18">
        <f>WEEKDAY(D53)</f>
        <v>7</v>
      </c>
      <c r="F53" s="18">
        <v>2</v>
      </c>
      <c r="G53">
        <v>1</v>
      </c>
      <c r="H53">
        <v>119</v>
      </c>
      <c r="I53" t="s">
        <v>237</v>
      </c>
      <c r="J53">
        <v>137</v>
      </c>
      <c r="K53">
        <v>131</v>
      </c>
      <c r="L53">
        <f>J53-K53</f>
        <v>6</v>
      </c>
      <c r="M53" t="s">
        <v>807</v>
      </c>
      <c r="N53" t="s">
        <v>111</v>
      </c>
      <c r="O53">
        <f>VLOOKUP(H53,'Other Lists'!$B$13:$D$15,3,FALSE)</f>
        <v>92</v>
      </c>
      <c r="P53" t="str">
        <f>VLOOKUP(O53,'Other Lists'!$B$7:$D$8,2,FALSE)</f>
        <v>Linacar</v>
      </c>
      <c r="Q53">
        <f>VLOOKUP(H53,'Other Lists'!$B$12:$O$15,14,FALSE)*K53</f>
        <v>419.19999999999993</v>
      </c>
    </row>
    <row r="54" spans="2:17" x14ac:dyDescent="0.3">
      <c r="B54" t="s">
        <v>149</v>
      </c>
      <c r="C54">
        <v>800</v>
      </c>
      <c r="D54" s="13">
        <v>45003</v>
      </c>
      <c r="E54" s="18">
        <f>WEEKDAY(D54)</f>
        <v>7</v>
      </c>
      <c r="F54" s="18">
        <v>2</v>
      </c>
      <c r="G54">
        <v>1</v>
      </c>
      <c r="H54">
        <v>119</v>
      </c>
      <c r="I54" t="s">
        <v>236</v>
      </c>
      <c r="J54">
        <v>148</v>
      </c>
      <c r="K54">
        <v>139</v>
      </c>
      <c r="L54">
        <f>J54-K54</f>
        <v>9</v>
      </c>
      <c r="M54" t="s">
        <v>807</v>
      </c>
      <c r="N54" t="s">
        <v>108</v>
      </c>
      <c r="O54">
        <f>VLOOKUP(H54,'Other Lists'!$B$13:$D$15,3,FALSE)</f>
        <v>92</v>
      </c>
      <c r="P54" t="str">
        <f>VLOOKUP(O54,'Other Lists'!$B$7:$D$8,2,FALSE)</f>
        <v>Linacar</v>
      </c>
      <c r="Q54">
        <f>VLOOKUP(H54,'Other Lists'!$B$12:$O$15,14,FALSE)*K54</f>
        <v>444.7999999999999</v>
      </c>
    </row>
    <row r="55" spans="2:17" x14ac:dyDescent="0.3">
      <c r="B55" t="s">
        <v>149</v>
      </c>
      <c r="C55">
        <v>800</v>
      </c>
      <c r="D55" s="13">
        <v>45003</v>
      </c>
      <c r="E55" s="18">
        <f>WEEKDAY(D55)</f>
        <v>7</v>
      </c>
      <c r="F55" s="18">
        <v>2</v>
      </c>
      <c r="G55">
        <v>1</v>
      </c>
      <c r="H55">
        <v>119</v>
      </c>
      <c r="I55" t="s">
        <v>235</v>
      </c>
      <c r="J55">
        <v>136</v>
      </c>
      <c r="K55">
        <v>127</v>
      </c>
      <c r="L55">
        <f>J55-K55</f>
        <v>9</v>
      </c>
      <c r="M55" t="s">
        <v>807</v>
      </c>
      <c r="N55" t="s">
        <v>106</v>
      </c>
      <c r="O55">
        <f>VLOOKUP(H55,'Other Lists'!$B$13:$D$15,3,FALSE)</f>
        <v>92</v>
      </c>
      <c r="P55" t="str">
        <f>VLOOKUP(O55,'Other Lists'!$B$7:$D$8,2,FALSE)</f>
        <v>Linacar</v>
      </c>
      <c r="Q55">
        <f>VLOOKUP(H55,'Other Lists'!$B$12:$O$15,14,FALSE)*K55</f>
        <v>406.39999999999992</v>
      </c>
    </row>
    <row r="56" spans="2:17" x14ac:dyDescent="0.3">
      <c r="B56" t="s">
        <v>149</v>
      </c>
      <c r="C56">
        <v>800</v>
      </c>
      <c r="D56" s="13">
        <v>45003</v>
      </c>
      <c r="E56" s="18">
        <f>WEEKDAY(D56)</f>
        <v>7</v>
      </c>
      <c r="F56" s="18">
        <v>2</v>
      </c>
      <c r="G56">
        <v>1</v>
      </c>
      <c r="H56">
        <v>119</v>
      </c>
      <c r="I56" t="s">
        <v>234</v>
      </c>
      <c r="J56">
        <v>134</v>
      </c>
      <c r="K56">
        <v>128</v>
      </c>
      <c r="L56">
        <f>J56-K56</f>
        <v>6</v>
      </c>
      <c r="M56" t="s">
        <v>807</v>
      </c>
      <c r="N56" t="s">
        <v>105</v>
      </c>
      <c r="O56">
        <f>VLOOKUP(H56,'Other Lists'!$B$13:$D$15,3,FALSE)</f>
        <v>92</v>
      </c>
      <c r="P56" t="str">
        <f>VLOOKUP(O56,'Other Lists'!$B$7:$D$8,2,FALSE)</f>
        <v>Linacar</v>
      </c>
      <c r="Q56">
        <f>VLOOKUP(H56,'Other Lists'!$B$12:$O$15,14,FALSE)*K56</f>
        <v>409.59999999999991</v>
      </c>
    </row>
    <row r="57" spans="2:17" x14ac:dyDescent="0.3">
      <c r="B57" t="s">
        <v>149</v>
      </c>
      <c r="C57">
        <v>801</v>
      </c>
      <c r="D57" s="13">
        <v>45004</v>
      </c>
      <c r="E57" s="18">
        <f>WEEKDAY(D57)</f>
        <v>1</v>
      </c>
      <c r="F57" s="18">
        <v>3</v>
      </c>
      <c r="G57">
        <v>1</v>
      </c>
      <c r="H57">
        <v>201</v>
      </c>
      <c r="I57" t="s">
        <v>242</v>
      </c>
      <c r="J57">
        <v>49</v>
      </c>
      <c r="K57">
        <v>47</v>
      </c>
      <c r="L57">
        <f>J57-K57</f>
        <v>2</v>
      </c>
      <c r="M57" t="s">
        <v>807</v>
      </c>
      <c r="N57" t="s">
        <v>121</v>
      </c>
      <c r="O57">
        <f>VLOOKUP(H57,'Other Lists'!$B$13:$D$15,3,FALSE)</f>
        <v>92</v>
      </c>
      <c r="P57" t="str">
        <f>VLOOKUP(O57,'Other Lists'!$B$7:$D$8,2,FALSE)</f>
        <v>Linacar</v>
      </c>
      <c r="Q57">
        <f>VLOOKUP(H57,'Other Lists'!$B$12:$O$15,14,FALSE)*K57</f>
        <v>1029.3</v>
      </c>
    </row>
    <row r="58" spans="2:17" x14ac:dyDescent="0.3">
      <c r="B58" t="s">
        <v>149</v>
      </c>
      <c r="C58">
        <v>801</v>
      </c>
      <c r="D58" s="13">
        <v>45004</v>
      </c>
      <c r="E58" s="18">
        <f>WEEKDAY(D58)</f>
        <v>1</v>
      </c>
      <c r="F58" s="18">
        <v>3</v>
      </c>
      <c r="G58">
        <v>1</v>
      </c>
      <c r="H58">
        <v>201</v>
      </c>
      <c r="I58" t="s">
        <v>241</v>
      </c>
      <c r="J58">
        <v>50</v>
      </c>
      <c r="K58">
        <v>48</v>
      </c>
      <c r="L58">
        <f>J58-K58</f>
        <v>2</v>
      </c>
      <c r="M58" t="s">
        <v>807</v>
      </c>
      <c r="N58" t="s">
        <v>119</v>
      </c>
      <c r="O58">
        <f>VLOOKUP(H58,'Other Lists'!$B$13:$D$15,3,FALSE)</f>
        <v>92</v>
      </c>
      <c r="P58" t="str">
        <f>VLOOKUP(O58,'Other Lists'!$B$7:$D$8,2,FALSE)</f>
        <v>Linacar</v>
      </c>
      <c r="Q58">
        <f>VLOOKUP(H58,'Other Lists'!$B$12:$O$15,14,FALSE)*K58</f>
        <v>1051.1999999999998</v>
      </c>
    </row>
    <row r="59" spans="2:17" x14ac:dyDescent="0.3">
      <c r="B59" t="s">
        <v>149</v>
      </c>
      <c r="C59">
        <v>801</v>
      </c>
      <c r="D59" s="13">
        <v>45004</v>
      </c>
      <c r="E59" s="18">
        <f>WEEKDAY(D59)</f>
        <v>1</v>
      </c>
      <c r="F59" s="18">
        <v>3</v>
      </c>
      <c r="G59">
        <v>1</v>
      </c>
      <c r="H59">
        <v>201</v>
      </c>
      <c r="I59" t="s">
        <v>240</v>
      </c>
      <c r="J59">
        <v>46</v>
      </c>
      <c r="K59">
        <v>43</v>
      </c>
      <c r="L59">
        <f>J59-K59</f>
        <v>3</v>
      </c>
      <c r="M59" t="s">
        <v>807</v>
      </c>
      <c r="N59" t="s">
        <v>118</v>
      </c>
      <c r="O59">
        <f>VLOOKUP(H59,'Other Lists'!$B$13:$D$15,3,FALSE)</f>
        <v>92</v>
      </c>
      <c r="P59" t="str">
        <f>VLOOKUP(O59,'Other Lists'!$B$7:$D$8,2,FALSE)</f>
        <v>Linacar</v>
      </c>
      <c r="Q59">
        <f>VLOOKUP(H59,'Other Lists'!$B$12:$O$15,14,FALSE)*K59</f>
        <v>941.69999999999993</v>
      </c>
    </row>
    <row r="60" spans="2:17" x14ac:dyDescent="0.3">
      <c r="B60" t="s">
        <v>149</v>
      </c>
      <c r="C60">
        <v>801</v>
      </c>
      <c r="D60" s="13">
        <v>45004</v>
      </c>
      <c r="E60" s="18">
        <f>WEEKDAY(D60)</f>
        <v>1</v>
      </c>
      <c r="F60" s="18">
        <v>3</v>
      </c>
      <c r="G60">
        <v>1</v>
      </c>
      <c r="H60">
        <v>201</v>
      </c>
      <c r="I60" t="s">
        <v>264</v>
      </c>
      <c r="J60">
        <v>49</v>
      </c>
      <c r="K60">
        <v>47</v>
      </c>
      <c r="L60">
        <f>J60-K60</f>
        <v>2</v>
      </c>
      <c r="M60" t="s">
        <v>807</v>
      </c>
      <c r="N60" t="s">
        <v>117</v>
      </c>
      <c r="O60">
        <f>VLOOKUP(H60,'Other Lists'!$B$13:$D$15,3,FALSE)</f>
        <v>92</v>
      </c>
      <c r="P60" t="str">
        <f>VLOOKUP(O60,'Other Lists'!$B$7:$D$8,2,FALSE)</f>
        <v>Linacar</v>
      </c>
      <c r="Q60">
        <f>VLOOKUP(H60,'Other Lists'!$B$12:$O$15,14,FALSE)*K60</f>
        <v>1029.3</v>
      </c>
    </row>
    <row r="61" spans="2:17" x14ac:dyDescent="0.3">
      <c r="B61" t="s">
        <v>149</v>
      </c>
      <c r="C61">
        <v>802</v>
      </c>
      <c r="D61" s="13">
        <v>45005</v>
      </c>
      <c r="E61" s="18">
        <f>WEEKDAY(D61)</f>
        <v>2</v>
      </c>
      <c r="F61" s="18">
        <v>3</v>
      </c>
      <c r="G61">
        <v>1</v>
      </c>
      <c r="H61">
        <v>119</v>
      </c>
      <c r="I61" t="s">
        <v>269</v>
      </c>
      <c r="J61">
        <v>92</v>
      </c>
      <c r="K61">
        <v>90</v>
      </c>
      <c r="L61">
        <f>J61-K61</f>
        <v>2</v>
      </c>
      <c r="M61" t="s">
        <v>807</v>
      </c>
      <c r="N61" t="s">
        <v>115</v>
      </c>
      <c r="O61">
        <f>VLOOKUP(H61,'Other Lists'!$B$13:$D$15,3,FALSE)</f>
        <v>92</v>
      </c>
      <c r="P61" t="str">
        <f>VLOOKUP(O61,'Other Lists'!$B$7:$D$8,2,FALSE)</f>
        <v>Linacar</v>
      </c>
      <c r="Q61">
        <f>VLOOKUP(H61,'Other Lists'!$B$12:$O$15,14,FALSE)*K61</f>
        <v>287.99999999999994</v>
      </c>
    </row>
    <row r="62" spans="2:17" x14ac:dyDescent="0.3">
      <c r="B62" t="s">
        <v>149</v>
      </c>
      <c r="C62">
        <v>802</v>
      </c>
      <c r="D62" s="13">
        <v>45005</v>
      </c>
      <c r="E62" s="18">
        <f>WEEKDAY(D62)</f>
        <v>2</v>
      </c>
      <c r="F62" s="18">
        <v>3</v>
      </c>
      <c r="G62">
        <v>1</v>
      </c>
      <c r="H62">
        <v>119</v>
      </c>
      <c r="I62" t="s">
        <v>268</v>
      </c>
      <c r="J62">
        <v>98</v>
      </c>
      <c r="K62">
        <v>94</v>
      </c>
      <c r="L62">
        <f>J62-K62</f>
        <v>4</v>
      </c>
      <c r="M62" t="s">
        <v>807</v>
      </c>
      <c r="N62" t="s">
        <v>113</v>
      </c>
      <c r="O62">
        <f>VLOOKUP(H62,'Other Lists'!$B$13:$D$15,3,FALSE)</f>
        <v>92</v>
      </c>
      <c r="P62" t="str">
        <f>VLOOKUP(O62,'Other Lists'!$B$7:$D$8,2,FALSE)</f>
        <v>Linacar</v>
      </c>
      <c r="Q62">
        <f>VLOOKUP(H62,'Other Lists'!$B$12:$O$15,14,FALSE)*K62</f>
        <v>300.79999999999995</v>
      </c>
    </row>
    <row r="63" spans="2:17" x14ac:dyDescent="0.3">
      <c r="B63" t="s">
        <v>149</v>
      </c>
      <c r="C63">
        <v>802</v>
      </c>
      <c r="D63" s="13">
        <v>45005</v>
      </c>
      <c r="E63" s="18">
        <f>WEEKDAY(D63)</f>
        <v>2</v>
      </c>
      <c r="F63" s="18">
        <v>3</v>
      </c>
      <c r="G63">
        <v>1</v>
      </c>
      <c r="H63">
        <v>119</v>
      </c>
      <c r="I63" t="s">
        <v>267</v>
      </c>
      <c r="J63">
        <v>104</v>
      </c>
      <c r="K63">
        <v>101</v>
      </c>
      <c r="L63">
        <f>J63-K63</f>
        <v>3</v>
      </c>
      <c r="M63" t="s">
        <v>807</v>
      </c>
      <c r="N63" t="s">
        <v>111</v>
      </c>
      <c r="O63">
        <f>VLOOKUP(H63,'Other Lists'!$B$13:$D$15,3,FALSE)</f>
        <v>92</v>
      </c>
      <c r="P63" t="str">
        <f>VLOOKUP(O63,'Other Lists'!$B$7:$D$8,2,FALSE)</f>
        <v>Linacar</v>
      </c>
      <c r="Q63">
        <f>VLOOKUP(H63,'Other Lists'!$B$12:$O$15,14,FALSE)*K63</f>
        <v>323.19999999999993</v>
      </c>
    </row>
    <row r="64" spans="2:17" x14ac:dyDescent="0.3">
      <c r="B64" t="s">
        <v>149</v>
      </c>
      <c r="C64">
        <v>802</v>
      </c>
      <c r="D64" s="13">
        <v>45005</v>
      </c>
      <c r="E64" s="18">
        <f>WEEKDAY(D64)</f>
        <v>2</v>
      </c>
      <c r="F64" s="18">
        <v>3</v>
      </c>
      <c r="G64">
        <v>1</v>
      </c>
      <c r="H64">
        <v>119</v>
      </c>
      <c r="I64" t="s">
        <v>281</v>
      </c>
      <c r="J64">
        <v>104</v>
      </c>
      <c r="K64">
        <v>101</v>
      </c>
      <c r="L64">
        <f>J64-K64</f>
        <v>3</v>
      </c>
      <c r="M64" t="s">
        <v>807</v>
      </c>
      <c r="N64" t="s">
        <v>108</v>
      </c>
      <c r="O64">
        <f>VLOOKUP(H64,'Other Lists'!$B$13:$D$15,3,FALSE)</f>
        <v>92</v>
      </c>
      <c r="P64" t="str">
        <f>VLOOKUP(O64,'Other Lists'!$B$7:$D$8,2,FALSE)</f>
        <v>Linacar</v>
      </c>
      <c r="Q64">
        <f>VLOOKUP(H64,'Other Lists'!$B$12:$O$15,14,FALSE)*K64</f>
        <v>323.19999999999993</v>
      </c>
    </row>
    <row r="65" spans="2:17" x14ac:dyDescent="0.3">
      <c r="B65" t="s">
        <v>149</v>
      </c>
      <c r="C65">
        <v>802</v>
      </c>
      <c r="D65" s="13">
        <v>45005</v>
      </c>
      <c r="E65" s="18">
        <f>WEEKDAY(D65)</f>
        <v>2</v>
      </c>
      <c r="F65" s="18">
        <v>3</v>
      </c>
      <c r="G65">
        <v>1</v>
      </c>
      <c r="H65">
        <v>119</v>
      </c>
      <c r="I65" t="s">
        <v>266</v>
      </c>
      <c r="J65">
        <v>100</v>
      </c>
      <c r="K65">
        <v>96</v>
      </c>
      <c r="L65">
        <f>J65-K65</f>
        <v>4</v>
      </c>
      <c r="M65" t="s">
        <v>807</v>
      </c>
      <c r="N65" t="s">
        <v>106</v>
      </c>
      <c r="O65">
        <f>VLOOKUP(H65,'Other Lists'!$B$13:$D$15,3,FALSE)</f>
        <v>92</v>
      </c>
      <c r="P65" t="str">
        <f>VLOOKUP(O65,'Other Lists'!$B$7:$D$8,2,FALSE)</f>
        <v>Linacar</v>
      </c>
      <c r="Q65">
        <f>VLOOKUP(H65,'Other Lists'!$B$12:$O$15,14,FALSE)*K65</f>
        <v>307.19999999999993</v>
      </c>
    </row>
    <row r="66" spans="2:17" x14ac:dyDescent="0.3">
      <c r="B66" t="s">
        <v>149</v>
      </c>
      <c r="C66">
        <v>802</v>
      </c>
      <c r="D66" s="13">
        <v>45005</v>
      </c>
      <c r="E66" s="18">
        <f>WEEKDAY(D66)</f>
        <v>2</v>
      </c>
      <c r="F66" s="18">
        <v>3</v>
      </c>
      <c r="G66">
        <v>1</v>
      </c>
      <c r="H66">
        <v>119</v>
      </c>
      <c r="I66" t="s">
        <v>265</v>
      </c>
      <c r="J66">
        <v>105</v>
      </c>
      <c r="K66">
        <v>102</v>
      </c>
      <c r="L66">
        <f>J66-K66</f>
        <v>3</v>
      </c>
      <c r="M66" t="s">
        <v>807</v>
      </c>
      <c r="N66" t="s">
        <v>105</v>
      </c>
      <c r="O66">
        <f>VLOOKUP(H66,'Other Lists'!$B$13:$D$15,3,FALSE)</f>
        <v>92</v>
      </c>
      <c r="P66" t="str">
        <f>VLOOKUP(O66,'Other Lists'!$B$7:$D$8,2,FALSE)</f>
        <v>Linacar</v>
      </c>
      <c r="Q66">
        <f>VLOOKUP(H66,'Other Lists'!$B$12:$O$15,14,FALSE)*K66</f>
        <v>326.39999999999992</v>
      </c>
    </row>
    <row r="67" spans="2:17" x14ac:dyDescent="0.3">
      <c r="B67" t="s">
        <v>149</v>
      </c>
      <c r="C67">
        <v>803</v>
      </c>
      <c r="D67" s="13">
        <v>45006</v>
      </c>
      <c r="E67" s="18">
        <f>WEEKDAY(D67)</f>
        <v>3</v>
      </c>
      <c r="F67" s="18">
        <v>3</v>
      </c>
      <c r="G67">
        <v>1</v>
      </c>
      <c r="H67">
        <v>201</v>
      </c>
      <c r="I67" t="s">
        <v>246</v>
      </c>
      <c r="J67">
        <v>107</v>
      </c>
      <c r="K67">
        <v>98</v>
      </c>
      <c r="L67">
        <f>J67-K67</f>
        <v>9</v>
      </c>
      <c r="M67" t="s">
        <v>807</v>
      </c>
      <c r="N67" t="s">
        <v>121</v>
      </c>
      <c r="O67">
        <f>VLOOKUP(H67,'Other Lists'!$B$13:$D$15,3,FALSE)</f>
        <v>92</v>
      </c>
      <c r="P67" t="str">
        <f>VLOOKUP(O67,'Other Lists'!$B$7:$D$8,2,FALSE)</f>
        <v>Linacar</v>
      </c>
      <c r="Q67">
        <f>VLOOKUP(H67,'Other Lists'!$B$12:$O$15,14,FALSE)*K67</f>
        <v>2146.1999999999998</v>
      </c>
    </row>
    <row r="68" spans="2:17" x14ac:dyDescent="0.3">
      <c r="B68" t="s">
        <v>149</v>
      </c>
      <c r="C68">
        <v>803</v>
      </c>
      <c r="D68" s="13">
        <v>45006</v>
      </c>
      <c r="E68" s="18">
        <f>WEEKDAY(D68)</f>
        <v>3</v>
      </c>
      <c r="F68" s="18">
        <v>3</v>
      </c>
      <c r="G68">
        <v>1</v>
      </c>
      <c r="H68">
        <v>201</v>
      </c>
      <c r="I68" t="s">
        <v>245</v>
      </c>
      <c r="J68">
        <v>104</v>
      </c>
      <c r="K68">
        <v>95</v>
      </c>
      <c r="L68">
        <f>J68-K68</f>
        <v>9</v>
      </c>
      <c r="M68" t="s">
        <v>807</v>
      </c>
      <c r="N68" t="s">
        <v>119</v>
      </c>
      <c r="O68">
        <f>VLOOKUP(H68,'Other Lists'!$B$13:$D$15,3,FALSE)</f>
        <v>92</v>
      </c>
      <c r="P68" t="str">
        <f>VLOOKUP(O68,'Other Lists'!$B$7:$D$8,2,FALSE)</f>
        <v>Linacar</v>
      </c>
      <c r="Q68">
        <f>VLOOKUP(H68,'Other Lists'!$B$12:$O$15,14,FALSE)*K68</f>
        <v>2080.5</v>
      </c>
    </row>
    <row r="69" spans="2:17" x14ac:dyDescent="0.3">
      <c r="B69" t="s">
        <v>149</v>
      </c>
      <c r="C69">
        <v>803</v>
      </c>
      <c r="D69" s="13">
        <v>45006</v>
      </c>
      <c r="E69" s="18">
        <f>WEEKDAY(D69)</f>
        <v>3</v>
      </c>
      <c r="F69" s="18">
        <v>3</v>
      </c>
      <c r="G69">
        <v>1</v>
      </c>
      <c r="H69">
        <v>201</v>
      </c>
      <c r="I69" t="s">
        <v>244</v>
      </c>
      <c r="J69">
        <v>106</v>
      </c>
      <c r="K69">
        <v>96</v>
      </c>
      <c r="L69">
        <f>J69-K69</f>
        <v>10</v>
      </c>
      <c r="M69" t="s">
        <v>807</v>
      </c>
      <c r="N69" t="s">
        <v>118</v>
      </c>
      <c r="O69">
        <f>VLOOKUP(H69,'Other Lists'!$B$13:$D$15,3,FALSE)</f>
        <v>92</v>
      </c>
      <c r="P69" t="str">
        <f>VLOOKUP(O69,'Other Lists'!$B$7:$D$8,2,FALSE)</f>
        <v>Linacar</v>
      </c>
      <c r="Q69">
        <f>VLOOKUP(H69,'Other Lists'!$B$12:$O$15,14,FALSE)*K69</f>
        <v>2102.3999999999996</v>
      </c>
    </row>
    <row r="70" spans="2:17" x14ac:dyDescent="0.3">
      <c r="B70" t="s">
        <v>149</v>
      </c>
      <c r="C70">
        <v>803</v>
      </c>
      <c r="D70" s="13">
        <v>45006</v>
      </c>
      <c r="E70" s="18">
        <f>WEEKDAY(D70)</f>
        <v>3</v>
      </c>
      <c r="F70" s="18">
        <v>3</v>
      </c>
      <c r="G70">
        <v>1</v>
      </c>
      <c r="H70">
        <v>201</v>
      </c>
      <c r="I70" t="s">
        <v>243</v>
      </c>
      <c r="J70">
        <v>97</v>
      </c>
      <c r="K70">
        <v>91</v>
      </c>
      <c r="L70">
        <f>J70-K70</f>
        <v>6</v>
      </c>
      <c r="M70" t="s">
        <v>807</v>
      </c>
      <c r="N70" t="s">
        <v>117</v>
      </c>
      <c r="O70">
        <f>VLOOKUP(H70,'Other Lists'!$B$13:$D$15,3,FALSE)</f>
        <v>92</v>
      </c>
      <c r="P70" t="str">
        <f>VLOOKUP(O70,'Other Lists'!$B$7:$D$8,2,FALSE)</f>
        <v>Linacar</v>
      </c>
      <c r="Q70">
        <f>VLOOKUP(H70,'Other Lists'!$B$12:$O$15,14,FALSE)*K70</f>
        <v>1992.8999999999999</v>
      </c>
    </row>
    <row r="71" spans="2:17" x14ac:dyDescent="0.3">
      <c r="B71" t="s">
        <v>149</v>
      </c>
      <c r="C71">
        <v>804</v>
      </c>
      <c r="D71" s="13">
        <v>45007</v>
      </c>
      <c r="E71" s="18">
        <f>WEEKDAY(D71)</f>
        <v>4</v>
      </c>
      <c r="F71" s="18">
        <v>3</v>
      </c>
      <c r="G71">
        <v>1</v>
      </c>
      <c r="H71">
        <v>201</v>
      </c>
      <c r="I71" t="s">
        <v>384</v>
      </c>
      <c r="J71">
        <v>168</v>
      </c>
      <c r="K71">
        <v>154</v>
      </c>
      <c r="L71">
        <f>J71-K71</f>
        <v>14</v>
      </c>
      <c r="M71" t="s">
        <v>807</v>
      </c>
      <c r="N71" t="s">
        <v>121</v>
      </c>
      <c r="O71">
        <f>VLOOKUP(H71,'Other Lists'!$B$13:$D$15,3,FALSE)</f>
        <v>92</v>
      </c>
      <c r="P71" t="str">
        <f>VLOOKUP(O71,'Other Lists'!$B$7:$D$8,2,FALSE)</f>
        <v>Linacar</v>
      </c>
      <c r="Q71">
        <f>VLOOKUP(H71,'Other Lists'!$B$12:$O$15,14,FALSE)*K71</f>
        <v>3372.6</v>
      </c>
    </row>
    <row r="72" spans="2:17" x14ac:dyDescent="0.3">
      <c r="B72" t="s">
        <v>149</v>
      </c>
      <c r="C72">
        <v>804</v>
      </c>
      <c r="D72" s="13">
        <v>45007</v>
      </c>
      <c r="E72" s="18">
        <f>WEEKDAY(D72)</f>
        <v>4</v>
      </c>
      <c r="F72" s="18">
        <v>3</v>
      </c>
      <c r="G72">
        <v>1</v>
      </c>
      <c r="H72">
        <v>201</v>
      </c>
      <c r="I72" t="s">
        <v>383</v>
      </c>
      <c r="J72">
        <v>168</v>
      </c>
      <c r="K72">
        <v>154</v>
      </c>
      <c r="L72">
        <f>J72-K72</f>
        <v>14</v>
      </c>
      <c r="M72" t="s">
        <v>807</v>
      </c>
      <c r="N72" t="s">
        <v>119</v>
      </c>
      <c r="O72">
        <f>VLOOKUP(H72,'Other Lists'!$B$13:$D$15,3,FALSE)</f>
        <v>92</v>
      </c>
      <c r="P72" t="str">
        <f>VLOOKUP(O72,'Other Lists'!$B$7:$D$8,2,FALSE)</f>
        <v>Linacar</v>
      </c>
      <c r="Q72">
        <f>VLOOKUP(H72,'Other Lists'!$B$12:$O$15,14,FALSE)*K72</f>
        <v>3372.6</v>
      </c>
    </row>
    <row r="73" spans="2:17" x14ac:dyDescent="0.3">
      <c r="B73" t="s">
        <v>149</v>
      </c>
      <c r="C73">
        <v>804</v>
      </c>
      <c r="D73" s="13">
        <v>45007</v>
      </c>
      <c r="E73" s="18">
        <f>WEEKDAY(D73)</f>
        <v>4</v>
      </c>
      <c r="F73" s="18">
        <v>3</v>
      </c>
      <c r="G73">
        <v>1</v>
      </c>
      <c r="H73">
        <v>201</v>
      </c>
      <c r="I73" t="s">
        <v>382</v>
      </c>
      <c r="J73">
        <v>171</v>
      </c>
      <c r="K73">
        <v>157</v>
      </c>
      <c r="L73">
        <f>J73-K73</f>
        <v>14</v>
      </c>
      <c r="M73" t="s">
        <v>807</v>
      </c>
      <c r="N73" t="s">
        <v>117</v>
      </c>
      <c r="O73">
        <f>VLOOKUP(H73,'Other Lists'!$B$13:$D$15,3,FALSE)</f>
        <v>92</v>
      </c>
      <c r="P73" t="str">
        <f>VLOOKUP(O73,'Other Lists'!$B$7:$D$8,2,FALSE)</f>
        <v>Linacar</v>
      </c>
      <c r="Q73">
        <f>VLOOKUP(H73,'Other Lists'!$B$12:$O$15,14,FALSE)*K73</f>
        <v>3438.2999999999997</v>
      </c>
    </row>
    <row r="74" spans="2:17" x14ac:dyDescent="0.3">
      <c r="B74" t="s">
        <v>149</v>
      </c>
      <c r="C74">
        <v>805</v>
      </c>
      <c r="D74" s="13">
        <v>45008</v>
      </c>
      <c r="E74" s="18">
        <f>WEEKDAY(D74)</f>
        <v>5</v>
      </c>
      <c r="F74" s="18">
        <v>3</v>
      </c>
      <c r="G74">
        <v>1</v>
      </c>
      <c r="H74">
        <v>201</v>
      </c>
      <c r="I74" t="s">
        <v>248</v>
      </c>
      <c r="J74">
        <v>115</v>
      </c>
      <c r="K74">
        <v>109</v>
      </c>
      <c r="L74">
        <f>J74-K74</f>
        <v>6</v>
      </c>
      <c r="M74" t="s">
        <v>807</v>
      </c>
      <c r="N74" t="s">
        <v>121</v>
      </c>
      <c r="O74">
        <f>VLOOKUP(H74,'Other Lists'!$B$13:$D$15,3,FALSE)</f>
        <v>92</v>
      </c>
      <c r="P74" t="str">
        <f>VLOOKUP(O74,'Other Lists'!$B$7:$D$8,2,FALSE)</f>
        <v>Linacar</v>
      </c>
      <c r="Q74">
        <f>VLOOKUP(H74,'Other Lists'!$B$12:$O$15,14,FALSE)*K74</f>
        <v>2387.1</v>
      </c>
    </row>
    <row r="75" spans="2:17" x14ac:dyDescent="0.3">
      <c r="B75" t="s">
        <v>149</v>
      </c>
      <c r="C75">
        <v>805</v>
      </c>
      <c r="D75" s="13">
        <v>45008</v>
      </c>
      <c r="E75" s="18">
        <f>WEEKDAY(D75)</f>
        <v>5</v>
      </c>
      <c r="F75" s="18">
        <v>3</v>
      </c>
      <c r="G75">
        <v>1</v>
      </c>
      <c r="H75">
        <v>201</v>
      </c>
      <c r="I75" t="s">
        <v>270</v>
      </c>
      <c r="J75">
        <v>112</v>
      </c>
      <c r="K75">
        <v>106</v>
      </c>
      <c r="L75">
        <f>J75-K75</f>
        <v>6</v>
      </c>
      <c r="M75" t="s">
        <v>807</v>
      </c>
      <c r="N75" t="s">
        <v>119</v>
      </c>
      <c r="O75">
        <f>VLOOKUP(H75,'Other Lists'!$B$13:$D$15,3,FALSE)</f>
        <v>92</v>
      </c>
      <c r="P75" t="str">
        <f>VLOOKUP(O75,'Other Lists'!$B$7:$D$8,2,FALSE)</f>
        <v>Linacar</v>
      </c>
      <c r="Q75">
        <f>VLOOKUP(H75,'Other Lists'!$B$12:$O$15,14,FALSE)*K75</f>
        <v>2321.3999999999996</v>
      </c>
    </row>
    <row r="76" spans="2:17" x14ac:dyDescent="0.3">
      <c r="B76" t="s">
        <v>149</v>
      </c>
      <c r="C76">
        <v>805</v>
      </c>
      <c r="D76" s="13">
        <v>45008</v>
      </c>
      <c r="E76" s="18">
        <f>WEEKDAY(D76)</f>
        <v>5</v>
      </c>
      <c r="F76" s="18">
        <v>3</v>
      </c>
      <c r="G76">
        <v>1</v>
      </c>
      <c r="H76">
        <v>201</v>
      </c>
      <c r="I76" t="s">
        <v>385</v>
      </c>
      <c r="J76">
        <v>110</v>
      </c>
      <c r="K76">
        <v>105</v>
      </c>
      <c r="L76">
        <f>J76-K76</f>
        <v>5</v>
      </c>
      <c r="M76" t="s">
        <v>807</v>
      </c>
      <c r="N76" t="s">
        <v>118</v>
      </c>
      <c r="O76">
        <f>VLOOKUP(H76,'Other Lists'!$B$13:$D$15,3,FALSE)</f>
        <v>92</v>
      </c>
      <c r="P76" t="str">
        <f>VLOOKUP(O76,'Other Lists'!$B$7:$D$8,2,FALSE)</f>
        <v>Linacar</v>
      </c>
      <c r="Q76">
        <f>VLOOKUP(H76,'Other Lists'!$B$12:$O$15,14,FALSE)*K76</f>
        <v>2299.5</v>
      </c>
    </row>
    <row r="77" spans="2:17" x14ac:dyDescent="0.3">
      <c r="B77" t="s">
        <v>149</v>
      </c>
      <c r="C77">
        <v>805</v>
      </c>
      <c r="D77" s="13">
        <v>45008</v>
      </c>
      <c r="E77" s="18">
        <f>WEEKDAY(D77)</f>
        <v>5</v>
      </c>
      <c r="F77" s="18">
        <v>3</v>
      </c>
      <c r="G77">
        <v>1</v>
      </c>
      <c r="H77">
        <v>201</v>
      </c>
      <c r="I77" t="s">
        <v>247</v>
      </c>
      <c r="J77">
        <v>105</v>
      </c>
      <c r="K77">
        <v>98</v>
      </c>
      <c r="L77">
        <f>J77-K77</f>
        <v>7</v>
      </c>
      <c r="M77" t="s">
        <v>807</v>
      </c>
      <c r="N77" t="s">
        <v>117</v>
      </c>
      <c r="O77">
        <f>VLOOKUP(H77,'Other Lists'!$B$13:$D$15,3,FALSE)</f>
        <v>92</v>
      </c>
      <c r="P77" t="str">
        <f>VLOOKUP(O77,'Other Lists'!$B$7:$D$8,2,FALSE)</f>
        <v>Linacar</v>
      </c>
      <c r="Q77">
        <f>VLOOKUP(H77,'Other Lists'!$B$12:$O$15,14,FALSE)*K77</f>
        <v>2146.1999999999998</v>
      </c>
    </row>
    <row r="78" spans="2:17" x14ac:dyDescent="0.3">
      <c r="B78" t="s">
        <v>149</v>
      </c>
      <c r="C78">
        <v>806</v>
      </c>
      <c r="D78" s="13">
        <v>45009</v>
      </c>
      <c r="E78" s="18">
        <f>WEEKDAY(D78)</f>
        <v>6</v>
      </c>
      <c r="F78" s="18">
        <v>3</v>
      </c>
      <c r="G78">
        <v>1</v>
      </c>
      <c r="H78">
        <v>119</v>
      </c>
      <c r="I78" t="s">
        <v>390</v>
      </c>
      <c r="J78">
        <v>173</v>
      </c>
      <c r="K78">
        <v>167</v>
      </c>
      <c r="L78">
        <f>J78-K78</f>
        <v>6</v>
      </c>
      <c r="M78" t="s">
        <v>807</v>
      </c>
      <c r="N78" t="s">
        <v>115</v>
      </c>
      <c r="O78">
        <f>VLOOKUP(H78,'Other Lists'!$B$13:$D$15,3,FALSE)</f>
        <v>92</v>
      </c>
      <c r="P78" t="str">
        <f>VLOOKUP(O78,'Other Lists'!$B$7:$D$8,2,FALSE)</f>
        <v>Linacar</v>
      </c>
      <c r="Q78">
        <f>VLOOKUP(H78,'Other Lists'!$B$12:$O$15,14,FALSE)*K78</f>
        <v>534.39999999999986</v>
      </c>
    </row>
    <row r="79" spans="2:17" x14ac:dyDescent="0.3">
      <c r="B79" t="s">
        <v>149</v>
      </c>
      <c r="C79">
        <v>806</v>
      </c>
      <c r="D79" s="13">
        <v>45009</v>
      </c>
      <c r="E79" s="18">
        <f>WEEKDAY(D79)</f>
        <v>6</v>
      </c>
      <c r="F79" s="18">
        <v>3</v>
      </c>
      <c r="G79">
        <v>1</v>
      </c>
      <c r="H79">
        <v>119</v>
      </c>
      <c r="I79" t="s">
        <v>389</v>
      </c>
      <c r="J79">
        <v>194</v>
      </c>
      <c r="K79">
        <v>184</v>
      </c>
      <c r="L79">
        <f>J79-K79</f>
        <v>10</v>
      </c>
      <c r="M79" t="s">
        <v>807</v>
      </c>
      <c r="N79" t="s">
        <v>113</v>
      </c>
      <c r="O79">
        <f>VLOOKUP(H79,'Other Lists'!$B$13:$D$15,3,FALSE)</f>
        <v>92</v>
      </c>
      <c r="P79" t="str">
        <f>VLOOKUP(O79,'Other Lists'!$B$7:$D$8,2,FALSE)</f>
        <v>Linacar</v>
      </c>
      <c r="Q79">
        <f>VLOOKUP(H79,'Other Lists'!$B$12:$O$15,14,FALSE)*K79</f>
        <v>588.79999999999984</v>
      </c>
    </row>
    <row r="80" spans="2:17" x14ac:dyDescent="0.3">
      <c r="B80" t="s">
        <v>149</v>
      </c>
      <c r="C80">
        <v>806</v>
      </c>
      <c r="D80" s="13">
        <v>45009</v>
      </c>
      <c r="E80" s="18">
        <f>WEEKDAY(D80)</f>
        <v>6</v>
      </c>
      <c r="F80" s="18">
        <v>3</v>
      </c>
      <c r="G80">
        <v>1</v>
      </c>
      <c r="H80">
        <v>119</v>
      </c>
      <c r="I80" t="s">
        <v>388</v>
      </c>
      <c r="J80">
        <v>190</v>
      </c>
      <c r="K80">
        <v>182</v>
      </c>
      <c r="L80">
        <f>J80-K80</f>
        <v>8</v>
      </c>
      <c r="M80" t="s">
        <v>807</v>
      </c>
      <c r="N80" t="s">
        <v>111</v>
      </c>
      <c r="O80">
        <f>VLOOKUP(H80,'Other Lists'!$B$13:$D$15,3,FALSE)</f>
        <v>92</v>
      </c>
      <c r="P80" t="str">
        <f>VLOOKUP(O80,'Other Lists'!$B$7:$D$8,2,FALSE)</f>
        <v>Linacar</v>
      </c>
      <c r="Q80">
        <f>VLOOKUP(H80,'Other Lists'!$B$12:$O$15,14,FALSE)*K80</f>
        <v>582.39999999999986</v>
      </c>
    </row>
    <row r="81" spans="2:17" x14ac:dyDescent="0.3">
      <c r="B81" t="s">
        <v>149</v>
      </c>
      <c r="C81">
        <v>806</v>
      </c>
      <c r="D81" s="13">
        <v>45009</v>
      </c>
      <c r="E81" s="18">
        <f>WEEKDAY(D81)</f>
        <v>6</v>
      </c>
      <c r="F81" s="18">
        <v>3</v>
      </c>
      <c r="G81">
        <v>1</v>
      </c>
      <c r="H81">
        <v>119</v>
      </c>
      <c r="I81" t="s">
        <v>387</v>
      </c>
      <c r="J81">
        <v>179</v>
      </c>
      <c r="K81">
        <v>168</v>
      </c>
      <c r="L81">
        <f>J81-K81</f>
        <v>11</v>
      </c>
      <c r="M81" t="s">
        <v>807</v>
      </c>
      <c r="N81" t="s">
        <v>108</v>
      </c>
      <c r="O81">
        <f>VLOOKUP(H81,'Other Lists'!$B$13:$D$15,3,FALSE)</f>
        <v>92</v>
      </c>
      <c r="P81" t="str">
        <f>VLOOKUP(O81,'Other Lists'!$B$7:$D$8,2,FALSE)</f>
        <v>Linacar</v>
      </c>
      <c r="Q81">
        <f>VLOOKUP(H81,'Other Lists'!$B$12:$O$15,14,FALSE)*K81</f>
        <v>537.59999999999991</v>
      </c>
    </row>
    <row r="82" spans="2:17" x14ac:dyDescent="0.3">
      <c r="B82" t="s">
        <v>149</v>
      </c>
      <c r="C82">
        <v>806</v>
      </c>
      <c r="D82" s="13">
        <v>45009</v>
      </c>
      <c r="E82" s="18">
        <f>WEEKDAY(D82)</f>
        <v>6</v>
      </c>
      <c r="F82" s="18">
        <v>3</v>
      </c>
      <c r="G82">
        <v>1</v>
      </c>
      <c r="H82">
        <v>119</v>
      </c>
      <c r="I82" t="s">
        <v>386</v>
      </c>
      <c r="J82">
        <v>188</v>
      </c>
      <c r="K82">
        <v>182</v>
      </c>
      <c r="L82">
        <f>J82-K82</f>
        <v>6</v>
      </c>
      <c r="M82" t="s">
        <v>807</v>
      </c>
      <c r="N82" t="s">
        <v>106</v>
      </c>
      <c r="O82">
        <f>VLOOKUP(H82,'Other Lists'!$B$13:$D$15,3,FALSE)</f>
        <v>92</v>
      </c>
      <c r="P82" t="str">
        <f>VLOOKUP(O82,'Other Lists'!$B$7:$D$8,2,FALSE)</f>
        <v>Linacar</v>
      </c>
      <c r="Q82">
        <f>VLOOKUP(H82,'Other Lists'!$B$12:$O$15,14,FALSE)*K82</f>
        <v>582.39999999999986</v>
      </c>
    </row>
    <row r="83" spans="2:17" x14ac:dyDescent="0.3">
      <c r="B83" t="s">
        <v>149</v>
      </c>
      <c r="C83">
        <v>807</v>
      </c>
      <c r="D83" s="13">
        <v>45010</v>
      </c>
      <c r="E83" s="18">
        <f>WEEKDAY(D83)</f>
        <v>7</v>
      </c>
      <c r="F83" s="18">
        <v>3</v>
      </c>
      <c r="G83">
        <v>1</v>
      </c>
      <c r="H83">
        <v>119</v>
      </c>
      <c r="I83" t="s">
        <v>396</v>
      </c>
      <c r="J83">
        <v>158</v>
      </c>
      <c r="K83">
        <v>150</v>
      </c>
      <c r="L83">
        <f>J83-K83</f>
        <v>8</v>
      </c>
      <c r="M83" t="s">
        <v>807</v>
      </c>
      <c r="N83" t="s">
        <v>115</v>
      </c>
      <c r="O83">
        <f>VLOOKUP(H83,'Other Lists'!$B$13:$D$15,3,FALSE)</f>
        <v>92</v>
      </c>
      <c r="P83" t="str">
        <f>VLOOKUP(O83,'Other Lists'!$B$7:$D$8,2,FALSE)</f>
        <v>Linacar</v>
      </c>
      <c r="Q83">
        <f>VLOOKUP(H83,'Other Lists'!$B$12:$O$15,14,FALSE)*K83</f>
        <v>479.99999999999989</v>
      </c>
    </row>
    <row r="84" spans="2:17" x14ac:dyDescent="0.3">
      <c r="B84" t="s">
        <v>149</v>
      </c>
      <c r="C84">
        <v>807</v>
      </c>
      <c r="D84" s="13">
        <v>45010</v>
      </c>
      <c r="E84" s="18">
        <f>WEEKDAY(D84)</f>
        <v>7</v>
      </c>
      <c r="F84" s="18">
        <v>3</v>
      </c>
      <c r="G84">
        <v>1</v>
      </c>
      <c r="H84">
        <v>119</v>
      </c>
      <c r="I84" t="s">
        <v>395</v>
      </c>
      <c r="J84">
        <v>146</v>
      </c>
      <c r="K84">
        <v>143</v>
      </c>
      <c r="L84">
        <f>J84-K84</f>
        <v>3</v>
      </c>
      <c r="M84" t="s">
        <v>807</v>
      </c>
      <c r="N84" t="s">
        <v>113</v>
      </c>
      <c r="O84">
        <f>VLOOKUP(H84,'Other Lists'!$B$13:$D$15,3,FALSE)</f>
        <v>92</v>
      </c>
      <c r="P84" t="str">
        <f>VLOOKUP(O84,'Other Lists'!$B$7:$D$8,2,FALSE)</f>
        <v>Linacar</v>
      </c>
      <c r="Q84">
        <f>VLOOKUP(H84,'Other Lists'!$B$12:$O$15,14,FALSE)*K84</f>
        <v>457.59999999999991</v>
      </c>
    </row>
    <row r="85" spans="2:17" x14ac:dyDescent="0.3">
      <c r="B85" t="s">
        <v>149</v>
      </c>
      <c r="C85">
        <v>807</v>
      </c>
      <c r="D85" s="13">
        <v>45010</v>
      </c>
      <c r="E85" s="18">
        <f>WEEKDAY(D85)</f>
        <v>7</v>
      </c>
      <c r="F85" s="18">
        <v>3</v>
      </c>
      <c r="G85">
        <v>1</v>
      </c>
      <c r="H85">
        <v>119</v>
      </c>
      <c r="I85" t="s">
        <v>394</v>
      </c>
      <c r="J85">
        <v>146</v>
      </c>
      <c r="K85">
        <v>143</v>
      </c>
      <c r="L85">
        <f>J85-K85</f>
        <v>3</v>
      </c>
      <c r="M85" t="s">
        <v>807</v>
      </c>
      <c r="N85" t="s">
        <v>111</v>
      </c>
      <c r="O85">
        <f>VLOOKUP(H85,'Other Lists'!$B$13:$D$15,3,FALSE)</f>
        <v>92</v>
      </c>
      <c r="P85" t="str">
        <f>VLOOKUP(O85,'Other Lists'!$B$7:$D$8,2,FALSE)</f>
        <v>Linacar</v>
      </c>
      <c r="Q85">
        <f>VLOOKUP(H85,'Other Lists'!$B$12:$O$15,14,FALSE)*K85</f>
        <v>457.59999999999991</v>
      </c>
    </row>
    <row r="86" spans="2:17" x14ac:dyDescent="0.3">
      <c r="B86" t="s">
        <v>149</v>
      </c>
      <c r="C86">
        <v>807</v>
      </c>
      <c r="D86" s="13">
        <v>45010</v>
      </c>
      <c r="E86" s="18">
        <f>WEEKDAY(D86)</f>
        <v>7</v>
      </c>
      <c r="F86" s="18">
        <v>3</v>
      </c>
      <c r="G86">
        <v>1</v>
      </c>
      <c r="H86">
        <v>119</v>
      </c>
      <c r="I86" t="s">
        <v>393</v>
      </c>
      <c r="J86">
        <v>140</v>
      </c>
      <c r="K86">
        <v>135</v>
      </c>
      <c r="L86">
        <f>J86-K86</f>
        <v>5</v>
      </c>
      <c r="M86" t="s">
        <v>807</v>
      </c>
      <c r="N86" t="s">
        <v>108</v>
      </c>
      <c r="O86">
        <f>VLOOKUP(H86,'Other Lists'!$B$13:$D$15,3,FALSE)</f>
        <v>92</v>
      </c>
      <c r="P86" t="str">
        <f>VLOOKUP(O86,'Other Lists'!$B$7:$D$8,2,FALSE)</f>
        <v>Linacar</v>
      </c>
      <c r="Q86">
        <f>VLOOKUP(H86,'Other Lists'!$B$12:$O$15,14,FALSE)*K86</f>
        <v>431.99999999999989</v>
      </c>
    </row>
    <row r="87" spans="2:17" x14ac:dyDescent="0.3">
      <c r="B87" t="s">
        <v>149</v>
      </c>
      <c r="C87">
        <v>807</v>
      </c>
      <c r="D87" s="13">
        <v>45010</v>
      </c>
      <c r="E87" s="18">
        <f>WEEKDAY(D87)</f>
        <v>7</v>
      </c>
      <c r="F87" s="18">
        <v>3</v>
      </c>
      <c r="G87">
        <v>1</v>
      </c>
      <c r="H87">
        <v>119</v>
      </c>
      <c r="I87" t="s">
        <v>392</v>
      </c>
      <c r="J87">
        <v>139</v>
      </c>
      <c r="K87">
        <v>133</v>
      </c>
      <c r="L87">
        <f>J87-K87</f>
        <v>6</v>
      </c>
      <c r="M87" t="s">
        <v>807</v>
      </c>
      <c r="N87" t="s">
        <v>106</v>
      </c>
      <c r="O87">
        <f>VLOOKUP(H87,'Other Lists'!$B$13:$D$15,3,FALSE)</f>
        <v>92</v>
      </c>
      <c r="P87" t="str">
        <f>VLOOKUP(O87,'Other Lists'!$B$7:$D$8,2,FALSE)</f>
        <v>Linacar</v>
      </c>
      <c r="Q87">
        <f>VLOOKUP(H87,'Other Lists'!$B$12:$O$15,14,FALSE)*K87</f>
        <v>425.59999999999991</v>
      </c>
    </row>
    <row r="88" spans="2:17" x14ac:dyDescent="0.3">
      <c r="B88" t="s">
        <v>149</v>
      </c>
      <c r="C88">
        <v>807</v>
      </c>
      <c r="D88" s="13">
        <v>45010</v>
      </c>
      <c r="E88" s="18">
        <f>WEEKDAY(D88)</f>
        <v>7</v>
      </c>
      <c r="F88" s="18">
        <v>3</v>
      </c>
      <c r="G88">
        <v>1</v>
      </c>
      <c r="H88">
        <v>119</v>
      </c>
      <c r="I88" t="s">
        <v>391</v>
      </c>
      <c r="J88">
        <v>142</v>
      </c>
      <c r="K88">
        <v>139</v>
      </c>
      <c r="L88">
        <f>J88-K88</f>
        <v>3</v>
      </c>
      <c r="M88" t="s">
        <v>807</v>
      </c>
      <c r="N88" t="s">
        <v>105</v>
      </c>
      <c r="O88">
        <f>VLOOKUP(H88,'Other Lists'!$B$13:$D$15,3,FALSE)</f>
        <v>92</v>
      </c>
      <c r="P88" t="str">
        <f>VLOOKUP(O88,'Other Lists'!$B$7:$D$8,2,FALSE)</f>
        <v>Linacar</v>
      </c>
      <c r="Q88">
        <f>VLOOKUP(H88,'Other Lists'!$B$12:$O$15,14,FALSE)*K88</f>
        <v>444.7999999999999</v>
      </c>
    </row>
    <row r="89" spans="2:17" x14ac:dyDescent="0.3">
      <c r="B89" t="s">
        <v>149</v>
      </c>
      <c r="C89">
        <v>808</v>
      </c>
      <c r="D89" s="13">
        <v>45011</v>
      </c>
      <c r="E89" s="18">
        <f>WEEKDAY(D89)</f>
        <v>1</v>
      </c>
      <c r="F89" s="18">
        <v>4</v>
      </c>
      <c r="G89">
        <v>1</v>
      </c>
      <c r="H89">
        <v>201</v>
      </c>
      <c r="I89" t="s">
        <v>400</v>
      </c>
      <c r="J89">
        <v>58</v>
      </c>
      <c r="K89">
        <v>55</v>
      </c>
      <c r="L89">
        <f>J89-K89</f>
        <v>3</v>
      </c>
      <c r="M89" t="s">
        <v>807</v>
      </c>
      <c r="N89" t="s">
        <v>121</v>
      </c>
      <c r="O89">
        <f>VLOOKUP(H89,'Other Lists'!$B$13:$D$15,3,FALSE)</f>
        <v>92</v>
      </c>
      <c r="P89" t="str">
        <f>VLOOKUP(O89,'Other Lists'!$B$7:$D$8,2,FALSE)</f>
        <v>Linacar</v>
      </c>
      <c r="Q89">
        <f>VLOOKUP(H89,'Other Lists'!$B$12:$O$15,14,FALSE)*K89</f>
        <v>1204.5</v>
      </c>
    </row>
    <row r="90" spans="2:17" x14ac:dyDescent="0.3">
      <c r="B90" t="s">
        <v>149</v>
      </c>
      <c r="C90">
        <v>808</v>
      </c>
      <c r="D90" s="13">
        <v>45011</v>
      </c>
      <c r="E90" s="18">
        <f>WEEKDAY(D90)</f>
        <v>1</v>
      </c>
      <c r="F90" s="18">
        <v>4</v>
      </c>
      <c r="G90">
        <v>1</v>
      </c>
      <c r="H90">
        <v>201</v>
      </c>
      <c r="I90" t="s">
        <v>399</v>
      </c>
      <c r="J90">
        <v>57</v>
      </c>
      <c r="K90">
        <v>54</v>
      </c>
      <c r="L90">
        <f>J90-K90</f>
        <v>3</v>
      </c>
      <c r="M90" t="s">
        <v>807</v>
      </c>
      <c r="N90" t="s">
        <v>119</v>
      </c>
      <c r="O90">
        <f>VLOOKUP(H90,'Other Lists'!$B$13:$D$15,3,FALSE)</f>
        <v>92</v>
      </c>
      <c r="P90" t="str">
        <f>VLOOKUP(O90,'Other Lists'!$B$7:$D$8,2,FALSE)</f>
        <v>Linacar</v>
      </c>
      <c r="Q90">
        <f>VLOOKUP(H90,'Other Lists'!$B$12:$O$15,14,FALSE)*K90</f>
        <v>1182.5999999999999</v>
      </c>
    </row>
    <row r="91" spans="2:17" x14ac:dyDescent="0.3">
      <c r="B91" t="s">
        <v>149</v>
      </c>
      <c r="C91">
        <v>808</v>
      </c>
      <c r="D91" s="13">
        <v>45011</v>
      </c>
      <c r="E91" s="18">
        <f>WEEKDAY(D91)</f>
        <v>1</v>
      </c>
      <c r="F91" s="18">
        <v>4</v>
      </c>
      <c r="G91">
        <v>1</v>
      </c>
      <c r="H91">
        <v>201</v>
      </c>
      <c r="I91" t="s">
        <v>398</v>
      </c>
      <c r="J91">
        <v>54</v>
      </c>
      <c r="K91">
        <v>52</v>
      </c>
      <c r="L91">
        <f>J91-K91</f>
        <v>2</v>
      </c>
      <c r="M91" t="s">
        <v>807</v>
      </c>
      <c r="N91" t="s">
        <v>118</v>
      </c>
      <c r="O91">
        <f>VLOOKUP(H91,'Other Lists'!$B$13:$D$15,3,FALSE)</f>
        <v>92</v>
      </c>
      <c r="P91" t="str">
        <f>VLOOKUP(O91,'Other Lists'!$B$7:$D$8,2,FALSE)</f>
        <v>Linacar</v>
      </c>
      <c r="Q91">
        <f>VLOOKUP(H91,'Other Lists'!$B$12:$O$15,14,FALSE)*K91</f>
        <v>1138.8</v>
      </c>
    </row>
    <row r="92" spans="2:17" x14ac:dyDescent="0.3">
      <c r="B92" t="s">
        <v>149</v>
      </c>
      <c r="C92">
        <v>808</v>
      </c>
      <c r="D92" s="13">
        <v>45011</v>
      </c>
      <c r="E92" s="18">
        <f>WEEKDAY(D92)</f>
        <v>1</v>
      </c>
      <c r="F92" s="18">
        <v>4</v>
      </c>
      <c r="G92">
        <v>1</v>
      </c>
      <c r="H92">
        <v>201</v>
      </c>
      <c r="I92" t="s">
        <v>397</v>
      </c>
      <c r="J92">
        <v>53</v>
      </c>
      <c r="K92">
        <v>50</v>
      </c>
      <c r="L92">
        <f>J92-K92</f>
        <v>3</v>
      </c>
      <c r="M92" t="s">
        <v>807</v>
      </c>
      <c r="N92" t="s">
        <v>117</v>
      </c>
      <c r="O92">
        <f>VLOOKUP(H92,'Other Lists'!$B$13:$D$15,3,FALSE)</f>
        <v>92</v>
      </c>
      <c r="P92" t="str">
        <f>VLOOKUP(O92,'Other Lists'!$B$7:$D$8,2,FALSE)</f>
        <v>Linacar</v>
      </c>
      <c r="Q92">
        <f>VLOOKUP(H92,'Other Lists'!$B$12:$O$15,14,FALSE)*K92</f>
        <v>1095</v>
      </c>
    </row>
    <row r="93" spans="2:17" x14ac:dyDescent="0.3">
      <c r="B93" t="s">
        <v>149</v>
      </c>
      <c r="C93">
        <v>809</v>
      </c>
      <c r="D93" s="13">
        <v>45012</v>
      </c>
      <c r="E93" s="18">
        <f>WEEKDAY(D93)</f>
        <v>2</v>
      </c>
      <c r="F93" s="18">
        <v>4</v>
      </c>
      <c r="G93">
        <v>1</v>
      </c>
      <c r="H93">
        <v>119</v>
      </c>
      <c r="I93" t="s">
        <v>405</v>
      </c>
      <c r="J93">
        <v>102</v>
      </c>
      <c r="K93">
        <v>95</v>
      </c>
      <c r="L93">
        <f>J93-K93</f>
        <v>7</v>
      </c>
      <c r="M93" t="s">
        <v>807</v>
      </c>
      <c r="N93" t="s">
        <v>115</v>
      </c>
      <c r="O93">
        <f>VLOOKUP(H93,'Other Lists'!$B$13:$D$15,3,FALSE)</f>
        <v>92</v>
      </c>
      <c r="P93" t="str">
        <f>VLOOKUP(O93,'Other Lists'!$B$7:$D$8,2,FALSE)</f>
        <v>Linacar</v>
      </c>
      <c r="Q93">
        <f>VLOOKUP(H93,'Other Lists'!$B$12:$O$15,14,FALSE)*K93</f>
        <v>303.99999999999994</v>
      </c>
    </row>
    <row r="94" spans="2:17" x14ac:dyDescent="0.3">
      <c r="B94" t="s">
        <v>149</v>
      </c>
      <c r="C94">
        <v>809</v>
      </c>
      <c r="D94" s="13">
        <v>45012</v>
      </c>
      <c r="E94" s="18">
        <f>WEEKDAY(D94)</f>
        <v>2</v>
      </c>
      <c r="F94" s="18">
        <v>4</v>
      </c>
      <c r="G94">
        <v>1</v>
      </c>
      <c r="H94">
        <v>119</v>
      </c>
      <c r="I94" t="s">
        <v>404</v>
      </c>
      <c r="J94">
        <v>102</v>
      </c>
      <c r="K94">
        <v>97</v>
      </c>
      <c r="L94">
        <f>J94-K94</f>
        <v>5</v>
      </c>
      <c r="M94" t="s">
        <v>807</v>
      </c>
      <c r="N94" t="s">
        <v>111</v>
      </c>
      <c r="O94">
        <f>VLOOKUP(H94,'Other Lists'!$B$13:$D$15,3,FALSE)</f>
        <v>92</v>
      </c>
      <c r="P94" t="str">
        <f>VLOOKUP(O94,'Other Lists'!$B$7:$D$8,2,FALSE)</f>
        <v>Linacar</v>
      </c>
      <c r="Q94">
        <f>VLOOKUP(H94,'Other Lists'!$B$12:$O$15,14,FALSE)*K94</f>
        <v>310.39999999999992</v>
      </c>
    </row>
    <row r="95" spans="2:17" x14ac:dyDescent="0.3">
      <c r="B95" t="s">
        <v>149</v>
      </c>
      <c r="C95">
        <v>809</v>
      </c>
      <c r="D95" s="13">
        <v>45012</v>
      </c>
      <c r="E95" s="18">
        <f>WEEKDAY(D95)</f>
        <v>2</v>
      </c>
      <c r="F95" s="18">
        <v>4</v>
      </c>
      <c r="G95">
        <v>1</v>
      </c>
      <c r="H95">
        <v>119</v>
      </c>
      <c r="I95" t="s">
        <v>403</v>
      </c>
      <c r="J95">
        <v>96</v>
      </c>
      <c r="K95">
        <v>91</v>
      </c>
      <c r="L95">
        <f>J95-K95</f>
        <v>5</v>
      </c>
      <c r="M95" t="s">
        <v>807</v>
      </c>
      <c r="N95" t="s">
        <v>108</v>
      </c>
      <c r="O95">
        <f>VLOOKUP(H95,'Other Lists'!$B$13:$D$15,3,FALSE)</f>
        <v>92</v>
      </c>
      <c r="P95" t="str">
        <f>VLOOKUP(O95,'Other Lists'!$B$7:$D$8,2,FALSE)</f>
        <v>Linacar</v>
      </c>
      <c r="Q95">
        <f>VLOOKUP(H95,'Other Lists'!$B$12:$O$15,14,FALSE)*K95</f>
        <v>291.19999999999993</v>
      </c>
    </row>
    <row r="96" spans="2:17" x14ac:dyDescent="0.3">
      <c r="B96" t="s">
        <v>149</v>
      </c>
      <c r="C96">
        <v>809</v>
      </c>
      <c r="D96" s="13">
        <v>45012</v>
      </c>
      <c r="E96" s="18">
        <f>WEEKDAY(D96)</f>
        <v>2</v>
      </c>
      <c r="F96" s="18">
        <v>4</v>
      </c>
      <c r="G96">
        <v>1</v>
      </c>
      <c r="H96">
        <v>119</v>
      </c>
      <c r="I96" t="s">
        <v>402</v>
      </c>
      <c r="J96">
        <v>97</v>
      </c>
      <c r="K96">
        <v>93</v>
      </c>
      <c r="L96">
        <f>J96-K96</f>
        <v>4</v>
      </c>
      <c r="M96" t="s">
        <v>807</v>
      </c>
      <c r="N96" t="s">
        <v>106</v>
      </c>
      <c r="O96">
        <f>VLOOKUP(H96,'Other Lists'!$B$13:$D$15,3,FALSE)</f>
        <v>92</v>
      </c>
      <c r="P96" t="str">
        <f>VLOOKUP(O96,'Other Lists'!$B$7:$D$8,2,FALSE)</f>
        <v>Linacar</v>
      </c>
      <c r="Q96">
        <f>VLOOKUP(H96,'Other Lists'!$B$12:$O$15,14,FALSE)*K96</f>
        <v>297.59999999999991</v>
      </c>
    </row>
    <row r="97" spans="2:17" x14ac:dyDescent="0.3">
      <c r="B97" t="s">
        <v>149</v>
      </c>
      <c r="C97">
        <v>809</v>
      </c>
      <c r="D97" s="13">
        <v>45012</v>
      </c>
      <c r="E97" s="18">
        <f>WEEKDAY(D97)</f>
        <v>2</v>
      </c>
      <c r="F97" s="18">
        <v>4</v>
      </c>
      <c r="G97">
        <v>1</v>
      </c>
      <c r="H97">
        <v>119</v>
      </c>
      <c r="I97" t="s">
        <v>401</v>
      </c>
      <c r="J97">
        <v>96</v>
      </c>
      <c r="K97">
        <v>90</v>
      </c>
      <c r="L97">
        <f>J97-K97</f>
        <v>6</v>
      </c>
      <c r="M97" t="s">
        <v>807</v>
      </c>
      <c r="N97" t="s">
        <v>105</v>
      </c>
      <c r="O97">
        <f>VLOOKUP(H97,'Other Lists'!$B$13:$D$15,3,FALSE)</f>
        <v>92</v>
      </c>
      <c r="P97" t="str">
        <f>VLOOKUP(O97,'Other Lists'!$B$7:$D$8,2,FALSE)</f>
        <v>Linacar</v>
      </c>
      <c r="Q97">
        <f>VLOOKUP(H97,'Other Lists'!$B$12:$O$15,14,FALSE)*K97</f>
        <v>287.99999999999994</v>
      </c>
    </row>
    <row r="98" spans="2:17" x14ac:dyDescent="0.3">
      <c r="B98" t="s">
        <v>149</v>
      </c>
      <c r="C98">
        <v>810</v>
      </c>
      <c r="D98" s="13">
        <v>45013</v>
      </c>
      <c r="E98" s="18">
        <f>WEEKDAY(D98)</f>
        <v>3</v>
      </c>
      <c r="F98" s="18">
        <v>4</v>
      </c>
      <c r="G98">
        <v>1</v>
      </c>
      <c r="H98">
        <v>201</v>
      </c>
      <c r="I98" t="s">
        <v>251</v>
      </c>
      <c r="J98">
        <v>141</v>
      </c>
      <c r="K98">
        <v>136</v>
      </c>
      <c r="L98">
        <f>J98-K98</f>
        <v>5</v>
      </c>
      <c r="M98" t="s">
        <v>807</v>
      </c>
      <c r="N98" t="s">
        <v>121</v>
      </c>
      <c r="O98">
        <f>VLOOKUP(H98,'Other Lists'!$B$13:$D$15,3,FALSE)</f>
        <v>92</v>
      </c>
      <c r="P98" t="str">
        <f>VLOOKUP(O98,'Other Lists'!$B$7:$D$8,2,FALSE)</f>
        <v>Linacar</v>
      </c>
      <c r="Q98">
        <f>VLOOKUP(H98,'Other Lists'!$B$12:$O$15,14,FALSE)*K98</f>
        <v>2978.3999999999996</v>
      </c>
    </row>
    <row r="99" spans="2:17" x14ac:dyDescent="0.3">
      <c r="B99" t="s">
        <v>149</v>
      </c>
      <c r="C99">
        <v>810</v>
      </c>
      <c r="D99" s="13">
        <v>45013</v>
      </c>
      <c r="E99" s="18">
        <f>WEEKDAY(D99)</f>
        <v>3</v>
      </c>
      <c r="F99" s="18">
        <v>4</v>
      </c>
      <c r="G99">
        <v>1</v>
      </c>
      <c r="H99">
        <v>201</v>
      </c>
      <c r="I99" t="s">
        <v>250</v>
      </c>
      <c r="J99">
        <v>132</v>
      </c>
      <c r="K99">
        <v>128</v>
      </c>
      <c r="L99">
        <f>J99-K99</f>
        <v>4</v>
      </c>
      <c r="M99" t="s">
        <v>807</v>
      </c>
      <c r="N99" t="s">
        <v>119</v>
      </c>
      <c r="O99">
        <f>VLOOKUP(H99,'Other Lists'!$B$13:$D$15,3,FALSE)</f>
        <v>92</v>
      </c>
      <c r="P99" t="str">
        <f>VLOOKUP(O99,'Other Lists'!$B$7:$D$8,2,FALSE)</f>
        <v>Linacar</v>
      </c>
      <c r="Q99">
        <f>VLOOKUP(H99,'Other Lists'!$B$12:$O$15,14,FALSE)*K99</f>
        <v>2803.2</v>
      </c>
    </row>
    <row r="100" spans="2:17" x14ac:dyDescent="0.3">
      <c r="B100" t="s">
        <v>149</v>
      </c>
      <c r="C100">
        <v>810</v>
      </c>
      <c r="D100" s="13">
        <v>45013</v>
      </c>
      <c r="E100" s="18">
        <f>WEEKDAY(D100)</f>
        <v>3</v>
      </c>
      <c r="F100" s="18">
        <v>4</v>
      </c>
      <c r="G100">
        <v>1</v>
      </c>
      <c r="H100">
        <v>201</v>
      </c>
      <c r="I100" t="s">
        <v>249</v>
      </c>
      <c r="J100">
        <v>131</v>
      </c>
      <c r="K100">
        <v>124</v>
      </c>
      <c r="L100">
        <f>J100-K100</f>
        <v>7</v>
      </c>
      <c r="M100" t="s">
        <v>807</v>
      </c>
      <c r="N100" t="s">
        <v>117</v>
      </c>
      <c r="O100">
        <f>VLOOKUP(H100,'Other Lists'!$B$13:$D$15,3,FALSE)</f>
        <v>92</v>
      </c>
      <c r="P100" t="str">
        <f>VLOOKUP(O100,'Other Lists'!$B$7:$D$8,2,FALSE)</f>
        <v>Linacar</v>
      </c>
      <c r="Q100">
        <f>VLOOKUP(H100,'Other Lists'!$B$12:$O$15,14,FALSE)*K100</f>
        <v>2715.6</v>
      </c>
    </row>
    <row r="101" spans="2:17" x14ac:dyDescent="0.3">
      <c r="B101" t="s">
        <v>149</v>
      </c>
      <c r="C101">
        <v>811</v>
      </c>
      <c r="D101" s="13">
        <v>45014</v>
      </c>
      <c r="E101" s="18">
        <f>WEEKDAY(D101)</f>
        <v>4</v>
      </c>
      <c r="F101" s="18">
        <v>4</v>
      </c>
      <c r="G101">
        <v>1</v>
      </c>
      <c r="H101">
        <v>201</v>
      </c>
      <c r="I101" t="s">
        <v>409</v>
      </c>
      <c r="J101">
        <v>86</v>
      </c>
      <c r="K101">
        <v>83</v>
      </c>
      <c r="L101">
        <f>J101-K101</f>
        <v>3</v>
      </c>
      <c r="M101" t="s">
        <v>807</v>
      </c>
      <c r="N101" t="s">
        <v>121</v>
      </c>
      <c r="O101">
        <f>VLOOKUP(H101,'Other Lists'!$B$13:$D$15,3,FALSE)</f>
        <v>92</v>
      </c>
      <c r="P101" t="str">
        <f>VLOOKUP(O101,'Other Lists'!$B$7:$D$8,2,FALSE)</f>
        <v>Linacar</v>
      </c>
      <c r="Q101">
        <f>VLOOKUP(H101,'Other Lists'!$B$12:$O$15,14,FALSE)*K101</f>
        <v>1817.6999999999998</v>
      </c>
    </row>
    <row r="102" spans="2:17" x14ac:dyDescent="0.3">
      <c r="B102" t="s">
        <v>149</v>
      </c>
      <c r="C102">
        <v>811</v>
      </c>
      <c r="D102" s="13">
        <v>45014</v>
      </c>
      <c r="E102" s="18">
        <f>WEEKDAY(D102)</f>
        <v>4</v>
      </c>
      <c r="F102" s="18">
        <v>4</v>
      </c>
      <c r="G102">
        <v>1</v>
      </c>
      <c r="H102">
        <v>201</v>
      </c>
      <c r="I102" t="s">
        <v>408</v>
      </c>
      <c r="J102">
        <v>87</v>
      </c>
      <c r="K102">
        <v>85</v>
      </c>
      <c r="L102">
        <f>J102-K102</f>
        <v>2</v>
      </c>
      <c r="M102" t="s">
        <v>807</v>
      </c>
      <c r="N102" t="s">
        <v>119</v>
      </c>
      <c r="O102">
        <f>VLOOKUP(H102,'Other Lists'!$B$13:$D$15,3,FALSE)</f>
        <v>92</v>
      </c>
      <c r="P102" t="str">
        <f>VLOOKUP(O102,'Other Lists'!$B$7:$D$8,2,FALSE)</f>
        <v>Linacar</v>
      </c>
      <c r="Q102">
        <f>VLOOKUP(H102,'Other Lists'!$B$12:$O$15,14,FALSE)*K102</f>
        <v>1861.4999999999998</v>
      </c>
    </row>
    <row r="103" spans="2:17" x14ac:dyDescent="0.3">
      <c r="B103" t="s">
        <v>149</v>
      </c>
      <c r="C103">
        <v>811</v>
      </c>
      <c r="D103" s="13">
        <v>45014</v>
      </c>
      <c r="E103" s="18">
        <f>WEEKDAY(D103)</f>
        <v>4</v>
      </c>
      <c r="F103" s="18">
        <v>4</v>
      </c>
      <c r="G103">
        <v>1</v>
      </c>
      <c r="H103">
        <v>201</v>
      </c>
      <c r="I103" t="s">
        <v>407</v>
      </c>
      <c r="J103">
        <v>88</v>
      </c>
      <c r="K103">
        <v>84</v>
      </c>
      <c r="L103">
        <f>J103-K103</f>
        <v>4</v>
      </c>
      <c r="M103" t="s">
        <v>807</v>
      </c>
      <c r="N103" t="s">
        <v>118</v>
      </c>
      <c r="O103">
        <f>VLOOKUP(H103,'Other Lists'!$B$13:$D$15,3,FALSE)</f>
        <v>92</v>
      </c>
      <c r="P103" t="str">
        <f>VLOOKUP(O103,'Other Lists'!$B$7:$D$8,2,FALSE)</f>
        <v>Linacar</v>
      </c>
      <c r="Q103">
        <f>VLOOKUP(H103,'Other Lists'!$B$12:$O$15,14,FALSE)*K103</f>
        <v>1839.6</v>
      </c>
    </row>
    <row r="104" spans="2:17" x14ac:dyDescent="0.3">
      <c r="B104" t="s">
        <v>149</v>
      </c>
      <c r="C104">
        <v>811</v>
      </c>
      <c r="D104" s="13">
        <v>45014</v>
      </c>
      <c r="E104" s="18">
        <f>WEEKDAY(D104)</f>
        <v>4</v>
      </c>
      <c r="F104" s="18">
        <v>4</v>
      </c>
      <c r="G104">
        <v>1</v>
      </c>
      <c r="H104">
        <v>201</v>
      </c>
      <c r="I104" t="s">
        <v>406</v>
      </c>
      <c r="J104">
        <v>89</v>
      </c>
      <c r="K104">
        <v>85</v>
      </c>
      <c r="L104">
        <f>J104-K104</f>
        <v>4</v>
      </c>
      <c r="M104" t="s">
        <v>807</v>
      </c>
      <c r="N104" t="s">
        <v>117</v>
      </c>
      <c r="O104">
        <f>VLOOKUP(H104,'Other Lists'!$B$13:$D$15,3,FALSE)</f>
        <v>92</v>
      </c>
      <c r="P104" t="str">
        <f>VLOOKUP(O104,'Other Lists'!$B$7:$D$8,2,FALSE)</f>
        <v>Linacar</v>
      </c>
      <c r="Q104">
        <f>VLOOKUP(H104,'Other Lists'!$B$12:$O$15,14,FALSE)*K104</f>
        <v>1861.4999999999998</v>
      </c>
    </row>
    <row r="105" spans="2:17" x14ac:dyDescent="0.3">
      <c r="B105" t="s">
        <v>149</v>
      </c>
      <c r="C105">
        <v>812</v>
      </c>
      <c r="D105" s="13">
        <v>45015</v>
      </c>
      <c r="E105" s="18">
        <f>WEEKDAY(D105)</f>
        <v>5</v>
      </c>
      <c r="F105" s="18">
        <v>4</v>
      </c>
      <c r="G105">
        <v>1</v>
      </c>
      <c r="H105">
        <v>201</v>
      </c>
      <c r="I105" t="s">
        <v>255</v>
      </c>
      <c r="J105">
        <v>106</v>
      </c>
      <c r="K105">
        <v>102</v>
      </c>
      <c r="L105">
        <f>J105-K105</f>
        <v>4</v>
      </c>
      <c r="M105" t="s">
        <v>807</v>
      </c>
      <c r="N105" t="s">
        <v>121</v>
      </c>
      <c r="O105">
        <f>VLOOKUP(H105,'Other Lists'!$B$13:$D$15,3,FALSE)</f>
        <v>92</v>
      </c>
      <c r="P105" t="str">
        <f>VLOOKUP(O105,'Other Lists'!$B$7:$D$8,2,FALSE)</f>
        <v>Linacar</v>
      </c>
      <c r="Q105">
        <f>VLOOKUP(H105,'Other Lists'!$B$12:$O$15,14,FALSE)*K105</f>
        <v>2233.7999999999997</v>
      </c>
    </row>
    <row r="106" spans="2:17" x14ac:dyDescent="0.3">
      <c r="B106" t="s">
        <v>149</v>
      </c>
      <c r="C106">
        <v>812</v>
      </c>
      <c r="D106" s="13">
        <v>45015</v>
      </c>
      <c r="E106" s="18">
        <f>WEEKDAY(D106)</f>
        <v>5</v>
      </c>
      <c r="F106" s="18">
        <v>4</v>
      </c>
      <c r="G106">
        <v>1</v>
      </c>
      <c r="H106">
        <v>201</v>
      </c>
      <c r="I106" t="s">
        <v>254</v>
      </c>
      <c r="J106">
        <v>96</v>
      </c>
      <c r="K106">
        <v>92</v>
      </c>
      <c r="L106">
        <f>J106-K106</f>
        <v>4</v>
      </c>
      <c r="M106" t="s">
        <v>807</v>
      </c>
      <c r="N106" t="s">
        <v>119</v>
      </c>
      <c r="O106">
        <f>VLOOKUP(H106,'Other Lists'!$B$13:$D$15,3,FALSE)</f>
        <v>92</v>
      </c>
      <c r="P106" t="str">
        <f>VLOOKUP(O106,'Other Lists'!$B$7:$D$8,2,FALSE)</f>
        <v>Linacar</v>
      </c>
      <c r="Q106">
        <f>VLOOKUP(H106,'Other Lists'!$B$12:$O$15,14,FALSE)*K106</f>
        <v>2014.8</v>
      </c>
    </row>
    <row r="107" spans="2:17" x14ac:dyDescent="0.3">
      <c r="B107" t="s">
        <v>149</v>
      </c>
      <c r="C107">
        <v>812</v>
      </c>
      <c r="D107" s="13">
        <v>45015</v>
      </c>
      <c r="E107" s="18">
        <f>WEEKDAY(D107)</f>
        <v>5</v>
      </c>
      <c r="F107" s="18">
        <v>4</v>
      </c>
      <c r="G107">
        <v>1</v>
      </c>
      <c r="H107">
        <v>201</v>
      </c>
      <c r="I107" t="s">
        <v>253</v>
      </c>
      <c r="J107">
        <v>96</v>
      </c>
      <c r="K107">
        <v>94</v>
      </c>
      <c r="L107">
        <f>J107-K107</f>
        <v>2</v>
      </c>
      <c r="M107" t="s">
        <v>807</v>
      </c>
      <c r="N107" t="s">
        <v>118</v>
      </c>
      <c r="O107">
        <f>VLOOKUP(H107,'Other Lists'!$B$13:$D$15,3,FALSE)</f>
        <v>92</v>
      </c>
      <c r="P107" t="str">
        <f>VLOOKUP(O107,'Other Lists'!$B$7:$D$8,2,FALSE)</f>
        <v>Linacar</v>
      </c>
      <c r="Q107">
        <f>VLOOKUP(H107,'Other Lists'!$B$12:$O$15,14,FALSE)*K107</f>
        <v>2058.6</v>
      </c>
    </row>
    <row r="108" spans="2:17" x14ac:dyDescent="0.3">
      <c r="B108" t="s">
        <v>149</v>
      </c>
      <c r="C108">
        <v>812</v>
      </c>
      <c r="D108" s="13">
        <v>45015</v>
      </c>
      <c r="E108" s="18">
        <f>WEEKDAY(D108)</f>
        <v>5</v>
      </c>
      <c r="F108" s="18">
        <v>4</v>
      </c>
      <c r="G108">
        <v>1</v>
      </c>
      <c r="H108">
        <v>201</v>
      </c>
      <c r="I108" t="s">
        <v>252</v>
      </c>
      <c r="J108">
        <v>103</v>
      </c>
      <c r="K108">
        <v>98</v>
      </c>
      <c r="L108">
        <f>J108-K108</f>
        <v>5</v>
      </c>
      <c r="M108" t="s">
        <v>807</v>
      </c>
      <c r="N108" t="s">
        <v>117</v>
      </c>
      <c r="O108">
        <f>VLOOKUP(H108,'Other Lists'!$B$13:$D$15,3,FALSE)</f>
        <v>92</v>
      </c>
      <c r="P108" t="str">
        <f>VLOOKUP(O108,'Other Lists'!$B$7:$D$8,2,FALSE)</f>
        <v>Linacar</v>
      </c>
      <c r="Q108">
        <f>VLOOKUP(H108,'Other Lists'!$B$12:$O$15,14,FALSE)*K108</f>
        <v>2146.1999999999998</v>
      </c>
    </row>
    <row r="109" spans="2:17" x14ac:dyDescent="0.3">
      <c r="B109" t="s">
        <v>149</v>
      </c>
      <c r="C109">
        <v>813</v>
      </c>
      <c r="D109" s="13">
        <v>45016</v>
      </c>
      <c r="E109" s="18">
        <f>WEEKDAY(D109)</f>
        <v>6</v>
      </c>
      <c r="F109" s="18">
        <v>4</v>
      </c>
      <c r="G109">
        <v>1</v>
      </c>
      <c r="H109">
        <v>119</v>
      </c>
      <c r="I109" t="s">
        <v>415</v>
      </c>
      <c r="J109">
        <v>205</v>
      </c>
      <c r="K109">
        <v>200</v>
      </c>
      <c r="L109">
        <f>J109-K109</f>
        <v>5</v>
      </c>
      <c r="M109" t="s">
        <v>807</v>
      </c>
      <c r="N109" t="s">
        <v>115</v>
      </c>
      <c r="O109">
        <f>VLOOKUP(H109,'Other Lists'!$B$13:$D$15,3,FALSE)</f>
        <v>92</v>
      </c>
      <c r="P109" t="str">
        <f>VLOOKUP(O109,'Other Lists'!$B$7:$D$8,2,FALSE)</f>
        <v>Linacar</v>
      </c>
      <c r="Q109">
        <f>VLOOKUP(H109,'Other Lists'!$B$12:$O$15,14,FALSE)*K109</f>
        <v>639.99999999999989</v>
      </c>
    </row>
    <row r="110" spans="2:17" x14ac:dyDescent="0.3">
      <c r="B110" t="s">
        <v>149</v>
      </c>
      <c r="C110">
        <v>813</v>
      </c>
      <c r="D110" s="13">
        <v>45016</v>
      </c>
      <c r="E110" s="18">
        <f>WEEKDAY(D110)</f>
        <v>6</v>
      </c>
      <c r="F110" s="18">
        <v>4</v>
      </c>
      <c r="G110">
        <v>1</v>
      </c>
      <c r="H110">
        <v>119</v>
      </c>
      <c r="I110" t="s">
        <v>414</v>
      </c>
      <c r="J110">
        <v>205</v>
      </c>
      <c r="K110">
        <v>202</v>
      </c>
      <c r="L110">
        <f>J110-K110</f>
        <v>3</v>
      </c>
      <c r="M110" t="s">
        <v>807</v>
      </c>
      <c r="N110" t="s">
        <v>113</v>
      </c>
      <c r="O110">
        <f>VLOOKUP(H110,'Other Lists'!$B$13:$D$15,3,FALSE)</f>
        <v>92</v>
      </c>
      <c r="P110" t="str">
        <f>VLOOKUP(O110,'Other Lists'!$B$7:$D$8,2,FALSE)</f>
        <v>Linacar</v>
      </c>
      <c r="Q110">
        <f>VLOOKUP(H110,'Other Lists'!$B$12:$O$15,14,FALSE)*K110</f>
        <v>646.39999999999986</v>
      </c>
    </row>
    <row r="111" spans="2:17" x14ac:dyDescent="0.3">
      <c r="B111" t="s">
        <v>149</v>
      </c>
      <c r="C111">
        <v>813</v>
      </c>
      <c r="D111" s="13">
        <v>45016</v>
      </c>
      <c r="E111" s="18">
        <f>WEEKDAY(D111)</f>
        <v>6</v>
      </c>
      <c r="F111" s="18">
        <v>4</v>
      </c>
      <c r="G111">
        <v>1</v>
      </c>
      <c r="H111">
        <v>119</v>
      </c>
      <c r="I111" t="s">
        <v>413</v>
      </c>
      <c r="J111">
        <v>216</v>
      </c>
      <c r="K111">
        <v>211</v>
      </c>
      <c r="L111">
        <f>J111-K111</f>
        <v>5</v>
      </c>
      <c r="M111" t="s">
        <v>807</v>
      </c>
      <c r="N111" t="s">
        <v>111</v>
      </c>
      <c r="O111">
        <f>VLOOKUP(H111,'Other Lists'!$B$13:$D$15,3,FALSE)</f>
        <v>92</v>
      </c>
      <c r="P111" t="str">
        <f>VLOOKUP(O111,'Other Lists'!$B$7:$D$8,2,FALSE)</f>
        <v>Linacar</v>
      </c>
      <c r="Q111">
        <f>VLOOKUP(H111,'Other Lists'!$B$12:$O$15,14,FALSE)*K111</f>
        <v>675.19999999999982</v>
      </c>
    </row>
    <row r="112" spans="2:17" x14ac:dyDescent="0.3">
      <c r="B112" t="s">
        <v>149</v>
      </c>
      <c r="C112">
        <v>813</v>
      </c>
      <c r="D112" s="13">
        <v>45016</v>
      </c>
      <c r="E112" s="18">
        <f>WEEKDAY(D112)</f>
        <v>6</v>
      </c>
      <c r="F112" s="18">
        <v>4</v>
      </c>
      <c r="G112">
        <v>1</v>
      </c>
      <c r="H112">
        <v>119</v>
      </c>
      <c r="I112" t="s">
        <v>412</v>
      </c>
      <c r="J112">
        <v>207</v>
      </c>
      <c r="K112">
        <v>200</v>
      </c>
      <c r="L112">
        <f>J112-K112</f>
        <v>7</v>
      </c>
      <c r="M112" t="s">
        <v>807</v>
      </c>
      <c r="N112" t="s">
        <v>108</v>
      </c>
      <c r="O112">
        <f>VLOOKUP(H112,'Other Lists'!$B$13:$D$15,3,FALSE)</f>
        <v>92</v>
      </c>
      <c r="P112" t="str">
        <f>VLOOKUP(O112,'Other Lists'!$B$7:$D$8,2,FALSE)</f>
        <v>Linacar</v>
      </c>
      <c r="Q112">
        <f>VLOOKUP(H112,'Other Lists'!$B$12:$O$15,14,FALSE)*K112</f>
        <v>639.99999999999989</v>
      </c>
    </row>
    <row r="113" spans="2:17" x14ac:dyDescent="0.3">
      <c r="B113" t="s">
        <v>149</v>
      </c>
      <c r="C113">
        <v>813</v>
      </c>
      <c r="D113" s="13">
        <v>45016</v>
      </c>
      <c r="E113" s="18">
        <f>WEEKDAY(D113)</f>
        <v>6</v>
      </c>
      <c r="F113" s="18">
        <v>4</v>
      </c>
      <c r="G113">
        <v>1</v>
      </c>
      <c r="H113">
        <v>119</v>
      </c>
      <c r="I113" t="s">
        <v>411</v>
      </c>
      <c r="J113">
        <v>207</v>
      </c>
      <c r="K113">
        <v>198</v>
      </c>
      <c r="L113">
        <f>J113-K113</f>
        <v>9</v>
      </c>
      <c r="M113" t="s">
        <v>807</v>
      </c>
      <c r="N113" t="s">
        <v>106</v>
      </c>
      <c r="O113">
        <f>VLOOKUP(H113,'Other Lists'!$B$13:$D$15,3,FALSE)</f>
        <v>92</v>
      </c>
      <c r="P113" t="str">
        <f>VLOOKUP(O113,'Other Lists'!$B$7:$D$8,2,FALSE)</f>
        <v>Linacar</v>
      </c>
      <c r="Q113">
        <f>VLOOKUP(H113,'Other Lists'!$B$12:$O$15,14,FALSE)*K113</f>
        <v>633.59999999999991</v>
      </c>
    </row>
    <row r="114" spans="2:17" x14ac:dyDescent="0.3">
      <c r="B114" t="s">
        <v>149</v>
      </c>
      <c r="C114">
        <v>813</v>
      </c>
      <c r="D114" s="13">
        <v>45016</v>
      </c>
      <c r="E114" s="18">
        <f>WEEKDAY(D114)</f>
        <v>6</v>
      </c>
      <c r="F114" s="18">
        <v>4</v>
      </c>
      <c r="G114">
        <v>1</v>
      </c>
      <c r="H114">
        <v>119</v>
      </c>
      <c r="I114" t="s">
        <v>410</v>
      </c>
      <c r="J114">
        <v>220</v>
      </c>
      <c r="K114">
        <v>213</v>
      </c>
      <c r="L114">
        <f>J114-K114</f>
        <v>7</v>
      </c>
      <c r="M114" t="s">
        <v>807</v>
      </c>
      <c r="N114" t="s">
        <v>105</v>
      </c>
      <c r="O114">
        <f>VLOOKUP(H114,'Other Lists'!$B$13:$D$15,3,FALSE)</f>
        <v>92</v>
      </c>
      <c r="P114" t="str">
        <f>VLOOKUP(O114,'Other Lists'!$B$7:$D$8,2,FALSE)</f>
        <v>Linacar</v>
      </c>
      <c r="Q114">
        <f>VLOOKUP(H114,'Other Lists'!$B$12:$O$15,14,FALSE)*K114</f>
        <v>681.5999999999998</v>
      </c>
    </row>
    <row r="115" spans="2:17" x14ac:dyDescent="0.3">
      <c r="B115" t="s">
        <v>149</v>
      </c>
      <c r="C115">
        <v>814</v>
      </c>
      <c r="D115" s="13">
        <v>45017</v>
      </c>
      <c r="E115" s="18">
        <f>WEEKDAY(D115)</f>
        <v>7</v>
      </c>
      <c r="F115" s="18">
        <v>4</v>
      </c>
      <c r="G115">
        <v>1</v>
      </c>
      <c r="H115">
        <v>119</v>
      </c>
      <c r="I115" t="s">
        <v>260</v>
      </c>
      <c r="J115">
        <v>189</v>
      </c>
      <c r="K115">
        <v>177</v>
      </c>
      <c r="L115">
        <f>J115-K115</f>
        <v>12</v>
      </c>
      <c r="M115" t="s">
        <v>807</v>
      </c>
      <c r="N115" t="s">
        <v>115</v>
      </c>
      <c r="O115">
        <f>VLOOKUP(H115,'Other Lists'!$B$13:$D$15,3,FALSE)</f>
        <v>92</v>
      </c>
      <c r="P115" t="str">
        <f>VLOOKUP(O115,'Other Lists'!$B$7:$D$8,2,FALSE)</f>
        <v>Linacar</v>
      </c>
      <c r="Q115">
        <f>VLOOKUP(H115,'Other Lists'!$B$12:$O$15,14,FALSE)*K115</f>
        <v>566.39999999999986</v>
      </c>
    </row>
    <row r="116" spans="2:17" x14ac:dyDescent="0.3">
      <c r="B116" t="s">
        <v>149</v>
      </c>
      <c r="C116">
        <v>814</v>
      </c>
      <c r="D116" s="13">
        <v>45017</v>
      </c>
      <c r="E116" s="18">
        <f>WEEKDAY(D116)</f>
        <v>7</v>
      </c>
      <c r="F116" s="18">
        <v>4</v>
      </c>
      <c r="G116">
        <v>1</v>
      </c>
      <c r="H116">
        <v>119</v>
      </c>
      <c r="I116" t="s">
        <v>259</v>
      </c>
      <c r="J116">
        <v>173</v>
      </c>
      <c r="K116">
        <v>157</v>
      </c>
      <c r="L116">
        <f>J116-K116</f>
        <v>16</v>
      </c>
      <c r="M116" t="s">
        <v>807</v>
      </c>
      <c r="N116" t="s">
        <v>113</v>
      </c>
      <c r="O116">
        <f>VLOOKUP(H116,'Other Lists'!$B$13:$D$15,3,FALSE)</f>
        <v>92</v>
      </c>
      <c r="P116" t="str">
        <f>VLOOKUP(O116,'Other Lists'!$B$7:$D$8,2,FALSE)</f>
        <v>Linacar</v>
      </c>
      <c r="Q116">
        <f>VLOOKUP(H116,'Other Lists'!$B$12:$O$15,14,FALSE)*K116</f>
        <v>502.39999999999986</v>
      </c>
    </row>
    <row r="117" spans="2:17" x14ac:dyDescent="0.3">
      <c r="B117" t="s">
        <v>149</v>
      </c>
      <c r="C117">
        <v>814</v>
      </c>
      <c r="D117" s="13">
        <v>45017</v>
      </c>
      <c r="E117" s="18">
        <f>WEEKDAY(D117)</f>
        <v>7</v>
      </c>
      <c r="F117" s="18">
        <v>4</v>
      </c>
      <c r="G117">
        <v>1</v>
      </c>
      <c r="H117">
        <v>119</v>
      </c>
      <c r="I117" t="s">
        <v>258</v>
      </c>
      <c r="J117">
        <v>169</v>
      </c>
      <c r="K117">
        <v>155</v>
      </c>
      <c r="L117">
        <f>J117-K117</f>
        <v>14</v>
      </c>
      <c r="M117" t="s">
        <v>807</v>
      </c>
      <c r="N117" t="s">
        <v>111</v>
      </c>
      <c r="O117">
        <f>VLOOKUP(H117,'Other Lists'!$B$13:$D$15,3,FALSE)</f>
        <v>92</v>
      </c>
      <c r="P117" t="str">
        <f>VLOOKUP(O117,'Other Lists'!$B$7:$D$8,2,FALSE)</f>
        <v>Linacar</v>
      </c>
      <c r="Q117">
        <f>VLOOKUP(H117,'Other Lists'!$B$12:$O$15,14,FALSE)*K117</f>
        <v>495.99999999999989</v>
      </c>
    </row>
    <row r="118" spans="2:17" x14ac:dyDescent="0.3">
      <c r="B118" t="s">
        <v>149</v>
      </c>
      <c r="C118">
        <v>814</v>
      </c>
      <c r="D118" s="13">
        <v>45017</v>
      </c>
      <c r="E118" s="18">
        <f>WEEKDAY(D118)</f>
        <v>7</v>
      </c>
      <c r="F118" s="18">
        <v>4</v>
      </c>
      <c r="G118">
        <v>1</v>
      </c>
      <c r="H118">
        <v>119</v>
      </c>
      <c r="I118" t="s">
        <v>257</v>
      </c>
      <c r="J118">
        <v>182</v>
      </c>
      <c r="K118">
        <v>169</v>
      </c>
      <c r="L118">
        <f>J118-K118</f>
        <v>13</v>
      </c>
      <c r="M118" t="s">
        <v>807</v>
      </c>
      <c r="N118" t="s">
        <v>108</v>
      </c>
      <c r="O118">
        <f>VLOOKUP(H118,'Other Lists'!$B$13:$D$15,3,FALSE)</f>
        <v>92</v>
      </c>
      <c r="P118" t="str">
        <f>VLOOKUP(O118,'Other Lists'!$B$7:$D$8,2,FALSE)</f>
        <v>Linacar</v>
      </c>
      <c r="Q118">
        <f>VLOOKUP(H118,'Other Lists'!$B$12:$O$15,14,FALSE)*K118</f>
        <v>540.79999999999984</v>
      </c>
    </row>
    <row r="119" spans="2:17" x14ac:dyDescent="0.3">
      <c r="B119" t="s">
        <v>149</v>
      </c>
      <c r="C119">
        <v>814</v>
      </c>
      <c r="D119" s="13">
        <v>45017</v>
      </c>
      <c r="E119" s="18">
        <f>WEEKDAY(D119)</f>
        <v>7</v>
      </c>
      <c r="F119" s="18">
        <v>4</v>
      </c>
      <c r="G119">
        <v>1</v>
      </c>
      <c r="H119">
        <v>119</v>
      </c>
      <c r="I119" t="s">
        <v>256</v>
      </c>
      <c r="J119">
        <v>173</v>
      </c>
      <c r="K119">
        <v>157</v>
      </c>
      <c r="L119">
        <f>J119-K119</f>
        <v>16</v>
      </c>
      <c r="M119" t="s">
        <v>807</v>
      </c>
      <c r="N119" t="s">
        <v>106</v>
      </c>
      <c r="O119">
        <f>VLOOKUP(H119,'Other Lists'!$B$13:$D$15,3,FALSE)</f>
        <v>92</v>
      </c>
      <c r="P119" t="str">
        <f>VLOOKUP(O119,'Other Lists'!$B$7:$D$8,2,FALSE)</f>
        <v>Linacar</v>
      </c>
      <c r="Q119">
        <f>VLOOKUP(H119,'Other Lists'!$B$12:$O$15,14,FALSE)*K119</f>
        <v>502.39999999999986</v>
      </c>
    </row>
    <row r="120" spans="2:17" x14ac:dyDescent="0.3">
      <c r="B120" t="s">
        <v>149</v>
      </c>
      <c r="C120">
        <v>814</v>
      </c>
      <c r="D120" s="13">
        <v>45017</v>
      </c>
      <c r="E120" s="18">
        <f>WEEKDAY(D120)</f>
        <v>7</v>
      </c>
      <c r="F120" s="18">
        <v>4</v>
      </c>
      <c r="G120">
        <v>1</v>
      </c>
      <c r="H120">
        <v>119</v>
      </c>
      <c r="I120" t="s">
        <v>271</v>
      </c>
      <c r="J120">
        <v>185</v>
      </c>
      <c r="K120">
        <v>170</v>
      </c>
      <c r="L120">
        <f>J120-K120</f>
        <v>15</v>
      </c>
      <c r="M120" t="s">
        <v>807</v>
      </c>
      <c r="N120" t="s">
        <v>105</v>
      </c>
      <c r="O120">
        <f>VLOOKUP(H120,'Other Lists'!$B$13:$D$15,3,FALSE)</f>
        <v>92</v>
      </c>
      <c r="P120" t="str">
        <f>VLOOKUP(O120,'Other Lists'!$B$7:$D$8,2,FALSE)</f>
        <v>Linacar</v>
      </c>
      <c r="Q120">
        <f>VLOOKUP(H120,'Other Lists'!$B$12:$O$15,14,FALSE)*K120</f>
        <v>543.99999999999989</v>
      </c>
    </row>
    <row r="121" spans="2:17" x14ac:dyDescent="0.3">
      <c r="B121" t="s">
        <v>149</v>
      </c>
      <c r="C121">
        <v>815</v>
      </c>
      <c r="D121" s="13">
        <v>45018</v>
      </c>
      <c r="E121" s="18">
        <f>WEEKDAY(D121)</f>
        <v>1</v>
      </c>
      <c r="F121" s="18">
        <v>5</v>
      </c>
      <c r="G121">
        <v>1</v>
      </c>
      <c r="H121">
        <v>201</v>
      </c>
      <c r="I121" t="s">
        <v>419</v>
      </c>
      <c r="J121">
        <v>53</v>
      </c>
      <c r="K121">
        <v>50</v>
      </c>
      <c r="L121">
        <f>J121-K121</f>
        <v>3</v>
      </c>
      <c r="M121" t="s">
        <v>807</v>
      </c>
      <c r="N121" t="s">
        <v>121</v>
      </c>
      <c r="O121">
        <f>VLOOKUP(H121,'Other Lists'!$B$13:$D$15,3,FALSE)</f>
        <v>92</v>
      </c>
      <c r="P121" t="str">
        <f>VLOOKUP(O121,'Other Lists'!$B$7:$D$8,2,FALSE)</f>
        <v>Linacar</v>
      </c>
      <c r="Q121">
        <f>VLOOKUP(H121,'Other Lists'!$B$12:$O$15,14,FALSE)*K121</f>
        <v>1095</v>
      </c>
    </row>
    <row r="122" spans="2:17" x14ac:dyDescent="0.3">
      <c r="B122" t="s">
        <v>149</v>
      </c>
      <c r="C122">
        <v>815</v>
      </c>
      <c r="D122" s="13">
        <v>45018</v>
      </c>
      <c r="E122" s="18">
        <f>WEEKDAY(D122)</f>
        <v>1</v>
      </c>
      <c r="F122" s="18">
        <v>5</v>
      </c>
      <c r="G122">
        <v>1</v>
      </c>
      <c r="H122">
        <v>201</v>
      </c>
      <c r="I122" t="s">
        <v>418</v>
      </c>
      <c r="J122">
        <v>54</v>
      </c>
      <c r="K122">
        <v>50</v>
      </c>
      <c r="L122">
        <f>J122-K122</f>
        <v>4</v>
      </c>
      <c r="M122" t="s">
        <v>807</v>
      </c>
      <c r="N122" t="s">
        <v>119</v>
      </c>
      <c r="O122">
        <f>VLOOKUP(H122,'Other Lists'!$B$13:$D$15,3,FALSE)</f>
        <v>92</v>
      </c>
      <c r="P122" t="str">
        <f>VLOOKUP(O122,'Other Lists'!$B$7:$D$8,2,FALSE)</f>
        <v>Linacar</v>
      </c>
      <c r="Q122">
        <f>VLOOKUP(H122,'Other Lists'!$B$12:$O$15,14,FALSE)*K122</f>
        <v>1095</v>
      </c>
    </row>
    <row r="123" spans="2:17" x14ac:dyDescent="0.3">
      <c r="B123" t="s">
        <v>149</v>
      </c>
      <c r="C123">
        <v>815</v>
      </c>
      <c r="D123" s="13">
        <v>45018</v>
      </c>
      <c r="E123" s="18">
        <f>WEEKDAY(D123)</f>
        <v>1</v>
      </c>
      <c r="F123" s="18">
        <v>5</v>
      </c>
      <c r="G123">
        <v>1</v>
      </c>
      <c r="H123">
        <v>201</v>
      </c>
      <c r="I123" t="s">
        <v>417</v>
      </c>
      <c r="J123">
        <v>55</v>
      </c>
      <c r="K123">
        <v>52</v>
      </c>
      <c r="L123">
        <f>J123-K123</f>
        <v>3</v>
      </c>
      <c r="M123" t="s">
        <v>807</v>
      </c>
      <c r="N123" t="s">
        <v>118</v>
      </c>
      <c r="O123">
        <f>VLOOKUP(H123,'Other Lists'!$B$13:$D$15,3,FALSE)</f>
        <v>92</v>
      </c>
      <c r="P123" t="str">
        <f>VLOOKUP(O123,'Other Lists'!$B$7:$D$8,2,FALSE)</f>
        <v>Linacar</v>
      </c>
      <c r="Q123">
        <f>VLOOKUP(H123,'Other Lists'!$B$12:$O$15,14,FALSE)*K123</f>
        <v>1138.8</v>
      </c>
    </row>
    <row r="124" spans="2:17" x14ac:dyDescent="0.3">
      <c r="B124" t="s">
        <v>149</v>
      </c>
      <c r="C124">
        <v>815</v>
      </c>
      <c r="D124" s="13">
        <v>45018</v>
      </c>
      <c r="E124" s="18">
        <f>WEEKDAY(D124)</f>
        <v>1</v>
      </c>
      <c r="F124" s="18">
        <v>5</v>
      </c>
      <c r="G124">
        <v>1</v>
      </c>
      <c r="H124">
        <v>201</v>
      </c>
      <c r="I124" t="s">
        <v>416</v>
      </c>
      <c r="J124">
        <v>55</v>
      </c>
      <c r="K124">
        <v>51</v>
      </c>
      <c r="L124">
        <f>J124-K124</f>
        <v>4</v>
      </c>
      <c r="M124" t="s">
        <v>807</v>
      </c>
      <c r="N124" t="s">
        <v>117</v>
      </c>
      <c r="O124">
        <f>VLOOKUP(H124,'Other Lists'!$B$13:$D$15,3,FALSE)</f>
        <v>92</v>
      </c>
      <c r="P124" t="str">
        <f>VLOOKUP(O124,'Other Lists'!$B$7:$D$8,2,FALSE)</f>
        <v>Linacar</v>
      </c>
      <c r="Q124">
        <f>VLOOKUP(H124,'Other Lists'!$B$12:$O$15,14,FALSE)*K124</f>
        <v>1116.8999999999999</v>
      </c>
    </row>
    <row r="125" spans="2:17" x14ac:dyDescent="0.3">
      <c r="B125" t="s">
        <v>149</v>
      </c>
      <c r="C125">
        <v>816</v>
      </c>
      <c r="D125" s="13">
        <v>45019</v>
      </c>
      <c r="E125" s="18">
        <f>WEEKDAY(D125)</f>
        <v>2</v>
      </c>
      <c r="F125" s="18">
        <v>5</v>
      </c>
      <c r="G125">
        <v>1</v>
      </c>
      <c r="H125">
        <v>201</v>
      </c>
      <c r="I125" t="s">
        <v>423</v>
      </c>
      <c r="J125">
        <v>64</v>
      </c>
      <c r="K125">
        <v>60</v>
      </c>
      <c r="L125">
        <f>J125-K125</f>
        <v>4</v>
      </c>
      <c r="M125" t="s">
        <v>807</v>
      </c>
      <c r="N125" t="s">
        <v>121</v>
      </c>
      <c r="O125">
        <f>VLOOKUP(H125,'Other Lists'!$B$13:$D$15,3,FALSE)</f>
        <v>92</v>
      </c>
      <c r="P125" t="str">
        <f>VLOOKUP(O125,'Other Lists'!$B$7:$D$8,2,FALSE)</f>
        <v>Linacar</v>
      </c>
      <c r="Q125">
        <f>VLOOKUP(H125,'Other Lists'!$B$12:$O$15,14,FALSE)*K125</f>
        <v>1314</v>
      </c>
    </row>
    <row r="126" spans="2:17" x14ac:dyDescent="0.3">
      <c r="B126" t="s">
        <v>149</v>
      </c>
      <c r="C126">
        <v>816</v>
      </c>
      <c r="D126" s="13">
        <v>45019</v>
      </c>
      <c r="E126" s="18">
        <f>WEEKDAY(D126)</f>
        <v>2</v>
      </c>
      <c r="F126" s="18">
        <v>5</v>
      </c>
      <c r="G126">
        <v>1</v>
      </c>
      <c r="H126">
        <v>201</v>
      </c>
      <c r="I126" t="s">
        <v>422</v>
      </c>
      <c r="J126">
        <v>63</v>
      </c>
      <c r="K126">
        <v>59</v>
      </c>
      <c r="L126">
        <f>J126-K126</f>
        <v>4</v>
      </c>
      <c r="M126" t="s">
        <v>807</v>
      </c>
      <c r="N126" t="s">
        <v>119</v>
      </c>
      <c r="O126">
        <f>VLOOKUP(H126,'Other Lists'!$B$13:$D$15,3,FALSE)</f>
        <v>92</v>
      </c>
      <c r="P126" t="str">
        <f>VLOOKUP(O126,'Other Lists'!$B$7:$D$8,2,FALSE)</f>
        <v>Linacar</v>
      </c>
      <c r="Q126">
        <f>VLOOKUP(H126,'Other Lists'!$B$12:$O$15,14,FALSE)*K126</f>
        <v>1292.0999999999999</v>
      </c>
    </row>
    <row r="127" spans="2:17" x14ac:dyDescent="0.3">
      <c r="B127" t="s">
        <v>149</v>
      </c>
      <c r="C127">
        <v>816</v>
      </c>
      <c r="D127" s="13">
        <v>45019</v>
      </c>
      <c r="E127" s="18">
        <f>WEEKDAY(D127)</f>
        <v>2</v>
      </c>
      <c r="F127" s="18">
        <v>5</v>
      </c>
      <c r="G127">
        <v>1</v>
      </c>
      <c r="H127">
        <v>201</v>
      </c>
      <c r="I127" t="s">
        <v>421</v>
      </c>
      <c r="J127">
        <v>66</v>
      </c>
      <c r="K127">
        <v>60</v>
      </c>
      <c r="L127">
        <f>J127-K127</f>
        <v>6</v>
      </c>
      <c r="M127" t="s">
        <v>807</v>
      </c>
      <c r="N127" t="s">
        <v>118</v>
      </c>
      <c r="O127">
        <f>VLOOKUP(H127,'Other Lists'!$B$13:$D$15,3,FALSE)</f>
        <v>92</v>
      </c>
      <c r="P127" t="str">
        <f>VLOOKUP(O127,'Other Lists'!$B$7:$D$8,2,FALSE)</f>
        <v>Linacar</v>
      </c>
      <c r="Q127">
        <f>VLOOKUP(H127,'Other Lists'!$B$12:$O$15,14,FALSE)*K127</f>
        <v>1314</v>
      </c>
    </row>
    <row r="128" spans="2:17" x14ac:dyDescent="0.3">
      <c r="B128" t="s">
        <v>149</v>
      </c>
      <c r="C128">
        <v>816</v>
      </c>
      <c r="D128" s="13">
        <v>45019</v>
      </c>
      <c r="E128" s="18">
        <f>WEEKDAY(D128)</f>
        <v>2</v>
      </c>
      <c r="F128" s="18">
        <v>5</v>
      </c>
      <c r="G128">
        <v>1</v>
      </c>
      <c r="H128">
        <v>201</v>
      </c>
      <c r="I128" t="s">
        <v>420</v>
      </c>
      <c r="J128">
        <v>62</v>
      </c>
      <c r="K128">
        <v>57</v>
      </c>
      <c r="L128">
        <f>J128-K128</f>
        <v>5</v>
      </c>
      <c r="M128" t="s">
        <v>807</v>
      </c>
      <c r="N128" t="s">
        <v>117</v>
      </c>
      <c r="O128">
        <f>VLOOKUP(H128,'Other Lists'!$B$13:$D$15,3,FALSE)</f>
        <v>92</v>
      </c>
      <c r="P128" t="str">
        <f>VLOOKUP(O128,'Other Lists'!$B$7:$D$8,2,FALSE)</f>
        <v>Linacar</v>
      </c>
      <c r="Q128">
        <f>VLOOKUP(H128,'Other Lists'!$B$12:$O$15,14,FALSE)*K128</f>
        <v>1248.3</v>
      </c>
    </row>
    <row r="129" spans="2:17" x14ac:dyDescent="0.3">
      <c r="B129" t="s">
        <v>149</v>
      </c>
      <c r="C129">
        <v>817</v>
      </c>
      <c r="D129" s="13">
        <v>45020</v>
      </c>
      <c r="E129" s="18">
        <f>WEEKDAY(D129)</f>
        <v>3</v>
      </c>
      <c r="F129" s="18">
        <v>5</v>
      </c>
      <c r="G129">
        <v>1</v>
      </c>
      <c r="H129">
        <v>119</v>
      </c>
      <c r="I129" t="s">
        <v>277</v>
      </c>
      <c r="J129">
        <v>174</v>
      </c>
      <c r="K129">
        <v>160</v>
      </c>
      <c r="L129">
        <f>J129-K129</f>
        <v>14</v>
      </c>
      <c r="M129" t="s">
        <v>807</v>
      </c>
      <c r="N129" t="s">
        <v>115</v>
      </c>
      <c r="O129">
        <f>VLOOKUP(H129,'Other Lists'!$B$13:$D$15,3,FALSE)</f>
        <v>92</v>
      </c>
      <c r="P129" t="str">
        <f>VLOOKUP(O129,'Other Lists'!$B$7:$D$8,2,FALSE)</f>
        <v>Linacar</v>
      </c>
      <c r="Q129">
        <f>VLOOKUP(H129,'Other Lists'!$B$12:$O$15,14,FALSE)*K129</f>
        <v>511.99999999999989</v>
      </c>
    </row>
    <row r="130" spans="2:17" x14ac:dyDescent="0.3">
      <c r="B130" t="s">
        <v>149</v>
      </c>
      <c r="C130">
        <v>817</v>
      </c>
      <c r="D130" s="13">
        <v>45020</v>
      </c>
      <c r="E130" s="18">
        <f>WEEKDAY(D130)</f>
        <v>3</v>
      </c>
      <c r="F130" s="18">
        <v>5</v>
      </c>
      <c r="G130">
        <v>1</v>
      </c>
      <c r="H130">
        <v>119</v>
      </c>
      <c r="I130" t="s">
        <v>276</v>
      </c>
      <c r="J130">
        <v>194</v>
      </c>
      <c r="K130">
        <v>182</v>
      </c>
      <c r="L130">
        <f>J130-K130</f>
        <v>12</v>
      </c>
      <c r="M130" t="s">
        <v>807</v>
      </c>
      <c r="N130" t="s">
        <v>113</v>
      </c>
      <c r="O130">
        <f>VLOOKUP(H130,'Other Lists'!$B$13:$D$15,3,FALSE)</f>
        <v>92</v>
      </c>
      <c r="P130" t="str">
        <f>VLOOKUP(O130,'Other Lists'!$B$7:$D$8,2,FALSE)</f>
        <v>Linacar</v>
      </c>
      <c r="Q130">
        <f>VLOOKUP(H130,'Other Lists'!$B$12:$O$15,14,FALSE)*K130</f>
        <v>582.39999999999986</v>
      </c>
    </row>
    <row r="131" spans="2:17" x14ac:dyDescent="0.3">
      <c r="B131" t="s">
        <v>149</v>
      </c>
      <c r="C131">
        <v>817</v>
      </c>
      <c r="D131" s="13">
        <v>45020</v>
      </c>
      <c r="E131" s="18">
        <f>WEEKDAY(D131)</f>
        <v>3</v>
      </c>
      <c r="F131" s="18">
        <v>5</v>
      </c>
      <c r="G131">
        <v>1</v>
      </c>
      <c r="H131">
        <v>119</v>
      </c>
      <c r="I131" t="s">
        <v>275</v>
      </c>
      <c r="J131">
        <v>187</v>
      </c>
      <c r="K131">
        <v>175</v>
      </c>
      <c r="L131">
        <f>J131-K131</f>
        <v>12</v>
      </c>
      <c r="M131" t="s">
        <v>807</v>
      </c>
      <c r="N131" t="s">
        <v>111</v>
      </c>
      <c r="O131">
        <f>VLOOKUP(H131,'Other Lists'!$B$13:$D$15,3,FALSE)</f>
        <v>92</v>
      </c>
      <c r="P131" t="str">
        <f>VLOOKUP(O131,'Other Lists'!$B$7:$D$8,2,FALSE)</f>
        <v>Linacar</v>
      </c>
      <c r="Q131">
        <f>VLOOKUP(H131,'Other Lists'!$B$12:$O$15,14,FALSE)*K131</f>
        <v>559.99999999999989</v>
      </c>
    </row>
    <row r="132" spans="2:17" x14ac:dyDescent="0.3">
      <c r="B132" t="s">
        <v>149</v>
      </c>
      <c r="C132">
        <v>817</v>
      </c>
      <c r="D132" s="13">
        <v>45020</v>
      </c>
      <c r="E132" s="18">
        <f>WEEKDAY(D132)</f>
        <v>3</v>
      </c>
      <c r="F132" s="18">
        <v>5</v>
      </c>
      <c r="G132">
        <v>1</v>
      </c>
      <c r="H132">
        <v>119</v>
      </c>
      <c r="I132" t="s">
        <v>274</v>
      </c>
      <c r="J132">
        <v>191</v>
      </c>
      <c r="K132">
        <v>179</v>
      </c>
      <c r="L132">
        <f>J132-K132</f>
        <v>12</v>
      </c>
      <c r="M132" t="s">
        <v>807</v>
      </c>
      <c r="N132" t="s">
        <v>108</v>
      </c>
      <c r="O132">
        <f>VLOOKUP(H132,'Other Lists'!$B$13:$D$15,3,FALSE)</f>
        <v>92</v>
      </c>
      <c r="P132" t="str">
        <f>VLOOKUP(O132,'Other Lists'!$B$7:$D$8,2,FALSE)</f>
        <v>Linacar</v>
      </c>
      <c r="Q132">
        <f>VLOOKUP(H132,'Other Lists'!$B$12:$O$15,14,FALSE)*K132</f>
        <v>572.79999999999984</v>
      </c>
    </row>
    <row r="133" spans="2:17" x14ac:dyDescent="0.3">
      <c r="B133" t="s">
        <v>149</v>
      </c>
      <c r="C133">
        <v>817</v>
      </c>
      <c r="D133" s="13">
        <v>45020</v>
      </c>
      <c r="E133" s="18">
        <f>WEEKDAY(D133)</f>
        <v>3</v>
      </c>
      <c r="F133" s="18">
        <v>5</v>
      </c>
      <c r="G133">
        <v>1</v>
      </c>
      <c r="H133">
        <v>119</v>
      </c>
      <c r="I133" t="s">
        <v>273</v>
      </c>
      <c r="J133">
        <v>176</v>
      </c>
      <c r="K133">
        <v>161</v>
      </c>
      <c r="L133">
        <f>J133-K133</f>
        <v>15</v>
      </c>
      <c r="M133" t="s">
        <v>807</v>
      </c>
      <c r="N133" t="s">
        <v>106</v>
      </c>
      <c r="O133">
        <f>VLOOKUP(H133,'Other Lists'!$B$13:$D$15,3,FALSE)</f>
        <v>92</v>
      </c>
      <c r="P133" t="str">
        <f>VLOOKUP(O133,'Other Lists'!$B$7:$D$8,2,FALSE)</f>
        <v>Linacar</v>
      </c>
      <c r="Q133">
        <f>VLOOKUP(H133,'Other Lists'!$B$12:$O$15,14,FALSE)*K133</f>
        <v>515.19999999999993</v>
      </c>
    </row>
    <row r="134" spans="2:17" x14ac:dyDescent="0.3">
      <c r="B134" t="s">
        <v>149</v>
      </c>
      <c r="C134">
        <v>817</v>
      </c>
      <c r="D134" s="13">
        <v>45020</v>
      </c>
      <c r="E134" s="18">
        <f>WEEKDAY(D134)</f>
        <v>3</v>
      </c>
      <c r="F134" s="18">
        <v>5</v>
      </c>
      <c r="G134">
        <v>1</v>
      </c>
      <c r="H134">
        <v>119</v>
      </c>
      <c r="I134" t="s">
        <v>272</v>
      </c>
      <c r="J134">
        <v>191</v>
      </c>
      <c r="K134">
        <v>177</v>
      </c>
      <c r="L134">
        <f>J134-K134</f>
        <v>14</v>
      </c>
      <c r="M134" t="s">
        <v>807</v>
      </c>
      <c r="N134" t="s">
        <v>105</v>
      </c>
      <c r="O134">
        <f>VLOOKUP(H134,'Other Lists'!$B$13:$D$15,3,FALSE)</f>
        <v>92</v>
      </c>
      <c r="P134" t="str">
        <f>VLOOKUP(O134,'Other Lists'!$B$7:$D$8,2,FALSE)</f>
        <v>Linacar</v>
      </c>
      <c r="Q134">
        <f>VLOOKUP(H134,'Other Lists'!$B$12:$O$15,14,FALSE)*K134</f>
        <v>566.39999999999986</v>
      </c>
    </row>
    <row r="135" spans="2:17" x14ac:dyDescent="0.3">
      <c r="B135" t="s">
        <v>149</v>
      </c>
      <c r="C135">
        <v>818</v>
      </c>
      <c r="D135" s="13">
        <v>45021</v>
      </c>
      <c r="E135" s="18">
        <f>WEEKDAY(D135)</f>
        <v>4</v>
      </c>
      <c r="F135" s="18">
        <v>5</v>
      </c>
      <c r="G135">
        <v>1</v>
      </c>
      <c r="H135">
        <v>201</v>
      </c>
      <c r="I135" t="s">
        <v>263</v>
      </c>
      <c r="J135">
        <v>93</v>
      </c>
      <c r="K135">
        <v>87</v>
      </c>
      <c r="L135">
        <f>J135-K135</f>
        <v>6</v>
      </c>
      <c r="M135" t="s">
        <v>807</v>
      </c>
      <c r="N135" t="s">
        <v>121</v>
      </c>
      <c r="O135">
        <f>VLOOKUP(H135,'Other Lists'!$B$13:$D$15,3,FALSE)</f>
        <v>92</v>
      </c>
      <c r="P135" t="str">
        <f>VLOOKUP(O135,'Other Lists'!$B$7:$D$8,2,FALSE)</f>
        <v>Linacar</v>
      </c>
      <c r="Q135">
        <f>VLOOKUP(H135,'Other Lists'!$B$12:$O$15,14,FALSE)*K135</f>
        <v>1905.3</v>
      </c>
    </row>
    <row r="136" spans="2:17" x14ac:dyDescent="0.3">
      <c r="B136" t="s">
        <v>149</v>
      </c>
      <c r="C136">
        <v>818</v>
      </c>
      <c r="D136" s="13">
        <v>45021</v>
      </c>
      <c r="E136" s="18">
        <f>WEEKDAY(D136)</f>
        <v>4</v>
      </c>
      <c r="F136" s="18">
        <v>5</v>
      </c>
      <c r="G136">
        <v>1</v>
      </c>
      <c r="H136">
        <v>201</v>
      </c>
      <c r="I136" t="s">
        <v>262</v>
      </c>
      <c r="J136">
        <v>85</v>
      </c>
      <c r="K136">
        <v>82</v>
      </c>
      <c r="L136">
        <f>J136-K136</f>
        <v>3</v>
      </c>
      <c r="M136" t="s">
        <v>807</v>
      </c>
      <c r="N136" t="s">
        <v>119</v>
      </c>
      <c r="O136">
        <f>VLOOKUP(H136,'Other Lists'!$B$13:$D$15,3,FALSE)</f>
        <v>92</v>
      </c>
      <c r="P136" t="str">
        <f>VLOOKUP(O136,'Other Lists'!$B$7:$D$8,2,FALSE)</f>
        <v>Linacar</v>
      </c>
      <c r="Q136">
        <f>VLOOKUP(H136,'Other Lists'!$B$12:$O$15,14,FALSE)*K136</f>
        <v>1795.8</v>
      </c>
    </row>
    <row r="137" spans="2:17" x14ac:dyDescent="0.3">
      <c r="B137" t="s">
        <v>149</v>
      </c>
      <c r="C137">
        <v>818</v>
      </c>
      <c r="D137" s="13">
        <v>45021</v>
      </c>
      <c r="E137" s="18">
        <f>WEEKDAY(D137)</f>
        <v>4</v>
      </c>
      <c r="F137" s="18">
        <v>5</v>
      </c>
      <c r="G137">
        <v>1</v>
      </c>
      <c r="H137">
        <v>201</v>
      </c>
      <c r="I137" t="s">
        <v>424</v>
      </c>
      <c r="J137">
        <v>91</v>
      </c>
      <c r="K137">
        <v>87</v>
      </c>
      <c r="L137">
        <f>J137-K137</f>
        <v>4</v>
      </c>
      <c r="M137" t="s">
        <v>807</v>
      </c>
      <c r="N137" t="s">
        <v>118</v>
      </c>
      <c r="O137">
        <f>VLOOKUP(H137,'Other Lists'!$B$13:$D$15,3,FALSE)</f>
        <v>92</v>
      </c>
      <c r="P137" t="str">
        <f>VLOOKUP(O137,'Other Lists'!$B$7:$D$8,2,FALSE)</f>
        <v>Linacar</v>
      </c>
      <c r="Q137">
        <f>VLOOKUP(H137,'Other Lists'!$B$12:$O$15,14,FALSE)*K137</f>
        <v>1905.3</v>
      </c>
    </row>
    <row r="138" spans="2:17" x14ac:dyDescent="0.3">
      <c r="B138" t="s">
        <v>149</v>
      </c>
      <c r="C138">
        <v>818</v>
      </c>
      <c r="D138" s="13">
        <v>45021</v>
      </c>
      <c r="E138" s="18">
        <f>WEEKDAY(D138)</f>
        <v>4</v>
      </c>
      <c r="F138" s="18">
        <v>5</v>
      </c>
      <c r="G138">
        <v>1</v>
      </c>
      <c r="H138">
        <v>201</v>
      </c>
      <c r="I138" t="s">
        <v>261</v>
      </c>
      <c r="J138">
        <v>89</v>
      </c>
      <c r="K138">
        <v>85</v>
      </c>
      <c r="L138">
        <f>J138-K138</f>
        <v>4</v>
      </c>
      <c r="M138" t="s">
        <v>807</v>
      </c>
      <c r="N138" t="s">
        <v>117</v>
      </c>
      <c r="O138">
        <f>VLOOKUP(H138,'Other Lists'!$B$13:$D$15,3,FALSE)</f>
        <v>92</v>
      </c>
      <c r="P138" t="str">
        <f>VLOOKUP(O138,'Other Lists'!$B$7:$D$8,2,FALSE)</f>
        <v>Linacar</v>
      </c>
      <c r="Q138">
        <f>VLOOKUP(H138,'Other Lists'!$B$12:$O$15,14,FALSE)*K138</f>
        <v>1861.4999999999998</v>
      </c>
    </row>
    <row r="139" spans="2:17" x14ac:dyDescent="0.3">
      <c r="B139" t="s">
        <v>151</v>
      </c>
      <c r="C139">
        <v>780</v>
      </c>
      <c r="D139" s="15">
        <v>44993</v>
      </c>
      <c r="E139" s="18">
        <f>WEEKDAY(D139)</f>
        <v>4</v>
      </c>
      <c r="F139" s="18">
        <v>1</v>
      </c>
      <c r="G139">
        <v>1</v>
      </c>
      <c r="H139">
        <v>105</v>
      </c>
      <c r="I139" t="s">
        <v>282</v>
      </c>
      <c r="J139">
        <v>106</v>
      </c>
      <c r="K139">
        <v>99</v>
      </c>
      <c r="L139">
        <f>J139-K139</f>
        <v>7</v>
      </c>
      <c r="M139" t="s">
        <v>807</v>
      </c>
      <c r="N139" t="s">
        <v>104</v>
      </c>
      <c r="O139">
        <f>VLOOKUP(H139,'Other Lists'!$B$13:$D$15,3,FALSE)</f>
        <v>55</v>
      </c>
      <c r="P139" t="str">
        <f>VLOOKUP(O139,'Other Lists'!$B$7:$D$8,2,FALSE)</f>
        <v>Eclipse</v>
      </c>
      <c r="Q139">
        <f>VLOOKUP(H139,'Other Lists'!$B$12:$O$15,14,FALSE)*K139</f>
        <v>1881</v>
      </c>
    </row>
    <row r="140" spans="2:17" x14ac:dyDescent="0.3">
      <c r="B140" t="s">
        <v>151</v>
      </c>
      <c r="C140">
        <v>780</v>
      </c>
      <c r="D140" s="15">
        <v>44993</v>
      </c>
      <c r="E140" s="18">
        <f>WEEKDAY(D140)</f>
        <v>4</v>
      </c>
      <c r="F140" s="18">
        <v>1</v>
      </c>
      <c r="G140">
        <v>1</v>
      </c>
      <c r="H140">
        <v>105</v>
      </c>
      <c r="I140" t="s">
        <v>655</v>
      </c>
      <c r="J140">
        <v>114</v>
      </c>
      <c r="K140">
        <v>107</v>
      </c>
      <c r="L140">
        <f>J140-K140</f>
        <v>7</v>
      </c>
      <c r="M140" t="s">
        <v>807</v>
      </c>
      <c r="N140" t="s">
        <v>100</v>
      </c>
      <c r="O140">
        <f>VLOOKUP(H140,'Other Lists'!$B$13:$D$15,3,FALSE)</f>
        <v>55</v>
      </c>
      <c r="P140" t="str">
        <f>VLOOKUP(O140,'Other Lists'!$B$7:$D$8,2,FALSE)</f>
        <v>Eclipse</v>
      </c>
      <c r="Q140">
        <f>VLOOKUP(H140,'Other Lists'!$B$12:$O$15,14,FALSE)*K140</f>
        <v>2033</v>
      </c>
    </row>
    <row r="141" spans="2:17" x14ac:dyDescent="0.3">
      <c r="B141" t="s">
        <v>151</v>
      </c>
      <c r="C141">
        <v>781</v>
      </c>
      <c r="D141" s="15">
        <v>44994</v>
      </c>
      <c r="E141" s="18">
        <f>WEEKDAY(D141)</f>
        <v>5</v>
      </c>
      <c r="F141" s="18">
        <v>1</v>
      </c>
      <c r="G141">
        <v>1</v>
      </c>
      <c r="H141">
        <v>105</v>
      </c>
      <c r="I141" t="s">
        <v>285</v>
      </c>
      <c r="J141">
        <v>65</v>
      </c>
      <c r="K141">
        <v>63</v>
      </c>
      <c r="L141">
        <f>J141-K141</f>
        <v>2</v>
      </c>
      <c r="M141" t="s">
        <v>807</v>
      </c>
      <c r="N141" t="s">
        <v>104</v>
      </c>
      <c r="O141">
        <f>VLOOKUP(H141,'Other Lists'!$B$13:$D$15,3,FALSE)</f>
        <v>55</v>
      </c>
      <c r="P141" t="str">
        <f>VLOOKUP(O141,'Other Lists'!$B$7:$D$8,2,FALSE)</f>
        <v>Eclipse</v>
      </c>
      <c r="Q141">
        <f>VLOOKUP(H141,'Other Lists'!$B$12:$O$15,14,FALSE)*K141</f>
        <v>1197</v>
      </c>
    </row>
    <row r="142" spans="2:17" x14ac:dyDescent="0.3">
      <c r="B142" t="s">
        <v>151</v>
      </c>
      <c r="C142">
        <v>781</v>
      </c>
      <c r="D142" s="15">
        <v>44994</v>
      </c>
      <c r="E142" s="18">
        <f>WEEKDAY(D142)</f>
        <v>5</v>
      </c>
      <c r="F142" s="18">
        <v>1</v>
      </c>
      <c r="G142">
        <v>1</v>
      </c>
      <c r="H142">
        <v>105</v>
      </c>
      <c r="I142" t="s">
        <v>284</v>
      </c>
      <c r="J142">
        <v>61</v>
      </c>
      <c r="K142">
        <v>58</v>
      </c>
      <c r="L142">
        <f>J142-K142</f>
        <v>3</v>
      </c>
      <c r="M142" t="s">
        <v>807</v>
      </c>
      <c r="N142" t="s">
        <v>102</v>
      </c>
      <c r="O142">
        <f>VLOOKUP(H142,'Other Lists'!$B$13:$D$15,3,FALSE)</f>
        <v>55</v>
      </c>
      <c r="P142" t="str">
        <f>VLOOKUP(O142,'Other Lists'!$B$7:$D$8,2,FALSE)</f>
        <v>Eclipse</v>
      </c>
      <c r="Q142">
        <f>VLOOKUP(H142,'Other Lists'!$B$12:$O$15,14,FALSE)*K142</f>
        <v>1102</v>
      </c>
    </row>
    <row r="143" spans="2:17" x14ac:dyDescent="0.3">
      <c r="B143" t="s">
        <v>151</v>
      </c>
      <c r="C143">
        <v>781</v>
      </c>
      <c r="D143" s="15">
        <v>44994</v>
      </c>
      <c r="E143" s="18">
        <f>WEEKDAY(D143)</f>
        <v>5</v>
      </c>
      <c r="F143" s="18">
        <v>1</v>
      </c>
      <c r="G143">
        <v>1</v>
      </c>
      <c r="H143">
        <v>105</v>
      </c>
      <c r="I143" t="s">
        <v>283</v>
      </c>
      <c r="J143">
        <v>59</v>
      </c>
      <c r="K143">
        <v>58</v>
      </c>
      <c r="L143">
        <f>J143-K143</f>
        <v>1</v>
      </c>
      <c r="M143" t="s">
        <v>807</v>
      </c>
      <c r="N143" t="s">
        <v>100</v>
      </c>
      <c r="O143">
        <f>VLOOKUP(H143,'Other Lists'!$B$13:$D$15,3,FALSE)</f>
        <v>55</v>
      </c>
      <c r="P143" t="str">
        <f>VLOOKUP(O143,'Other Lists'!$B$7:$D$8,2,FALSE)</f>
        <v>Eclipse</v>
      </c>
      <c r="Q143">
        <f>VLOOKUP(H143,'Other Lists'!$B$12:$O$15,14,FALSE)*K143</f>
        <v>1102</v>
      </c>
    </row>
    <row r="144" spans="2:17" x14ac:dyDescent="0.3">
      <c r="B144" t="s">
        <v>151</v>
      </c>
      <c r="C144">
        <v>782</v>
      </c>
      <c r="D144" s="15">
        <v>44995</v>
      </c>
      <c r="E144" s="18">
        <f>WEEKDAY(D144)</f>
        <v>6</v>
      </c>
      <c r="F144" s="18">
        <v>1</v>
      </c>
      <c r="G144">
        <v>1</v>
      </c>
      <c r="H144">
        <v>105</v>
      </c>
      <c r="I144" t="s">
        <v>287</v>
      </c>
      <c r="J144">
        <v>115</v>
      </c>
      <c r="K144">
        <v>106</v>
      </c>
      <c r="L144">
        <f>J144-K144</f>
        <v>9</v>
      </c>
      <c r="M144" t="s">
        <v>807</v>
      </c>
      <c r="N144" t="s">
        <v>104</v>
      </c>
      <c r="O144">
        <f>VLOOKUP(H144,'Other Lists'!$B$13:$D$15,3,FALSE)</f>
        <v>55</v>
      </c>
      <c r="P144" t="str">
        <f>VLOOKUP(O144,'Other Lists'!$B$7:$D$8,2,FALSE)</f>
        <v>Eclipse</v>
      </c>
      <c r="Q144">
        <f>VLOOKUP(H144,'Other Lists'!$B$12:$O$15,14,FALSE)*K144</f>
        <v>2014</v>
      </c>
    </row>
    <row r="145" spans="2:17" x14ac:dyDescent="0.3">
      <c r="B145" t="s">
        <v>151</v>
      </c>
      <c r="C145">
        <v>782</v>
      </c>
      <c r="D145" s="15">
        <v>44995</v>
      </c>
      <c r="E145" s="18">
        <f>WEEKDAY(D145)</f>
        <v>6</v>
      </c>
      <c r="F145" s="18">
        <v>1</v>
      </c>
      <c r="G145">
        <v>1</v>
      </c>
      <c r="H145">
        <v>105</v>
      </c>
      <c r="I145" t="s">
        <v>286</v>
      </c>
      <c r="J145">
        <v>118</v>
      </c>
      <c r="K145">
        <v>108</v>
      </c>
      <c r="L145">
        <f>J145-K145</f>
        <v>10</v>
      </c>
      <c r="M145" t="s">
        <v>807</v>
      </c>
      <c r="N145" t="s">
        <v>102</v>
      </c>
      <c r="O145">
        <f>VLOOKUP(H145,'Other Lists'!$B$13:$D$15,3,FALSE)</f>
        <v>55</v>
      </c>
      <c r="P145" t="str">
        <f>VLOOKUP(O145,'Other Lists'!$B$7:$D$8,2,FALSE)</f>
        <v>Eclipse</v>
      </c>
      <c r="Q145">
        <f>VLOOKUP(H145,'Other Lists'!$B$12:$O$15,14,FALSE)*K145</f>
        <v>2052</v>
      </c>
    </row>
    <row r="146" spans="2:17" x14ac:dyDescent="0.3">
      <c r="B146" t="s">
        <v>151</v>
      </c>
      <c r="C146">
        <v>783</v>
      </c>
      <c r="D146" s="15">
        <v>44996</v>
      </c>
      <c r="E146" s="18">
        <f>WEEKDAY(D146)</f>
        <v>7</v>
      </c>
      <c r="F146" s="18">
        <v>1</v>
      </c>
      <c r="G146">
        <v>1</v>
      </c>
      <c r="H146">
        <v>105</v>
      </c>
      <c r="I146" t="s">
        <v>290</v>
      </c>
      <c r="J146">
        <v>77</v>
      </c>
      <c r="K146">
        <v>73</v>
      </c>
      <c r="L146">
        <f>J146-K146</f>
        <v>4</v>
      </c>
      <c r="M146" t="s">
        <v>807</v>
      </c>
      <c r="N146" t="s">
        <v>104</v>
      </c>
      <c r="O146">
        <f>VLOOKUP(H146,'Other Lists'!$B$13:$D$15,3,FALSE)</f>
        <v>55</v>
      </c>
      <c r="P146" t="str">
        <f>VLOOKUP(O146,'Other Lists'!$B$7:$D$8,2,FALSE)</f>
        <v>Eclipse</v>
      </c>
      <c r="Q146">
        <f>VLOOKUP(H146,'Other Lists'!$B$12:$O$15,14,FALSE)*K146</f>
        <v>1387</v>
      </c>
    </row>
    <row r="147" spans="2:17" x14ac:dyDescent="0.3">
      <c r="B147" t="s">
        <v>151</v>
      </c>
      <c r="C147">
        <v>783</v>
      </c>
      <c r="D147" s="15">
        <v>44996</v>
      </c>
      <c r="E147" s="18">
        <f>WEEKDAY(D147)</f>
        <v>7</v>
      </c>
      <c r="F147" s="18">
        <v>1</v>
      </c>
      <c r="G147">
        <v>1</v>
      </c>
      <c r="H147">
        <v>105</v>
      </c>
      <c r="I147" t="s">
        <v>289</v>
      </c>
      <c r="J147">
        <v>71</v>
      </c>
      <c r="K147">
        <v>66</v>
      </c>
      <c r="L147">
        <f>J147-K147</f>
        <v>5</v>
      </c>
      <c r="M147" t="s">
        <v>807</v>
      </c>
      <c r="N147" t="s">
        <v>102</v>
      </c>
      <c r="O147">
        <f>VLOOKUP(H147,'Other Lists'!$B$13:$D$15,3,FALSE)</f>
        <v>55</v>
      </c>
      <c r="P147" t="str">
        <f>VLOOKUP(O147,'Other Lists'!$B$7:$D$8,2,FALSE)</f>
        <v>Eclipse</v>
      </c>
      <c r="Q147">
        <f>VLOOKUP(H147,'Other Lists'!$B$12:$O$15,14,FALSE)*K147</f>
        <v>1254</v>
      </c>
    </row>
    <row r="148" spans="2:17" x14ac:dyDescent="0.3">
      <c r="B148" t="s">
        <v>151</v>
      </c>
      <c r="C148">
        <v>783</v>
      </c>
      <c r="D148" s="15">
        <v>44996</v>
      </c>
      <c r="E148" s="18">
        <f>WEEKDAY(D148)</f>
        <v>7</v>
      </c>
      <c r="F148" s="18">
        <v>1</v>
      </c>
      <c r="G148">
        <v>1</v>
      </c>
      <c r="H148">
        <v>105</v>
      </c>
      <c r="I148" t="s">
        <v>288</v>
      </c>
      <c r="J148">
        <v>70</v>
      </c>
      <c r="K148">
        <v>65</v>
      </c>
      <c r="L148">
        <f>J148-K148</f>
        <v>5</v>
      </c>
      <c r="M148" t="s">
        <v>807</v>
      </c>
      <c r="N148" t="s">
        <v>100</v>
      </c>
      <c r="O148">
        <f>VLOOKUP(H148,'Other Lists'!$B$13:$D$15,3,FALSE)</f>
        <v>55</v>
      </c>
      <c r="P148" t="str">
        <f>VLOOKUP(O148,'Other Lists'!$B$7:$D$8,2,FALSE)</f>
        <v>Eclipse</v>
      </c>
      <c r="Q148">
        <f>VLOOKUP(H148,'Other Lists'!$B$12:$O$15,14,FALSE)*K148</f>
        <v>1235</v>
      </c>
    </row>
    <row r="149" spans="2:17" x14ac:dyDescent="0.3">
      <c r="B149" t="s">
        <v>151</v>
      </c>
      <c r="C149">
        <v>784</v>
      </c>
      <c r="D149" s="15">
        <v>44997</v>
      </c>
      <c r="E149" s="18">
        <f>WEEKDAY(D149)</f>
        <v>1</v>
      </c>
      <c r="F149" s="18">
        <v>2</v>
      </c>
      <c r="G149">
        <v>1</v>
      </c>
      <c r="H149">
        <v>105</v>
      </c>
      <c r="I149" t="s">
        <v>292</v>
      </c>
      <c r="J149">
        <v>54</v>
      </c>
      <c r="K149">
        <v>49</v>
      </c>
      <c r="L149">
        <f>J149-K149</f>
        <v>5</v>
      </c>
      <c r="M149" t="s">
        <v>807</v>
      </c>
      <c r="N149" t="s">
        <v>104</v>
      </c>
      <c r="O149">
        <f>VLOOKUP(H149,'Other Lists'!$B$13:$D$15,3,FALSE)</f>
        <v>55</v>
      </c>
      <c r="P149" t="str">
        <f>VLOOKUP(O149,'Other Lists'!$B$7:$D$8,2,FALSE)</f>
        <v>Eclipse</v>
      </c>
      <c r="Q149">
        <f>VLOOKUP(H149,'Other Lists'!$B$12:$O$15,14,FALSE)*K149</f>
        <v>931</v>
      </c>
    </row>
    <row r="150" spans="2:17" x14ac:dyDescent="0.3">
      <c r="B150" t="s">
        <v>151</v>
      </c>
      <c r="C150">
        <v>784</v>
      </c>
      <c r="D150" s="15">
        <v>44997</v>
      </c>
      <c r="E150" s="18">
        <f>WEEKDAY(D150)</f>
        <v>1</v>
      </c>
      <c r="F150" s="18">
        <v>2</v>
      </c>
      <c r="G150">
        <v>1</v>
      </c>
      <c r="H150">
        <v>105</v>
      </c>
      <c r="I150" t="s">
        <v>291</v>
      </c>
      <c r="J150">
        <v>55</v>
      </c>
      <c r="K150">
        <v>51</v>
      </c>
      <c r="L150">
        <f>J150-K150</f>
        <v>4</v>
      </c>
      <c r="M150" t="s">
        <v>807</v>
      </c>
      <c r="N150" t="s">
        <v>102</v>
      </c>
      <c r="O150">
        <f>VLOOKUP(H150,'Other Lists'!$B$13:$D$15,3,FALSE)</f>
        <v>55</v>
      </c>
      <c r="P150" t="str">
        <f>VLOOKUP(O150,'Other Lists'!$B$7:$D$8,2,FALSE)</f>
        <v>Eclipse</v>
      </c>
      <c r="Q150">
        <f>VLOOKUP(H150,'Other Lists'!$B$12:$O$15,14,FALSE)*K150</f>
        <v>969</v>
      </c>
    </row>
    <row r="151" spans="2:17" x14ac:dyDescent="0.3">
      <c r="B151" t="s">
        <v>151</v>
      </c>
      <c r="C151">
        <v>785</v>
      </c>
      <c r="D151" s="15">
        <v>44998</v>
      </c>
      <c r="E151" s="18">
        <f>WEEKDAY(D151)</f>
        <v>2</v>
      </c>
      <c r="F151" s="18">
        <v>2</v>
      </c>
      <c r="G151">
        <v>1</v>
      </c>
      <c r="H151">
        <v>105</v>
      </c>
      <c r="I151" t="s">
        <v>295</v>
      </c>
      <c r="J151">
        <v>43</v>
      </c>
      <c r="K151">
        <v>40</v>
      </c>
      <c r="L151">
        <f>J151-K151</f>
        <v>3</v>
      </c>
      <c r="M151" t="s">
        <v>807</v>
      </c>
      <c r="N151" t="s">
        <v>104</v>
      </c>
      <c r="O151">
        <f>VLOOKUP(H151,'Other Lists'!$B$13:$D$15,3,FALSE)</f>
        <v>55</v>
      </c>
      <c r="P151" t="str">
        <f>VLOOKUP(O151,'Other Lists'!$B$7:$D$8,2,FALSE)</f>
        <v>Eclipse</v>
      </c>
      <c r="Q151">
        <f>VLOOKUP(H151,'Other Lists'!$B$12:$O$15,14,FALSE)*K151</f>
        <v>760</v>
      </c>
    </row>
    <row r="152" spans="2:17" x14ac:dyDescent="0.3">
      <c r="B152" t="s">
        <v>151</v>
      </c>
      <c r="C152">
        <v>785</v>
      </c>
      <c r="D152" s="15">
        <v>44998</v>
      </c>
      <c r="E152" s="18">
        <f>WEEKDAY(D152)</f>
        <v>2</v>
      </c>
      <c r="F152" s="18">
        <v>2</v>
      </c>
      <c r="G152">
        <v>1</v>
      </c>
      <c r="H152">
        <v>105</v>
      </c>
      <c r="I152" t="s">
        <v>294</v>
      </c>
      <c r="J152">
        <v>42</v>
      </c>
      <c r="K152">
        <v>40</v>
      </c>
      <c r="L152">
        <f>J152-K152</f>
        <v>2</v>
      </c>
      <c r="M152" t="s">
        <v>807</v>
      </c>
      <c r="N152" t="s">
        <v>102</v>
      </c>
      <c r="O152">
        <f>VLOOKUP(H152,'Other Lists'!$B$13:$D$15,3,FALSE)</f>
        <v>55</v>
      </c>
      <c r="P152" t="str">
        <f>VLOOKUP(O152,'Other Lists'!$B$7:$D$8,2,FALSE)</f>
        <v>Eclipse</v>
      </c>
      <c r="Q152">
        <f>VLOOKUP(H152,'Other Lists'!$B$12:$O$15,14,FALSE)*K152</f>
        <v>760</v>
      </c>
    </row>
    <row r="153" spans="2:17" x14ac:dyDescent="0.3">
      <c r="B153" t="s">
        <v>151</v>
      </c>
      <c r="C153">
        <v>785</v>
      </c>
      <c r="D153" s="15">
        <v>44998</v>
      </c>
      <c r="E153" s="18">
        <f>WEEKDAY(D153)</f>
        <v>2</v>
      </c>
      <c r="F153" s="18">
        <v>2</v>
      </c>
      <c r="G153">
        <v>1</v>
      </c>
      <c r="H153">
        <v>105</v>
      </c>
      <c r="I153" t="s">
        <v>293</v>
      </c>
      <c r="J153">
        <v>39</v>
      </c>
      <c r="K153">
        <v>37</v>
      </c>
      <c r="L153">
        <f>J153-K153</f>
        <v>2</v>
      </c>
      <c r="M153" t="s">
        <v>807</v>
      </c>
      <c r="N153" t="s">
        <v>100</v>
      </c>
      <c r="O153">
        <f>VLOOKUP(H153,'Other Lists'!$B$13:$D$15,3,FALSE)</f>
        <v>55</v>
      </c>
      <c r="P153" t="str">
        <f>VLOOKUP(O153,'Other Lists'!$B$7:$D$8,2,FALSE)</f>
        <v>Eclipse</v>
      </c>
      <c r="Q153">
        <f>VLOOKUP(H153,'Other Lists'!$B$12:$O$15,14,FALSE)*K153</f>
        <v>703</v>
      </c>
    </row>
    <row r="154" spans="2:17" x14ac:dyDescent="0.3">
      <c r="B154" t="s">
        <v>151</v>
      </c>
      <c r="C154">
        <v>786</v>
      </c>
      <c r="D154" s="15">
        <v>44999</v>
      </c>
      <c r="E154" s="18">
        <f>WEEKDAY(D154)</f>
        <v>3</v>
      </c>
      <c r="F154" s="18">
        <v>2</v>
      </c>
      <c r="G154">
        <v>1</v>
      </c>
      <c r="H154">
        <v>105</v>
      </c>
      <c r="I154" t="s">
        <v>297</v>
      </c>
      <c r="J154">
        <v>87</v>
      </c>
      <c r="K154">
        <v>83</v>
      </c>
      <c r="L154">
        <f>J154-K154</f>
        <v>4</v>
      </c>
      <c r="M154" t="s">
        <v>807</v>
      </c>
      <c r="N154" t="s">
        <v>104</v>
      </c>
      <c r="O154">
        <f>VLOOKUP(H154,'Other Lists'!$B$13:$D$15,3,FALSE)</f>
        <v>55</v>
      </c>
      <c r="P154" t="str">
        <f>VLOOKUP(O154,'Other Lists'!$B$7:$D$8,2,FALSE)</f>
        <v>Eclipse</v>
      </c>
      <c r="Q154">
        <f>VLOOKUP(H154,'Other Lists'!$B$12:$O$15,14,FALSE)*K154</f>
        <v>1577</v>
      </c>
    </row>
    <row r="155" spans="2:17" x14ac:dyDescent="0.3">
      <c r="B155" t="s">
        <v>151</v>
      </c>
      <c r="C155">
        <v>786</v>
      </c>
      <c r="D155" s="15">
        <v>44999</v>
      </c>
      <c r="E155" s="18">
        <f>WEEKDAY(D155)</f>
        <v>3</v>
      </c>
      <c r="F155" s="18">
        <v>2</v>
      </c>
      <c r="G155">
        <v>1</v>
      </c>
      <c r="H155">
        <v>105</v>
      </c>
      <c r="I155" t="s">
        <v>296</v>
      </c>
      <c r="J155">
        <v>89</v>
      </c>
      <c r="K155">
        <v>88</v>
      </c>
      <c r="L155">
        <f>J155-K155</f>
        <v>1</v>
      </c>
      <c r="M155" t="s">
        <v>807</v>
      </c>
      <c r="N155" t="s">
        <v>102</v>
      </c>
      <c r="O155">
        <f>VLOOKUP(H155,'Other Lists'!$B$13:$D$15,3,FALSE)</f>
        <v>55</v>
      </c>
      <c r="P155" t="str">
        <f>VLOOKUP(O155,'Other Lists'!$B$7:$D$8,2,FALSE)</f>
        <v>Eclipse</v>
      </c>
      <c r="Q155">
        <f>VLOOKUP(H155,'Other Lists'!$B$12:$O$15,14,FALSE)*K155</f>
        <v>1672</v>
      </c>
    </row>
    <row r="156" spans="2:17" x14ac:dyDescent="0.3">
      <c r="B156" t="s">
        <v>151</v>
      </c>
      <c r="C156">
        <v>786</v>
      </c>
      <c r="D156" s="15">
        <v>44999</v>
      </c>
      <c r="E156" s="18">
        <f>WEEKDAY(D156)</f>
        <v>3</v>
      </c>
      <c r="F156" s="18">
        <v>2</v>
      </c>
      <c r="G156">
        <v>1</v>
      </c>
      <c r="H156">
        <v>105</v>
      </c>
      <c r="I156" t="s">
        <v>656</v>
      </c>
      <c r="J156">
        <v>83</v>
      </c>
      <c r="K156">
        <v>79</v>
      </c>
      <c r="L156">
        <f>J156-K156</f>
        <v>4</v>
      </c>
      <c r="M156" t="s">
        <v>807</v>
      </c>
      <c r="N156" t="s">
        <v>100</v>
      </c>
      <c r="O156">
        <f>VLOOKUP(H156,'Other Lists'!$B$13:$D$15,3,FALSE)</f>
        <v>55</v>
      </c>
      <c r="P156" t="str">
        <f>VLOOKUP(O156,'Other Lists'!$B$7:$D$8,2,FALSE)</f>
        <v>Eclipse</v>
      </c>
      <c r="Q156">
        <f>VLOOKUP(H156,'Other Lists'!$B$12:$O$15,14,FALSE)*K156</f>
        <v>1501</v>
      </c>
    </row>
    <row r="157" spans="2:17" x14ac:dyDescent="0.3">
      <c r="B157" t="s">
        <v>151</v>
      </c>
      <c r="C157">
        <v>787</v>
      </c>
      <c r="D157" s="15">
        <v>45000</v>
      </c>
      <c r="E157" s="18">
        <f>WEEKDAY(D157)</f>
        <v>4</v>
      </c>
      <c r="F157" s="18">
        <v>2</v>
      </c>
      <c r="G157">
        <v>1</v>
      </c>
      <c r="H157">
        <v>105</v>
      </c>
      <c r="I157" t="s">
        <v>299</v>
      </c>
      <c r="J157">
        <v>104</v>
      </c>
      <c r="K157">
        <v>94</v>
      </c>
      <c r="L157">
        <f>J157-K157</f>
        <v>10</v>
      </c>
      <c r="M157" t="s">
        <v>807</v>
      </c>
      <c r="N157" t="s">
        <v>104</v>
      </c>
      <c r="O157">
        <f>VLOOKUP(H157,'Other Lists'!$B$13:$D$15,3,FALSE)</f>
        <v>55</v>
      </c>
      <c r="P157" t="str">
        <f>VLOOKUP(O157,'Other Lists'!$B$7:$D$8,2,FALSE)</f>
        <v>Eclipse</v>
      </c>
      <c r="Q157">
        <f>VLOOKUP(H157,'Other Lists'!$B$12:$O$15,14,FALSE)*K157</f>
        <v>1786</v>
      </c>
    </row>
    <row r="158" spans="2:17" x14ac:dyDescent="0.3">
      <c r="B158" t="s">
        <v>151</v>
      </c>
      <c r="C158">
        <v>787</v>
      </c>
      <c r="D158" s="15">
        <v>45000</v>
      </c>
      <c r="E158" s="18">
        <f>WEEKDAY(D158)</f>
        <v>4</v>
      </c>
      <c r="F158" s="18">
        <v>2</v>
      </c>
      <c r="G158">
        <v>1</v>
      </c>
      <c r="H158">
        <v>105</v>
      </c>
      <c r="I158" t="s">
        <v>298</v>
      </c>
      <c r="J158">
        <v>96</v>
      </c>
      <c r="K158">
        <v>87</v>
      </c>
      <c r="L158">
        <f>J158-K158</f>
        <v>9</v>
      </c>
      <c r="M158" t="s">
        <v>807</v>
      </c>
      <c r="N158" t="s">
        <v>100</v>
      </c>
      <c r="O158">
        <f>VLOOKUP(H158,'Other Lists'!$B$13:$D$15,3,FALSE)</f>
        <v>55</v>
      </c>
      <c r="P158" t="str">
        <f>VLOOKUP(O158,'Other Lists'!$B$7:$D$8,2,FALSE)</f>
        <v>Eclipse</v>
      </c>
      <c r="Q158">
        <f>VLOOKUP(H158,'Other Lists'!$B$12:$O$15,14,FALSE)*K158</f>
        <v>1653</v>
      </c>
    </row>
    <row r="159" spans="2:17" x14ac:dyDescent="0.3">
      <c r="B159" t="s">
        <v>151</v>
      </c>
      <c r="C159">
        <v>788</v>
      </c>
      <c r="D159" s="15">
        <v>45001</v>
      </c>
      <c r="E159" s="18">
        <f>WEEKDAY(D159)</f>
        <v>5</v>
      </c>
      <c r="F159" s="18">
        <v>2</v>
      </c>
      <c r="G159">
        <v>1</v>
      </c>
      <c r="H159">
        <v>105</v>
      </c>
      <c r="I159" t="s">
        <v>302</v>
      </c>
      <c r="J159">
        <v>78</v>
      </c>
      <c r="K159">
        <v>71</v>
      </c>
      <c r="L159">
        <f>J159-K159</f>
        <v>7</v>
      </c>
      <c r="M159" t="s">
        <v>807</v>
      </c>
      <c r="N159" t="s">
        <v>104</v>
      </c>
      <c r="O159">
        <f>VLOOKUP(H159,'Other Lists'!$B$13:$D$15,3,FALSE)</f>
        <v>55</v>
      </c>
      <c r="P159" t="str">
        <f>VLOOKUP(O159,'Other Lists'!$B$7:$D$8,2,FALSE)</f>
        <v>Eclipse</v>
      </c>
      <c r="Q159">
        <f>VLOOKUP(H159,'Other Lists'!$B$12:$O$15,14,FALSE)*K159</f>
        <v>1349</v>
      </c>
    </row>
    <row r="160" spans="2:17" x14ac:dyDescent="0.3">
      <c r="B160" t="s">
        <v>151</v>
      </c>
      <c r="C160">
        <v>788</v>
      </c>
      <c r="D160" s="15">
        <v>45001</v>
      </c>
      <c r="E160" s="18">
        <f>WEEKDAY(D160)</f>
        <v>5</v>
      </c>
      <c r="F160" s="18">
        <v>2</v>
      </c>
      <c r="G160">
        <v>1</v>
      </c>
      <c r="H160">
        <v>105</v>
      </c>
      <c r="I160" t="s">
        <v>301</v>
      </c>
      <c r="J160">
        <v>80</v>
      </c>
      <c r="K160">
        <v>73</v>
      </c>
      <c r="L160">
        <f>J160-K160</f>
        <v>7</v>
      </c>
      <c r="M160" t="s">
        <v>807</v>
      </c>
      <c r="N160" t="s">
        <v>102</v>
      </c>
      <c r="O160">
        <f>VLOOKUP(H160,'Other Lists'!$B$13:$D$15,3,FALSE)</f>
        <v>55</v>
      </c>
      <c r="P160" t="str">
        <f>VLOOKUP(O160,'Other Lists'!$B$7:$D$8,2,FALSE)</f>
        <v>Eclipse</v>
      </c>
      <c r="Q160">
        <f>VLOOKUP(H160,'Other Lists'!$B$12:$O$15,14,FALSE)*K160</f>
        <v>1387</v>
      </c>
    </row>
    <row r="161" spans="2:17" x14ac:dyDescent="0.3">
      <c r="B161" t="s">
        <v>151</v>
      </c>
      <c r="C161">
        <v>788</v>
      </c>
      <c r="D161" s="15">
        <v>45001</v>
      </c>
      <c r="E161" s="18">
        <f>WEEKDAY(D161)</f>
        <v>5</v>
      </c>
      <c r="F161" s="18">
        <v>2</v>
      </c>
      <c r="G161">
        <v>1</v>
      </c>
      <c r="H161">
        <v>105</v>
      </c>
      <c r="I161" t="s">
        <v>300</v>
      </c>
      <c r="J161">
        <v>81</v>
      </c>
      <c r="K161">
        <v>74</v>
      </c>
      <c r="L161">
        <f>J161-K161</f>
        <v>7</v>
      </c>
      <c r="M161" t="s">
        <v>807</v>
      </c>
      <c r="N161" t="s">
        <v>100</v>
      </c>
      <c r="O161">
        <f>VLOOKUP(H161,'Other Lists'!$B$13:$D$15,3,FALSE)</f>
        <v>55</v>
      </c>
      <c r="P161" t="str">
        <f>VLOOKUP(O161,'Other Lists'!$B$7:$D$8,2,FALSE)</f>
        <v>Eclipse</v>
      </c>
      <c r="Q161">
        <f>VLOOKUP(H161,'Other Lists'!$B$12:$O$15,14,FALSE)*K161</f>
        <v>1406</v>
      </c>
    </row>
    <row r="162" spans="2:17" x14ac:dyDescent="0.3">
      <c r="B162" t="s">
        <v>151</v>
      </c>
      <c r="C162">
        <v>789</v>
      </c>
      <c r="D162" s="15">
        <v>45002</v>
      </c>
      <c r="E162" s="18">
        <f>WEEKDAY(D162)</f>
        <v>6</v>
      </c>
      <c r="F162" s="18">
        <v>2</v>
      </c>
      <c r="G162">
        <v>1</v>
      </c>
      <c r="H162">
        <v>105</v>
      </c>
      <c r="I162" t="s">
        <v>303</v>
      </c>
      <c r="J162">
        <v>126</v>
      </c>
      <c r="K162">
        <v>118</v>
      </c>
      <c r="L162">
        <f>J162-K162</f>
        <v>8</v>
      </c>
      <c r="M162" t="s">
        <v>807</v>
      </c>
      <c r="N162" t="s">
        <v>104</v>
      </c>
      <c r="O162">
        <f>VLOOKUP(H162,'Other Lists'!$B$13:$D$15,3,FALSE)</f>
        <v>55</v>
      </c>
      <c r="P162" t="str">
        <f>VLOOKUP(O162,'Other Lists'!$B$7:$D$8,2,FALSE)</f>
        <v>Eclipse</v>
      </c>
      <c r="Q162">
        <f>VLOOKUP(H162,'Other Lists'!$B$12:$O$15,14,FALSE)*K162</f>
        <v>2242</v>
      </c>
    </row>
    <row r="163" spans="2:17" x14ac:dyDescent="0.3">
      <c r="B163" t="s">
        <v>151</v>
      </c>
      <c r="C163">
        <v>789</v>
      </c>
      <c r="D163" s="15">
        <v>45002</v>
      </c>
      <c r="E163" s="18">
        <f>WEEKDAY(D163)</f>
        <v>6</v>
      </c>
      <c r="F163" s="18">
        <v>2</v>
      </c>
      <c r="G163">
        <v>1</v>
      </c>
      <c r="H163">
        <v>105</v>
      </c>
      <c r="I163" t="s">
        <v>657</v>
      </c>
      <c r="J163">
        <v>120</v>
      </c>
      <c r="K163">
        <v>112</v>
      </c>
      <c r="L163">
        <f>J163-K163</f>
        <v>8</v>
      </c>
      <c r="M163" t="s">
        <v>807</v>
      </c>
      <c r="N163" t="s">
        <v>102</v>
      </c>
      <c r="O163">
        <f>VLOOKUP(H163,'Other Lists'!$B$13:$D$15,3,FALSE)</f>
        <v>55</v>
      </c>
      <c r="P163" t="str">
        <f>VLOOKUP(O163,'Other Lists'!$B$7:$D$8,2,FALSE)</f>
        <v>Eclipse</v>
      </c>
      <c r="Q163">
        <f>VLOOKUP(H163,'Other Lists'!$B$12:$O$15,14,FALSE)*K163</f>
        <v>2128</v>
      </c>
    </row>
    <row r="164" spans="2:17" x14ac:dyDescent="0.3">
      <c r="B164" t="s">
        <v>151</v>
      </c>
      <c r="C164">
        <v>790</v>
      </c>
      <c r="D164" s="15">
        <v>45003</v>
      </c>
      <c r="E164" s="18">
        <f>WEEKDAY(D164)</f>
        <v>7</v>
      </c>
      <c r="F164" s="18">
        <v>2</v>
      </c>
      <c r="G164">
        <v>1</v>
      </c>
      <c r="H164">
        <v>105</v>
      </c>
      <c r="I164" t="s">
        <v>305</v>
      </c>
      <c r="J164">
        <v>120</v>
      </c>
      <c r="K164">
        <v>116</v>
      </c>
      <c r="L164">
        <f>J164-K164</f>
        <v>4</v>
      </c>
      <c r="M164" t="s">
        <v>807</v>
      </c>
      <c r="N164" t="s">
        <v>104</v>
      </c>
      <c r="O164">
        <f>VLOOKUP(H164,'Other Lists'!$B$13:$D$15,3,FALSE)</f>
        <v>55</v>
      </c>
      <c r="P164" t="str">
        <f>VLOOKUP(O164,'Other Lists'!$B$7:$D$8,2,FALSE)</f>
        <v>Eclipse</v>
      </c>
      <c r="Q164">
        <f>VLOOKUP(H164,'Other Lists'!$B$12:$O$15,14,FALSE)*K164</f>
        <v>2204</v>
      </c>
    </row>
    <row r="165" spans="2:17" x14ac:dyDescent="0.3">
      <c r="B165" t="s">
        <v>151</v>
      </c>
      <c r="C165">
        <v>790</v>
      </c>
      <c r="D165" s="15">
        <v>45003</v>
      </c>
      <c r="E165" s="18">
        <f>WEEKDAY(D165)</f>
        <v>7</v>
      </c>
      <c r="F165" s="18">
        <v>2</v>
      </c>
      <c r="G165">
        <v>1</v>
      </c>
      <c r="H165">
        <v>105</v>
      </c>
      <c r="I165" t="s">
        <v>304</v>
      </c>
      <c r="J165">
        <v>108</v>
      </c>
      <c r="K165">
        <v>104</v>
      </c>
      <c r="L165">
        <f>J165-K165</f>
        <v>4</v>
      </c>
      <c r="M165" t="s">
        <v>807</v>
      </c>
      <c r="N165" t="s">
        <v>100</v>
      </c>
      <c r="O165">
        <f>VLOOKUP(H165,'Other Lists'!$B$13:$D$15,3,FALSE)</f>
        <v>55</v>
      </c>
      <c r="P165" t="str">
        <f>VLOOKUP(O165,'Other Lists'!$B$7:$D$8,2,FALSE)</f>
        <v>Eclipse</v>
      </c>
      <c r="Q165">
        <f>VLOOKUP(H165,'Other Lists'!$B$12:$O$15,14,FALSE)*K165</f>
        <v>1976</v>
      </c>
    </row>
    <row r="166" spans="2:17" x14ac:dyDescent="0.3">
      <c r="B166" t="s">
        <v>151</v>
      </c>
      <c r="C166">
        <v>791</v>
      </c>
      <c r="D166" s="15">
        <v>45004</v>
      </c>
      <c r="E166" s="18">
        <f>WEEKDAY(D166)</f>
        <v>1</v>
      </c>
      <c r="F166" s="18">
        <v>3</v>
      </c>
      <c r="G166">
        <v>1</v>
      </c>
      <c r="H166">
        <v>105</v>
      </c>
      <c r="I166" t="s">
        <v>308</v>
      </c>
      <c r="J166">
        <v>41</v>
      </c>
      <c r="K166">
        <v>37</v>
      </c>
      <c r="L166">
        <f>J166-K166</f>
        <v>4</v>
      </c>
      <c r="M166" t="s">
        <v>807</v>
      </c>
      <c r="N166" t="s">
        <v>104</v>
      </c>
      <c r="O166">
        <f>VLOOKUP(H166,'Other Lists'!$B$13:$D$15,3,FALSE)</f>
        <v>55</v>
      </c>
      <c r="P166" t="str">
        <f>VLOOKUP(O166,'Other Lists'!$B$7:$D$8,2,FALSE)</f>
        <v>Eclipse</v>
      </c>
      <c r="Q166">
        <f>VLOOKUP(H166,'Other Lists'!$B$12:$O$15,14,FALSE)*K166</f>
        <v>703</v>
      </c>
    </row>
    <row r="167" spans="2:17" x14ac:dyDescent="0.3">
      <c r="B167" t="s">
        <v>151</v>
      </c>
      <c r="C167">
        <v>791</v>
      </c>
      <c r="D167" s="15">
        <v>45004</v>
      </c>
      <c r="E167" s="18">
        <f>WEEKDAY(D167)</f>
        <v>1</v>
      </c>
      <c r="F167" s="18">
        <v>3</v>
      </c>
      <c r="G167">
        <v>1</v>
      </c>
      <c r="H167">
        <v>105</v>
      </c>
      <c r="I167" t="s">
        <v>307</v>
      </c>
      <c r="J167">
        <v>44</v>
      </c>
      <c r="K167">
        <v>40</v>
      </c>
      <c r="L167">
        <f>J167-K167</f>
        <v>4</v>
      </c>
      <c r="M167" t="s">
        <v>807</v>
      </c>
      <c r="N167" t="s">
        <v>102</v>
      </c>
      <c r="O167">
        <f>VLOOKUP(H167,'Other Lists'!$B$13:$D$15,3,FALSE)</f>
        <v>55</v>
      </c>
      <c r="P167" t="str">
        <f>VLOOKUP(O167,'Other Lists'!$B$7:$D$8,2,FALSE)</f>
        <v>Eclipse</v>
      </c>
      <c r="Q167">
        <f>VLOOKUP(H167,'Other Lists'!$B$12:$O$15,14,FALSE)*K167</f>
        <v>760</v>
      </c>
    </row>
    <row r="168" spans="2:17" x14ac:dyDescent="0.3">
      <c r="B168" t="s">
        <v>151</v>
      </c>
      <c r="C168">
        <v>791</v>
      </c>
      <c r="D168" s="15">
        <v>45004</v>
      </c>
      <c r="E168" s="18">
        <f>WEEKDAY(D168)</f>
        <v>1</v>
      </c>
      <c r="F168" s="18">
        <v>3</v>
      </c>
      <c r="G168">
        <v>1</v>
      </c>
      <c r="H168">
        <v>105</v>
      </c>
      <c r="I168" t="s">
        <v>306</v>
      </c>
      <c r="J168">
        <v>42</v>
      </c>
      <c r="K168">
        <v>39</v>
      </c>
      <c r="L168">
        <f>J168-K168</f>
        <v>3</v>
      </c>
      <c r="M168" t="s">
        <v>807</v>
      </c>
      <c r="N168" t="s">
        <v>100</v>
      </c>
      <c r="O168">
        <f>VLOOKUP(H168,'Other Lists'!$B$13:$D$15,3,FALSE)</f>
        <v>55</v>
      </c>
      <c r="P168" t="str">
        <f>VLOOKUP(O168,'Other Lists'!$B$7:$D$8,2,FALSE)</f>
        <v>Eclipse</v>
      </c>
      <c r="Q168">
        <f>VLOOKUP(H168,'Other Lists'!$B$12:$O$15,14,FALSE)*K168</f>
        <v>741</v>
      </c>
    </row>
    <row r="169" spans="2:17" x14ac:dyDescent="0.3">
      <c r="B169" t="s">
        <v>151</v>
      </c>
      <c r="C169">
        <v>792</v>
      </c>
      <c r="D169" s="15">
        <v>45005</v>
      </c>
      <c r="E169" s="18">
        <f>WEEKDAY(D169)</f>
        <v>2</v>
      </c>
      <c r="F169" s="18">
        <v>3</v>
      </c>
      <c r="G169">
        <v>1</v>
      </c>
      <c r="H169">
        <v>105</v>
      </c>
      <c r="I169" t="s">
        <v>311</v>
      </c>
      <c r="J169">
        <v>40</v>
      </c>
      <c r="K169">
        <v>37</v>
      </c>
      <c r="L169">
        <f>J169-K169</f>
        <v>3</v>
      </c>
      <c r="M169" t="s">
        <v>807</v>
      </c>
      <c r="N169" t="s">
        <v>104</v>
      </c>
      <c r="O169">
        <f>VLOOKUP(H169,'Other Lists'!$B$13:$D$15,3,FALSE)</f>
        <v>55</v>
      </c>
      <c r="P169" t="str">
        <f>VLOOKUP(O169,'Other Lists'!$B$7:$D$8,2,FALSE)</f>
        <v>Eclipse</v>
      </c>
      <c r="Q169">
        <f>VLOOKUP(H169,'Other Lists'!$B$12:$O$15,14,FALSE)*K169</f>
        <v>703</v>
      </c>
    </row>
    <row r="170" spans="2:17" x14ac:dyDescent="0.3">
      <c r="B170" t="s">
        <v>151</v>
      </c>
      <c r="C170">
        <v>792</v>
      </c>
      <c r="D170" s="15">
        <v>45005</v>
      </c>
      <c r="E170" s="18">
        <f>WEEKDAY(D170)</f>
        <v>2</v>
      </c>
      <c r="F170" s="18">
        <v>3</v>
      </c>
      <c r="G170">
        <v>1</v>
      </c>
      <c r="H170">
        <v>105</v>
      </c>
      <c r="I170" t="s">
        <v>310</v>
      </c>
      <c r="J170">
        <v>40</v>
      </c>
      <c r="K170">
        <v>38</v>
      </c>
      <c r="L170">
        <f>J170-K170</f>
        <v>2</v>
      </c>
      <c r="M170" t="s">
        <v>807</v>
      </c>
      <c r="N170" t="s">
        <v>102</v>
      </c>
      <c r="O170">
        <f>VLOOKUP(H170,'Other Lists'!$B$13:$D$15,3,FALSE)</f>
        <v>55</v>
      </c>
      <c r="P170" t="str">
        <f>VLOOKUP(O170,'Other Lists'!$B$7:$D$8,2,FALSE)</f>
        <v>Eclipse</v>
      </c>
      <c r="Q170">
        <f>VLOOKUP(H170,'Other Lists'!$B$12:$O$15,14,FALSE)*K170</f>
        <v>722</v>
      </c>
    </row>
    <row r="171" spans="2:17" x14ac:dyDescent="0.3">
      <c r="B171" t="s">
        <v>151</v>
      </c>
      <c r="C171">
        <v>792</v>
      </c>
      <c r="D171" s="15">
        <v>45005</v>
      </c>
      <c r="E171" s="18">
        <f>WEEKDAY(D171)</f>
        <v>2</v>
      </c>
      <c r="F171" s="18">
        <v>3</v>
      </c>
      <c r="G171">
        <v>1</v>
      </c>
      <c r="H171">
        <v>105</v>
      </c>
      <c r="I171" t="s">
        <v>309</v>
      </c>
      <c r="J171">
        <v>40</v>
      </c>
      <c r="K171">
        <v>37</v>
      </c>
      <c r="L171">
        <f>J171-K171</f>
        <v>3</v>
      </c>
      <c r="M171" t="s">
        <v>807</v>
      </c>
      <c r="N171" t="s">
        <v>100</v>
      </c>
      <c r="O171">
        <f>VLOOKUP(H171,'Other Lists'!$B$13:$D$15,3,FALSE)</f>
        <v>55</v>
      </c>
      <c r="P171" t="str">
        <f>VLOOKUP(O171,'Other Lists'!$B$7:$D$8,2,FALSE)</f>
        <v>Eclipse</v>
      </c>
      <c r="Q171">
        <f>VLOOKUP(H171,'Other Lists'!$B$12:$O$15,14,FALSE)*K171</f>
        <v>703</v>
      </c>
    </row>
    <row r="172" spans="2:17" x14ac:dyDescent="0.3">
      <c r="B172" t="s">
        <v>151</v>
      </c>
      <c r="C172">
        <v>793</v>
      </c>
      <c r="D172" s="15">
        <v>45006</v>
      </c>
      <c r="E172" s="18">
        <f>WEEKDAY(D172)</f>
        <v>3</v>
      </c>
      <c r="F172" s="18">
        <v>3</v>
      </c>
      <c r="G172">
        <v>1</v>
      </c>
      <c r="H172">
        <v>105</v>
      </c>
      <c r="I172" t="s">
        <v>314</v>
      </c>
      <c r="J172">
        <v>60</v>
      </c>
      <c r="K172">
        <v>57</v>
      </c>
      <c r="L172">
        <f>J172-K172</f>
        <v>3</v>
      </c>
      <c r="M172" t="s">
        <v>807</v>
      </c>
      <c r="N172" t="s">
        <v>104</v>
      </c>
      <c r="O172">
        <f>VLOOKUP(H172,'Other Lists'!$B$13:$D$15,3,FALSE)</f>
        <v>55</v>
      </c>
      <c r="P172" t="str">
        <f>VLOOKUP(O172,'Other Lists'!$B$7:$D$8,2,FALSE)</f>
        <v>Eclipse</v>
      </c>
      <c r="Q172">
        <f>VLOOKUP(H172,'Other Lists'!$B$12:$O$15,14,FALSE)*K172</f>
        <v>1083</v>
      </c>
    </row>
    <row r="173" spans="2:17" x14ac:dyDescent="0.3">
      <c r="B173" t="s">
        <v>151</v>
      </c>
      <c r="C173">
        <v>793</v>
      </c>
      <c r="D173" s="15">
        <v>45006</v>
      </c>
      <c r="E173" s="18">
        <f>WEEKDAY(D173)</f>
        <v>3</v>
      </c>
      <c r="F173" s="18">
        <v>3</v>
      </c>
      <c r="G173">
        <v>1</v>
      </c>
      <c r="H173">
        <v>105</v>
      </c>
      <c r="I173" t="s">
        <v>313</v>
      </c>
      <c r="J173">
        <v>59</v>
      </c>
      <c r="K173">
        <v>56</v>
      </c>
      <c r="L173">
        <f>J173-K173</f>
        <v>3</v>
      </c>
      <c r="M173" t="s">
        <v>807</v>
      </c>
      <c r="N173" t="s">
        <v>102</v>
      </c>
      <c r="O173">
        <f>VLOOKUP(H173,'Other Lists'!$B$13:$D$15,3,FALSE)</f>
        <v>55</v>
      </c>
      <c r="P173" t="str">
        <f>VLOOKUP(O173,'Other Lists'!$B$7:$D$8,2,FALSE)</f>
        <v>Eclipse</v>
      </c>
      <c r="Q173">
        <f>VLOOKUP(H173,'Other Lists'!$B$12:$O$15,14,FALSE)*K173</f>
        <v>1064</v>
      </c>
    </row>
    <row r="174" spans="2:17" x14ac:dyDescent="0.3">
      <c r="B174" t="s">
        <v>151</v>
      </c>
      <c r="C174">
        <v>793</v>
      </c>
      <c r="D174" s="15">
        <v>45006</v>
      </c>
      <c r="E174" s="18">
        <f>WEEKDAY(D174)</f>
        <v>3</v>
      </c>
      <c r="F174" s="18">
        <v>3</v>
      </c>
      <c r="G174">
        <v>1</v>
      </c>
      <c r="H174">
        <v>105</v>
      </c>
      <c r="I174" t="s">
        <v>312</v>
      </c>
      <c r="J174">
        <v>55</v>
      </c>
      <c r="K174">
        <v>52</v>
      </c>
      <c r="L174">
        <f>J174-K174</f>
        <v>3</v>
      </c>
      <c r="M174" t="s">
        <v>807</v>
      </c>
      <c r="N174" t="s">
        <v>100</v>
      </c>
      <c r="O174">
        <f>VLOOKUP(H174,'Other Lists'!$B$13:$D$15,3,FALSE)</f>
        <v>55</v>
      </c>
      <c r="P174" t="str">
        <f>VLOOKUP(O174,'Other Lists'!$B$7:$D$8,2,FALSE)</f>
        <v>Eclipse</v>
      </c>
      <c r="Q174">
        <f>VLOOKUP(H174,'Other Lists'!$B$12:$O$15,14,FALSE)*K174</f>
        <v>988</v>
      </c>
    </row>
    <row r="175" spans="2:17" x14ac:dyDescent="0.3">
      <c r="B175" t="s">
        <v>151</v>
      </c>
      <c r="C175">
        <v>794</v>
      </c>
      <c r="D175" s="15">
        <v>45007</v>
      </c>
      <c r="E175" s="18">
        <f>WEEKDAY(D175)</f>
        <v>4</v>
      </c>
      <c r="F175" s="18">
        <v>3</v>
      </c>
      <c r="G175">
        <v>1</v>
      </c>
      <c r="H175">
        <v>105</v>
      </c>
      <c r="I175" t="s">
        <v>317</v>
      </c>
      <c r="J175">
        <v>68</v>
      </c>
      <c r="K175">
        <v>65</v>
      </c>
      <c r="L175">
        <f>J175-K175</f>
        <v>3</v>
      </c>
      <c r="M175" t="s">
        <v>807</v>
      </c>
      <c r="N175" t="s">
        <v>104</v>
      </c>
      <c r="O175">
        <f>VLOOKUP(H175,'Other Lists'!$B$13:$D$15,3,FALSE)</f>
        <v>55</v>
      </c>
      <c r="P175" t="str">
        <f>VLOOKUP(O175,'Other Lists'!$B$7:$D$8,2,FALSE)</f>
        <v>Eclipse</v>
      </c>
      <c r="Q175">
        <f>VLOOKUP(H175,'Other Lists'!$B$12:$O$15,14,FALSE)*K175</f>
        <v>1235</v>
      </c>
    </row>
    <row r="176" spans="2:17" x14ac:dyDescent="0.3">
      <c r="B176" t="s">
        <v>151</v>
      </c>
      <c r="C176">
        <v>794</v>
      </c>
      <c r="D176" s="15">
        <v>45007</v>
      </c>
      <c r="E176" s="18">
        <f>WEEKDAY(D176)</f>
        <v>4</v>
      </c>
      <c r="F176" s="18">
        <v>3</v>
      </c>
      <c r="G176">
        <v>1</v>
      </c>
      <c r="H176">
        <v>105</v>
      </c>
      <c r="I176" t="s">
        <v>316</v>
      </c>
      <c r="J176">
        <v>68</v>
      </c>
      <c r="K176">
        <v>67</v>
      </c>
      <c r="L176">
        <f>J176-K176</f>
        <v>1</v>
      </c>
      <c r="M176" t="s">
        <v>807</v>
      </c>
      <c r="N176" t="s">
        <v>102</v>
      </c>
      <c r="O176">
        <f>VLOOKUP(H176,'Other Lists'!$B$13:$D$15,3,FALSE)</f>
        <v>55</v>
      </c>
      <c r="P176" t="str">
        <f>VLOOKUP(O176,'Other Lists'!$B$7:$D$8,2,FALSE)</f>
        <v>Eclipse</v>
      </c>
      <c r="Q176">
        <f>VLOOKUP(H176,'Other Lists'!$B$12:$O$15,14,FALSE)*K176</f>
        <v>1273</v>
      </c>
    </row>
    <row r="177" spans="2:17" x14ac:dyDescent="0.3">
      <c r="B177" t="s">
        <v>151</v>
      </c>
      <c r="C177">
        <v>794</v>
      </c>
      <c r="D177" s="15">
        <v>45007</v>
      </c>
      <c r="E177" s="18">
        <f>WEEKDAY(D177)</f>
        <v>4</v>
      </c>
      <c r="F177" s="18">
        <v>3</v>
      </c>
      <c r="G177">
        <v>1</v>
      </c>
      <c r="H177">
        <v>105</v>
      </c>
      <c r="I177" t="s">
        <v>315</v>
      </c>
      <c r="J177">
        <v>62</v>
      </c>
      <c r="K177">
        <v>60</v>
      </c>
      <c r="L177">
        <f>J177-K177</f>
        <v>2</v>
      </c>
      <c r="M177" t="s">
        <v>807</v>
      </c>
      <c r="N177" t="s">
        <v>100</v>
      </c>
      <c r="O177">
        <f>VLOOKUP(H177,'Other Lists'!$B$13:$D$15,3,FALSE)</f>
        <v>55</v>
      </c>
      <c r="P177" t="str">
        <f>VLOOKUP(O177,'Other Lists'!$B$7:$D$8,2,FALSE)</f>
        <v>Eclipse</v>
      </c>
      <c r="Q177">
        <f>VLOOKUP(H177,'Other Lists'!$B$12:$O$15,14,FALSE)*K177</f>
        <v>1140</v>
      </c>
    </row>
    <row r="178" spans="2:17" x14ac:dyDescent="0.3">
      <c r="B178" t="s">
        <v>151</v>
      </c>
      <c r="C178">
        <v>795</v>
      </c>
      <c r="D178" s="15">
        <v>45008</v>
      </c>
      <c r="E178" s="18">
        <f>WEEKDAY(D178)</f>
        <v>5</v>
      </c>
      <c r="F178" s="18">
        <v>3</v>
      </c>
      <c r="G178">
        <v>1</v>
      </c>
      <c r="H178">
        <v>105</v>
      </c>
      <c r="I178" t="s">
        <v>320</v>
      </c>
      <c r="J178">
        <v>65</v>
      </c>
      <c r="K178">
        <v>63</v>
      </c>
      <c r="L178">
        <f>J178-K178</f>
        <v>2</v>
      </c>
      <c r="M178" t="s">
        <v>807</v>
      </c>
      <c r="N178" t="s">
        <v>104</v>
      </c>
      <c r="O178">
        <f>VLOOKUP(H178,'Other Lists'!$B$13:$D$15,3,FALSE)</f>
        <v>55</v>
      </c>
      <c r="P178" t="str">
        <f>VLOOKUP(O178,'Other Lists'!$B$7:$D$8,2,FALSE)</f>
        <v>Eclipse</v>
      </c>
      <c r="Q178">
        <f>VLOOKUP(H178,'Other Lists'!$B$12:$O$15,14,FALSE)*K178</f>
        <v>1197</v>
      </c>
    </row>
    <row r="179" spans="2:17" x14ac:dyDescent="0.3">
      <c r="B179" t="s">
        <v>151</v>
      </c>
      <c r="C179">
        <v>795</v>
      </c>
      <c r="D179" s="15">
        <v>45008</v>
      </c>
      <c r="E179" s="18">
        <f>WEEKDAY(D179)</f>
        <v>5</v>
      </c>
      <c r="F179" s="18">
        <v>3</v>
      </c>
      <c r="G179">
        <v>1</v>
      </c>
      <c r="H179">
        <v>105</v>
      </c>
      <c r="I179" t="s">
        <v>319</v>
      </c>
      <c r="J179">
        <v>61</v>
      </c>
      <c r="K179">
        <v>58</v>
      </c>
      <c r="L179">
        <f>J179-K179</f>
        <v>3</v>
      </c>
      <c r="M179" t="s">
        <v>807</v>
      </c>
      <c r="N179" t="s">
        <v>102</v>
      </c>
      <c r="O179">
        <f>VLOOKUP(H179,'Other Lists'!$B$13:$D$15,3,FALSE)</f>
        <v>55</v>
      </c>
      <c r="P179" t="str">
        <f>VLOOKUP(O179,'Other Lists'!$B$7:$D$8,2,FALSE)</f>
        <v>Eclipse</v>
      </c>
      <c r="Q179">
        <f>VLOOKUP(H179,'Other Lists'!$B$12:$O$15,14,FALSE)*K179</f>
        <v>1102</v>
      </c>
    </row>
    <row r="180" spans="2:17" x14ac:dyDescent="0.3">
      <c r="B180" t="s">
        <v>151</v>
      </c>
      <c r="C180">
        <v>795</v>
      </c>
      <c r="D180" s="15">
        <v>45008</v>
      </c>
      <c r="E180" s="18">
        <f>WEEKDAY(D180)</f>
        <v>5</v>
      </c>
      <c r="F180" s="18">
        <v>3</v>
      </c>
      <c r="G180">
        <v>1</v>
      </c>
      <c r="H180">
        <v>105</v>
      </c>
      <c r="I180" t="s">
        <v>318</v>
      </c>
      <c r="J180">
        <v>64</v>
      </c>
      <c r="K180">
        <v>60</v>
      </c>
      <c r="L180">
        <f>J180-K180</f>
        <v>4</v>
      </c>
      <c r="M180" t="s">
        <v>807</v>
      </c>
      <c r="N180" t="s">
        <v>100</v>
      </c>
      <c r="O180">
        <f>VLOOKUP(H180,'Other Lists'!$B$13:$D$15,3,FALSE)</f>
        <v>55</v>
      </c>
      <c r="P180" t="str">
        <f>VLOOKUP(O180,'Other Lists'!$B$7:$D$8,2,FALSE)</f>
        <v>Eclipse</v>
      </c>
      <c r="Q180">
        <f>VLOOKUP(H180,'Other Lists'!$B$12:$O$15,14,FALSE)*K180</f>
        <v>1140</v>
      </c>
    </row>
    <row r="181" spans="2:17" x14ac:dyDescent="0.3">
      <c r="B181" t="s">
        <v>151</v>
      </c>
      <c r="C181">
        <v>796</v>
      </c>
      <c r="D181" s="15">
        <v>45009</v>
      </c>
      <c r="E181" s="18">
        <f>WEEKDAY(D181)</f>
        <v>6</v>
      </c>
      <c r="F181" s="18">
        <v>3</v>
      </c>
      <c r="G181">
        <v>1</v>
      </c>
      <c r="H181">
        <v>105</v>
      </c>
      <c r="I181" t="s">
        <v>323</v>
      </c>
      <c r="J181">
        <v>84</v>
      </c>
      <c r="K181">
        <v>80</v>
      </c>
      <c r="L181">
        <f>J181-K181</f>
        <v>4</v>
      </c>
      <c r="M181" t="s">
        <v>807</v>
      </c>
      <c r="N181" t="s">
        <v>104</v>
      </c>
      <c r="O181">
        <f>VLOOKUP(H181,'Other Lists'!$B$13:$D$15,3,FALSE)</f>
        <v>55</v>
      </c>
      <c r="P181" t="str">
        <f>VLOOKUP(O181,'Other Lists'!$B$7:$D$8,2,FALSE)</f>
        <v>Eclipse</v>
      </c>
      <c r="Q181">
        <f>VLOOKUP(H181,'Other Lists'!$B$12:$O$15,14,FALSE)*K181</f>
        <v>1520</v>
      </c>
    </row>
    <row r="182" spans="2:17" x14ac:dyDescent="0.3">
      <c r="B182" t="s">
        <v>151</v>
      </c>
      <c r="C182">
        <v>796</v>
      </c>
      <c r="D182" s="15">
        <v>45009</v>
      </c>
      <c r="E182" s="18">
        <f>WEEKDAY(D182)</f>
        <v>6</v>
      </c>
      <c r="F182" s="18">
        <v>3</v>
      </c>
      <c r="G182">
        <v>1</v>
      </c>
      <c r="H182">
        <v>105</v>
      </c>
      <c r="I182" t="s">
        <v>322</v>
      </c>
      <c r="J182">
        <v>90</v>
      </c>
      <c r="K182">
        <v>85</v>
      </c>
      <c r="L182">
        <f>J182-K182</f>
        <v>5</v>
      </c>
      <c r="M182" t="s">
        <v>807</v>
      </c>
      <c r="N182" t="s">
        <v>102</v>
      </c>
      <c r="O182">
        <f>VLOOKUP(H182,'Other Lists'!$B$13:$D$15,3,FALSE)</f>
        <v>55</v>
      </c>
      <c r="P182" t="str">
        <f>VLOOKUP(O182,'Other Lists'!$B$7:$D$8,2,FALSE)</f>
        <v>Eclipse</v>
      </c>
      <c r="Q182">
        <f>VLOOKUP(H182,'Other Lists'!$B$12:$O$15,14,FALSE)*K182</f>
        <v>1615</v>
      </c>
    </row>
    <row r="183" spans="2:17" x14ac:dyDescent="0.3">
      <c r="B183" t="s">
        <v>151</v>
      </c>
      <c r="C183">
        <v>796</v>
      </c>
      <c r="D183" s="15">
        <v>45009</v>
      </c>
      <c r="E183" s="18">
        <f>WEEKDAY(D183)</f>
        <v>6</v>
      </c>
      <c r="F183" s="18">
        <v>3</v>
      </c>
      <c r="G183">
        <v>1</v>
      </c>
      <c r="H183">
        <v>105</v>
      </c>
      <c r="I183" t="s">
        <v>321</v>
      </c>
      <c r="J183">
        <v>85</v>
      </c>
      <c r="K183">
        <v>80</v>
      </c>
      <c r="L183">
        <f>J183-K183</f>
        <v>5</v>
      </c>
      <c r="M183" t="s">
        <v>807</v>
      </c>
      <c r="N183" t="s">
        <v>100</v>
      </c>
      <c r="O183">
        <f>VLOOKUP(H183,'Other Lists'!$B$13:$D$15,3,FALSE)</f>
        <v>55</v>
      </c>
      <c r="P183" t="str">
        <f>VLOOKUP(O183,'Other Lists'!$B$7:$D$8,2,FALSE)</f>
        <v>Eclipse</v>
      </c>
      <c r="Q183">
        <f>VLOOKUP(H183,'Other Lists'!$B$12:$O$15,14,FALSE)*K183</f>
        <v>1520</v>
      </c>
    </row>
    <row r="184" spans="2:17" x14ac:dyDescent="0.3">
      <c r="B184" t="s">
        <v>151</v>
      </c>
      <c r="C184">
        <v>797</v>
      </c>
      <c r="D184" s="15">
        <v>45010</v>
      </c>
      <c r="E184" s="18">
        <f>WEEKDAY(D184)</f>
        <v>7</v>
      </c>
      <c r="F184" s="18">
        <v>3</v>
      </c>
      <c r="G184">
        <v>1</v>
      </c>
      <c r="H184">
        <v>105</v>
      </c>
      <c r="I184" t="s">
        <v>325</v>
      </c>
      <c r="J184">
        <v>85</v>
      </c>
      <c r="K184">
        <v>81</v>
      </c>
      <c r="L184">
        <f>J184-K184</f>
        <v>4</v>
      </c>
      <c r="M184" t="s">
        <v>807</v>
      </c>
      <c r="N184" t="s">
        <v>104</v>
      </c>
      <c r="O184">
        <f>VLOOKUP(H184,'Other Lists'!$B$13:$D$15,3,FALSE)</f>
        <v>55</v>
      </c>
      <c r="P184" t="str">
        <f>VLOOKUP(O184,'Other Lists'!$B$7:$D$8,2,FALSE)</f>
        <v>Eclipse</v>
      </c>
      <c r="Q184">
        <f>VLOOKUP(H184,'Other Lists'!$B$12:$O$15,14,FALSE)*K184</f>
        <v>1539</v>
      </c>
    </row>
    <row r="185" spans="2:17" x14ac:dyDescent="0.3">
      <c r="B185" t="s">
        <v>151</v>
      </c>
      <c r="C185">
        <v>797</v>
      </c>
      <c r="D185" s="15">
        <v>45010</v>
      </c>
      <c r="E185" s="18">
        <f>WEEKDAY(D185)</f>
        <v>7</v>
      </c>
      <c r="F185" s="18">
        <v>3</v>
      </c>
      <c r="G185">
        <v>1</v>
      </c>
      <c r="H185">
        <v>105</v>
      </c>
      <c r="I185" t="s">
        <v>324</v>
      </c>
      <c r="J185">
        <v>74</v>
      </c>
      <c r="K185">
        <v>71</v>
      </c>
      <c r="L185">
        <f>J185-K185</f>
        <v>3</v>
      </c>
      <c r="M185" t="s">
        <v>807</v>
      </c>
      <c r="N185" t="s">
        <v>102</v>
      </c>
      <c r="O185">
        <f>VLOOKUP(H185,'Other Lists'!$B$13:$D$15,3,FALSE)</f>
        <v>55</v>
      </c>
      <c r="P185" t="str">
        <f>VLOOKUP(O185,'Other Lists'!$B$7:$D$8,2,FALSE)</f>
        <v>Eclipse</v>
      </c>
      <c r="Q185">
        <f>VLOOKUP(H185,'Other Lists'!$B$12:$O$15,14,FALSE)*K185</f>
        <v>1349</v>
      </c>
    </row>
    <row r="186" spans="2:17" x14ac:dyDescent="0.3">
      <c r="B186" t="s">
        <v>151</v>
      </c>
      <c r="C186">
        <v>797</v>
      </c>
      <c r="D186" s="15">
        <v>45010</v>
      </c>
      <c r="E186" s="18">
        <f>WEEKDAY(D186)</f>
        <v>7</v>
      </c>
      <c r="F186" s="18">
        <v>3</v>
      </c>
      <c r="G186">
        <v>1</v>
      </c>
      <c r="H186">
        <v>105</v>
      </c>
      <c r="I186" t="s">
        <v>658</v>
      </c>
      <c r="J186">
        <v>76</v>
      </c>
      <c r="K186">
        <v>72</v>
      </c>
      <c r="L186">
        <f>J186-K186</f>
        <v>4</v>
      </c>
      <c r="M186" t="s">
        <v>807</v>
      </c>
      <c r="N186" t="s">
        <v>100</v>
      </c>
      <c r="O186">
        <f>VLOOKUP(H186,'Other Lists'!$B$13:$D$15,3,FALSE)</f>
        <v>55</v>
      </c>
      <c r="P186" t="str">
        <f>VLOOKUP(O186,'Other Lists'!$B$7:$D$8,2,FALSE)</f>
        <v>Eclipse</v>
      </c>
      <c r="Q186">
        <f>VLOOKUP(H186,'Other Lists'!$B$12:$O$15,14,FALSE)*K186</f>
        <v>1368</v>
      </c>
    </row>
    <row r="187" spans="2:17" x14ac:dyDescent="0.3">
      <c r="B187" t="s">
        <v>151</v>
      </c>
      <c r="C187">
        <v>798</v>
      </c>
      <c r="D187" s="15">
        <v>45011</v>
      </c>
      <c r="E187" s="18">
        <f>WEEKDAY(D187)</f>
        <v>1</v>
      </c>
      <c r="F187" s="18">
        <v>4</v>
      </c>
      <c r="G187">
        <v>1</v>
      </c>
      <c r="H187">
        <v>105</v>
      </c>
      <c r="I187" t="s">
        <v>328</v>
      </c>
      <c r="J187">
        <v>42</v>
      </c>
      <c r="K187">
        <v>40</v>
      </c>
      <c r="L187">
        <f>J187-K187</f>
        <v>2</v>
      </c>
      <c r="M187" t="s">
        <v>807</v>
      </c>
      <c r="N187" t="s">
        <v>104</v>
      </c>
      <c r="O187">
        <f>VLOOKUP(H187,'Other Lists'!$B$13:$D$15,3,FALSE)</f>
        <v>55</v>
      </c>
      <c r="P187" t="str">
        <f>VLOOKUP(O187,'Other Lists'!$B$7:$D$8,2,FALSE)</f>
        <v>Eclipse</v>
      </c>
      <c r="Q187">
        <f>VLOOKUP(H187,'Other Lists'!$B$12:$O$15,14,FALSE)*K187</f>
        <v>760</v>
      </c>
    </row>
    <row r="188" spans="2:17" x14ac:dyDescent="0.3">
      <c r="B188" t="s">
        <v>151</v>
      </c>
      <c r="C188">
        <v>798</v>
      </c>
      <c r="D188" s="15">
        <v>45011</v>
      </c>
      <c r="E188" s="18">
        <f>WEEKDAY(D188)</f>
        <v>1</v>
      </c>
      <c r="F188" s="18">
        <v>4</v>
      </c>
      <c r="G188">
        <v>1</v>
      </c>
      <c r="H188">
        <v>105</v>
      </c>
      <c r="I188" t="s">
        <v>327</v>
      </c>
      <c r="J188">
        <v>36</v>
      </c>
      <c r="K188">
        <v>35</v>
      </c>
      <c r="L188">
        <f>J188-K188</f>
        <v>1</v>
      </c>
      <c r="M188" t="s">
        <v>807</v>
      </c>
      <c r="N188" t="s">
        <v>102</v>
      </c>
      <c r="O188">
        <f>VLOOKUP(H188,'Other Lists'!$B$13:$D$15,3,FALSE)</f>
        <v>55</v>
      </c>
      <c r="P188" t="str">
        <f>VLOOKUP(O188,'Other Lists'!$B$7:$D$8,2,FALSE)</f>
        <v>Eclipse</v>
      </c>
      <c r="Q188">
        <f>VLOOKUP(H188,'Other Lists'!$B$12:$O$15,14,FALSE)*K188</f>
        <v>665</v>
      </c>
    </row>
    <row r="189" spans="2:17" x14ac:dyDescent="0.3">
      <c r="B189" t="s">
        <v>151</v>
      </c>
      <c r="C189">
        <v>798</v>
      </c>
      <c r="D189" s="15">
        <v>45011</v>
      </c>
      <c r="E189" s="18">
        <f>WEEKDAY(D189)</f>
        <v>1</v>
      </c>
      <c r="F189" s="18">
        <v>4</v>
      </c>
      <c r="G189">
        <v>1</v>
      </c>
      <c r="H189">
        <v>105</v>
      </c>
      <c r="I189" t="s">
        <v>326</v>
      </c>
      <c r="J189">
        <v>36</v>
      </c>
      <c r="K189">
        <v>34</v>
      </c>
      <c r="L189">
        <f>J189-K189</f>
        <v>2</v>
      </c>
      <c r="M189" t="s">
        <v>807</v>
      </c>
      <c r="N189" t="s">
        <v>100</v>
      </c>
      <c r="O189">
        <f>VLOOKUP(H189,'Other Lists'!$B$13:$D$15,3,FALSE)</f>
        <v>55</v>
      </c>
      <c r="P189" t="str">
        <f>VLOOKUP(O189,'Other Lists'!$B$7:$D$8,2,FALSE)</f>
        <v>Eclipse</v>
      </c>
      <c r="Q189">
        <f>VLOOKUP(H189,'Other Lists'!$B$12:$O$15,14,FALSE)*K189</f>
        <v>646</v>
      </c>
    </row>
    <row r="190" spans="2:17" x14ac:dyDescent="0.3">
      <c r="B190" t="s">
        <v>151</v>
      </c>
      <c r="C190">
        <v>799</v>
      </c>
      <c r="D190" s="15">
        <v>45012</v>
      </c>
      <c r="E190" s="18">
        <f>WEEKDAY(D190)</f>
        <v>2</v>
      </c>
      <c r="F190" s="18">
        <v>4</v>
      </c>
      <c r="G190">
        <v>1</v>
      </c>
      <c r="H190">
        <v>105</v>
      </c>
      <c r="I190" t="s">
        <v>331</v>
      </c>
      <c r="J190">
        <v>36</v>
      </c>
      <c r="K190">
        <v>33</v>
      </c>
      <c r="L190">
        <f>J190-K190</f>
        <v>3</v>
      </c>
      <c r="M190" t="s">
        <v>807</v>
      </c>
      <c r="N190" t="s">
        <v>104</v>
      </c>
      <c r="O190">
        <f>VLOOKUP(H190,'Other Lists'!$B$13:$D$15,3,FALSE)</f>
        <v>55</v>
      </c>
      <c r="P190" t="str">
        <f>VLOOKUP(O190,'Other Lists'!$B$7:$D$8,2,FALSE)</f>
        <v>Eclipse</v>
      </c>
      <c r="Q190">
        <f>VLOOKUP(H190,'Other Lists'!$B$12:$O$15,14,FALSE)*K190</f>
        <v>627</v>
      </c>
    </row>
    <row r="191" spans="2:17" x14ac:dyDescent="0.3">
      <c r="B191" t="s">
        <v>151</v>
      </c>
      <c r="C191">
        <v>799</v>
      </c>
      <c r="D191" s="15">
        <v>45012</v>
      </c>
      <c r="E191" s="18">
        <f>WEEKDAY(D191)</f>
        <v>2</v>
      </c>
      <c r="F191" s="18">
        <v>4</v>
      </c>
      <c r="G191">
        <v>1</v>
      </c>
      <c r="H191">
        <v>105</v>
      </c>
      <c r="I191" t="s">
        <v>330</v>
      </c>
      <c r="J191">
        <v>36</v>
      </c>
      <c r="K191">
        <v>33</v>
      </c>
      <c r="L191">
        <f>J191-K191</f>
        <v>3</v>
      </c>
      <c r="M191" t="s">
        <v>807</v>
      </c>
      <c r="N191" t="s">
        <v>102</v>
      </c>
      <c r="O191">
        <f>VLOOKUP(H191,'Other Lists'!$B$13:$D$15,3,FALSE)</f>
        <v>55</v>
      </c>
      <c r="P191" t="str">
        <f>VLOOKUP(O191,'Other Lists'!$B$7:$D$8,2,FALSE)</f>
        <v>Eclipse</v>
      </c>
      <c r="Q191">
        <f>VLOOKUP(H191,'Other Lists'!$B$12:$O$15,14,FALSE)*K191</f>
        <v>627</v>
      </c>
    </row>
    <row r="192" spans="2:17" x14ac:dyDescent="0.3">
      <c r="B192" t="s">
        <v>151</v>
      </c>
      <c r="C192">
        <v>799</v>
      </c>
      <c r="D192" s="15">
        <v>45012</v>
      </c>
      <c r="E192" s="18">
        <f>WEEKDAY(D192)</f>
        <v>2</v>
      </c>
      <c r="F192" s="18">
        <v>4</v>
      </c>
      <c r="G192">
        <v>1</v>
      </c>
      <c r="H192">
        <v>105</v>
      </c>
      <c r="I192" t="s">
        <v>329</v>
      </c>
      <c r="J192">
        <v>33</v>
      </c>
      <c r="K192">
        <v>30</v>
      </c>
      <c r="L192">
        <f>J192-K192</f>
        <v>3</v>
      </c>
      <c r="M192" t="s">
        <v>807</v>
      </c>
      <c r="N192" t="s">
        <v>100</v>
      </c>
      <c r="O192">
        <f>VLOOKUP(H192,'Other Lists'!$B$13:$D$15,3,FALSE)</f>
        <v>55</v>
      </c>
      <c r="P192" t="str">
        <f>VLOOKUP(O192,'Other Lists'!$B$7:$D$8,2,FALSE)</f>
        <v>Eclipse</v>
      </c>
      <c r="Q192">
        <f>VLOOKUP(H192,'Other Lists'!$B$12:$O$15,14,FALSE)*K192</f>
        <v>570</v>
      </c>
    </row>
    <row r="193" spans="2:17" x14ac:dyDescent="0.3">
      <c r="B193" t="s">
        <v>151</v>
      </c>
      <c r="C193">
        <v>800</v>
      </c>
      <c r="D193" s="15">
        <v>45013</v>
      </c>
      <c r="E193" s="18">
        <f>WEEKDAY(D193)</f>
        <v>3</v>
      </c>
      <c r="F193" s="18">
        <v>4</v>
      </c>
      <c r="G193">
        <v>1</v>
      </c>
      <c r="H193">
        <v>105</v>
      </c>
      <c r="I193" t="s">
        <v>334</v>
      </c>
      <c r="J193">
        <v>73</v>
      </c>
      <c r="K193">
        <v>66</v>
      </c>
      <c r="L193">
        <f>J193-K193</f>
        <v>7</v>
      </c>
      <c r="M193" t="s">
        <v>807</v>
      </c>
      <c r="N193" t="s">
        <v>104</v>
      </c>
      <c r="O193">
        <f>VLOOKUP(H193,'Other Lists'!$B$13:$D$15,3,FALSE)</f>
        <v>55</v>
      </c>
      <c r="P193" t="str">
        <f>VLOOKUP(O193,'Other Lists'!$B$7:$D$8,2,FALSE)</f>
        <v>Eclipse</v>
      </c>
      <c r="Q193">
        <f>VLOOKUP(H193,'Other Lists'!$B$12:$O$15,14,FALSE)*K193</f>
        <v>1254</v>
      </c>
    </row>
    <row r="194" spans="2:17" x14ac:dyDescent="0.3">
      <c r="B194" t="s">
        <v>151</v>
      </c>
      <c r="C194">
        <v>800</v>
      </c>
      <c r="D194" s="15">
        <v>45013</v>
      </c>
      <c r="E194" s="18">
        <f>WEEKDAY(D194)</f>
        <v>3</v>
      </c>
      <c r="F194" s="18">
        <v>4</v>
      </c>
      <c r="G194">
        <v>1</v>
      </c>
      <c r="H194">
        <v>105</v>
      </c>
      <c r="I194" t="s">
        <v>333</v>
      </c>
      <c r="J194">
        <v>67</v>
      </c>
      <c r="K194">
        <v>60</v>
      </c>
      <c r="L194">
        <f>J194-K194</f>
        <v>7</v>
      </c>
      <c r="M194" t="s">
        <v>807</v>
      </c>
      <c r="N194" t="s">
        <v>102</v>
      </c>
      <c r="O194">
        <f>VLOOKUP(H194,'Other Lists'!$B$13:$D$15,3,FALSE)</f>
        <v>55</v>
      </c>
      <c r="P194" t="str">
        <f>VLOOKUP(O194,'Other Lists'!$B$7:$D$8,2,FALSE)</f>
        <v>Eclipse</v>
      </c>
      <c r="Q194">
        <f>VLOOKUP(H194,'Other Lists'!$B$12:$O$15,14,FALSE)*K194</f>
        <v>1140</v>
      </c>
    </row>
    <row r="195" spans="2:17" x14ac:dyDescent="0.3">
      <c r="B195" t="s">
        <v>151</v>
      </c>
      <c r="C195">
        <v>800</v>
      </c>
      <c r="D195" s="15">
        <v>45013</v>
      </c>
      <c r="E195" s="18">
        <f>WEEKDAY(D195)</f>
        <v>3</v>
      </c>
      <c r="F195" s="18">
        <v>4</v>
      </c>
      <c r="G195">
        <v>1</v>
      </c>
      <c r="H195">
        <v>105</v>
      </c>
      <c r="I195" t="s">
        <v>332</v>
      </c>
      <c r="J195">
        <v>71</v>
      </c>
      <c r="K195">
        <v>65</v>
      </c>
      <c r="L195">
        <f>J195-K195</f>
        <v>6</v>
      </c>
      <c r="M195" t="s">
        <v>807</v>
      </c>
      <c r="N195" t="s">
        <v>100</v>
      </c>
      <c r="O195">
        <f>VLOOKUP(H195,'Other Lists'!$B$13:$D$15,3,FALSE)</f>
        <v>55</v>
      </c>
      <c r="P195" t="str">
        <f>VLOOKUP(O195,'Other Lists'!$B$7:$D$8,2,FALSE)</f>
        <v>Eclipse</v>
      </c>
      <c r="Q195">
        <f>VLOOKUP(H195,'Other Lists'!$B$12:$O$15,14,FALSE)*K195</f>
        <v>1235</v>
      </c>
    </row>
    <row r="196" spans="2:17" x14ac:dyDescent="0.3">
      <c r="B196" t="s">
        <v>151</v>
      </c>
      <c r="C196">
        <v>801</v>
      </c>
      <c r="D196" s="15">
        <v>45014</v>
      </c>
      <c r="E196" s="18">
        <f>WEEKDAY(D196)</f>
        <v>4</v>
      </c>
      <c r="F196" s="18">
        <v>4</v>
      </c>
      <c r="G196">
        <v>1</v>
      </c>
      <c r="H196">
        <v>105</v>
      </c>
      <c r="I196" t="s">
        <v>336</v>
      </c>
      <c r="J196">
        <v>63</v>
      </c>
      <c r="K196">
        <v>60</v>
      </c>
      <c r="L196">
        <f>J196-K196</f>
        <v>3</v>
      </c>
      <c r="M196" t="s">
        <v>807</v>
      </c>
      <c r="N196" t="s">
        <v>104</v>
      </c>
      <c r="O196">
        <f>VLOOKUP(H196,'Other Lists'!$B$13:$D$15,3,FALSE)</f>
        <v>55</v>
      </c>
      <c r="P196" t="str">
        <f>VLOOKUP(O196,'Other Lists'!$B$7:$D$8,2,FALSE)</f>
        <v>Eclipse</v>
      </c>
      <c r="Q196">
        <f>VLOOKUP(H196,'Other Lists'!$B$12:$O$15,14,FALSE)*K196</f>
        <v>1140</v>
      </c>
    </row>
    <row r="197" spans="2:17" x14ac:dyDescent="0.3">
      <c r="B197" t="s">
        <v>151</v>
      </c>
      <c r="C197">
        <v>801</v>
      </c>
      <c r="D197" s="15">
        <v>45014</v>
      </c>
      <c r="E197" s="18">
        <f>WEEKDAY(D197)</f>
        <v>4</v>
      </c>
      <c r="F197" s="18">
        <v>4</v>
      </c>
      <c r="G197">
        <v>1</v>
      </c>
      <c r="H197">
        <v>105</v>
      </c>
      <c r="I197" t="s">
        <v>659</v>
      </c>
      <c r="J197">
        <v>64</v>
      </c>
      <c r="K197">
        <v>62</v>
      </c>
      <c r="L197">
        <f>J197-K197</f>
        <v>2</v>
      </c>
      <c r="M197" t="s">
        <v>807</v>
      </c>
      <c r="N197" t="s">
        <v>102</v>
      </c>
      <c r="O197">
        <f>VLOOKUP(H197,'Other Lists'!$B$13:$D$15,3,FALSE)</f>
        <v>55</v>
      </c>
      <c r="P197" t="str">
        <f>VLOOKUP(O197,'Other Lists'!$B$7:$D$8,2,FALSE)</f>
        <v>Eclipse</v>
      </c>
      <c r="Q197">
        <f>VLOOKUP(H197,'Other Lists'!$B$12:$O$15,14,FALSE)*K197</f>
        <v>1178</v>
      </c>
    </row>
    <row r="198" spans="2:17" x14ac:dyDescent="0.3">
      <c r="B198" t="s">
        <v>151</v>
      </c>
      <c r="C198">
        <v>801</v>
      </c>
      <c r="D198" s="15">
        <v>45014</v>
      </c>
      <c r="E198" s="18">
        <f>WEEKDAY(D198)</f>
        <v>4</v>
      </c>
      <c r="F198" s="18">
        <v>4</v>
      </c>
      <c r="G198">
        <v>1</v>
      </c>
      <c r="H198">
        <v>105</v>
      </c>
      <c r="I198" t="s">
        <v>335</v>
      </c>
      <c r="J198">
        <v>65</v>
      </c>
      <c r="K198">
        <v>62</v>
      </c>
      <c r="L198">
        <f>J198-K198</f>
        <v>3</v>
      </c>
      <c r="M198" t="s">
        <v>807</v>
      </c>
      <c r="N198" t="s">
        <v>100</v>
      </c>
      <c r="O198">
        <f>VLOOKUP(H198,'Other Lists'!$B$13:$D$15,3,FALSE)</f>
        <v>55</v>
      </c>
      <c r="P198" t="str">
        <f>VLOOKUP(O198,'Other Lists'!$B$7:$D$8,2,FALSE)</f>
        <v>Eclipse</v>
      </c>
      <c r="Q198">
        <f>VLOOKUP(H198,'Other Lists'!$B$12:$O$15,14,FALSE)*K198</f>
        <v>1178</v>
      </c>
    </row>
    <row r="199" spans="2:17" x14ac:dyDescent="0.3">
      <c r="B199" t="s">
        <v>151</v>
      </c>
      <c r="C199">
        <v>802</v>
      </c>
      <c r="D199" s="15">
        <v>45015</v>
      </c>
      <c r="E199" s="18">
        <f>WEEKDAY(D199)</f>
        <v>5</v>
      </c>
      <c r="F199" s="18">
        <v>4</v>
      </c>
      <c r="G199">
        <v>1</v>
      </c>
      <c r="H199">
        <v>105</v>
      </c>
      <c r="I199" t="s">
        <v>339</v>
      </c>
      <c r="J199">
        <v>88</v>
      </c>
      <c r="K199">
        <v>82</v>
      </c>
      <c r="L199">
        <f>J199-K199</f>
        <v>6</v>
      </c>
      <c r="M199" t="s">
        <v>807</v>
      </c>
      <c r="N199" t="s">
        <v>104</v>
      </c>
      <c r="O199">
        <f>VLOOKUP(H199,'Other Lists'!$B$13:$D$15,3,FALSE)</f>
        <v>55</v>
      </c>
      <c r="P199" t="str">
        <f>VLOOKUP(O199,'Other Lists'!$B$7:$D$8,2,FALSE)</f>
        <v>Eclipse</v>
      </c>
      <c r="Q199">
        <f>VLOOKUP(H199,'Other Lists'!$B$12:$O$15,14,FALSE)*K199</f>
        <v>1558</v>
      </c>
    </row>
    <row r="200" spans="2:17" x14ac:dyDescent="0.3">
      <c r="B200" t="s">
        <v>151</v>
      </c>
      <c r="C200">
        <v>802</v>
      </c>
      <c r="D200" s="15">
        <v>45015</v>
      </c>
      <c r="E200" s="18">
        <f>WEEKDAY(D200)</f>
        <v>5</v>
      </c>
      <c r="F200" s="18">
        <v>4</v>
      </c>
      <c r="G200">
        <v>1</v>
      </c>
      <c r="H200">
        <v>105</v>
      </c>
      <c r="I200" t="s">
        <v>338</v>
      </c>
      <c r="J200">
        <v>86</v>
      </c>
      <c r="K200">
        <v>80</v>
      </c>
      <c r="L200">
        <f>J200-K200</f>
        <v>6</v>
      </c>
      <c r="M200" t="s">
        <v>807</v>
      </c>
      <c r="N200" t="s">
        <v>102</v>
      </c>
      <c r="O200">
        <f>VLOOKUP(H200,'Other Lists'!$B$13:$D$15,3,FALSE)</f>
        <v>55</v>
      </c>
      <c r="P200" t="str">
        <f>VLOOKUP(O200,'Other Lists'!$B$7:$D$8,2,FALSE)</f>
        <v>Eclipse</v>
      </c>
      <c r="Q200">
        <f>VLOOKUP(H200,'Other Lists'!$B$12:$O$15,14,FALSE)*K200</f>
        <v>1520</v>
      </c>
    </row>
    <row r="201" spans="2:17" x14ac:dyDescent="0.3">
      <c r="B201" t="s">
        <v>151</v>
      </c>
      <c r="C201">
        <v>802</v>
      </c>
      <c r="D201" s="15">
        <v>45015</v>
      </c>
      <c r="E201" s="18">
        <f>WEEKDAY(D201)</f>
        <v>5</v>
      </c>
      <c r="F201" s="18">
        <v>4</v>
      </c>
      <c r="G201">
        <v>1</v>
      </c>
      <c r="H201">
        <v>105</v>
      </c>
      <c r="I201" t="s">
        <v>337</v>
      </c>
      <c r="J201">
        <v>80</v>
      </c>
      <c r="K201">
        <v>76</v>
      </c>
      <c r="L201">
        <f>J201-K201</f>
        <v>4</v>
      </c>
      <c r="M201" t="s">
        <v>807</v>
      </c>
      <c r="N201" t="s">
        <v>100</v>
      </c>
      <c r="O201">
        <f>VLOOKUP(H201,'Other Lists'!$B$13:$D$15,3,FALSE)</f>
        <v>55</v>
      </c>
      <c r="P201" t="str">
        <f>VLOOKUP(O201,'Other Lists'!$B$7:$D$8,2,FALSE)</f>
        <v>Eclipse</v>
      </c>
      <c r="Q201">
        <f>VLOOKUP(H201,'Other Lists'!$B$12:$O$15,14,FALSE)*K201</f>
        <v>1444</v>
      </c>
    </row>
    <row r="202" spans="2:17" x14ac:dyDescent="0.3">
      <c r="B202" t="s">
        <v>151</v>
      </c>
      <c r="C202">
        <v>803</v>
      </c>
      <c r="D202" s="15">
        <v>45016</v>
      </c>
      <c r="E202" s="18">
        <f>WEEKDAY(D202)</f>
        <v>6</v>
      </c>
      <c r="F202" s="18">
        <v>4</v>
      </c>
      <c r="G202">
        <v>1</v>
      </c>
      <c r="H202">
        <v>105</v>
      </c>
      <c r="I202" t="s">
        <v>341</v>
      </c>
      <c r="J202">
        <v>82</v>
      </c>
      <c r="K202">
        <v>76</v>
      </c>
      <c r="L202">
        <f>J202-K202</f>
        <v>6</v>
      </c>
      <c r="M202" t="s">
        <v>807</v>
      </c>
      <c r="N202" t="s">
        <v>104</v>
      </c>
      <c r="O202">
        <f>VLOOKUP(H202,'Other Lists'!$B$13:$D$15,3,FALSE)</f>
        <v>55</v>
      </c>
      <c r="P202" t="str">
        <f>VLOOKUP(O202,'Other Lists'!$B$7:$D$8,2,FALSE)</f>
        <v>Eclipse</v>
      </c>
      <c r="Q202">
        <f>VLOOKUP(H202,'Other Lists'!$B$12:$O$15,14,FALSE)*K202</f>
        <v>1444</v>
      </c>
    </row>
    <row r="203" spans="2:17" x14ac:dyDescent="0.3">
      <c r="B203" t="s">
        <v>151</v>
      </c>
      <c r="C203">
        <v>803</v>
      </c>
      <c r="D203" s="15">
        <v>45016</v>
      </c>
      <c r="E203" s="18">
        <f>WEEKDAY(D203)</f>
        <v>6</v>
      </c>
      <c r="F203" s="18">
        <v>4</v>
      </c>
      <c r="G203">
        <v>1</v>
      </c>
      <c r="H203">
        <v>105</v>
      </c>
      <c r="I203" t="s">
        <v>340</v>
      </c>
      <c r="J203">
        <v>78</v>
      </c>
      <c r="K203">
        <v>74</v>
      </c>
      <c r="L203">
        <f>J203-K203</f>
        <v>4</v>
      </c>
      <c r="M203" t="s">
        <v>807</v>
      </c>
      <c r="N203" t="s">
        <v>102</v>
      </c>
      <c r="O203">
        <f>VLOOKUP(H203,'Other Lists'!$B$13:$D$15,3,FALSE)</f>
        <v>55</v>
      </c>
      <c r="P203" t="str">
        <f>VLOOKUP(O203,'Other Lists'!$B$7:$D$8,2,FALSE)</f>
        <v>Eclipse</v>
      </c>
      <c r="Q203">
        <f>VLOOKUP(H203,'Other Lists'!$B$12:$O$15,14,FALSE)*K203</f>
        <v>1406</v>
      </c>
    </row>
    <row r="204" spans="2:17" x14ac:dyDescent="0.3">
      <c r="B204" t="s">
        <v>151</v>
      </c>
      <c r="C204">
        <v>803</v>
      </c>
      <c r="D204" s="15">
        <v>45016</v>
      </c>
      <c r="E204" s="18">
        <f>WEEKDAY(D204)</f>
        <v>6</v>
      </c>
      <c r="F204" s="18">
        <v>4</v>
      </c>
      <c r="G204">
        <v>1</v>
      </c>
      <c r="H204">
        <v>105</v>
      </c>
      <c r="I204" t="s">
        <v>660</v>
      </c>
      <c r="J204">
        <v>81</v>
      </c>
      <c r="K204">
        <v>76</v>
      </c>
      <c r="L204">
        <f>J204-K204</f>
        <v>5</v>
      </c>
      <c r="M204" t="s">
        <v>807</v>
      </c>
      <c r="N204" t="s">
        <v>100</v>
      </c>
      <c r="O204">
        <f>VLOOKUP(H204,'Other Lists'!$B$13:$D$15,3,FALSE)</f>
        <v>55</v>
      </c>
      <c r="P204" t="str">
        <f>VLOOKUP(O204,'Other Lists'!$B$7:$D$8,2,FALSE)</f>
        <v>Eclipse</v>
      </c>
      <c r="Q204">
        <f>VLOOKUP(H204,'Other Lists'!$B$12:$O$15,14,FALSE)*K204</f>
        <v>1444</v>
      </c>
    </row>
    <row r="205" spans="2:17" x14ac:dyDescent="0.3">
      <c r="B205" t="s">
        <v>151</v>
      </c>
      <c r="C205">
        <v>804</v>
      </c>
      <c r="D205" s="15">
        <v>45017</v>
      </c>
      <c r="E205" s="18">
        <f>WEEKDAY(D205)</f>
        <v>7</v>
      </c>
      <c r="F205" s="18">
        <v>4</v>
      </c>
      <c r="G205">
        <v>1</v>
      </c>
      <c r="H205">
        <v>105</v>
      </c>
      <c r="I205" t="s">
        <v>344</v>
      </c>
      <c r="J205">
        <v>87</v>
      </c>
      <c r="K205">
        <v>84</v>
      </c>
      <c r="L205">
        <f>J205-K205</f>
        <v>3</v>
      </c>
      <c r="M205" t="s">
        <v>807</v>
      </c>
      <c r="N205" t="s">
        <v>104</v>
      </c>
      <c r="O205">
        <f>VLOOKUP(H205,'Other Lists'!$B$13:$D$15,3,FALSE)</f>
        <v>55</v>
      </c>
      <c r="P205" t="str">
        <f>VLOOKUP(O205,'Other Lists'!$B$7:$D$8,2,FALSE)</f>
        <v>Eclipse</v>
      </c>
      <c r="Q205">
        <f>VLOOKUP(H205,'Other Lists'!$B$12:$O$15,14,FALSE)*K205</f>
        <v>1596</v>
      </c>
    </row>
    <row r="206" spans="2:17" x14ac:dyDescent="0.3">
      <c r="B206" t="s">
        <v>151</v>
      </c>
      <c r="C206">
        <v>804</v>
      </c>
      <c r="D206" s="15">
        <v>45017</v>
      </c>
      <c r="E206" s="18">
        <f>WEEKDAY(D206)</f>
        <v>7</v>
      </c>
      <c r="F206" s="18">
        <v>4</v>
      </c>
      <c r="G206">
        <v>1</v>
      </c>
      <c r="H206">
        <v>105</v>
      </c>
      <c r="I206" t="s">
        <v>343</v>
      </c>
      <c r="J206">
        <v>83</v>
      </c>
      <c r="K206">
        <v>78</v>
      </c>
      <c r="L206">
        <f>J206-K206</f>
        <v>5</v>
      </c>
      <c r="M206" t="s">
        <v>807</v>
      </c>
      <c r="N206" t="s">
        <v>102</v>
      </c>
      <c r="O206">
        <f>VLOOKUP(H206,'Other Lists'!$B$13:$D$15,3,FALSE)</f>
        <v>55</v>
      </c>
      <c r="P206" t="str">
        <f>VLOOKUP(O206,'Other Lists'!$B$7:$D$8,2,FALSE)</f>
        <v>Eclipse</v>
      </c>
      <c r="Q206">
        <f>VLOOKUP(H206,'Other Lists'!$B$12:$O$15,14,FALSE)*K206</f>
        <v>1482</v>
      </c>
    </row>
    <row r="207" spans="2:17" x14ac:dyDescent="0.3">
      <c r="B207" t="s">
        <v>151</v>
      </c>
      <c r="C207">
        <v>804</v>
      </c>
      <c r="D207" s="15">
        <v>45017</v>
      </c>
      <c r="E207" s="18">
        <f>WEEKDAY(D207)</f>
        <v>7</v>
      </c>
      <c r="F207" s="18">
        <v>4</v>
      </c>
      <c r="G207">
        <v>1</v>
      </c>
      <c r="H207">
        <v>105</v>
      </c>
      <c r="I207" t="s">
        <v>342</v>
      </c>
      <c r="J207">
        <v>80</v>
      </c>
      <c r="K207">
        <v>76</v>
      </c>
      <c r="L207">
        <f>J207-K207</f>
        <v>4</v>
      </c>
      <c r="M207" t="s">
        <v>807</v>
      </c>
      <c r="N207" t="s">
        <v>100</v>
      </c>
      <c r="O207">
        <f>VLOOKUP(H207,'Other Lists'!$B$13:$D$15,3,FALSE)</f>
        <v>55</v>
      </c>
      <c r="P207" t="str">
        <f>VLOOKUP(O207,'Other Lists'!$B$7:$D$8,2,FALSE)</f>
        <v>Eclipse</v>
      </c>
      <c r="Q207">
        <f>VLOOKUP(H207,'Other Lists'!$B$12:$O$15,14,FALSE)*K207</f>
        <v>1444</v>
      </c>
    </row>
    <row r="208" spans="2:17" x14ac:dyDescent="0.3">
      <c r="B208" t="s">
        <v>151</v>
      </c>
      <c r="C208">
        <v>805</v>
      </c>
      <c r="D208" s="15">
        <v>45018</v>
      </c>
      <c r="E208" s="18">
        <f>WEEKDAY(D208)</f>
        <v>1</v>
      </c>
      <c r="F208" s="18">
        <v>5</v>
      </c>
      <c r="G208">
        <v>1</v>
      </c>
      <c r="H208">
        <v>105</v>
      </c>
      <c r="I208" t="s">
        <v>347</v>
      </c>
      <c r="J208">
        <v>40</v>
      </c>
      <c r="K208">
        <v>38</v>
      </c>
      <c r="L208">
        <f>J208-K208</f>
        <v>2</v>
      </c>
      <c r="M208" t="s">
        <v>807</v>
      </c>
      <c r="N208" t="s">
        <v>104</v>
      </c>
      <c r="O208">
        <f>VLOOKUP(H208,'Other Lists'!$B$13:$D$15,3,FALSE)</f>
        <v>55</v>
      </c>
      <c r="P208" t="str">
        <f>VLOOKUP(O208,'Other Lists'!$B$7:$D$8,2,FALSE)</f>
        <v>Eclipse</v>
      </c>
      <c r="Q208">
        <f>VLOOKUP(H208,'Other Lists'!$B$12:$O$15,14,FALSE)*K208</f>
        <v>722</v>
      </c>
    </row>
    <row r="209" spans="2:17" x14ac:dyDescent="0.3">
      <c r="B209" t="s">
        <v>151</v>
      </c>
      <c r="C209">
        <v>805</v>
      </c>
      <c r="D209" s="15">
        <v>45018</v>
      </c>
      <c r="E209" s="18">
        <f>WEEKDAY(D209)</f>
        <v>1</v>
      </c>
      <c r="F209" s="18">
        <v>5</v>
      </c>
      <c r="G209">
        <v>1</v>
      </c>
      <c r="H209">
        <v>105</v>
      </c>
      <c r="I209" t="s">
        <v>346</v>
      </c>
      <c r="J209">
        <v>43</v>
      </c>
      <c r="K209">
        <v>41</v>
      </c>
      <c r="L209">
        <f>J209-K209</f>
        <v>2</v>
      </c>
      <c r="M209" t="s">
        <v>807</v>
      </c>
      <c r="N209" t="s">
        <v>102</v>
      </c>
      <c r="O209">
        <f>VLOOKUP(H209,'Other Lists'!$B$13:$D$15,3,FALSE)</f>
        <v>55</v>
      </c>
      <c r="P209" t="str">
        <f>VLOOKUP(O209,'Other Lists'!$B$7:$D$8,2,FALSE)</f>
        <v>Eclipse</v>
      </c>
      <c r="Q209">
        <f>VLOOKUP(H209,'Other Lists'!$B$12:$O$15,14,FALSE)*K209</f>
        <v>779</v>
      </c>
    </row>
    <row r="210" spans="2:17" x14ac:dyDescent="0.3">
      <c r="B210" t="s">
        <v>151</v>
      </c>
      <c r="C210">
        <v>805</v>
      </c>
      <c r="D210" s="15">
        <v>45018</v>
      </c>
      <c r="E210" s="18">
        <f>WEEKDAY(D210)</f>
        <v>1</v>
      </c>
      <c r="F210" s="18">
        <v>5</v>
      </c>
      <c r="G210">
        <v>1</v>
      </c>
      <c r="H210">
        <v>105</v>
      </c>
      <c r="I210" t="s">
        <v>345</v>
      </c>
      <c r="J210">
        <v>43</v>
      </c>
      <c r="K210">
        <v>42</v>
      </c>
      <c r="L210">
        <f>J210-K210</f>
        <v>1</v>
      </c>
      <c r="M210" t="s">
        <v>807</v>
      </c>
      <c r="N210" t="s">
        <v>100</v>
      </c>
      <c r="O210">
        <f>VLOOKUP(H210,'Other Lists'!$B$13:$D$15,3,FALSE)</f>
        <v>55</v>
      </c>
      <c r="P210" t="str">
        <f>VLOOKUP(O210,'Other Lists'!$B$7:$D$8,2,FALSE)</f>
        <v>Eclipse</v>
      </c>
      <c r="Q210">
        <f>VLOOKUP(H210,'Other Lists'!$B$12:$O$15,14,FALSE)*K210</f>
        <v>798</v>
      </c>
    </row>
    <row r="211" spans="2:17" x14ac:dyDescent="0.3">
      <c r="B211" t="s">
        <v>151</v>
      </c>
      <c r="C211">
        <v>806</v>
      </c>
      <c r="D211" s="15">
        <v>45019</v>
      </c>
      <c r="E211" s="18">
        <f>WEEKDAY(D211)</f>
        <v>2</v>
      </c>
      <c r="F211" s="18">
        <v>5</v>
      </c>
      <c r="G211">
        <v>1</v>
      </c>
      <c r="H211">
        <v>105</v>
      </c>
      <c r="I211" t="s">
        <v>349</v>
      </c>
      <c r="J211">
        <v>49</v>
      </c>
      <c r="K211">
        <v>46</v>
      </c>
      <c r="L211">
        <f>J211-K211</f>
        <v>3</v>
      </c>
      <c r="M211" t="s">
        <v>807</v>
      </c>
      <c r="N211" t="s">
        <v>104</v>
      </c>
      <c r="O211">
        <f>VLOOKUP(H211,'Other Lists'!$B$13:$D$15,3,FALSE)</f>
        <v>55</v>
      </c>
      <c r="P211" t="str">
        <f>VLOOKUP(O211,'Other Lists'!$B$7:$D$8,2,FALSE)</f>
        <v>Eclipse</v>
      </c>
      <c r="Q211">
        <f>VLOOKUP(H211,'Other Lists'!$B$12:$O$15,14,FALSE)*K211</f>
        <v>874</v>
      </c>
    </row>
    <row r="212" spans="2:17" x14ac:dyDescent="0.3">
      <c r="B212" t="s">
        <v>151</v>
      </c>
      <c r="C212">
        <v>806</v>
      </c>
      <c r="D212" s="15">
        <v>45019</v>
      </c>
      <c r="E212" s="18">
        <f>WEEKDAY(D212)</f>
        <v>2</v>
      </c>
      <c r="F212" s="18">
        <v>5</v>
      </c>
      <c r="G212">
        <v>1</v>
      </c>
      <c r="H212">
        <v>105</v>
      </c>
      <c r="I212" t="s">
        <v>348</v>
      </c>
      <c r="J212">
        <v>46</v>
      </c>
      <c r="K212">
        <v>43</v>
      </c>
      <c r="L212">
        <f>J212-K212</f>
        <v>3</v>
      </c>
      <c r="M212" t="s">
        <v>807</v>
      </c>
      <c r="N212" t="s">
        <v>100</v>
      </c>
      <c r="O212">
        <f>VLOOKUP(H212,'Other Lists'!$B$13:$D$15,3,FALSE)</f>
        <v>55</v>
      </c>
      <c r="P212" t="str">
        <f>VLOOKUP(O212,'Other Lists'!$B$7:$D$8,2,FALSE)</f>
        <v>Eclipse</v>
      </c>
      <c r="Q212">
        <f>VLOOKUP(H212,'Other Lists'!$B$12:$O$15,14,FALSE)*K212</f>
        <v>817</v>
      </c>
    </row>
    <row r="213" spans="2:17" x14ac:dyDescent="0.3">
      <c r="B213" t="s">
        <v>151</v>
      </c>
      <c r="C213">
        <v>807</v>
      </c>
      <c r="D213" s="15">
        <v>45020</v>
      </c>
      <c r="E213" s="18">
        <f>WEEKDAY(D213)</f>
        <v>3</v>
      </c>
      <c r="F213" s="18">
        <v>5</v>
      </c>
      <c r="G213">
        <v>1</v>
      </c>
      <c r="H213">
        <v>105</v>
      </c>
      <c r="I213" t="s">
        <v>351</v>
      </c>
      <c r="J213">
        <v>71</v>
      </c>
      <c r="K213">
        <v>66</v>
      </c>
      <c r="L213">
        <f>J213-K213</f>
        <v>5</v>
      </c>
      <c r="M213" t="s">
        <v>807</v>
      </c>
      <c r="N213" t="s">
        <v>104</v>
      </c>
      <c r="O213">
        <f>VLOOKUP(H213,'Other Lists'!$B$13:$D$15,3,FALSE)</f>
        <v>55</v>
      </c>
      <c r="P213" t="str">
        <f>VLOOKUP(O213,'Other Lists'!$B$7:$D$8,2,FALSE)</f>
        <v>Eclipse</v>
      </c>
      <c r="Q213">
        <f>VLOOKUP(H213,'Other Lists'!$B$12:$O$15,14,FALSE)*K213</f>
        <v>1254</v>
      </c>
    </row>
    <row r="214" spans="2:17" x14ac:dyDescent="0.3">
      <c r="B214" t="s">
        <v>151</v>
      </c>
      <c r="C214">
        <v>807</v>
      </c>
      <c r="D214" s="15">
        <v>45020</v>
      </c>
      <c r="E214" s="18">
        <f>WEEKDAY(D214)</f>
        <v>3</v>
      </c>
      <c r="F214" s="18">
        <v>5</v>
      </c>
      <c r="G214">
        <v>1</v>
      </c>
      <c r="H214">
        <v>105</v>
      </c>
      <c r="I214" t="s">
        <v>350</v>
      </c>
      <c r="J214">
        <v>77</v>
      </c>
      <c r="K214">
        <v>70</v>
      </c>
      <c r="L214">
        <f>J214-K214</f>
        <v>7</v>
      </c>
      <c r="M214" t="s">
        <v>807</v>
      </c>
      <c r="N214" t="s">
        <v>102</v>
      </c>
      <c r="O214">
        <f>VLOOKUP(H214,'Other Lists'!$B$13:$D$15,3,FALSE)</f>
        <v>55</v>
      </c>
      <c r="P214" t="str">
        <f>VLOOKUP(O214,'Other Lists'!$B$7:$D$8,2,FALSE)</f>
        <v>Eclipse</v>
      </c>
      <c r="Q214">
        <f>VLOOKUP(H214,'Other Lists'!$B$12:$O$15,14,FALSE)*K214</f>
        <v>1330</v>
      </c>
    </row>
    <row r="215" spans="2:17" x14ac:dyDescent="0.3">
      <c r="B215" t="s">
        <v>151</v>
      </c>
      <c r="C215">
        <v>807</v>
      </c>
      <c r="D215" s="15">
        <v>45020</v>
      </c>
      <c r="E215" s="18">
        <f>WEEKDAY(D215)</f>
        <v>3</v>
      </c>
      <c r="F215" s="18">
        <v>5</v>
      </c>
      <c r="G215">
        <v>1</v>
      </c>
      <c r="H215">
        <v>105</v>
      </c>
      <c r="I215" t="s">
        <v>661</v>
      </c>
      <c r="J215">
        <v>76</v>
      </c>
      <c r="K215">
        <v>70</v>
      </c>
      <c r="L215">
        <f>J215-K215</f>
        <v>6</v>
      </c>
      <c r="M215" t="s">
        <v>807</v>
      </c>
      <c r="N215" t="s">
        <v>100</v>
      </c>
      <c r="O215">
        <f>VLOOKUP(H215,'Other Lists'!$B$13:$D$15,3,FALSE)</f>
        <v>55</v>
      </c>
      <c r="P215" t="str">
        <f>VLOOKUP(O215,'Other Lists'!$B$7:$D$8,2,FALSE)</f>
        <v>Eclipse</v>
      </c>
      <c r="Q215">
        <f>VLOOKUP(H215,'Other Lists'!$B$12:$O$15,14,FALSE)*K215</f>
        <v>1330</v>
      </c>
    </row>
    <row r="216" spans="2:17" x14ac:dyDescent="0.3">
      <c r="B216" t="s">
        <v>151</v>
      </c>
      <c r="C216">
        <v>808</v>
      </c>
      <c r="D216" s="15">
        <v>45021</v>
      </c>
      <c r="E216" s="18">
        <f>WEEKDAY(D216)</f>
        <v>4</v>
      </c>
      <c r="F216" s="18">
        <v>5</v>
      </c>
      <c r="G216">
        <v>1</v>
      </c>
      <c r="H216">
        <v>105</v>
      </c>
      <c r="I216" t="s">
        <v>354</v>
      </c>
      <c r="J216">
        <v>79</v>
      </c>
      <c r="K216">
        <v>75</v>
      </c>
      <c r="L216">
        <f>J216-K216</f>
        <v>4</v>
      </c>
      <c r="M216" t="s">
        <v>807</v>
      </c>
      <c r="N216" t="s">
        <v>104</v>
      </c>
      <c r="O216">
        <f>VLOOKUP(H216,'Other Lists'!$B$13:$D$15,3,FALSE)</f>
        <v>55</v>
      </c>
      <c r="P216" t="str">
        <f>VLOOKUP(O216,'Other Lists'!$B$7:$D$8,2,FALSE)</f>
        <v>Eclipse</v>
      </c>
      <c r="Q216">
        <f>VLOOKUP(H216,'Other Lists'!$B$12:$O$15,14,FALSE)*K216</f>
        <v>1425</v>
      </c>
    </row>
    <row r="217" spans="2:17" x14ac:dyDescent="0.3">
      <c r="B217" t="s">
        <v>151</v>
      </c>
      <c r="C217">
        <v>808</v>
      </c>
      <c r="D217" s="15">
        <v>45021</v>
      </c>
      <c r="E217" s="18">
        <f>WEEKDAY(D217)</f>
        <v>4</v>
      </c>
      <c r="F217" s="18">
        <v>5</v>
      </c>
      <c r="G217">
        <v>1</v>
      </c>
      <c r="H217">
        <v>105</v>
      </c>
      <c r="I217" t="s">
        <v>353</v>
      </c>
      <c r="J217">
        <v>77</v>
      </c>
      <c r="K217">
        <v>73</v>
      </c>
      <c r="L217">
        <f>J217-K217</f>
        <v>4</v>
      </c>
      <c r="M217" t="s">
        <v>807</v>
      </c>
      <c r="N217" t="s">
        <v>102</v>
      </c>
      <c r="O217">
        <f>VLOOKUP(H217,'Other Lists'!$B$13:$D$15,3,FALSE)</f>
        <v>55</v>
      </c>
      <c r="P217" t="str">
        <f>VLOOKUP(O217,'Other Lists'!$B$7:$D$8,2,FALSE)</f>
        <v>Eclipse</v>
      </c>
      <c r="Q217">
        <f>VLOOKUP(H217,'Other Lists'!$B$12:$O$15,14,FALSE)*K217</f>
        <v>1387</v>
      </c>
    </row>
    <row r="218" spans="2:17" x14ac:dyDescent="0.3">
      <c r="B218" t="s">
        <v>151</v>
      </c>
      <c r="C218">
        <v>808</v>
      </c>
      <c r="D218" s="15">
        <v>45021</v>
      </c>
      <c r="E218" s="18">
        <f>WEEKDAY(D218)</f>
        <v>4</v>
      </c>
      <c r="F218" s="18">
        <v>5</v>
      </c>
      <c r="G218">
        <v>1</v>
      </c>
      <c r="H218">
        <v>105</v>
      </c>
      <c r="I218" t="s">
        <v>352</v>
      </c>
      <c r="J218">
        <v>79</v>
      </c>
      <c r="K218">
        <v>74</v>
      </c>
      <c r="L218">
        <f>J218-K218</f>
        <v>5</v>
      </c>
      <c r="M218" t="s">
        <v>807</v>
      </c>
      <c r="N218" t="s">
        <v>100</v>
      </c>
      <c r="O218">
        <f>VLOOKUP(H218,'Other Lists'!$B$13:$D$15,3,FALSE)</f>
        <v>55</v>
      </c>
      <c r="P218" t="str">
        <f>VLOOKUP(O218,'Other Lists'!$B$7:$D$8,2,FALSE)</f>
        <v>Eclipse</v>
      </c>
      <c r="Q218">
        <f>VLOOKUP(H218,'Other Lists'!$B$12:$O$15,14,FALSE)*K218</f>
        <v>1406</v>
      </c>
    </row>
    <row r="219" spans="2:17" x14ac:dyDescent="0.3">
      <c r="B219" t="s">
        <v>149</v>
      </c>
      <c r="C219">
        <v>819</v>
      </c>
      <c r="D219" s="13">
        <v>44993</v>
      </c>
      <c r="E219" s="18">
        <f>WEEKDAY(D219)</f>
        <v>4</v>
      </c>
      <c r="F219" s="18">
        <v>5</v>
      </c>
      <c r="G219">
        <v>2</v>
      </c>
      <c r="H219">
        <v>119</v>
      </c>
      <c r="I219" t="s">
        <v>429</v>
      </c>
      <c r="J219">
        <v>144</v>
      </c>
      <c r="K219">
        <v>135</v>
      </c>
      <c r="L219">
        <f>J219-K219</f>
        <v>9</v>
      </c>
      <c r="M219" t="s">
        <v>808</v>
      </c>
      <c r="N219" t="s">
        <v>115</v>
      </c>
      <c r="O219">
        <f>VLOOKUP(H219,'Other Lists'!$B$13:$D$15,3,FALSE)</f>
        <v>92</v>
      </c>
      <c r="P219" t="str">
        <f>VLOOKUP(O219,'Other Lists'!$B$7:$D$8,2,FALSE)</f>
        <v>Linacar</v>
      </c>
      <c r="Q219">
        <f>VLOOKUP(H219,'Other Lists'!$B$12:$O$15,14,FALSE)*K219</f>
        <v>431.99999999999989</v>
      </c>
    </row>
    <row r="220" spans="2:17" x14ac:dyDescent="0.3">
      <c r="B220" t="s">
        <v>149</v>
      </c>
      <c r="C220">
        <v>819</v>
      </c>
      <c r="D220" s="13">
        <v>44993</v>
      </c>
      <c r="E220" s="18">
        <f>WEEKDAY(D220)</f>
        <v>4</v>
      </c>
      <c r="F220" s="18">
        <v>5</v>
      </c>
      <c r="G220">
        <v>2</v>
      </c>
      <c r="H220">
        <v>119</v>
      </c>
      <c r="I220" t="s">
        <v>428</v>
      </c>
      <c r="J220">
        <v>145</v>
      </c>
      <c r="K220">
        <v>137</v>
      </c>
      <c r="L220">
        <f>J220-K220</f>
        <v>8</v>
      </c>
      <c r="M220" t="s">
        <v>808</v>
      </c>
      <c r="N220" t="s">
        <v>111</v>
      </c>
      <c r="O220">
        <f>VLOOKUP(H220,'Other Lists'!$B$13:$D$15,3,FALSE)</f>
        <v>92</v>
      </c>
      <c r="P220" t="str">
        <f>VLOOKUP(O220,'Other Lists'!$B$7:$D$8,2,FALSE)</f>
        <v>Linacar</v>
      </c>
      <c r="Q220">
        <f>VLOOKUP(H220,'Other Lists'!$B$12:$O$15,14,FALSE)*K220</f>
        <v>438.39999999999992</v>
      </c>
    </row>
    <row r="221" spans="2:17" x14ac:dyDescent="0.3">
      <c r="B221" t="s">
        <v>149</v>
      </c>
      <c r="C221">
        <v>819</v>
      </c>
      <c r="D221" s="13">
        <v>44993</v>
      </c>
      <c r="E221" s="18">
        <f>WEEKDAY(D221)</f>
        <v>4</v>
      </c>
      <c r="F221" s="18">
        <v>5</v>
      </c>
      <c r="G221">
        <v>2</v>
      </c>
      <c r="H221">
        <v>119</v>
      </c>
      <c r="I221" t="s">
        <v>427</v>
      </c>
      <c r="J221">
        <v>140</v>
      </c>
      <c r="K221">
        <v>131</v>
      </c>
      <c r="L221">
        <f>J221-K221</f>
        <v>9</v>
      </c>
      <c r="M221" t="s">
        <v>808</v>
      </c>
      <c r="N221" t="s">
        <v>108</v>
      </c>
      <c r="O221">
        <f>VLOOKUP(H221,'Other Lists'!$B$13:$D$15,3,FALSE)</f>
        <v>92</v>
      </c>
      <c r="P221" t="str">
        <f>VLOOKUP(O221,'Other Lists'!$B$7:$D$8,2,FALSE)</f>
        <v>Linacar</v>
      </c>
      <c r="Q221">
        <f>VLOOKUP(H221,'Other Lists'!$B$12:$O$15,14,FALSE)*K221</f>
        <v>419.19999999999993</v>
      </c>
    </row>
    <row r="222" spans="2:17" x14ac:dyDescent="0.3">
      <c r="B222" t="s">
        <v>149</v>
      </c>
      <c r="C222">
        <v>819</v>
      </c>
      <c r="D222" s="13">
        <v>44993</v>
      </c>
      <c r="E222" s="18">
        <f>WEEKDAY(D222)</f>
        <v>4</v>
      </c>
      <c r="F222" s="18">
        <v>5</v>
      </c>
      <c r="G222">
        <v>2</v>
      </c>
      <c r="H222">
        <v>119</v>
      </c>
      <c r="I222" t="s">
        <v>426</v>
      </c>
      <c r="J222">
        <v>152</v>
      </c>
      <c r="K222">
        <v>139</v>
      </c>
      <c r="L222">
        <f>J222-K222</f>
        <v>13</v>
      </c>
      <c r="M222" t="s">
        <v>808</v>
      </c>
      <c r="N222" t="s">
        <v>106</v>
      </c>
      <c r="O222">
        <f>VLOOKUP(H222,'Other Lists'!$B$13:$D$15,3,FALSE)</f>
        <v>92</v>
      </c>
      <c r="P222" t="str">
        <f>VLOOKUP(O222,'Other Lists'!$B$7:$D$8,2,FALSE)</f>
        <v>Linacar</v>
      </c>
      <c r="Q222">
        <f>VLOOKUP(H222,'Other Lists'!$B$12:$O$15,14,FALSE)*K222</f>
        <v>444.7999999999999</v>
      </c>
    </row>
    <row r="223" spans="2:17" x14ac:dyDescent="0.3">
      <c r="B223" t="s">
        <v>149</v>
      </c>
      <c r="C223">
        <v>819</v>
      </c>
      <c r="D223" s="13">
        <v>44993</v>
      </c>
      <c r="E223" s="18">
        <f>WEEKDAY(D223)</f>
        <v>4</v>
      </c>
      <c r="F223" s="18">
        <v>5</v>
      </c>
      <c r="G223">
        <v>2</v>
      </c>
      <c r="H223">
        <v>119</v>
      </c>
      <c r="I223" t="s">
        <v>425</v>
      </c>
      <c r="J223">
        <v>145</v>
      </c>
      <c r="K223">
        <v>136</v>
      </c>
      <c r="L223">
        <f>J223-K223</f>
        <v>9</v>
      </c>
      <c r="M223" t="s">
        <v>808</v>
      </c>
      <c r="N223" t="s">
        <v>105</v>
      </c>
      <c r="O223">
        <f>VLOOKUP(H223,'Other Lists'!$B$13:$D$15,3,FALSE)</f>
        <v>92</v>
      </c>
      <c r="P223" t="str">
        <f>VLOOKUP(O223,'Other Lists'!$B$7:$D$8,2,FALSE)</f>
        <v>Linacar</v>
      </c>
      <c r="Q223">
        <f>VLOOKUP(H223,'Other Lists'!$B$12:$O$15,14,FALSE)*K223</f>
        <v>435.19999999999993</v>
      </c>
    </row>
    <row r="224" spans="2:17" x14ac:dyDescent="0.3">
      <c r="B224" t="s">
        <v>149</v>
      </c>
      <c r="C224">
        <v>820</v>
      </c>
      <c r="D224" s="13">
        <v>44994</v>
      </c>
      <c r="E224" s="18">
        <f>WEEKDAY(D224)</f>
        <v>5</v>
      </c>
      <c r="F224" s="18">
        <v>5</v>
      </c>
      <c r="G224">
        <v>2</v>
      </c>
      <c r="H224">
        <v>119</v>
      </c>
      <c r="I224" t="s">
        <v>434</v>
      </c>
      <c r="J224">
        <v>157</v>
      </c>
      <c r="K224">
        <v>155</v>
      </c>
      <c r="L224">
        <f>J224-K224</f>
        <v>2</v>
      </c>
      <c r="M224" t="s">
        <v>808</v>
      </c>
      <c r="N224" t="s">
        <v>115</v>
      </c>
      <c r="O224">
        <f>VLOOKUP(H224,'Other Lists'!$B$13:$D$15,3,FALSE)</f>
        <v>92</v>
      </c>
      <c r="P224" t="str">
        <f>VLOOKUP(O224,'Other Lists'!$B$7:$D$8,2,FALSE)</f>
        <v>Linacar</v>
      </c>
      <c r="Q224">
        <f>VLOOKUP(H224,'Other Lists'!$B$12:$O$15,14,FALSE)*K224</f>
        <v>495.99999999999989</v>
      </c>
    </row>
    <row r="225" spans="2:17" x14ac:dyDescent="0.3">
      <c r="B225" t="s">
        <v>149</v>
      </c>
      <c r="C225">
        <v>820</v>
      </c>
      <c r="D225" s="13">
        <v>44994</v>
      </c>
      <c r="E225" s="18">
        <f>WEEKDAY(D225)</f>
        <v>5</v>
      </c>
      <c r="F225" s="18">
        <v>5</v>
      </c>
      <c r="G225">
        <v>2</v>
      </c>
      <c r="H225">
        <v>119</v>
      </c>
      <c r="I225" t="s">
        <v>433</v>
      </c>
      <c r="J225">
        <v>144</v>
      </c>
      <c r="K225">
        <v>141</v>
      </c>
      <c r="L225">
        <f>J225-K225</f>
        <v>3</v>
      </c>
      <c r="M225" t="s">
        <v>808</v>
      </c>
      <c r="N225" t="s">
        <v>113</v>
      </c>
      <c r="O225">
        <f>VLOOKUP(H225,'Other Lists'!$B$13:$D$15,3,FALSE)</f>
        <v>92</v>
      </c>
      <c r="P225" t="str">
        <f>VLOOKUP(O225,'Other Lists'!$B$7:$D$8,2,FALSE)</f>
        <v>Linacar</v>
      </c>
      <c r="Q225">
        <f>VLOOKUP(H225,'Other Lists'!$B$12:$O$15,14,FALSE)*K225</f>
        <v>451.19999999999987</v>
      </c>
    </row>
    <row r="226" spans="2:17" x14ac:dyDescent="0.3">
      <c r="B226" t="s">
        <v>149</v>
      </c>
      <c r="C226">
        <v>820</v>
      </c>
      <c r="D226" s="13">
        <v>44994</v>
      </c>
      <c r="E226" s="18">
        <f>WEEKDAY(D226)</f>
        <v>5</v>
      </c>
      <c r="F226" s="18">
        <v>5</v>
      </c>
      <c r="G226">
        <v>2</v>
      </c>
      <c r="H226">
        <v>119</v>
      </c>
      <c r="I226" t="s">
        <v>432</v>
      </c>
      <c r="J226">
        <v>153</v>
      </c>
      <c r="K226">
        <v>146</v>
      </c>
      <c r="L226">
        <f>J226-K226</f>
        <v>7</v>
      </c>
      <c r="M226" t="s">
        <v>808</v>
      </c>
      <c r="N226" t="s">
        <v>111</v>
      </c>
      <c r="O226">
        <f>VLOOKUP(H226,'Other Lists'!$B$13:$D$15,3,FALSE)</f>
        <v>92</v>
      </c>
      <c r="P226" t="str">
        <f>VLOOKUP(O226,'Other Lists'!$B$7:$D$8,2,FALSE)</f>
        <v>Linacar</v>
      </c>
      <c r="Q226">
        <f>VLOOKUP(H226,'Other Lists'!$B$12:$O$15,14,FALSE)*K226</f>
        <v>467.19999999999987</v>
      </c>
    </row>
    <row r="227" spans="2:17" x14ac:dyDescent="0.3">
      <c r="B227" t="s">
        <v>149</v>
      </c>
      <c r="C227">
        <v>820</v>
      </c>
      <c r="D227" s="13">
        <v>44994</v>
      </c>
      <c r="E227" s="18">
        <f>WEEKDAY(D227)</f>
        <v>5</v>
      </c>
      <c r="F227" s="18">
        <v>5</v>
      </c>
      <c r="G227">
        <v>2</v>
      </c>
      <c r="H227">
        <v>119</v>
      </c>
      <c r="I227" t="s">
        <v>431</v>
      </c>
      <c r="J227">
        <v>144</v>
      </c>
      <c r="K227">
        <v>138</v>
      </c>
      <c r="L227">
        <f>J227-K227</f>
        <v>6</v>
      </c>
      <c r="M227" t="s">
        <v>808</v>
      </c>
      <c r="N227" t="s">
        <v>108</v>
      </c>
      <c r="O227">
        <f>VLOOKUP(H227,'Other Lists'!$B$13:$D$15,3,FALSE)</f>
        <v>92</v>
      </c>
      <c r="P227" t="str">
        <f>VLOOKUP(O227,'Other Lists'!$B$7:$D$8,2,FALSE)</f>
        <v>Linacar</v>
      </c>
      <c r="Q227">
        <f>VLOOKUP(H227,'Other Lists'!$B$12:$O$15,14,FALSE)*K227</f>
        <v>441.59999999999991</v>
      </c>
    </row>
    <row r="228" spans="2:17" x14ac:dyDescent="0.3">
      <c r="B228" t="s">
        <v>149</v>
      </c>
      <c r="C228">
        <v>820</v>
      </c>
      <c r="D228" s="13">
        <v>44994</v>
      </c>
      <c r="E228" s="18">
        <f>WEEKDAY(D228)</f>
        <v>5</v>
      </c>
      <c r="F228" s="18">
        <v>5</v>
      </c>
      <c r="G228">
        <v>2</v>
      </c>
      <c r="H228">
        <v>119</v>
      </c>
      <c r="I228" t="s">
        <v>430</v>
      </c>
      <c r="J228">
        <v>154</v>
      </c>
      <c r="K228">
        <v>152</v>
      </c>
      <c r="L228">
        <f>J228-K228</f>
        <v>2</v>
      </c>
      <c r="M228" t="s">
        <v>808</v>
      </c>
      <c r="N228" t="s">
        <v>106</v>
      </c>
      <c r="O228">
        <f>VLOOKUP(H228,'Other Lists'!$B$13:$D$15,3,FALSE)</f>
        <v>92</v>
      </c>
      <c r="P228" t="str">
        <f>VLOOKUP(O228,'Other Lists'!$B$7:$D$8,2,FALSE)</f>
        <v>Linacar</v>
      </c>
      <c r="Q228">
        <f>VLOOKUP(H228,'Other Lists'!$B$12:$O$15,14,FALSE)*K228</f>
        <v>486.39999999999986</v>
      </c>
    </row>
    <row r="229" spans="2:17" x14ac:dyDescent="0.3">
      <c r="B229" t="s">
        <v>149</v>
      </c>
      <c r="C229">
        <v>821</v>
      </c>
      <c r="D229" s="13">
        <v>44995</v>
      </c>
      <c r="E229" s="18">
        <f>WEEKDAY(D229)</f>
        <v>6</v>
      </c>
      <c r="F229" s="18">
        <v>5</v>
      </c>
      <c r="G229">
        <v>2</v>
      </c>
      <c r="H229">
        <v>119</v>
      </c>
      <c r="I229" t="s">
        <v>439</v>
      </c>
      <c r="J229">
        <v>159</v>
      </c>
      <c r="K229">
        <v>149</v>
      </c>
      <c r="L229">
        <f>J229-K229</f>
        <v>10</v>
      </c>
      <c r="M229" t="s">
        <v>808</v>
      </c>
      <c r="N229" t="s">
        <v>115</v>
      </c>
      <c r="O229">
        <f>VLOOKUP(H229,'Other Lists'!$B$13:$D$15,3,FALSE)</f>
        <v>92</v>
      </c>
      <c r="P229" t="str">
        <f>VLOOKUP(O229,'Other Lists'!$B$7:$D$8,2,FALSE)</f>
        <v>Linacar</v>
      </c>
      <c r="Q229">
        <f>VLOOKUP(H229,'Other Lists'!$B$12:$O$15,14,FALSE)*K229</f>
        <v>476.7999999999999</v>
      </c>
    </row>
    <row r="230" spans="2:17" x14ac:dyDescent="0.3">
      <c r="B230" t="s">
        <v>149</v>
      </c>
      <c r="C230">
        <v>821</v>
      </c>
      <c r="D230" s="13">
        <v>44995</v>
      </c>
      <c r="E230" s="18">
        <f>WEEKDAY(D230)</f>
        <v>6</v>
      </c>
      <c r="F230" s="18">
        <v>5</v>
      </c>
      <c r="G230">
        <v>2</v>
      </c>
      <c r="H230">
        <v>119</v>
      </c>
      <c r="I230" t="s">
        <v>438</v>
      </c>
      <c r="J230">
        <v>150</v>
      </c>
      <c r="K230">
        <v>145</v>
      </c>
      <c r="L230">
        <f>J230-K230</f>
        <v>5</v>
      </c>
      <c r="M230" t="s">
        <v>808</v>
      </c>
      <c r="N230" t="s">
        <v>113</v>
      </c>
      <c r="O230">
        <f>VLOOKUP(H230,'Other Lists'!$B$13:$D$15,3,FALSE)</f>
        <v>92</v>
      </c>
      <c r="P230" t="str">
        <f>VLOOKUP(O230,'Other Lists'!$B$7:$D$8,2,FALSE)</f>
        <v>Linacar</v>
      </c>
      <c r="Q230">
        <f>VLOOKUP(H230,'Other Lists'!$B$12:$O$15,14,FALSE)*K230</f>
        <v>463.99999999999989</v>
      </c>
    </row>
    <row r="231" spans="2:17" x14ac:dyDescent="0.3">
      <c r="B231" t="s">
        <v>149</v>
      </c>
      <c r="C231">
        <v>821</v>
      </c>
      <c r="D231" s="13">
        <v>44995</v>
      </c>
      <c r="E231" s="18">
        <f>WEEKDAY(D231)</f>
        <v>6</v>
      </c>
      <c r="F231" s="18">
        <v>5</v>
      </c>
      <c r="G231">
        <v>2</v>
      </c>
      <c r="H231">
        <v>119</v>
      </c>
      <c r="I231" t="s">
        <v>437</v>
      </c>
      <c r="J231">
        <v>159</v>
      </c>
      <c r="K231">
        <v>152</v>
      </c>
      <c r="L231">
        <f>J231-K231</f>
        <v>7</v>
      </c>
      <c r="M231" t="s">
        <v>808</v>
      </c>
      <c r="N231" t="s">
        <v>111</v>
      </c>
      <c r="O231">
        <f>VLOOKUP(H231,'Other Lists'!$B$13:$D$15,3,FALSE)</f>
        <v>92</v>
      </c>
      <c r="P231" t="str">
        <f>VLOOKUP(O231,'Other Lists'!$B$7:$D$8,2,FALSE)</f>
        <v>Linacar</v>
      </c>
      <c r="Q231">
        <f>VLOOKUP(H231,'Other Lists'!$B$12:$O$15,14,FALSE)*K231</f>
        <v>486.39999999999986</v>
      </c>
    </row>
    <row r="232" spans="2:17" x14ac:dyDescent="0.3">
      <c r="B232" t="s">
        <v>149</v>
      </c>
      <c r="C232">
        <v>821</v>
      </c>
      <c r="D232" s="13">
        <v>44995</v>
      </c>
      <c r="E232" s="18">
        <f>WEEKDAY(D232)</f>
        <v>6</v>
      </c>
      <c r="F232" s="18">
        <v>5</v>
      </c>
      <c r="G232">
        <v>2</v>
      </c>
      <c r="H232">
        <v>119</v>
      </c>
      <c r="I232" t="s">
        <v>436</v>
      </c>
      <c r="J232">
        <v>147</v>
      </c>
      <c r="K232">
        <v>139</v>
      </c>
      <c r="L232">
        <f>J232-K232</f>
        <v>8</v>
      </c>
      <c r="M232" t="s">
        <v>808</v>
      </c>
      <c r="N232" t="s">
        <v>108</v>
      </c>
      <c r="O232">
        <f>VLOOKUP(H232,'Other Lists'!$B$13:$D$15,3,FALSE)</f>
        <v>92</v>
      </c>
      <c r="P232" t="str">
        <f>VLOOKUP(O232,'Other Lists'!$B$7:$D$8,2,FALSE)</f>
        <v>Linacar</v>
      </c>
      <c r="Q232">
        <f>VLOOKUP(H232,'Other Lists'!$B$12:$O$15,14,FALSE)*K232</f>
        <v>444.7999999999999</v>
      </c>
    </row>
    <row r="233" spans="2:17" x14ac:dyDescent="0.3">
      <c r="B233" t="s">
        <v>149</v>
      </c>
      <c r="C233">
        <v>821</v>
      </c>
      <c r="D233" s="13">
        <v>44995</v>
      </c>
      <c r="E233" s="18">
        <f>WEEKDAY(D233)</f>
        <v>6</v>
      </c>
      <c r="F233" s="18">
        <v>5</v>
      </c>
      <c r="G233">
        <v>2</v>
      </c>
      <c r="H233">
        <v>119</v>
      </c>
      <c r="I233" t="s">
        <v>435</v>
      </c>
      <c r="J233">
        <v>146</v>
      </c>
      <c r="K233">
        <v>140</v>
      </c>
      <c r="L233">
        <f>J233-K233</f>
        <v>6</v>
      </c>
      <c r="M233" t="s">
        <v>808</v>
      </c>
      <c r="N233" t="s">
        <v>106</v>
      </c>
      <c r="O233">
        <f>VLOOKUP(H233,'Other Lists'!$B$13:$D$15,3,FALSE)</f>
        <v>92</v>
      </c>
      <c r="P233" t="str">
        <f>VLOOKUP(O233,'Other Lists'!$B$7:$D$8,2,FALSE)</f>
        <v>Linacar</v>
      </c>
      <c r="Q233">
        <f>VLOOKUP(H233,'Other Lists'!$B$12:$O$15,14,FALSE)*K233</f>
        <v>447.99999999999989</v>
      </c>
    </row>
    <row r="234" spans="2:17" x14ac:dyDescent="0.3">
      <c r="B234" t="s">
        <v>149</v>
      </c>
      <c r="C234">
        <v>822</v>
      </c>
      <c r="D234" s="13">
        <v>44996</v>
      </c>
      <c r="E234" s="18">
        <f>WEEKDAY(D234)</f>
        <v>7</v>
      </c>
      <c r="F234" s="18">
        <v>5</v>
      </c>
      <c r="G234">
        <v>2</v>
      </c>
      <c r="H234">
        <v>119</v>
      </c>
      <c r="I234" t="s">
        <v>445</v>
      </c>
      <c r="J234">
        <v>155</v>
      </c>
      <c r="K234">
        <v>148</v>
      </c>
      <c r="L234">
        <f>J234-K234</f>
        <v>7</v>
      </c>
      <c r="M234" t="s">
        <v>808</v>
      </c>
      <c r="N234" t="s">
        <v>115</v>
      </c>
      <c r="O234">
        <f>VLOOKUP(H234,'Other Lists'!$B$13:$D$15,3,FALSE)</f>
        <v>92</v>
      </c>
      <c r="P234" t="str">
        <f>VLOOKUP(O234,'Other Lists'!$B$7:$D$8,2,FALSE)</f>
        <v>Linacar</v>
      </c>
      <c r="Q234">
        <f>VLOOKUP(H234,'Other Lists'!$B$12:$O$15,14,FALSE)*K234</f>
        <v>473.59999999999991</v>
      </c>
    </row>
    <row r="235" spans="2:17" x14ac:dyDescent="0.3">
      <c r="B235" t="s">
        <v>149</v>
      </c>
      <c r="C235">
        <v>822</v>
      </c>
      <c r="D235" s="13">
        <v>44996</v>
      </c>
      <c r="E235" s="18">
        <f>WEEKDAY(D235)</f>
        <v>7</v>
      </c>
      <c r="F235" s="18">
        <v>5</v>
      </c>
      <c r="G235">
        <v>2</v>
      </c>
      <c r="H235">
        <v>119</v>
      </c>
      <c r="I235" t="s">
        <v>444</v>
      </c>
      <c r="J235">
        <v>150</v>
      </c>
      <c r="K235">
        <v>141</v>
      </c>
      <c r="L235">
        <f>J235-K235</f>
        <v>9</v>
      </c>
      <c r="M235" t="s">
        <v>808</v>
      </c>
      <c r="N235" t="s">
        <v>113</v>
      </c>
      <c r="O235">
        <f>VLOOKUP(H235,'Other Lists'!$B$13:$D$15,3,FALSE)</f>
        <v>92</v>
      </c>
      <c r="P235" t="str">
        <f>VLOOKUP(O235,'Other Lists'!$B$7:$D$8,2,FALSE)</f>
        <v>Linacar</v>
      </c>
      <c r="Q235">
        <f>VLOOKUP(H235,'Other Lists'!$B$12:$O$15,14,FALSE)*K235</f>
        <v>451.19999999999987</v>
      </c>
    </row>
    <row r="236" spans="2:17" x14ac:dyDescent="0.3">
      <c r="B236" t="s">
        <v>149</v>
      </c>
      <c r="C236">
        <v>822</v>
      </c>
      <c r="D236" s="13">
        <v>44996</v>
      </c>
      <c r="E236" s="18">
        <f>WEEKDAY(D236)</f>
        <v>7</v>
      </c>
      <c r="F236" s="18">
        <v>5</v>
      </c>
      <c r="G236">
        <v>2</v>
      </c>
      <c r="H236">
        <v>119</v>
      </c>
      <c r="I236" t="s">
        <v>443</v>
      </c>
      <c r="J236">
        <v>141</v>
      </c>
      <c r="K236">
        <v>133</v>
      </c>
      <c r="L236">
        <f>J236-K236</f>
        <v>8</v>
      </c>
      <c r="M236" t="s">
        <v>808</v>
      </c>
      <c r="N236" t="s">
        <v>111</v>
      </c>
      <c r="O236">
        <f>VLOOKUP(H236,'Other Lists'!$B$13:$D$15,3,FALSE)</f>
        <v>92</v>
      </c>
      <c r="P236" t="str">
        <f>VLOOKUP(O236,'Other Lists'!$B$7:$D$8,2,FALSE)</f>
        <v>Linacar</v>
      </c>
      <c r="Q236">
        <f>VLOOKUP(H236,'Other Lists'!$B$12:$O$15,14,FALSE)*K236</f>
        <v>425.59999999999991</v>
      </c>
    </row>
    <row r="237" spans="2:17" x14ac:dyDescent="0.3">
      <c r="B237" t="s">
        <v>149</v>
      </c>
      <c r="C237">
        <v>822</v>
      </c>
      <c r="D237" s="13">
        <v>44996</v>
      </c>
      <c r="E237" s="18">
        <f>WEEKDAY(D237)</f>
        <v>7</v>
      </c>
      <c r="F237" s="18">
        <v>5</v>
      </c>
      <c r="G237">
        <v>2</v>
      </c>
      <c r="H237">
        <v>119</v>
      </c>
      <c r="I237" t="s">
        <v>442</v>
      </c>
      <c r="J237">
        <v>147</v>
      </c>
      <c r="K237">
        <v>142</v>
      </c>
      <c r="L237">
        <f>J237-K237</f>
        <v>5</v>
      </c>
      <c r="M237" t="s">
        <v>808</v>
      </c>
      <c r="N237" t="s">
        <v>108</v>
      </c>
      <c r="O237">
        <f>VLOOKUP(H237,'Other Lists'!$B$13:$D$15,3,FALSE)</f>
        <v>92</v>
      </c>
      <c r="P237" t="str">
        <f>VLOOKUP(O237,'Other Lists'!$B$7:$D$8,2,FALSE)</f>
        <v>Linacar</v>
      </c>
      <c r="Q237">
        <f>VLOOKUP(H237,'Other Lists'!$B$12:$O$15,14,FALSE)*K237</f>
        <v>454.39999999999992</v>
      </c>
    </row>
    <row r="238" spans="2:17" x14ac:dyDescent="0.3">
      <c r="B238" t="s">
        <v>149</v>
      </c>
      <c r="C238">
        <v>822</v>
      </c>
      <c r="D238" s="13">
        <v>44996</v>
      </c>
      <c r="E238" s="18">
        <f>WEEKDAY(D238)</f>
        <v>7</v>
      </c>
      <c r="F238" s="18">
        <v>5</v>
      </c>
      <c r="G238">
        <v>2</v>
      </c>
      <c r="H238">
        <v>119</v>
      </c>
      <c r="I238" t="s">
        <v>441</v>
      </c>
      <c r="J238">
        <v>145</v>
      </c>
      <c r="K238">
        <v>139</v>
      </c>
      <c r="L238">
        <f>J238-K238</f>
        <v>6</v>
      </c>
      <c r="M238" t="s">
        <v>808</v>
      </c>
      <c r="N238" t="s">
        <v>106</v>
      </c>
      <c r="O238">
        <f>VLOOKUP(H238,'Other Lists'!$B$13:$D$15,3,FALSE)</f>
        <v>92</v>
      </c>
      <c r="P238" t="str">
        <f>VLOOKUP(O238,'Other Lists'!$B$7:$D$8,2,FALSE)</f>
        <v>Linacar</v>
      </c>
      <c r="Q238">
        <f>VLOOKUP(H238,'Other Lists'!$B$12:$O$15,14,FALSE)*K238</f>
        <v>444.7999999999999</v>
      </c>
    </row>
    <row r="239" spans="2:17" x14ac:dyDescent="0.3">
      <c r="B239" t="s">
        <v>149</v>
      </c>
      <c r="C239">
        <v>822</v>
      </c>
      <c r="D239" s="13">
        <v>44996</v>
      </c>
      <c r="E239" s="18">
        <f>WEEKDAY(D239)</f>
        <v>7</v>
      </c>
      <c r="F239" s="18">
        <v>5</v>
      </c>
      <c r="G239">
        <v>2</v>
      </c>
      <c r="H239">
        <v>119</v>
      </c>
      <c r="I239" t="s">
        <v>440</v>
      </c>
      <c r="J239">
        <v>154</v>
      </c>
      <c r="K239">
        <v>146</v>
      </c>
      <c r="L239">
        <f>J239-K239</f>
        <v>8</v>
      </c>
      <c r="M239" t="s">
        <v>808</v>
      </c>
      <c r="N239" t="s">
        <v>105</v>
      </c>
      <c r="O239">
        <f>VLOOKUP(H239,'Other Lists'!$B$13:$D$15,3,FALSE)</f>
        <v>92</v>
      </c>
      <c r="P239" t="str">
        <f>VLOOKUP(O239,'Other Lists'!$B$7:$D$8,2,FALSE)</f>
        <v>Linacar</v>
      </c>
      <c r="Q239">
        <f>VLOOKUP(H239,'Other Lists'!$B$12:$O$15,14,FALSE)*K239</f>
        <v>467.19999999999987</v>
      </c>
    </row>
    <row r="240" spans="2:17" x14ac:dyDescent="0.3">
      <c r="B240" t="s">
        <v>149</v>
      </c>
      <c r="C240">
        <v>823</v>
      </c>
      <c r="D240" s="13">
        <v>44997</v>
      </c>
      <c r="E240" s="18">
        <f>WEEKDAY(D240)</f>
        <v>1</v>
      </c>
      <c r="F240" s="18">
        <v>1</v>
      </c>
      <c r="G240">
        <v>2</v>
      </c>
      <c r="H240">
        <v>119</v>
      </c>
      <c r="I240" t="s">
        <v>451</v>
      </c>
      <c r="J240">
        <v>47</v>
      </c>
      <c r="K240">
        <v>45</v>
      </c>
      <c r="L240">
        <f>J240-K240</f>
        <v>2</v>
      </c>
      <c r="M240" t="s">
        <v>808</v>
      </c>
      <c r="N240" t="s">
        <v>115</v>
      </c>
      <c r="O240">
        <f>VLOOKUP(H240,'Other Lists'!$B$13:$D$15,3,FALSE)</f>
        <v>92</v>
      </c>
      <c r="P240" t="str">
        <f>VLOOKUP(O240,'Other Lists'!$B$7:$D$8,2,FALSE)</f>
        <v>Linacar</v>
      </c>
      <c r="Q240">
        <f>VLOOKUP(H240,'Other Lists'!$B$12:$O$15,14,FALSE)*K240</f>
        <v>143.99999999999997</v>
      </c>
    </row>
    <row r="241" spans="2:17" x14ac:dyDescent="0.3">
      <c r="B241" t="s">
        <v>149</v>
      </c>
      <c r="C241">
        <v>823</v>
      </c>
      <c r="D241" s="13">
        <v>44997</v>
      </c>
      <c r="E241" s="18">
        <f>WEEKDAY(D241)</f>
        <v>1</v>
      </c>
      <c r="F241" s="18">
        <v>1</v>
      </c>
      <c r="G241">
        <v>2</v>
      </c>
      <c r="H241">
        <v>119</v>
      </c>
      <c r="I241" t="s">
        <v>450</v>
      </c>
      <c r="J241">
        <v>51</v>
      </c>
      <c r="K241">
        <v>48</v>
      </c>
      <c r="L241">
        <f>J241-K241</f>
        <v>3</v>
      </c>
      <c r="M241" t="s">
        <v>808</v>
      </c>
      <c r="N241" t="s">
        <v>113</v>
      </c>
      <c r="O241">
        <f>VLOOKUP(H241,'Other Lists'!$B$13:$D$15,3,FALSE)</f>
        <v>92</v>
      </c>
      <c r="P241" t="str">
        <f>VLOOKUP(O241,'Other Lists'!$B$7:$D$8,2,FALSE)</f>
        <v>Linacar</v>
      </c>
      <c r="Q241">
        <f>VLOOKUP(H241,'Other Lists'!$B$12:$O$15,14,FALSE)*K241</f>
        <v>153.59999999999997</v>
      </c>
    </row>
    <row r="242" spans="2:17" x14ac:dyDescent="0.3">
      <c r="B242" t="s">
        <v>149</v>
      </c>
      <c r="C242">
        <v>823</v>
      </c>
      <c r="D242" s="13">
        <v>44997</v>
      </c>
      <c r="E242" s="18">
        <f>WEEKDAY(D242)</f>
        <v>1</v>
      </c>
      <c r="F242" s="18">
        <v>1</v>
      </c>
      <c r="G242">
        <v>2</v>
      </c>
      <c r="H242">
        <v>119</v>
      </c>
      <c r="I242" t="s">
        <v>449</v>
      </c>
      <c r="J242">
        <v>51</v>
      </c>
      <c r="K242">
        <v>49</v>
      </c>
      <c r="L242">
        <f>J242-K242</f>
        <v>2</v>
      </c>
      <c r="M242" t="s">
        <v>808</v>
      </c>
      <c r="N242" t="s">
        <v>111</v>
      </c>
      <c r="O242">
        <f>VLOOKUP(H242,'Other Lists'!$B$13:$D$15,3,FALSE)</f>
        <v>92</v>
      </c>
      <c r="P242" t="str">
        <f>VLOOKUP(O242,'Other Lists'!$B$7:$D$8,2,FALSE)</f>
        <v>Linacar</v>
      </c>
      <c r="Q242">
        <f>VLOOKUP(H242,'Other Lists'!$B$12:$O$15,14,FALSE)*K242</f>
        <v>156.79999999999995</v>
      </c>
    </row>
    <row r="243" spans="2:17" x14ac:dyDescent="0.3">
      <c r="B243" t="s">
        <v>149</v>
      </c>
      <c r="C243">
        <v>823</v>
      </c>
      <c r="D243" s="13">
        <v>44997</v>
      </c>
      <c r="E243" s="18">
        <f>WEEKDAY(D243)</f>
        <v>1</v>
      </c>
      <c r="F243" s="18">
        <v>1</v>
      </c>
      <c r="G243">
        <v>2</v>
      </c>
      <c r="H243">
        <v>119</v>
      </c>
      <c r="I243" t="s">
        <v>448</v>
      </c>
      <c r="J243">
        <v>49</v>
      </c>
      <c r="K243">
        <v>47</v>
      </c>
      <c r="L243">
        <f>J243-K243</f>
        <v>2</v>
      </c>
      <c r="M243" t="s">
        <v>808</v>
      </c>
      <c r="N243" t="s">
        <v>108</v>
      </c>
      <c r="O243">
        <f>VLOOKUP(H243,'Other Lists'!$B$13:$D$15,3,FALSE)</f>
        <v>92</v>
      </c>
      <c r="P243" t="str">
        <f>VLOOKUP(O243,'Other Lists'!$B$7:$D$8,2,FALSE)</f>
        <v>Linacar</v>
      </c>
      <c r="Q243">
        <f>VLOOKUP(H243,'Other Lists'!$B$12:$O$15,14,FALSE)*K243</f>
        <v>150.39999999999998</v>
      </c>
    </row>
    <row r="244" spans="2:17" x14ac:dyDescent="0.3">
      <c r="B244" t="s">
        <v>149</v>
      </c>
      <c r="C244">
        <v>823</v>
      </c>
      <c r="D244" s="13">
        <v>44997</v>
      </c>
      <c r="E244" s="18">
        <f>WEEKDAY(D244)</f>
        <v>1</v>
      </c>
      <c r="F244" s="18">
        <v>1</v>
      </c>
      <c r="G244">
        <v>2</v>
      </c>
      <c r="H244">
        <v>119</v>
      </c>
      <c r="I244" t="s">
        <v>447</v>
      </c>
      <c r="J244">
        <v>50</v>
      </c>
      <c r="K244">
        <v>48</v>
      </c>
      <c r="L244">
        <f>J244-K244</f>
        <v>2</v>
      </c>
      <c r="M244" t="s">
        <v>808</v>
      </c>
      <c r="N244" t="s">
        <v>106</v>
      </c>
      <c r="O244">
        <f>VLOOKUP(H244,'Other Lists'!$B$13:$D$15,3,FALSE)</f>
        <v>92</v>
      </c>
      <c r="P244" t="str">
        <f>VLOOKUP(O244,'Other Lists'!$B$7:$D$8,2,FALSE)</f>
        <v>Linacar</v>
      </c>
      <c r="Q244">
        <f>VLOOKUP(H244,'Other Lists'!$B$12:$O$15,14,FALSE)*K244</f>
        <v>153.59999999999997</v>
      </c>
    </row>
    <row r="245" spans="2:17" x14ac:dyDescent="0.3">
      <c r="B245" t="s">
        <v>149</v>
      </c>
      <c r="C245">
        <v>823</v>
      </c>
      <c r="D245" s="13">
        <v>44997</v>
      </c>
      <c r="E245" s="18">
        <f>WEEKDAY(D245)</f>
        <v>1</v>
      </c>
      <c r="F245" s="18">
        <v>1</v>
      </c>
      <c r="G245">
        <v>2</v>
      </c>
      <c r="H245">
        <v>119</v>
      </c>
      <c r="I245" t="s">
        <v>446</v>
      </c>
      <c r="J245">
        <v>49</v>
      </c>
      <c r="K245">
        <v>48</v>
      </c>
      <c r="L245">
        <f>J245-K245</f>
        <v>1</v>
      </c>
      <c r="M245" t="s">
        <v>808</v>
      </c>
      <c r="N245" t="s">
        <v>105</v>
      </c>
      <c r="O245">
        <f>VLOOKUP(H245,'Other Lists'!$B$13:$D$15,3,FALSE)</f>
        <v>92</v>
      </c>
      <c r="P245" t="str">
        <f>VLOOKUP(O245,'Other Lists'!$B$7:$D$8,2,FALSE)</f>
        <v>Linacar</v>
      </c>
      <c r="Q245">
        <f>VLOOKUP(H245,'Other Lists'!$B$12:$O$15,14,FALSE)*K245</f>
        <v>153.59999999999997</v>
      </c>
    </row>
    <row r="246" spans="2:17" x14ac:dyDescent="0.3">
      <c r="B246" t="s">
        <v>149</v>
      </c>
      <c r="C246">
        <v>824</v>
      </c>
      <c r="D246" s="13">
        <v>44998</v>
      </c>
      <c r="E246" s="18">
        <f>WEEKDAY(D246)</f>
        <v>2</v>
      </c>
      <c r="F246" s="18">
        <v>1</v>
      </c>
      <c r="G246">
        <v>2</v>
      </c>
      <c r="H246">
        <v>201</v>
      </c>
      <c r="I246" t="s">
        <v>455</v>
      </c>
      <c r="J246">
        <v>33</v>
      </c>
      <c r="K246">
        <v>30</v>
      </c>
      <c r="L246">
        <f>J246-K246</f>
        <v>3</v>
      </c>
      <c r="M246" t="s">
        <v>808</v>
      </c>
      <c r="N246" t="s">
        <v>121</v>
      </c>
      <c r="O246">
        <f>VLOOKUP(H246,'Other Lists'!$B$13:$D$15,3,FALSE)</f>
        <v>92</v>
      </c>
      <c r="P246" t="str">
        <f>VLOOKUP(O246,'Other Lists'!$B$7:$D$8,2,FALSE)</f>
        <v>Linacar</v>
      </c>
      <c r="Q246">
        <f>VLOOKUP(H246,'Other Lists'!$B$12:$O$15,14,FALSE)*K246</f>
        <v>657</v>
      </c>
    </row>
    <row r="247" spans="2:17" x14ac:dyDescent="0.3">
      <c r="B247" t="s">
        <v>149</v>
      </c>
      <c r="C247">
        <v>824</v>
      </c>
      <c r="D247" s="13">
        <v>44998</v>
      </c>
      <c r="E247" s="18">
        <f>WEEKDAY(D247)</f>
        <v>2</v>
      </c>
      <c r="F247" s="18">
        <v>1</v>
      </c>
      <c r="G247">
        <v>2</v>
      </c>
      <c r="H247">
        <v>201</v>
      </c>
      <c r="I247" t="s">
        <v>454</v>
      </c>
      <c r="J247">
        <v>34</v>
      </c>
      <c r="K247">
        <v>30</v>
      </c>
      <c r="L247">
        <f>J247-K247</f>
        <v>4</v>
      </c>
      <c r="M247" t="s">
        <v>808</v>
      </c>
      <c r="N247" t="s">
        <v>119</v>
      </c>
      <c r="O247">
        <f>VLOOKUP(H247,'Other Lists'!$B$13:$D$15,3,FALSE)</f>
        <v>92</v>
      </c>
      <c r="P247" t="str">
        <f>VLOOKUP(O247,'Other Lists'!$B$7:$D$8,2,FALSE)</f>
        <v>Linacar</v>
      </c>
      <c r="Q247">
        <f>VLOOKUP(H247,'Other Lists'!$B$12:$O$15,14,FALSE)*K247</f>
        <v>657</v>
      </c>
    </row>
    <row r="248" spans="2:17" x14ac:dyDescent="0.3">
      <c r="B248" t="s">
        <v>149</v>
      </c>
      <c r="C248">
        <v>824</v>
      </c>
      <c r="D248" s="13">
        <v>44998</v>
      </c>
      <c r="E248" s="18">
        <f>WEEKDAY(D248)</f>
        <v>2</v>
      </c>
      <c r="F248" s="18">
        <v>1</v>
      </c>
      <c r="G248">
        <v>2</v>
      </c>
      <c r="H248">
        <v>201</v>
      </c>
      <c r="I248" t="s">
        <v>453</v>
      </c>
      <c r="J248">
        <v>31</v>
      </c>
      <c r="K248">
        <v>29</v>
      </c>
      <c r="L248">
        <f>J248-K248</f>
        <v>2</v>
      </c>
      <c r="M248" t="s">
        <v>808</v>
      </c>
      <c r="N248" t="s">
        <v>118</v>
      </c>
      <c r="O248">
        <f>VLOOKUP(H248,'Other Lists'!$B$13:$D$15,3,FALSE)</f>
        <v>92</v>
      </c>
      <c r="P248" t="str">
        <f>VLOOKUP(O248,'Other Lists'!$B$7:$D$8,2,FALSE)</f>
        <v>Linacar</v>
      </c>
      <c r="Q248">
        <f>VLOOKUP(H248,'Other Lists'!$B$12:$O$15,14,FALSE)*K248</f>
        <v>635.09999999999991</v>
      </c>
    </row>
    <row r="249" spans="2:17" x14ac:dyDescent="0.3">
      <c r="B249" t="s">
        <v>149</v>
      </c>
      <c r="C249">
        <v>824</v>
      </c>
      <c r="D249" s="13">
        <v>44998</v>
      </c>
      <c r="E249" s="18">
        <f>WEEKDAY(D249)</f>
        <v>2</v>
      </c>
      <c r="F249" s="18">
        <v>1</v>
      </c>
      <c r="G249">
        <v>2</v>
      </c>
      <c r="H249">
        <v>201</v>
      </c>
      <c r="I249" t="s">
        <v>452</v>
      </c>
      <c r="J249">
        <v>34</v>
      </c>
      <c r="K249">
        <v>31</v>
      </c>
      <c r="L249">
        <f>J249-K249</f>
        <v>3</v>
      </c>
      <c r="M249" t="s">
        <v>808</v>
      </c>
      <c r="N249" t="s">
        <v>117</v>
      </c>
      <c r="O249">
        <f>VLOOKUP(H249,'Other Lists'!$B$13:$D$15,3,FALSE)</f>
        <v>92</v>
      </c>
      <c r="P249" t="str">
        <f>VLOOKUP(O249,'Other Lists'!$B$7:$D$8,2,FALSE)</f>
        <v>Linacar</v>
      </c>
      <c r="Q249">
        <f>VLOOKUP(H249,'Other Lists'!$B$12:$O$15,14,FALSE)*K249</f>
        <v>678.9</v>
      </c>
    </row>
    <row r="250" spans="2:17" x14ac:dyDescent="0.3">
      <c r="B250" t="s">
        <v>149</v>
      </c>
      <c r="C250">
        <v>825</v>
      </c>
      <c r="D250" s="13">
        <v>44999</v>
      </c>
      <c r="E250" s="18">
        <f>WEEKDAY(D250)</f>
        <v>3</v>
      </c>
      <c r="F250" s="18">
        <v>1</v>
      </c>
      <c r="G250">
        <v>2</v>
      </c>
      <c r="H250">
        <v>119</v>
      </c>
      <c r="I250" t="s">
        <v>461</v>
      </c>
      <c r="J250">
        <v>140</v>
      </c>
      <c r="K250">
        <v>131</v>
      </c>
      <c r="L250">
        <f>J250-K250</f>
        <v>9</v>
      </c>
      <c r="M250" t="s">
        <v>808</v>
      </c>
      <c r="N250" t="s">
        <v>115</v>
      </c>
      <c r="O250">
        <f>VLOOKUP(H250,'Other Lists'!$B$13:$D$15,3,FALSE)</f>
        <v>92</v>
      </c>
      <c r="P250" t="str">
        <f>VLOOKUP(O250,'Other Lists'!$B$7:$D$8,2,FALSE)</f>
        <v>Linacar</v>
      </c>
      <c r="Q250">
        <f>VLOOKUP(H250,'Other Lists'!$B$12:$O$15,14,FALSE)*K250</f>
        <v>419.19999999999993</v>
      </c>
    </row>
    <row r="251" spans="2:17" x14ac:dyDescent="0.3">
      <c r="B251" t="s">
        <v>149</v>
      </c>
      <c r="C251">
        <v>825</v>
      </c>
      <c r="D251" s="13">
        <v>44999</v>
      </c>
      <c r="E251" s="18">
        <f>WEEKDAY(D251)</f>
        <v>3</v>
      </c>
      <c r="F251" s="18">
        <v>1</v>
      </c>
      <c r="G251">
        <v>2</v>
      </c>
      <c r="H251">
        <v>119</v>
      </c>
      <c r="I251" t="s">
        <v>460</v>
      </c>
      <c r="J251">
        <v>145</v>
      </c>
      <c r="K251">
        <v>139</v>
      </c>
      <c r="L251">
        <f>J251-K251</f>
        <v>6</v>
      </c>
      <c r="M251" t="s">
        <v>808</v>
      </c>
      <c r="N251" t="s">
        <v>113</v>
      </c>
      <c r="O251">
        <f>VLOOKUP(H251,'Other Lists'!$B$13:$D$15,3,FALSE)</f>
        <v>92</v>
      </c>
      <c r="P251" t="str">
        <f>VLOOKUP(O251,'Other Lists'!$B$7:$D$8,2,FALSE)</f>
        <v>Linacar</v>
      </c>
      <c r="Q251">
        <f>VLOOKUP(H251,'Other Lists'!$B$12:$O$15,14,FALSE)*K251</f>
        <v>444.7999999999999</v>
      </c>
    </row>
    <row r="252" spans="2:17" x14ac:dyDescent="0.3">
      <c r="B252" t="s">
        <v>149</v>
      </c>
      <c r="C252">
        <v>825</v>
      </c>
      <c r="D252" s="13">
        <v>44999</v>
      </c>
      <c r="E252" s="18">
        <f>WEEKDAY(D252)</f>
        <v>3</v>
      </c>
      <c r="F252" s="18">
        <v>1</v>
      </c>
      <c r="G252">
        <v>2</v>
      </c>
      <c r="H252">
        <v>119</v>
      </c>
      <c r="I252" t="s">
        <v>459</v>
      </c>
      <c r="J252">
        <v>153</v>
      </c>
      <c r="K252">
        <v>145</v>
      </c>
      <c r="L252">
        <f>J252-K252</f>
        <v>8</v>
      </c>
      <c r="M252" t="s">
        <v>808</v>
      </c>
      <c r="N252" t="s">
        <v>111</v>
      </c>
      <c r="O252">
        <f>VLOOKUP(H252,'Other Lists'!$B$13:$D$15,3,FALSE)</f>
        <v>92</v>
      </c>
      <c r="P252" t="str">
        <f>VLOOKUP(O252,'Other Lists'!$B$7:$D$8,2,FALSE)</f>
        <v>Linacar</v>
      </c>
      <c r="Q252">
        <f>VLOOKUP(H252,'Other Lists'!$B$12:$O$15,14,FALSE)*K252</f>
        <v>463.99999999999989</v>
      </c>
    </row>
    <row r="253" spans="2:17" x14ac:dyDescent="0.3">
      <c r="B253" t="s">
        <v>149</v>
      </c>
      <c r="C253">
        <v>825</v>
      </c>
      <c r="D253" s="13">
        <v>44999</v>
      </c>
      <c r="E253" s="18">
        <f>WEEKDAY(D253)</f>
        <v>3</v>
      </c>
      <c r="F253" s="18">
        <v>1</v>
      </c>
      <c r="G253">
        <v>2</v>
      </c>
      <c r="H253">
        <v>119</v>
      </c>
      <c r="I253" t="s">
        <v>458</v>
      </c>
      <c r="J253">
        <v>148</v>
      </c>
      <c r="K253">
        <v>137</v>
      </c>
      <c r="L253">
        <f>J253-K253</f>
        <v>11</v>
      </c>
      <c r="M253" t="s">
        <v>808</v>
      </c>
      <c r="N253" t="s">
        <v>108</v>
      </c>
      <c r="O253">
        <f>VLOOKUP(H253,'Other Lists'!$B$13:$D$15,3,FALSE)</f>
        <v>92</v>
      </c>
      <c r="P253" t="str">
        <f>VLOOKUP(O253,'Other Lists'!$B$7:$D$8,2,FALSE)</f>
        <v>Linacar</v>
      </c>
      <c r="Q253">
        <f>VLOOKUP(H253,'Other Lists'!$B$12:$O$15,14,FALSE)*K253</f>
        <v>438.39999999999992</v>
      </c>
    </row>
    <row r="254" spans="2:17" x14ac:dyDescent="0.3">
      <c r="B254" t="s">
        <v>149</v>
      </c>
      <c r="C254">
        <v>825</v>
      </c>
      <c r="D254" s="13">
        <v>44999</v>
      </c>
      <c r="E254" s="18">
        <f>WEEKDAY(D254)</f>
        <v>3</v>
      </c>
      <c r="F254" s="18">
        <v>1</v>
      </c>
      <c r="G254">
        <v>2</v>
      </c>
      <c r="H254">
        <v>119</v>
      </c>
      <c r="I254" t="s">
        <v>457</v>
      </c>
      <c r="J254">
        <v>148</v>
      </c>
      <c r="K254">
        <v>137</v>
      </c>
      <c r="L254">
        <f>J254-K254</f>
        <v>11</v>
      </c>
      <c r="M254" t="s">
        <v>808</v>
      </c>
      <c r="N254" t="s">
        <v>106</v>
      </c>
      <c r="O254">
        <f>VLOOKUP(H254,'Other Lists'!$B$13:$D$15,3,FALSE)</f>
        <v>92</v>
      </c>
      <c r="P254" t="str">
        <f>VLOOKUP(O254,'Other Lists'!$B$7:$D$8,2,FALSE)</f>
        <v>Linacar</v>
      </c>
      <c r="Q254">
        <f>VLOOKUP(H254,'Other Lists'!$B$12:$O$15,14,FALSE)*K254</f>
        <v>438.39999999999992</v>
      </c>
    </row>
    <row r="255" spans="2:17" x14ac:dyDescent="0.3">
      <c r="B255" t="s">
        <v>149</v>
      </c>
      <c r="C255">
        <v>825</v>
      </c>
      <c r="D255" s="13">
        <v>44999</v>
      </c>
      <c r="E255" s="18">
        <f>WEEKDAY(D255)</f>
        <v>3</v>
      </c>
      <c r="F255" s="18">
        <v>1</v>
      </c>
      <c r="G255">
        <v>2</v>
      </c>
      <c r="H255">
        <v>119</v>
      </c>
      <c r="I255" t="s">
        <v>456</v>
      </c>
      <c r="J255">
        <v>141</v>
      </c>
      <c r="K255">
        <v>133</v>
      </c>
      <c r="L255">
        <f>J255-K255</f>
        <v>8</v>
      </c>
      <c r="M255" t="s">
        <v>808</v>
      </c>
      <c r="N255" t="s">
        <v>105</v>
      </c>
      <c r="O255">
        <f>VLOOKUP(H255,'Other Lists'!$B$13:$D$15,3,FALSE)</f>
        <v>92</v>
      </c>
      <c r="P255" t="str">
        <f>VLOOKUP(O255,'Other Lists'!$B$7:$D$8,2,FALSE)</f>
        <v>Linacar</v>
      </c>
      <c r="Q255">
        <f>VLOOKUP(H255,'Other Lists'!$B$12:$O$15,14,FALSE)*K255</f>
        <v>425.59999999999991</v>
      </c>
    </row>
    <row r="256" spans="2:17" x14ac:dyDescent="0.3">
      <c r="B256" t="s">
        <v>149</v>
      </c>
      <c r="C256">
        <v>826</v>
      </c>
      <c r="D256" s="13">
        <v>45000</v>
      </c>
      <c r="E256" s="18">
        <f>WEEKDAY(D256)</f>
        <v>4</v>
      </c>
      <c r="F256" s="18">
        <v>1</v>
      </c>
      <c r="G256">
        <v>2</v>
      </c>
      <c r="H256">
        <v>119</v>
      </c>
      <c r="I256" t="s">
        <v>467</v>
      </c>
      <c r="J256">
        <v>157</v>
      </c>
      <c r="K256">
        <v>146</v>
      </c>
      <c r="L256">
        <f>J256-K256</f>
        <v>11</v>
      </c>
      <c r="M256" t="s">
        <v>808</v>
      </c>
      <c r="N256" t="s">
        <v>115</v>
      </c>
      <c r="O256">
        <f>VLOOKUP(H256,'Other Lists'!$B$13:$D$15,3,FALSE)</f>
        <v>92</v>
      </c>
      <c r="P256" t="str">
        <f>VLOOKUP(O256,'Other Lists'!$B$7:$D$8,2,FALSE)</f>
        <v>Linacar</v>
      </c>
      <c r="Q256">
        <f>VLOOKUP(H256,'Other Lists'!$B$12:$O$15,14,FALSE)*K256</f>
        <v>467.19999999999987</v>
      </c>
    </row>
    <row r="257" spans="2:17" x14ac:dyDescent="0.3">
      <c r="B257" t="s">
        <v>149</v>
      </c>
      <c r="C257">
        <v>826</v>
      </c>
      <c r="D257" s="13">
        <v>45000</v>
      </c>
      <c r="E257" s="18">
        <f>WEEKDAY(D257)</f>
        <v>4</v>
      </c>
      <c r="F257" s="18">
        <v>1</v>
      </c>
      <c r="G257">
        <v>2</v>
      </c>
      <c r="H257">
        <v>119</v>
      </c>
      <c r="I257" t="s">
        <v>466</v>
      </c>
      <c r="J257">
        <v>166</v>
      </c>
      <c r="K257">
        <v>157</v>
      </c>
      <c r="L257">
        <f>J257-K257</f>
        <v>9</v>
      </c>
      <c r="M257" t="s">
        <v>808</v>
      </c>
      <c r="N257" t="s">
        <v>113</v>
      </c>
      <c r="O257">
        <f>VLOOKUP(H257,'Other Lists'!$B$13:$D$15,3,FALSE)</f>
        <v>92</v>
      </c>
      <c r="P257" t="str">
        <f>VLOOKUP(O257,'Other Lists'!$B$7:$D$8,2,FALSE)</f>
        <v>Linacar</v>
      </c>
      <c r="Q257">
        <f>VLOOKUP(H257,'Other Lists'!$B$12:$O$15,14,FALSE)*K257</f>
        <v>502.39999999999986</v>
      </c>
    </row>
    <row r="258" spans="2:17" x14ac:dyDescent="0.3">
      <c r="B258" t="s">
        <v>149</v>
      </c>
      <c r="C258">
        <v>826</v>
      </c>
      <c r="D258" s="13">
        <v>45000</v>
      </c>
      <c r="E258" s="18">
        <f>WEEKDAY(D258)</f>
        <v>4</v>
      </c>
      <c r="F258" s="18">
        <v>1</v>
      </c>
      <c r="G258">
        <v>2</v>
      </c>
      <c r="H258">
        <v>119</v>
      </c>
      <c r="I258" t="s">
        <v>465</v>
      </c>
      <c r="J258">
        <v>167</v>
      </c>
      <c r="K258">
        <v>158</v>
      </c>
      <c r="L258">
        <f>J258-K258</f>
        <v>9</v>
      </c>
      <c r="M258" t="s">
        <v>808</v>
      </c>
      <c r="N258" t="s">
        <v>111</v>
      </c>
      <c r="O258">
        <f>VLOOKUP(H258,'Other Lists'!$B$13:$D$15,3,FALSE)</f>
        <v>92</v>
      </c>
      <c r="P258" t="str">
        <f>VLOOKUP(O258,'Other Lists'!$B$7:$D$8,2,FALSE)</f>
        <v>Linacar</v>
      </c>
      <c r="Q258">
        <f>VLOOKUP(H258,'Other Lists'!$B$12:$O$15,14,FALSE)*K258</f>
        <v>505.59999999999991</v>
      </c>
    </row>
    <row r="259" spans="2:17" x14ac:dyDescent="0.3">
      <c r="B259" t="s">
        <v>149</v>
      </c>
      <c r="C259">
        <v>826</v>
      </c>
      <c r="D259" s="13">
        <v>45000</v>
      </c>
      <c r="E259" s="18">
        <f>WEEKDAY(D259)</f>
        <v>4</v>
      </c>
      <c r="F259" s="18">
        <v>1</v>
      </c>
      <c r="G259">
        <v>2</v>
      </c>
      <c r="H259">
        <v>119</v>
      </c>
      <c r="I259" t="s">
        <v>464</v>
      </c>
      <c r="J259">
        <v>161</v>
      </c>
      <c r="K259">
        <v>151</v>
      </c>
      <c r="L259">
        <f>J259-K259</f>
        <v>10</v>
      </c>
      <c r="M259" t="s">
        <v>808</v>
      </c>
      <c r="N259" t="s">
        <v>108</v>
      </c>
      <c r="O259">
        <f>VLOOKUP(H259,'Other Lists'!$B$13:$D$15,3,FALSE)</f>
        <v>92</v>
      </c>
      <c r="P259" t="str">
        <f>VLOOKUP(O259,'Other Lists'!$B$7:$D$8,2,FALSE)</f>
        <v>Linacar</v>
      </c>
      <c r="Q259">
        <f>VLOOKUP(H259,'Other Lists'!$B$12:$O$15,14,FALSE)*K259</f>
        <v>483.19999999999987</v>
      </c>
    </row>
    <row r="260" spans="2:17" x14ac:dyDescent="0.3">
      <c r="B260" t="s">
        <v>149</v>
      </c>
      <c r="C260">
        <v>826</v>
      </c>
      <c r="D260" s="13">
        <v>45000</v>
      </c>
      <c r="E260" s="18">
        <f>WEEKDAY(D260)</f>
        <v>4</v>
      </c>
      <c r="F260" s="18">
        <v>1</v>
      </c>
      <c r="G260">
        <v>2</v>
      </c>
      <c r="H260">
        <v>119</v>
      </c>
      <c r="I260" t="s">
        <v>463</v>
      </c>
      <c r="J260">
        <v>166</v>
      </c>
      <c r="K260">
        <v>156</v>
      </c>
      <c r="L260">
        <f>J260-K260</f>
        <v>10</v>
      </c>
      <c r="M260" t="s">
        <v>808</v>
      </c>
      <c r="N260" t="s">
        <v>106</v>
      </c>
      <c r="O260">
        <f>VLOOKUP(H260,'Other Lists'!$B$13:$D$15,3,FALSE)</f>
        <v>92</v>
      </c>
      <c r="P260" t="str">
        <f>VLOOKUP(O260,'Other Lists'!$B$7:$D$8,2,FALSE)</f>
        <v>Linacar</v>
      </c>
      <c r="Q260">
        <f>VLOOKUP(H260,'Other Lists'!$B$12:$O$15,14,FALSE)*K260</f>
        <v>499.19999999999987</v>
      </c>
    </row>
    <row r="261" spans="2:17" x14ac:dyDescent="0.3">
      <c r="B261" t="s">
        <v>149</v>
      </c>
      <c r="C261">
        <v>826</v>
      </c>
      <c r="D261" s="13">
        <v>45000</v>
      </c>
      <c r="E261" s="18">
        <f>WEEKDAY(D261)</f>
        <v>4</v>
      </c>
      <c r="F261" s="18">
        <v>1</v>
      </c>
      <c r="G261">
        <v>2</v>
      </c>
      <c r="H261">
        <v>119</v>
      </c>
      <c r="I261" t="s">
        <v>462</v>
      </c>
      <c r="J261">
        <v>171</v>
      </c>
      <c r="K261">
        <v>159</v>
      </c>
      <c r="L261">
        <f>J261-K261</f>
        <v>12</v>
      </c>
      <c r="M261" t="s">
        <v>808</v>
      </c>
      <c r="N261" t="s">
        <v>105</v>
      </c>
      <c r="O261">
        <f>VLOOKUP(H261,'Other Lists'!$B$13:$D$15,3,FALSE)</f>
        <v>92</v>
      </c>
      <c r="P261" t="str">
        <f>VLOOKUP(O261,'Other Lists'!$B$7:$D$8,2,FALSE)</f>
        <v>Linacar</v>
      </c>
      <c r="Q261">
        <f>VLOOKUP(H261,'Other Lists'!$B$12:$O$15,14,FALSE)*K261</f>
        <v>508.7999999999999</v>
      </c>
    </row>
    <row r="262" spans="2:17" x14ac:dyDescent="0.3">
      <c r="B262" t="s">
        <v>149</v>
      </c>
      <c r="C262">
        <v>827</v>
      </c>
      <c r="D262" s="13">
        <v>45001</v>
      </c>
      <c r="E262" s="18">
        <f>WEEKDAY(D262)</f>
        <v>5</v>
      </c>
      <c r="F262" s="18">
        <v>1</v>
      </c>
      <c r="G262">
        <v>2</v>
      </c>
      <c r="H262">
        <v>201</v>
      </c>
      <c r="I262" t="s">
        <v>471</v>
      </c>
      <c r="J262">
        <v>106</v>
      </c>
      <c r="K262">
        <v>102</v>
      </c>
      <c r="L262">
        <f>J262-K262</f>
        <v>4</v>
      </c>
      <c r="M262" t="s">
        <v>808</v>
      </c>
      <c r="N262" t="s">
        <v>121</v>
      </c>
      <c r="O262">
        <f>VLOOKUP(H262,'Other Lists'!$B$13:$D$15,3,FALSE)</f>
        <v>92</v>
      </c>
      <c r="P262" t="str">
        <f>VLOOKUP(O262,'Other Lists'!$B$7:$D$8,2,FALSE)</f>
        <v>Linacar</v>
      </c>
      <c r="Q262">
        <f>VLOOKUP(H262,'Other Lists'!$B$12:$O$15,14,FALSE)*K262</f>
        <v>2233.7999999999997</v>
      </c>
    </row>
    <row r="263" spans="2:17" x14ac:dyDescent="0.3">
      <c r="B263" t="s">
        <v>149</v>
      </c>
      <c r="C263">
        <v>827</v>
      </c>
      <c r="D263" s="13">
        <v>45001</v>
      </c>
      <c r="E263" s="18">
        <f>WEEKDAY(D263)</f>
        <v>5</v>
      </c>
      <c r="F263" s="18">
        <v>1</v>
      </c>
      <c r="G263">
        <v>2</v>
      </c>
      <c r="H263">
        <v>201</v>
      </c>
      <c r="I263" t="s">
        <v>470</v>
      </c>
      <c r="J263">
        <v>99</v>
      </c>
      <c r="K263">
        <v>98</v>
      </c>
      <c r="L263">
        <f>J263-K263</f>
        <v>1</v>
      </c>
      <c r="M263" t="s">
        <v>808</v>
      </c>
      <c r="N263" t="s">
        <v>119</v>
      </c>
      <c r="O263">
        <f>VLOOKUP(H263,'Other Lists'!$B$13:$D$15,3,FALSE)</f>
        <v>92</v>
      </c>
      <c r="P263" t="str">
        <f>VLOOKUP(O263,'Other Lists'!$B$7:$D$8,2,FALSE)</f>
        <v>Linacar</v>
      </c>
      <c r="Q263">
        <f>VLOOKUP(H263,'Other Lists'!$B$12:$O$15,14,FALSE)*K263</f>
        <v>2146.1999999999998</v>
      </c>
    </row>
    <row r="264" spans="2:17" x14ac:dyDescent="0.3">
      <c r="B264" t="s">
        <v>149</v>
      </c>
      <c r="C264">
        <v>827</v>
      </c>
      <c r="D264" s="13">
        <v>45001</v>
      </c>
      <c r="E264" s="18">
        <f>WEEKDAY(D264)</f>
        <v>5</v>
      </c>
      <c r="F264" s="18">
        <v>1</v>
      </c>
      <c r="G264">
        <v>2</v>
      </c>
      <c r="H264">
        <v>201</v>
      </c>
      <c r="I264" t="s">
        <v>469</v>
      </c>
      <c r="J264">
        <v>107</v>
      </c>
      <c r="K264">
        <v>103</v>
      </c>
      <c r="L264">
        <f>J264-K264</f>
        <v>4</v>
      </c>
      <c r="M264" t="s">
        <v>808</v>
      </c>
      <c r="N264" t="s">
        <v>118</v>
      </c>
      <c r="O264">
        <f>VLOOKUP(H264,'Other Lists'!$B$13:$D$15,3,FALSE)</f>
        <v>92</v>
      </c>
      <c r="P264" t="str">
        <f>VLOOKUP(O264,'Other Lists'!$B$7:$D$8,2,FALSE)</f>
        <v>Linacar</v>
      </c>
      <c r="Q264">
        <f>VLOOKUP(H264,'Other Lists'!$B$12:$O$15,14,FALSE)*K264</f>
        <v>2255.6999999999998</v>
      </c>
    </row>
    <row r="265" spans="2:17" x14ac:dyDescent="0.3">
      <c r="B265" t="s">
        <v>149</v>
      </c>
      <c r="C265">
        <v>827</v>
      </c>
      <c r="D265" s="13">
        <v>45001</v>
      </c>
      <c r="E265" s="18">
        <f>WEEKDAY(D265)</f>
        <v>5</v>
      </c>
      <c r="F265" s="18">
        <v>1</v>
      </c>
      <c r="G265">
        <v>2</v>
      </c>
      <c r="H265">
        <v>201</v>
      </c>
      <c r="I265" t="s">
        <v>468</v>
      </c>
      <c r="J265">
        <v>107</v>
      </c>
      <c r="K265">
        <v>105</v>
      </c>
      <c r="L265">
        <f>J265-K265</f>
        <v>2</v>
      </c>
      <c r="M265" t="s">
        <v>808</v>
      </c>
      <c r="N265" t="s">
        <v>117</v>
      </c>
      <c r="O265">
        <f>VLOOKUP(H265,'Other Lists'!$B$13:$D$15,3,FALSE)</f>
        <v>92</v>
      </c>
      <c r="P265" t="str">
        <f>VLOOKUP(O265,'Other Lists'!$B$7:$D$8,2,FALSE)</f>
        <v>Linacar</v>
      </c>
      <c r="Q265">
        <f>VLOOKUP(H265,'Other Lists'!$B$12:$O$15,14,FALSE)*K265</f>
        <v>2299.5</v>
      </c>
    </row>
    <row r="266" spans="2:17" x14ac:dyDescent="0.3">
      <c r="B266" t="s">
        <v>149</v>
      </c>
      <c r="C266">
        <v>828</v>
      </c>
      <c r="D266" s="13">
        <v>45002</v>
      </c>
      <c r="E266" s="18">
        <f>WEEKDAY(D266)</f>
        <v>6</v>
      </c>
      <c r="F266" s="18">
        <v>1</v>
      </c>
      <c r="G266">
        <v>2</v>
      </c>
      <c r="H266">
        <v>119</v>
      </c>
      <c r="I266" t="s">
        <v>476</v>
      </c>
      <c r="J266">
        <v>193</v>
      </c>
      <c r="K266">
        <v>187</v>
      </c>
      <c r="L266">
        <f>J266-K266</f>
        <v>6</v>
      </c>
      <c r="M266" t="s">
        <v>808</v>
      </c>
      <c r="N266" t="s">
        <v>115</v>
      </c>
      <c r="O266">
        <f>VLOOKUP(H266,'Other Lists'!$B$13:$D$15,3,FALSE)</f>
        <v>92</v>
      </c>
      <c r="P266" t="str">
        <f>VLOOKUP(O266,'Other Lists'!$B$7:$D$8,2,FALSE)</f>
        <v>Linacar</v>
      </c>
      <c r="Q266">
        <f>VLOOKUP(H266,'Other Lists'!$B$12:$O$15,14,FALSE)*K266</f>
        <v>598.39999999999986</v>
      </c>
    </row>
    <row r="267" spans="2:17" x14ac:dyDescent="0.3">
      <c r="B267" t="s">
        <v>149</v>
      </c>
      <c r="C267">
        <v>828</v>
      </c>
      <c r="D267" s="13">
        <v>45002</v>
      </c>
      <c r="E267" s="18">
        <f>WEEKDAY(D267)</f>
        <v>6</v>
      </c>
      <c r="F267" s="18">
        <v>1</v>
      </c>
      <c r="G267">
        <v>2</v>
      </c>
      <c r="H267">
        <v>119</v>
      </c>
      <c r="I267" t="s">
        <v>475</v>
      </c>
      <c r="J267">
        <v>184</v>
      </c>
      <c r="K267">
        <v>174</v>
      </c>
      <c r="L267">
        <f>J267-K267</f>
        <v>10</v>
      </c>
      <c r="M267" t="s">
        <v>808</v>
      </c>
      <c r="N267" t="s">
        <v>113</v>
      </c>
      <c r="O267">
        <f>VLOOKUP(H267,'Other Lists'!$B$13:$D$15,3,FALSE)</f>
        <v>92</v>
      </c>
      <c r="P267" t="str">
        <f>VLOOKUP(O267,'Other Lists'!$B$7:$D$8,2,FALSE)</f>
        <v>Linacar</v>
      </c>
      <c r="Q267">
        <f>VLOOKUP(H267,'Other Lists'!$B$12:$O$15,14,FALSE)*K267</f>
        <v>556.79999999999984</v>
      </c>
    </row>
    <row r="268" spans="2:17" x14ac:dyDescent="0.3">
      <c r="B268" t="s">
        <v>149</v>
      </c>
      <c r="C268">
        <v>828</v>
      </c>
      <c r="D268" s="13">
        <v>45002</v>
      </c>
      <c r="E268" s="18">
        <f>WEEKDAY(D268)</f>
        <v>6</v>
      </c>
      <c r="F268" s="18">
        <v>1</v>
      </c>
      <c r="G268">
        <v>2</v>
      </c>
      <c r="H268">
        <v>119</v>
      </c>
      <c r="I268" t="s">
        <v>474</v>
      </c>
      <c r="J268">
        <v>186</v>
      </c>
      <c r="K268">
        <v>178</v>
      </c>
      <c r="L268">
        <f>J268-K268</f>
        <v>8</v>
      </c>
      <c r="M268" t="s">
        <v>808</v>
      </c>
      <c r="N268" t="s">
        <v>111</v>
      </c>
      <c r="O268">
        <f>VLOOKUP(H268,'Other Lists'!$B$13:$D$15,3,FALSE)</f>
        <v>92</v>
      </c>
      <c r="P268" t="str">
        <f>VLOOKUP(O268,'Other Lists'!$B$7:$D$8,2,FALSE)</f>
        <v>Linacar</v>
      </c>
      <c r="Q268">
        <f>VLOOKUP(H268,'Other Lists'!$B$12:$O$15,14,FALSE)*K268</f>
        <v>569.59999999999991</v>
      </c>
    </row>
    <row r="269" spans="2:17" x14ac:dyDescent="0.3">
      <c r="B269" t="s">
        <v>149</v>
      </c>
      <c r="C269">
        <v>828</v>
      </c>
      <c r="D269" s="13">
        <v>45002</v>
      </c>
      <c r="E269" s="18">
        <f>WEEKDAY(D269)</f>
        <v>6</v>
      </c>
      <c r="F269" s="18">
        <v>1</v>
      </c>
      <c r="G269">
        <v>2</v>
      </c>
      <c r="H269">
        <v>119</v>
      </c>
      <c r="I269" t="s">
        <v>473</v>
      </c>
      <c r="J269">
        <v>196</v>
      </c>
      <c r="K269">
        <v>188</v>
      </c>
      <c r="L269">
        <f>J269-K269</f>
        <v>8</v>
      </c>
      <c r="M269" t="s">
        <v>808</v>
      </c>
      <c r="N269" t="s">
        <v>108</v>
      </c>
      <c r="O269">
        <f>VLOOKUP(H269,'Other Lists'!$B$13:$D$15,3,FALSE)</f>
        <v>92</v>
      </c>
      <c r="P269" t="str">
        <f>VLOOKUP(O269,'Other Lists'!$B$7:$D$8,2,FALSE)</f>
        <v>Linacar</v>
      </c>
      <c r="Q269">
        <f>VLOOKUP(H269,'Other Lists'!$B$12:$O$15,14,FALSE)*K269</f>
        <v>601.59999999999991</v>
      </c>
    </row>
    <row r="270" spans="2:17" x14ac:dyDescent="0.3">
      <c r="B270" t="s">
        <v>149</v>
      </c>
      <c r="C270">
        <v>828</v>
      </c>
      <c r="D270" s="13">
        <v>45002</v>
      </c>
      <c r="E270" s="18">
        <f>WEEKDAY(D270)</f>
        <v>6</v>
      </c>
      <c r="F270" s="18">
        <v>1</v>
      </c>
      <c r="G270">
        <v>2</v>
      </c>
      <c r="H270">
        <v>119</v>
      </c>
      <c r="I270" t="s">
        <v>472</v>
      </c>
      <c r="J270">
        <v>194</v>
      </c>
      <c r="K270">
        <v>186</v>
      </c>
      <c r="L270">
        <f>J270-K270</f>
        <v>8</v>
      </c>
      <c r="M270" t="s">
        <v>808</v>
      </c>
      <c r="N270" t="s">
        <v>105</v>
      </c>
      <c r="O270">
        <f>VLOOKUP(H270,'Other Lists'!$B$13:$D$15,3,FALSE)</f>
        <v>92</v>
      </c>
      <c r="P270" t="str">
        <f>VLOOKUP(O270,'Other Lists'!$B$7:$D$8,2,FALSE)</f>
        <v>Linacar</v>
      </c>
      <c r="Q270">
        <f>VLOOKUP(H270,'Other Lists'!$B$12:$O$15,14,FALSE)*K270</f>
        <v>595.19999999999982</v>
      </c>
    </row>
    <row r="271" spans="2:17" x14ac:dyDescent="0.3">
      <c r="B271" t="s">
        <v>149</v>
      </c>
      <c r="C271">
        <v>829</v>
      </c>
      <c r="D271" s="13">
        <v>45003</v>
      </c>
      <c r="E271" s="18">
        <f>WEEKDAY(D271)</f>
        <v>7</v>
      </c>
      <c r="F271" s="18">
        <v>1</v>
      </c>
      <c r="G271">
        <v>2</v>
      </c>
      <c r="H271">
        <v>119</v>
      </c>
      <c r="I271" t="s">
        <v>481</v>
      </c>
      <c r="J271">
        <v>196</v>
      </c>
      <c r="K271">
        <v>182</v>
      </c>
      <c r="L271">
        <f>J271-K271</f>
        <v>14</v>
      </c>
      <c r="M271" t="s">
        <v>808</v>
      </c>
      <c r="N271" t="s">
        <v>115</v>
      </c>
      <c r="O271">
        <f>VLOOKUP(H271,'Other Lists'!$B$13:$D$15,3,FALSE)</f>
        <v>92</v>
      </c>
      <c r="P271" t="str">
        <f>VLOOKUP(O271,'Other Lists'!$B$7:$D$8,2,FALSE)</f>
        <v>Linacar</v>
      </c>
      <c r="Q271">
        <f>VLOOKUP(H271,'Other Lists'!$B$12:$O$15,14,FALSE)*K271</f>
        <v>582.39999999999986</v>
      </c>
    </row>
    <row r="272" spans="2:17" x14ac:dyDescent="0.3">
      <c r="B272" t="s">
        <v>149</v>
      </c>
      <c r="C272">
        <v>829</v>
      </c>
      <c r="D272" s="13">
        <v>45003</v>
      </c>
      <c r="E272" s="18">
        <f>WEEKDAY(D272)</f>
        <v>7</v>
      </c>
      <c r="F272" s="18">
        <v>1</v>
      </c>
      <c r="G272">
        <v>2</v>
      </c>
      <c r="H272">
        <v>119</v>
      </c>
      <c r="I272" t="s">
        <v>480</v>
      </c>
      <c r="J272">
        <v>211</v>
      </c>
      <c r="K272">
        <v>194</v>
      </c>
      <c r="L272">
        <f>J272-K272</f>
        <v>17</v>
      </c>
      <c r="M272" t="s">
        <v>808</v>
      </c>
      <c r="N272" t="s">
        <v>113</v>
      </c>
      <c r="O272">
        <f>VLOOKUP(H272,'Other Lists'!$B$13:$D$15,3,FALSE)</f>
        <v>92</v>
      </c>
      <c r="P272" t="str">
        <f>VLOOKUP(O272,'Other Lists'!$B$7:$D$8,2,FALSE)</f>
        <v>Linacar</v>
      </c>
      <c r="Q272">
        <f>VLOOKUP(H272,'Other Lists'!$B$12:$O$15,14,FALSE)*K272</f>
        <v>620.79999999999984</v>
      </c>
    </row>
    <row r="273" spans="2:17" x14ac:dyDescent="0.3">
      <c r="B273" t="s">
        <v>149</v>
      </c>
      <c r="C273">
        <v>829</v>
      </c>
      <c r="D273" s="13">
        <v>45003</v>
      </c>
      <c r="E273" s="18">
        <f>WEEKDAY(D273)</f>
        <v>7</v>
      </c>
      <c r="F273" s="18">
        <v>1</v>
      </c>
      <c r="G273">
        <v>2</v>
      </c>
      <c r="H273">
        <v>119</v>
      </c>
      <c r="I273" t="s">
        <v>479</v>
      </c>
      <c r="J273">
        <v>197</v>
      </c>
      <c r="K273">
        <v>179</v>
      </c>
      <c r="L273">
        <f>J273-K273</f>
        <v>18</v>
      </c>
      <c r="M273" t="s">
        <v>808</v>
      </c>
      <c r="N273" t="s">
        <v>111</v>
      </c>
      <c r="O273">
        <f>VLOOKUP(H273,'Other Lists'!$B$13:$D$15,3,FALSE)</f>
        <v>92</v>
      </c>
      <c r="P273" t="str">
        <f>VLOOKUP(O273,'Other Lists'!$B$7:$D$8,2,FALSE)</f>
        <v>Linacar</v>
      </c>
      <c r="Q273">
        <f>VLOOKUP(H273,'Other Lists'!$B$12:$O$15,14,FALSE)*K273</f>
        <v>572.79999999999984</v>
      </c>
    </row>
    <row r="274" spans="2:17" x14ac:dyDescent="0.3">
      <c r="B274" t="s">
        <v>149</v>
      </c>
      <c r="C274">
        <v>829</v>
      </c>
      <c r="D274" s="13">
        <v>45003</v>
      </c>
      <c r="E274" s="18">
        <f>WEEKDAY(D274)</f>
        <v>7</v>
      </c>
      <c r="F274" s="18">
        <v>1</v>
      </c>
      <c r="G274">
        <v>2</v>
      </c>
      <c r="H274">
        <v>119</v>
      </c>
      <c r="I274" t="s">
        <v>478</v>
      </c>
      <c r="J274">
        <v>191</v>
      </c>
      <c r="K274">
        <v>173</v>
      </c>
      <c r="L274">
        <f>J274-K274</f>
        <v>18</v>
      </c>
      <c r="M274" t="s">
        <v>808</v>
      </c>
      <c r="N274" t="s">
        <v>108</v>
      </c>
      <c r="O274">
        <f>VLOOKUP(H274,'Other Lists'!$B$13:$D$15,3,FALSE)</f>
        <v>92</v>
      </c>
      <c r="P274" t="str">
        <f>VLOOKUP(O274,'Other Lists'!$B$7:$D$8,2,FALSE)</f>
        <v>Linacar</v>
      </c>
      <c r="Q274">
        <f>VLOOKUP(H274,'Other Lists'!$B$12:$O$15,14,FALSE)*K274</f>
        <v>553.59999999999991</v>
      </c>
    </row>
    <row r="275" spans="2:17" x14ac:dyDescent="0.3">
      <c r="B275" t="s">
        <v>149</v>
      </c>
      <c r="C275">
        <v>829</v>
      </c>
      <c r="D275" s="13">
        <v>45003</v>
      </c>
      <c r="E275" s="18">
        <f>WEEKDAY(D275)</f>
        <v>7</v>
      </c>
      <c r="F275" s="18">
        <v>1</v>
      </c>
      <c r="G275">
        <v>2</v>
      </c>
      <c r="H275">
        <v>119</v>
      </c>
      <c r="I275" t="s">
        <v>477</v>
      </c>
      <c r="J275">
        <v>211</v>
      </c>
      <c r="K275">
        <v>192</v>
      </c>
      <c r="L275">
        <f>J275-K275</f>
        <v>19</v>
      </c>
      <c r="M275" t="s">
        <v>808</v>
      </c>
      <c r="N275" t="s">
        <v>106</v>
      </c>
      <c r="O275">
        <f>VLOOKUP(H275,'Other Lists'!$B$13:$D$15,3,FALSE)</f>
        <v>92</v>
      </c>
      <c r="P275" t="str">
        <f>VLOOKUP(O275,'Other Lists'!$B$7:$D$8,2,FALSE)</f>
        <v>Linacar</v>
      </c>
      <c r="Q275">
        <f>VLOOKUP(H275,'Other Lists'!$B$12:$O$15,14,FALSE)*K275</f>
        <v>614.39999999999986</v>
      </c>
    </row>
    <row r="276" spans="2:17" x14ac:dyDescent="0.3">
      <c r="B276" t="s">
        <v>149</v>
      </c>
      <c r="C276">
        <v>830</v>
      </c>
      <c r="D276" s="13">
        <v>45004</v>
      </c>
      <c r="E276" s="18">
        <f>WEEKDAY(D276)</f>
        <v>1</v>
      </c>
      <c r="F276" s="18">
        <v>2</v>
      </c>
      <c r="G276">
        <v>2</v>
      </c>
      <c r="H276">
        <v>201</v>
      </c>
      <c r="I276" t="s">
        <v>484</v>
      </c>
      <c r="J276">
        <v>47</v>
      </c>
      <c r="K276">
        <v>44</v>
      </c>
      <c r="L276">
        <f>J276-K276</f>
        <v>3</v>
      </c>
      <c r="M276" t="s">
        <v>808</v>
      </c>
      <c r="N276" t="s">
        <v>121</v>
      </c>
      <c r="O276">
        <f>VLOOKUP(H276,'Other Lists'!$B$13:$D$15,3,FALSE)</f>
        <v>92</v>
      </c>
      <c r="P276" t="str">
        <f>VLOOKUP(O276,'Other Lists'!$B$7:$D$8,2,FALSE)</f>
        <v>Linacar</v>
      </c>
      <c r="Q276">
        <f>VLOOKUP(H276,'Other Lists'!$B$12:$O$15,14,FALSE)*K276</f>
        <v>963.59999999999991</v>
      </c>
    </row>
    <row r="277" spans="2:17" x14ac:dyDescent="0.3">
      <c r="B277" t="s">
        <v>149</v>
      </c>
      <c r="C277">
        <v>830</v>
      </c>
      <c r="D277" s="13">
        <v>45004</v>
      </c>
      <c r="E277" s="18">
        <f>WEEKDAY(D277)</f>
        <v>1</v>
      </c>
      <c r="F277" s="18">
        <v>2</v>
      </c>
      <c r="G277">
        <v>2</v>
      </c>
      <c r="H277">
        <v>201</v>
      </c>
      <c r="I277" t="s">
        <v>483</v>
      </c>
      <c r="J277">
        <v>43</v>
      </c>
      <c r="K277">
        <v>41</v>
      </c>
      <c r="L277">
        <f>J277-K277</f>
        <v>2</v>
      </c>
      <c r="M277" t="s">
        <v>808</v>
      </c>
      <c r="N277" t="s">
        <v>119</v>
      </c>
      <c r="O277">
        <f>VLOOKUP(H277,'Other Lists'!$B$13:$D$15,3,FALSE)</f>
        <v>92</v>
      </c>
      <c r="P277" t="str">
        <f>VLOOKUP(O277,'Other Lists'!$B$7:$D$8,2,FALSE)</f>
        <v>Linacar</v>
      </c>
      <c r="Q277">
        <f>VLOOKUP(H277,'Other Lists'!$B$12:$O$15,14,FALSE)*K277</f>
        <v>897.9</v>
      </c>
    </row>
    <row r="278" spans="2:17" x14ac:dyDescent="0.3">
      <c r="B278" t="s">
        <v>149</v>
      </c>
      <c r="C278">
        <v>830</v>
      </c>
      <c r="D278" s="13">
        <v>45004</v>
      </c>
      <c r="E278" s="18">
        <f>WEEKDAY(D278)</f>
        <v>1</v>
      </c>
      <c r="F278" s="18">
        <v>2</v>
      </c>
      <c r="G278">
        <v>2</v>
      </c>
      <c r="H278">
        <v>201</v>
      </c>
      <c r="I278" t="s">
        <v>482</v>
      </c>
      <c r="J278">
        <v>46</v>
      </c>
      <c r="K278">
        <v>44</v>
      </c>
      <c r="L278">
        <f>J278-K278</f>
        <v>2</v>
      </c>
      <c r="M278" t="s">
        <v>808</v>
      </c>
      <c r="N278" t="s">
        <v>118</v>
      </c>
      <c r="O278">
        <f>VLOOKUP(H278,'Other Lists'!$B$13:$D$15,3,FALSE)</f>
        <v>92</v>
      </c>
      <c r="P278" t="str">
        <f>VLOOKUP(O278,'Other Lists'!$B$7:$D$8,2,FALSE)</f>
        <v>Linacar</v>
      </c>
      <c r="Q278">
        <f>VLOOKUP(H278,'Other Lists'!$B$12:$O$15,14,FALSE)*K278</f>
        <v>963.59999999999991</v>
      </c>
    </row>
    <row r="279" spans="2:17" x14ac:dyDescent="0.3">
      <c r="B279" t="s">
        <v>149</v>
      </c>
      <c r="C279">
        <v>831</v>
      </c>
      <c r="D279" s="13">
        <v>45005</v>
      </c>
      <c r="E279" s="18">
        <f>WEEKDAY(D279)</f>
        <v>2</v>
      </c>
      <c r="F279" s="18">
        <v>2</v>
      </c>
      <c r="G279">
        <v>2</v>
      </c>
      <c r="H279">
        <v>119</v>
      </c>
      <c r="I279" t="s">
        <v>490</v>
      </c>
      <c r="J279">
        <v>71</v>
      </c>
      <c r="K279">
        <v>67</v>
      </c>
      <c r="L279">
        <f>J279-K279</f>
        <v>4</v>
      </c>
      <c r="M279" t="s">
        <v>808</v>
      </c>
      <c r="N279" t="s">
        <v>115</v>
      </c>
      <c r="O279">
        <f>VLOOKUP(H279,'Other Lists'!$B$13:$D$15,3,FALSE)</f>
        <v>92</v>
      </c>
      <c r="P279" t="str">
        <f>VLOOKUP(O279,'Other Lists'!$B$7:$D$8,2,FALSE)</f>
        <v>Linacar</v>
      </c>
      <c r="Q279">
        <f>VLOOKUP(H279,'Other Lists'!$B$12:$O$15,14,FALSE)*K279</f>
        <v>214.39999999999995</v>
      </c>
    </row>
    <row r="280" spans="2:17" x14ac:dyDescent="0.3">
      <c r="B280" t="s">
        <v>149</v>
      </c>
      <c r="C280">
        <v>831</v>
      </c>
      <c r="D280" s="13">
        <v>45005</v>
      </c>
      <c r="E280" s="18">
        <f>WEEKDAY(D280)</f>
        <v>2</v>
      </c>
      <c r="F280" s="18">
        <v>2</v>
      </c>
      <c r="G280">
        <v>2</v>
      </c>
      <c r="H280">
        <v>119</v>
      </c>
      <c r="I280" t="s">
        <v>489</v>
      </c>
      <c r="J280">
        <v>65</v>
      </c>
      <c r="K280">
        <v>61</v>
      </c>
      <c r="L280">
        <f>J280-K280</f>
        <v>4</v>
      </c>
      <c r="M280" t="s">
        <v>808</v>
      </c>
      <c r="N280" t="s">
        <v>113</v>
      </c>
      <c r="O280">
        <f>VLOOKUP(H280,'Other Lists'!$B$13:$D$15,3,FALSE)</f>
        <v>92</v>
      </c>
      <c r="P280" t="str">
        <f>VLOOKUP(O280,'Other Lists'!$B$7:$D$8,2,FALSE)</f>
        <v>Linacar</v>
      </c>
      <c r="Q280">
        <f>VLOOKUP(H280,'Other Lists'!$B$12:$O$15,14,FALSE)*K280</f>
        <v>195.19999999999996</v>
      </c>
    </row>
    <row r="281" spans="2:17" x14ac:dyDescent="0.3">
      <c r="B281" t="s">
        <v>149</v>
      </c>
      <c r="C281">
        <v>831</v>
      </c>
      <c r="D281" s="13">
        <v>45005</v>
      </c>
      <c r="E281" s="18">
        <f>WEEKDAY(D281)</f>
        <v>2</v>
      </c>
      <c r="F281" s="18">
        <v>2</v>
      </c>
      <c r="G281">
        <v>2</v>
      </c>
      <c r="H281">
        <v>119</v>
      </c>
      <c r="I281" t="s">
        <v>488</v>
      </c>
      <c r="J281">
        <v>63</v>
      </c>
      <c r="K281">
        <v>60</v>
      </c>
      <c r="L281">
        <f>J281-K281</f>
        <v>3</v>
      </c>
      <c r="M281" t="s">
        <v>808</v>
      </c>
      <c r="N281" t="s">
        <v>111</v>
      </c>
      <c r="O281">
        <f>VLOOKUP(H281,'Other Lists'!$B$13:$D$15,3,FALSE)</f>
        <v>92</v>
      </c>
      <c r="P281" t="str">
        <f>VLOOKUP(O281,'Other Lists'!$B$7:$D$8,2,FALSE)</f>
        <v>Linacar</v>
      </c>
      <c r="Q281">
        <f>VLOOKUP(H281,'Other Lists'!$B$12:$O$15,14,FALSE)*K281</f>
        <v>191.99999999999994</v>
      </c>
    </row>
    <row r="282" spans="2:17" x14ac:dyDescent="0.3">
      <c r="B282" t="s">
        <v>149</v>
      </c>
      <c r="C282">
        <v>831</v>
      </c>
      <c r="D282" s="13">
        <v>45005</v>
      </c>
      <c r="E282" s="18">
        <f>WEEKDAY(D282)</f>
        <v>2</v>
      </c>
      <c r="F282" s="18">
        <v>2</v>
      </c>
      <c r="G282">
        <v>2</v>
      </c>
      <c r="H282">
        <v>119</v>
      </c>
      <c r="I282" t="s">
        <v>487</v>
      </c>
      <c r="J282">
        <v>67</v>
      </c>
      <c r="K282">
        <v>62</v>
      </c>
      <c r="L282">
        <f>J282-K282</f>
        <v>5</v>
      </c>
      <c r="M282" t="s">
        <v>808</v>
      </c>
      <c r="N282" t="s">
        <v>108</v>
      </c>
      <c r="O282">
        <f>VLOOKUP(H282,'Other Lists'!$B$13:$D$15,3,FALSE)</f>
        <v>92</v>
      </c>
      <c r="P282" t="str">
        <f>VLOOKUP(O282,'Other Lists'!$B$7:$D$8,2,FALSE)</f>
        <v>Linacar</v>
      </c>
      <c r="Q282">
        <f>VLOOKUP(H282,'Other Lists'!$B$12:$O$15,14,FALSE)*K282</f>
        <v>198.39999999999995</v>
      </c>
    </row>
    <row r="283" spans="2:17" x14ac:dyDescent="0.3">
      <c r="B283" t="s">
        <v>149</v>
      </c>
      <c r="C283">
        <v>831</v>
      </c>
      <c r="D283" s="13">
        <v>45005</v>
      </c>
      <c r="E283" s="18">
        <f>WEEKDAY(D283)</f>
        <v>2</v>
      </c>
      <c r="F283" s="18">
        <v>2</v>
      </c>
      <c r="G283">
        <v>2</v>
      </c>
      <c r="H283">
        <v>119</v>
      </c>
      <c r="I283" t="s">
        <v>486</v>
      </c>
      <c r="J283">
        <v>67</v>
      </c>
      <c r="K283">
        <v>63</v>
      </c>
      <c r="L283">
        <f>J283-K283</f>
        <v>4</v>
      </c>
      <c r="M283" t="s">
        <v>808</v>
      </c>
      <c r="N283" t="s">
        <v>106</v>
      </c>
      <c r="O283">
        <f>VLOOKUP(H283,'Other Lists'!$B$13:$D$15,3,FALSE)</f>
        <v>92</v>
      </c>
      <c r="P283" t="str">
        <f>VLOOKUP(O283,'Other Lists'!$B$7:$D$8,2,FALSE)</f>
        <v>Linacar</v>
      </c>
      <c r="Q283">
        <f>VLOOKUP(H283,'Other Lists'!$B$12:$O$15,14,FALSE)*K283</f>
        <v>201.59999999999997</v>
      </c>
    </row>
    <row r="284" spans="2:17" x14ac:dyDescent="0.3">
      <c r="B284" t="s">
        <v>149</v>
      </c>
      <c r="C284">
        <v>831</v>
      </c>
      <c r="D284" s="13">
        <v>45005</v>
      </c>
      <c r="E284" s="18">
        <f>WEEKDAY(D284)</f>
        <v>2</v>
      </c>
      <c r="F284" s="18">
        <v>2</v>
      </c>
      <c r="G284">
        <v>2</v>
      </c>
      <c r="H284">
        <v>119</v>
      </c>
      <c r="I284" t="s">
        <v>485</v>
      </c>
      <c r="J284">
        <v>62</v>
      </c>
      <c r="K284">
        <v>58</v>
      </c>
      <c r="L284">
        <f>J284-K284</f>
        <v>4</v>
      </c>
      <c r="M284" t="s">
        <v>808</v>
      </c>
      <c r="N284" t="s">
        <v>105</v>
      </c>
      <c r="O284">
        <f>VLOOKUP(H284,'Other Lists'!$B$13:$D$15,3,FALSE)</f>
        <v>92</v>
      </c>
      <c r="P284" t="str">
        <f>VLOOKUP(O284,'Other Lists'!$B$7:$D$8,2,FALSE)</f>
        <v>Linacar</v>
      </c>
      <c r="Q284">
        <f>VLOOKUP(H284,'Other Lists'!$B$12:$O$15,14,FALSE)*K284</f>
        <v>185.59999999999997</v>
      </c>
    </row>
    <row r="285" spans="2:17" x14ac:dyDescent="0.3">
      <c r="B285" t="s">
        <v>149</v>
      </c>
      <c r="C285">
        <v>832</v>
      </c>
      <c r="D285" s="13">
        <v>45006</v>
      </c>
      <c r="E285" s="18">
        <f>WEEKDAY(D285)</f>
        <v>3</v>
      </c>
      <c r="F285" s="18">
        <v>2</v>
      </c>
      <c r="G285">
        <v>2</v>
      </c>
      <c r="H285">
        <v>119</v>
      </c>
      <c r="I285" t="s">
        <v>495</v>
      </c>
      <c r="J285">
        <v>144</v>
      </c>
      <c r="K285">
        <v>135</v>
      </c>
      <c r="L285">
        <f>J285-K285</f>
        <v>9</v>
      </c>
      <c r="M285" t="s">
        <v>808</v>
      </c>
      <c r="N285" t="s">
        <v>115</v>
      </c>
      <c r="O285">
        <f>VLOOKUP(H285,'Other Lists'!$B$13:$D$15,3,FALSE)</f>
        <v>92</v>
      </c>
      <c r="P285" t="str">
        <f>VLOOKUP(O285,'Other Lists'!$B$7:$D$8,2,FALSE)</f>
        <v>Linacar</v>
      </c>
      <c r="Q285">
        <f>VLOOKUP(H285,'Other Lists'!$B$12:$O$15,14,FALSE)*K285</f>
        <v>431.99999999999989</v>
      </c>
    </row>
    <row r="286" spans="2:17" x14ac:dyDescent="0.3">
      <c r="B286" t="s">
        <v>149</v>
      </c>
      <c r="C286">
        <v>832</v>
      </c>
      <c r="D286" s="13">
        <v>45006</v>
      </c>
      <c r="E286" s="18">
        <f>WEEKDAY(D286)</f>
        <v>3</v>
      </c>
      <c r="F286" s="18">
        <v>2</v>
      </c>
      <c r="G286">
        <v>2</v>
      </c>
      <c r="H286">
        <v>119</v>
      </c>
      <c r="I286" t="s">
        <v>494</v>
      </c>
      <c r="J286">
        <v>143</v>
      </c>
      <c r="K286">
        <v>132</v>
      </c>
      <c r="L286">
        <f>J286-K286</f>
        <v>11</v>
      </c>
      <c r="M286" t="s">
        <v>808</v>
      </c>
      <c r="N286" t="s">
        <v>113</v>
      </c>
      <c r="O286">
        <f>VLOOKUP(H286,'Other Lists'!$B$13:$D$15,3,FALSE)</f>
        <v>92</v>
      </c>
      <c r="P286" t="str">
        <f>VLOOKUP(O286,'Other Lists'!$B$7:$D$8,2,FALSE)</f>
        <v>Linacar</v>
      </c>
      <c r="Q286">
        <f>VLOOKUP(H286,'Other Lists'!$B$12:$O$15,14,FALSE)*K286</f>
        <v>422.39999999999992</v>
      </c>
    </row>
    <row r="287" spans="2:17" x14ac:dyDescent="0.3">
      <c r="B287" t="s">
        <v>149</v>
      </c>
      <c r="C287">
        <v>832</v>
      </c>
      <c r="D287" s="13">
        <v>45006</v>
      </c>
      <c r="E287" s="18">
        <f>WEEKDAY(D287)</f>
        <v>3</v>
      </c>
      <c r="F287" s="18">
        <v>2</v>
      </c>
      <c r="G287">
        <v>2</v>
      </c>
      <c r="H287">
        <v>119</v>
      </c>
      <c r="I287" t="s">
        <v>493</v>
      </c>
      <c r="J287">
        <v>141</v>
      </c>
      <c r="K287">
        <v>131</v>
      </c>
      <c r="L287">
        <f>J287-K287</f>
        <v>10</v>
      </c>
      <c r="M287" t="s">
        <v>808</v>
      </c>
      <c r="N287" t="s">
        <v>111</v>
      </c>
      <c r="O287">
        <f>VLOOKUP(H287,'Other Lists'!$B$13:$D$15,3,FALSE)</f>
        <v>92</v>
      </c>
      <c r="P287" t="str">
        <f>VLOOKUP(O287,'Other Lists'!$B$7:$D$8,2,FALSE)</f>
        <v>Linacar</v>
      </c>
      <c r="Q287">
        <f>VLOOKUP(H287,'Other Lists'!$B$12:$O$15,14,FALSE)*K287</f>
        <v>419.19999999999993</v>
      </c>
    </row>
    <row r="288" spans="2:17" x14ac:dyDescent="0.3">
      <c r="B288" t="s">
        <v>149</v>
      </c>
      <c r="C288">
        <v>832</v>
      </c>
      <c r="D288" s="13">
        <v>45006</v>
      </c>
      <c r="E288" s="18">
        <f>WEEKDAY(D288)</f>
        <v>3</v>
      </c>
      <c r="F288" s="18">
        <v>2</v>
      </c>
      <c r="G288">
        <v>2</v>
      </c>
      <c r="H288">
        <v>119</v>
      </c>
      <c r="I288" t="s">
        <v>492</v>
      </c>
      <c r="J288">
        <v>143</v>
      </c>
      <c r="K288">
        <v>130</v>
      </c>
      <c r="L288">
        <f>J288-K288</f>
        <v>13</v>
      </c>
      <c r="M288" t="s">
        <v>808</v>
      </c>
      <c r="N288" t="s">
        <v>106</v>
      </c>
      <c r="O288">
        <f>VLOOKUP(H288,'Other Lists'!$B$13:$D$15,3,FALSE)</f>
        <v>92</v>
      </c>
      <c r="P288" t="str">
        <f>VLOOKUP(O288,'Other Lists'!$B$7:$D$8,2,FALSE)</f>
        <v>Linacar</v>
      </c>
      <c r="Q288">
        <f>VLOOKUP(H288,'Other Lists'!$B$12:$O$15,14,FALSE)*K288</f>
        <v>415.99999999999989</v>
      </c>
    </row>
    <row r="289" spans="2:17" x14ac:dyDescent="0.3">
      <c r="B289" t="s">
        <v>149</v>
      </c>
      <c r="C289">
        <v>832</v>
      </c>
      <c r="D289" s="13">
        <v>45006</v>
      </c>
      <c r="E289" s="18">
        <f>WEEKDAY(D289)</f>
        <v>3</v>
      </c>
      <c r="F289" s="18">
        <v>2</v>
      </c>
      <c r="G289">
        <v>2</v>
      </c>
      <c r="H289">
        <v>119</v>
      </c>
      <c r="I289" t="s">
        <v>491</v>
      </c>
      <c r="J289">
        <v>146</v>
      </c>
      <c r="K289">
        <v>135</v>
      </c>
      <c r="L289">
        <f>J289-K289</f>
        <v>11</v>
      </c>
      <c r="M289" t="s">
        <v>808</v>
      </c>
      <c r="N289" t="s">
        <v>105</v>
      </c>
      <c r="O289">
        <f>VLOOKUP(H289,'Other Lists'!$B$13:$D$15,3,FALSE)</f>
        <v>92</v>
      </c>
      <c r="P289" t="str">
        <f>VLOOKUP(O289,'Other Lists'!$B$7:$D$8,2,FALSE)</f>
        <v>Linacar</v>
      </c>
      <c r="Q289">
        <f>VLOOKUP(H289,'Other Lists'!$B$12:$O$15,14,FALSE)*K289</f>
        <v>431.99999999999989</v>
      </c>
    </row>
    <row r="290" spans="2:17" x14ac:dyDescent="0.3">
      <c r="B290" t="s">
        <v>149</v>
      </c>
      <c r="C290">
        <v>833</v>
      </c>
      <c r="D290" s="13">
        <v>45007</v>
      </c>
      <c r="E290" s="18">
        <f>WEEKDAY(D290)</f>
        <v>4</v>
      </c>
      <c r="F290" s="18">
        <v>2</v>
      </c>
      <c r="G290">
        <v>2</v>
      </c>
      <c r="H290">
        <v>119</v>
      </c>
      <c r="I290" t="s">
        <v>501</v>
      </c>
      <c r="J290">
        <v>170</v>
      </c>
      <c r="K290">
        <v>166</v>
      </c>
      <c r="L290">
        <f>J290-K290</f>
        <v>4</v>
      </c>
      <c r="M290" t="s">
        <v>808</v>
      </c>
      <c r="N290" t="s">
        <v>115</v>
      </c>
      <c r="O290">
        <f>VLOOKUP(H290,'Other Lists'!$B$13:$D$15,3,FALSE)</f>
        <v>92</v>
      </c>
      <c r="P290" t="str">
        <f>VLOOKUP(O290,'Other Lists'!$B$7:$D$8,2,FALSE)</f>
        <v>Linacar</v>
      </c>
      <c r="Q290">
        <f>VLOOKUP(H290,'Other Lists'!$B$12:$O$15,14,FALSE)*K290</f>
        <v>531.19999999999993</v>
      </c>
    </row>
    <row r="291" spans="2:17" x14ac:dyDescent="0.3">
      <c r="B291" t="s">
        <v>149</v>
      </c>
      <c r="C291">
        <v>833</v>
      </c>
      <c r="D291" s="13">
        <v>45007</v>
      </c>
      <c r="E291" s="18">
        <f>WEEKDAY(D291)</f>
        <v>4</v>
      </c>
      <c r="F291" s="18">
        <v>2</v>
      </c>
      <c r="G291">
        <v>2</v>
      </c>
      <c r="H291">
        <v>119</v>
      </c>
      <c r="I291" t="s">
        <v>500</v>
      </c>
      <c r="J291">
        <v>151</v>
      </c>
      <c r="K291">
        <v>146</v>
      </c>
      <c r="L291">
        <f>J291-K291</f>
        <v>5</v>
      </c>
      <c r="M291" t="s">
        <v>808</v>
      </c>
      <c r="N291" t="s">
        <v>113</v>
      </c>
      <c r="O291">
        <f>VLOOKUP(H291,'Other Lists'!$B$13:$D$15,3,FALSE)</f>
        <v>92</v>
      </c>
      <c r="P291" t="str">
        <f>VLOOKUP(O291,'Other Lists'!$B$7:$D$8,2,FALSE)</f>
        <v>Linacar</v>
      </c>
      <c r="Q291">
        <f>VLOOKUP(H291,'Other Lists'!$B$12:$O$15,14,FALSE)*K291</f>
        <v>467.19999999999987</v>
      </c>
    </row>
    <row r="292" spans="2:17" x14ac:dyDescent="0.3">
      <c r="B292" t="s">
        <v>149</v>
      </c>
      <c r="C292">
        <v>833</v>
      </c>
      <c r="D292" s="13">
        <v>45007</v>
      </c>
      <c r="E292" s="18">
        <f>WEEKDAY(D292)</f>
        <v>4</v>
      </c>
      <c r="F292" s="18">
        <v>2</v>
      </c>
      <c r="G292">
        <v>2</v>
      </c>
      <c r="H292">
        <v>119</v>
      </c>
      <c r="I292" t="s">
        <v>499</v>
      </c>
      <c r="J292">
        <v>154</v>
      </c>
      <c r="K292">
        <v>149</v>
      </c>
      <c r="L292">
        <f>J292-K292</f>
        <v>5</v>
      </c>
      <c r="M292" t="s">
        <v>808</v>
      </c>
      <c r="N292" t="s">
        <v>111</v>
      </c>
      <c r="O292">
        <f>VLOOKUP(H292,'Other Lists'!$B$13:$D$15,3,FALSE)</f>
        <v>92</v>
      </c>
      <c r="P292" t="str">
        <f>VLOOKUP(O292,'Other Lists'!$B$7:$D$8,2,FALSE)</f>
        <v>Linacar</v>
      </c>
      <c r="Q292">
        <f>VLOOKUP(H292,'Other Lists'!$B$12:$O$15,14,FALSE)*K292</f>
        <v>476.7999999999999</v>
      </c>
    </row>
    <row r="293" spans="2:17" x14ac:dyDescent="0.3">
      <c r="B293" t="s">
        <v>149</v>
      </c>
      <c r="C293">
        <v>833</v>
      </c>
      <c r="D293" s="13">
        <v>45007</v>
      </c>
      <c r="E293" s="18">
        <f>WEEKDAY(D293)</f>
        <v>4</v>
      </c>
      <c r="F293" s="18">
        <v>2</v>
      </c>
      <c r="G293">
        <v>2</v>
      </c>
      <c r="H293">
        <v>119</v>
      </c>
      <c r="I293" t="s">
        <v>498</v>
      </c>
      <c r="J293">
        <v>148</v>
      </c>
      <c r="K293">
        <v>140</v>
      </c>
      <c r="L293">
        <f>J293-K293</f>
        <v>8</v>
      </c>
      <c r="M293" t="s">
        <v>808</v>
      </c>
      <c r="N293" t="s">
        <v>108</v>
      </c>
      <c r="O293">
        <f>VLOOKUP(H293,'Other Lists'!$B$13:$D$15,3,FALSE)</f>
        <v>92</v>
      </c>
      <c r="P293" t="str">
        <f>VLOOKUP(O293,'Other Lists'!$B$7:$D$8,2,FALSE)</f>
        <v>Linacar</v>
      </c>
      <c r="Q293">
        <f>VLOOKUP(H293,'Other Lists'!$B$12:$O$15,14,FALSE)*K293</f>
        <v>447.99999999999989</v>
      </c>
    </row>
    <row r="294" spans="2:17" x14ac:dyDescent="0.3">
      <c r="B294" t="s">
        <v>149</v>
      </c>
      <c r="C294">
        <v>833</v>
      </c>
      <c r="D294" s="13">
        <v>45007</v>
      </c>
      <c r="E294" s="18">
        <f>WEEKDAY(D294)</f>
        <v>4</v>
      </c>
      <c r="F294" s="18">
        <v>2</v>
      </c>
      <c r="G294">
        <v>2</v>
      </c>
      <c r="H294">
        <v>119</v>
      </c>
      <c r="I294" t="s">
        <v>497</v>
      </c>
      <c r="J294">
        <v>151</v>
      </c>
      <c r="K294">
        <v>143</v>
      </c>
      <c r="L294">
        <f>J294-K294</f>
        <v>8</v>
      </c>
      <c r="M294" t="s">
        <v>808</v>
      </c>
      <c r="N294" t="s">
        <v>106</v>
      </c>
      <c r="O294">
        <f>VLOOKUP(H294,'Other Lists'!$B$13:$D$15,3,FALSE)</f>
        <v>92</v>
      </c>
      <c r="P294" t="str">
        <f>VLOOKUP(O294,'Other Lists'!$B$7:$D$8,2,FALSE)</f>
        <v>Linacar</v>
      </c>
      <c r="Q294">
        <f>VLOOKUP(H294,'Other Lists'!$B$12:$O$15,14,FALSE)*K294</f>
        <v>457.59999999999991</v>
      </c>
    </row>
    <row r="295" spans="2:17" x14ac:dyDescent="0.3">
      <c r="B295" t="s">
        <v>149</v>
      </c>
      <c r="C295">
        <v>833</v>
      </c>
      <c r="D295" s="13">
        <v>45007</v>
      </c>
      <c r="E295" s="18">
        <f>WEEKDAY(D295)</f>
        <v>4</v>
      </c>
      <c r="F295" s="18">
        <v>2</v>
      </c>
      <c r="G295">
        <v>2</v>
      </c>
      <c r="H295">
        <v>119</v>
      </c>
      <c r="I295" t="s">
        <v>496</v>
      </c>
      <c r="J295">
        <v>162</v>
      </c>
      <c r="K295">
        <v>157</v>
      </c>
      <c r="L295">
        <f>J295-K295</f>
        <v>5</v>
      </c>
      <c r="M295" t="s">
        <v>808</v>
      </c>
      <c r="N295" t="s">
        <v>105</v>
      </c>
      <c r="O295">
        <f>VLOOKUP(H295,'Other Lists'!$B$13:$D$15,3,FALSE)</f>
        <v>92</v>
      </c>
      <c r="P295" t="str">
        <f>VLOOKUP(O295,'Other Lists'!$B$7:$D$8,2,FALSE)</f>
        <v>Linacar</v>
      </c>
      <c r="Q295">
        <f>VLOOKUP(H295,'Other Lists'!$B$12:$O$15,14,FALSE)*K295</f>
        <v>502.39999999999986</v>
      </c>
    </row>
    <row r="296" spans="2:17" x14ac:dyDescent="0.3">
      <c r="B296" t="s">
        <v>149</v>
      </c>
      <c r="C296">
        <v>834</v>
      </c>
      <c r="D296" s="13">
        <v>45008</v>
      </c>
      <c r="E296" s="18">
        <f>WEEKDAY(D296)</f>
        <v>5</v>
      </c>
      <c r="F296" s="18">
        <v>2</v>
      </c>
      <c r="G296">
        <v>2</v>
      </c>
      <c r="H296">
        <v>201</v>
      </c>
      <c r="I296" t="s">
        <v>504</v>
      </c>
      <c r="J296">
        <v>102</v>
      </c>
      <c r="K296">
        <v>97</v>
      </c>
      <c r="L296">
        <f>J296-K296</f>
        <v>5</v>
      </c>
      <c r="M296" t="s">
        <v>808</v>
      </c>
      <c r="N296" t="s">
        <v>121</v>
      </c>
      <c r="O296">
        <f>VLOOKUP(H296,'Other Lists'!$B$13:$D$15,3,FALSE)</f>
        <v>92</v>
      </c>
      <c r="P296" t="str">
        <f>VLOOKUP(O296,'Other Lists'!$B$7:$D$8,2,FALSE)</f>
        <v>Linacar</v>
      </c>
      <c r="Q296">
        <f>VLOOKUP(H296,'Other Lists'!$B$12:$O$15,14,FALSE)*K296</f>
        <v>2124.2999999999997</v>
      </c>
    </row>
    <row r="297" spans="2:17" x14ac:dyDescent="0.3">
      <c r="B297" t="s">
        <v>149</v>
      </c>
      <c r="C297">
        <v>834</v>
      </c>
      <c r="D297" s="13">
        <v>45008</v>
      </c>
      <c r="E297" s="18">
        <f>WEEKDAY(D297)</f>
        <v>5</v>
      </c>
      <c r="F297" s="18">
        <v>2</v>
      </c>
      <c r="G297">
        <v>2</v>
      </c>
      <c r="H297">
        <v>201</v>
      </c>
      <c r="I297" t="s">
        <v>503</v>
      </c>
      <c r="J297">
        <v>111</v>
      </c>
      <c r="K297">
        <v>103</v>
      </c>
      <c r="L297">
        <f>J297-K297</f>
        <v>8</v>
      </c>
      <c r="M297" t="s">
        <v>808</v>
      </c>
      <c r="N297" t="s">
        <v>119</v>
      </c>
      <c r="O297">
        <f>VLOOKUP(H297,'Other Lists'!$B$13:$D$15,3,FALSE)</f>
        <v>92</v>
      </c>
      <c r="P297" t="str">
        <f>VLOOKUP(O297,'Other Lists'!$B$7:$D$8,2,FALSE)</f>
        <v>Linacar</v>
      </c>
      <c r="Q297">
        <f>VLOOKUP(H297,'Other Lists'!$B$12:$O$15,14,FALSE)*K297</f>
        <v>2255.6999999999998</v>
      </c>
    </row>
    <row r="298" spans="2:17" x14ac:dyDescent="0.3">
      <c r="B298" t="s">
        <v>149</v>
      </c>
      <c r="C298">
        <v>834</v>
      </c>
      <c r="D298" s="13">
        <v>45008</v>
      </c>
      <c r="E298" s="18">
        <f>WEEKDAY(D298)</f>
        <v>5</v>
      </c>
      <c r="F298" s="18">
        <v>2</v>
      </c>
      <c r="G298">
        <v>2</v>
      </c>
      <c r="H298">
        <v>201</v>
      </c>
      <c r="I298" t="s">
        <v>502</v>
      </c>
      <c r="J298">
        <v>107</v>
      </c>
      <c r="K298">
        <v>99</v>
      </c>
      <c r="L298">
        <f>J298-K298</f>
        <v>8</v>
      </c>
      <c r="M298" t="s">
        <v>808</v>
      </c>
      <c r="N298" t="s">
        <v>117</v>
      </c>
      <c r="O298">
        <f>VLOOKUP(H298,'Other Lists'!$B$13:$D$15,3,FALSE)</f>
        <v>92</v>
      </c>
      <c r="P298" t="str">
        <f>VLOOKUP(O298,'Other Lists'!$B$7:$D$8,2,FALSE)</f>
        <v>Linacar</v>
      </c>
      <c r="Q298">
        <f>VLOOKUP(H298,'Other Lists'!$B$12:$O$15,14,FALSE)*K298</f>
        <v>2168.1</v>
      </c>
    </row>
    <row r="299" spans="2:17" x14ac:dyDescent="0.3">
      <c r="B299" t="s">
        <v>149</v>
      </c>
      <c r="C299">
        <v>835</v>
      </c>
      <c r="D299" s="13">
        <v>45009</v>
      </c>
      <c r="E299" s="18">
        <f>WEEKDAY(D299)</f>
        <v>6</v>
      </c>
      <c r="F299" s="18">
        <v>2</v>
      </c>
      <c r="G299">
        <v>2</v>
      </c>
      <c r="H299">
        <v>119</v>
      </c>
      <c r="I299" t="s">
        <v>509</v>
      </c>
      <c r="J299">
        <v>147</v>
      </c>
      <c r="K299">
        <v>141</v>
      </c>
      <c r="L299">
        <f>J299-K299</f>
        <v>6</v>
      </c>
      <c r="M299" t="s">
        <v>808</v>
      </c>
      <c r="N299" t="s">
        <v>115</v>
      </c>
      <c r="O299">
        <f>VLOOKUP(H299,'Other Lists'!$B$13:$D$15,3,FALSE)</f>
        <v>92</v>
      </c>
      <c r="P299" t="str">
        <f>VLOOKUP(O299,'Other Lists'!$B$7:$D$8,2,FALSE)</f>
        <v>Linacar</v>
      </c>
      <c r="Q299">
        <f>VLOOKUP(H299,'Other Lists'!$B$12:$O$15,14,FALSE)*K299</f>
        <v>451.19999999999987</v>
      </c>
    </row>
    <row r="300" spans="2:17" x14ac:dyDescent="0.3">
      <c r="B300" t="s">
        <v>149</v>
      </c>
      <c r="C300">
        <v>835</v>
      </c>
      <c r="D300" s="13">
        <v>45009</v>
      </c>
      <c r="E300" s="18">
        <f>WEEKDAY(D300)</f>
        <v>6</v>
      </c>
      <c r="F300" s="18">
        <v>2</v>
      </c>
      <c r="G300">
        <v>2</v>
      </c>
      <c r="H300">
        <v>119</v>
      </c>
      <c r="I300" t="s">
        <v>508</v>
      </c>
      <c r="J300">
        <v>147</v>
      </c>
      <c r="K300">
        <v>144</v>
      </c>
      <c r="L300">
        <f>J300-K300</f>
        <v>3</v>
      </c>
      <c r="M300" t="s">
        <v>808</v>
      </c>
      <c r="N300" t="s">
        <v>113</v>
      </c>
      <c r="O300">
        <f>VLOOKUP(H300,'Other Lists'!$B$13:$D$15,3,FALSE)</f>
        <v>92</v>
      </c>
      <c r="P300" t="str">
        <f>VLOOKUP(O300,'Other Lists'!$B$7:$D$8,2,FALSE)</f>
        <v>Linacar</v>
      </c>
      <c r="Q300">
        <f>VLOOKUP(H300,'Other Lists'!$B$12:$O$15,14,FALSE)*K300</f>
        <v>460.7999999999999</v>
      </c>
    </row>
    <row r="301" spans="2:17" x14ac:dyDescent="0.3">
      <c r="B301" t="s">
        <v>149</v>
      </c>
      <c r="C301">
        <v>835</v>
      </c>
      <c r="D301" s="13">
        <v>45009</v>
      </c>
      <c r="E301" s="18">
        <f>WEEKDAY(D301)</f>
        <v>6</v>
      </c>
      <c r="F301" s="18">
        <v>2</v>
      </c>
      <c r="G301">
        <v>2</v>
      </c>
      <c r="H301">
        <v>119</v>
      </c>
      <c r="I301" t="s">
        <v>507</v>
      </c>
      <c r="J301">
        <v>141</v>
      </c>
      <c r="K301">
        <v>135</v>
      </c>
      <c r="L301">
        <f>J301-K301</f>
        <v>6</v>
      </c>
      <c r="M301" t="s">
        <v>808</v>
      </c>
      <c r="N301" t="s">
        <v>111</v>
      </c>
      <c r="O301">
        <f>VLOOKUP(H301,'Other Lists'!$B$13:$D$15,3,FALSE)</f>
        <v>92</v>
      </c>
      <c r="P301" t="str">
        <f>VLOOKUP(O301,'Other Lists'!$B$7:$D$8,2,FALSE)</f>
        <v>Linacar</v>
      </c>
      <c r="Q301">
        <f>VLOOKUP(H301,'Other Lists'!$B$12:$O$15,14,FALSE)*K301</f>
        <v>431.99999999999989</v>
      </c>
    </row>
    <row r="302" spans="2:17" x14ac:dyDescent="0.3">
      <c r="B302" t="s">
        <v>149</v>
      </c>
      <c r="C302">
        <v>835</v>
      </c>
      <c r="D302" s="13">
        <v>45009</v>
      </c>
      <c r="E302" s="18">
        <f>WEEKDAY(D302)</f>
        <v>6</v>
      </c>
      <c r="F302" s="18">
        <v>2</v>
      </c>
      <c r="G302">
        <v>2</v>
      </c>
      <c r="H302">
        <v>119</v>
      </c>
      <c r="I302" t="s">
        <v>506</v>
      </c>
      <c r="J302">
        <v>151</v>
      </c>
      <c r="K302">
        <v>146</v>
      </c>
      <c r="L302">
        <f>J302-K302</f>
        <v>5</v>
      </c>
      <c r="M302" t="s">
        <v>808</v>
      </c>
      <c r="N302" t="s">
        <v>108</v>
      </c>
      <c r="O302">
        <f>VLOOKUP(H302,'Other Lists'!$B$13:$D$15,3,FALSE)</f>
        <v>92</v>
      </c>
      <c r="P302" t="str">
        <f>VLOOKUP(O302,'Other Lists'!$B$7:$D$8,2,FALSE)</f>
        <v>Linacar</v>
      </c>
      <c r="Q302">
        <f>VLOOKUP(H302,'Other Lists'!$B$12:$O$15,14,FALSE)*K302</f>
        <v>467.19999999999987</v>
      </c>
    </row>
    <row r="303" spans="2:17" x14ac:dyDescent="0.3">
      <c r="B303" t="s">
        <v>149</v>
      </c>
      <c r="C303">
        <v>835</v>
      </c>
      <c r="D303" s="13">
        <v>45009</v>
      </c>
      <c r="E303" s="18">
        <f>WEEKDAY(D303)</f>
        <v>6</v>
      </c>
      <c r="F303" s="18">
        <v>2</v>
      </c>
      <c r="G303">
        <v>2</v>
      </c>
      <c r="H303">
        <v>119</v>
      </c>
      <c r="I303" t="s">
        <v>505</v>
      </c>
      <c r="J303">
        <v>149</v>
      </c>
      <c r="K303">
        <v>143</v>
      </c>
      <c r="L303">
        <f>J303-K303</f>
        <v>6</v>
      </c>
      <c r="M303" t="s">
        <v>808</v>
      </c>
      <c r="N303" t="s">
        <v>106</v>
      </c>
      <c r="O303">
        <f>VLOOKUP(H303,'Other Lists'!$B$13:$D$15,3,FALSE)</f>
        <v>92</v>
      </c>
      <c r="P303" t="str">
        <f>VLOOKUP(O303,'Other Lists'!$B$7:$D$8,2,FALSE)</f>
        <v>Linacar</v>
      </c>
      <c r="Q303">
        <f>VLOOKUP(H303,'Other Lists'!$B$12:$O$15,14,FALSE)*K303</f>
        <v>457.59999999999991</v>
      </c>
    </row>
    <row r="304" spans="2:17" x14ac:dyDescent="0.3">
      <c r="B304" t="s">
        <v>149</v>
      </c>
      <c r="C304">
        <v>836</v>
      </c>
      <c r="D304" s="13">
        <v>45010</v>
      </c>
      <c r="E304" s="18">
        <f>WEEKDAY(D304)</f>
        <v>7</v>
      </c>
      <c r="F304" s="18">
        <v>2</v>
      </c>
      <c r="G304">
        <v>2</v>
      </c>
      <c r="H304">
        <v>119</v>
      </c>
      <c r="I304" t="s">
        <v>515</v>
      </c>
      <c r="J304">
        <v>147</v>
      </c>
      <c r="K304">
        <v>139</v>
      </c>
      <c r="L304">
        <f>J304-K304</f>
        <v>8</v>
      </c>
      <c r="M304" t="s">
        <v>808</v>
      </c>
      <c r="N304" t="s">
        <v>115</v>
      </c>
      <c r="O304">
        <f>VLOOKUP(H304,'Other Lists'!$B$13:$D$15,3,FALSE)</f>
        <v>92</v>
      </c>
      <c r="P304" t="str">
        <f>VLOOKUP(O304,'Other Lists'!$B$7:$D$8,2,FALSE)</f>
        <v>Linacar</v>
      </c>
      <c r="Q304">
        <f>VLOOKUP(H304,'Other Lists'!$B$12:$O$15,14,FALSE)*K304</f>
        <v>444.7999999999999</v>
      </c>
    </row>
    <row r="305" spans="2:17" x14ac:dyDescent="0.3">
      <c r="B305" t="s">
        <v>149</v>
      </c>
      <c r="C305">
        <v>836</v>
      </c>
      <c r="D305" s="13">
        <v>45010</v>
      </c>
      <c r="E305" s="18">
        <f>WEEKDAY(D305)</f>
        <v>7</v>
      </c>
      <c r="F305" s="18">
        <v>2</v>
      </c>
      <c r="G305">
        <v>2</v>
      </c>
      <c r="H305">
        <v>119</v>
      </c>
      <c r="I305" t="s">
        <v>514</v>
      </c>
      <c r="J305">
        <v>157</v>
      </c>
      <c r="K305">
        <v>153</v>
      </c>
      <c r="L305">
        <f>J305-K305</f>
        <v>4</v>
      </c>
      <c r="M305" t="s">
        <v>808</v>
      </c>
      <c r="N305" t="s">
        <v>113</v>
      </c>
      <c r="O305">
        <f>VLOOKUP(H305,'Other Lists'!$B$13:$D$15,3,FALSE)</f>
        <v>92</v>
      </c>
      <c r="P305" t="str">
        <f>VLOOKUP(O305,'Other Lists'!$B$7:$D$8,2,FALSE)</f>
        <v>Linacar</v>
      </c>
      <c r="Q305">
        <f>VLOOKUP(H305,'Other Lists'!$B$12:$O$15,14,FALSE)*K305</f>
        <v>489.59999999999991</v>
      </c>
    </row>
    <row r="306" spans="2:17" x14ac:dyDescent="0.3">
      <c r="B306" t="s">
        <v>149</v>
      </c>
      <c r="C306">
        <v>836</v>
      </c>
      <c r="D306" s="13">
        <v>45010</v>
      </c>
      <c r="E306" s="18">
        <f>WEEKDAY(D306)</f>
        <v>7</v>
      </c>
      <c r="F306" s="18">
        <v>2</v>
      </c>
      <c r="G306">
        <v>2</v>
      </c>
      <c r="H306">
        <v>119</v>
      </c>
      <c r="I306" t="s">
        <v>513</v>
      </c>
      <c r="J306">
        <v>156</v>
      </c>
      <c r="K306">
        <v>149</v>
      </c>
      <c r="L306">
        <f>J306-K306</f>
        <v>7</v>
      </c>
      <c r="M306" t="s">
        <v>808</v>
      </c>
      <c r="N306" t="s">
        <v>111</v>
      </c>
      <c r="O306">
        <f>VLOOKUP(H306,'Other Lists'!$B$13:$D$15,3,FALSE)</f>
        <v>92</v>
      </c>
      <c r="P306" t="str">
        <f>VLOOKUP(O306,'Other Lists'!$B$7:$D$8,2,FALSE)</f>
        <v>Linacar</v>
      </c>
      <c r="Q306">
        <f>VLOOKUP(H306,'Other Lists'!$B$12:$O$15,14,FALSE)*K306</f>
        <v>476.7999999999999</v>
      </c>
    </row>
    <row r="307" spans="2:17" x14ac:dyDescent="0.3">
      <c r="B307" t="s">
        <v>149</v>
      </c>
      <c r="C307">
        <v>836</v>
      </c>
      <c r="D307" s="13">
        <v>45010</v>
      </c>
      <c r="E307" s="18">
        <f>WEEKDAY(D307)</f>
        <v>7</v>
      </c>
      <c r="F307" s="18">
        <v>2</v>
      </c>
      <c r="G307">
        <v>2</v>
      </c>
      <c r="H307">
        <v>119</v>
      </c>
      <c r="I307" t="s">
        <v>512</v>
      </c>
      <c r="J307">
        <v>148</v>
      </c>
      <c r="K307">
        <v>142</v>
      </c>
      <c r="L307">
        <f>J307-K307</f>
        <v>6</v>
      </c>
      <c r="M307" t="s">
        <v>808</v>
      </c>
      <c r="N307" t="s">
        <v>108</v>
      </c>
      <c r="O307">
        <f>VLOOKUP(H307,'Other Lists'!$B$13:$D$15,3,FALSE)</f>
        <v>92</v>
      </c>
      <c r="P307" t="str">
        <f>VLOOKUP(O307,'Other Lists'!$B$7:$D$8,2,FALSE)</f>
        <v>Linacar</v>
      </c>
      <c r="Q307">
        <f>VLOOKUP(H307,'Other Lists'!$B$12:$O$15,14,FALSE)*K307</f>
        <v>454.39999999999992</v>
      </c>
    </row>
    <row r="308" spans="2:17" x14ac:dyDescent="0.3">
      <c r="B308" t="s">
        <v>149</v>
      </c>
      <c r="C308">
        <v>836</v>
      </c>
      <c r="D308" s="13">
        <v>45010</v>
      </c>
      <c r="E308" s="18">
        <f>WEEKDAY(D308)</f>
        <v>7</v>
      </c>
      <c r="F308" s="18">
        <v>2</v>
      </c>
      <c r="G308">
        <v>2</v>
      </c>
      <c r="H308">
        <v>119</v>
      </c>
      <c r="I308" t="s">
        <v>511</v>
      </c>
      <c r="J308">
        <v>156</v>
      </c>
      <c r="K308">
        <v>148</v>
      </c>
      <c r="L308">
        <f>J308-K308</f>
        <v>8</v>
      </c>
      <c r="M308" t="s">
        <v>808</v>
      </c>
      <c r="N308" t="s">
        <v>106</v>
      </c>
      <c r="O308">
        <f>VLOOKUP(H308,'Other Lists'!$B$13:$D$15,3,FALSE)</f>
        <v>92</v>
      </c>
      <c r="P308" t="str">
        <f>VLOOKUP(O308,'Other Lists'!$B$7:$D$8,2,FALSE)</f>
        <v>Linacar</v>
      </c>
      <c r="Q308">
        <f>VLOOKUP(H308,'Other Lists'!$B$12:$O$15,14,FALSE)*K308</f>
        <v>473.59999999999991</v>
      </c>
    </row>
    <row r="309" spans="2:17" x14ac:dyDescent="0.3">
      <c r="B309" t="s">
        <v>149</v>
      </c>
      <c r="C309">
        <v>836</v>
      </c>
      <c r="D309" s="13">
        <v>45010</v>
      </c>
      <c r="E309" s="18">
        <f>WEEKDAY(D309)</f>
        <v>7</v>
      </c>
      <c r="F309" s="18">
        <v>2</v>
      </c>
      <c r="G309">
        <v>2</v>
      </c>
      <c r="H309">
        <v>119</v>
      </c>
      <c r="I309" t="s">
        <v>510</v>
      </c>
      <c r="J309">
        <v>154</v>
      </c>
      <c r="K309">
        <v>147</v>
      </c>
      <c r="L309">
        <f>J309-K309</f>
        <v>7</v>
      </c>
      <c r="M309" t="s">
        <v>808</v>
      </c>
      <c r="N309" t="s">
        <v>105</v>
      </c>
      <c r="O309">
        <f>VLOOKUP(H309,'Other Lists'!$B$13:$D$15,3,FALSE)</f>
        <v>92</v>
      </c>
      <c r="P309" t="str">
        <f>VLOOKUP(O309,'Other Lists'!$B$7:$D$8,2,FALSE)</f>
        <v>Linacar</v>
      </c>
      <c r="Q309">
        <f>VLOOKUP(H309,'Other Lists'!$B$12:$O$15,14,FALSE)*K309</f>
        <v>470.39999999999992</v>
      </c>
    </row>
    <row r="310" spans="2:17" x14ac:dyDescent="0.3">
      <c r="B310" t="s">
        <v>149</v>
      </c>
      <c r="C310">
        <v>837</v>
      </c>
      <c r="D310" s="13">
        <v>45011</v>
      </c>
      <c r="E310" s="18">
        <f>WEEKDAY(D310)</f>
        <v>1</v>
      </c>
      <c r="F310" s="18">
        <v>3</v>
      </c>
      <c r="G310">
        <v>2</v>
      </c>
      <c r="H310">
        <v>119</v>
      </c>
      <c r="I310" t="s">
        <v>520</v>
      </c>
      <c r="J310">
        <v>88</v>
      </c>
      <c r="K310">
        <v>84</v>
      </c>
      <c r="L310">
        <f>J310-K310</f>
        <v>4</v>
      </c>
      <c r="M310" t="s">
        <v>808</v>
      </c>
      <c r="N310" t="s">
        <v>115</v>
      </c>
      <c r="O310">
        <f>VLOOKUP(H310,'Other Lists'!$B$13:$D$15,3,FALSE)</f>
        <v>92</v>
      </c>
      <c r="P310" t="str">
        <f>VLOOKUP(O310,'Other Lists'!$B$7:$D$8,2,FALSE)</f>
        <v>Linacar</v>
      </c>
      <c r="Q310">
        <f>VLOOKUP(H310,'Other Lists'!$B$12:$O$15,14,FALSE)*K310</f>
        <v>268.79999999999995</v>
      </c>
    </row>
    <row r="311" spans="2:17" x14ac:dyDescent="0.3">
      <c r="B311" t="s">
        <v>149</v>
      </c>
      <c r="C311">
        <v>837</v>
      </c>
      <c r="D311" s="13">
        <v>45011</v>
      </c>
      <c r="E311" s="18">
        <f>WEEKDAY(D311)</f>
        <v>1</v>
      </c>
      <c r="F311" s="18">
        <v>3</v>
      </c>
      <c r="G311">
        <v>2</v>
      </c>
      <c r="H311">
        <v>119</v>
      </c>
      <c r="I311" t="s">
        <v>519</v>
      </c>
      <c r="J311">
        <v>84</v>
      </c>
      <c r="K311">
        <v>79</v>
      </c>
      <c r="L311">
        <f>J311-K311</f>
        <v>5</v>
      </c>
      <c r="M311" t="s">
        <v>808</v>
      </c>
      <c r="N311" t="s">
        <v>111</v>
      </c>
      <c r="O311">
        <f>VLOOKUP(H311,'Other Lists'!$B$13:$D$15,3,FALSE)</f>
        <v>92</v>
      </c>
      <c r="P311" t="str">
        <f>VLOOKUP(O311,'Other Lists'!$B$7:$D$8,2,FALSE)</f>
        <v>Linacar</v>
      </c>
      <c r="Q311">
        <f>VLOOKUP(H311,'Other Lists'!$B$12:$O$15,14,FALSE)*K311</f>
        <v>252.79999999999995</v>
      </c>
    </row>
    <row r="312" spans="2:17" x14ac:dyDescent="0.3">
      <c r="B312" t="s">
        <v>149</v>
      </c>
      <c r="C312">
        <v>837</v>
      </c>
      <c r="D312" s="13">
        <v>45011</v>
      </c>
      <c r="E312" s="18">
        <f>WEEKDAY(D312)</f>
        <v>1</v>
      </c>
      <c r="F312" s="18">
        <v>3</v>
      </c>
      <c r="G312">
        <v>2</v>
      </c>
      <c r="H312">
        <v>119</v>
      </c>
      <c r="I312" t="s">
        <v>518</v>
      </c>
      <c r="J312">
        <v>78</v>
      </c>
      <c r="K312">
        <v>76</v>
      </c>
      <c r="L312">
        <f>J312-K312</f>
        <v>2</v>
      </c>
      <c r="M312" t="s">
        <v>808</v>
      </c>
      <c r="N312" t="s">
        <v>108</v>
      </c>
      <c r="O312">
        <f>VLOOKUP(H312,'Other Lists'!$B$13:$D$15,3,FALSE)</f>
        <v>92</v>
      </c>
      <c r="P312" t="str">
        <f>VLOOKUP(O312,'Other Lists'!$B$7:$D$8,2,FALSE)</f>
        <v>Linacar</v>
      </c>
      <c r="Q312">
        <f>VLOOKUP(H312,'Other Lists'!$B$12:$O$15,14,FALSE)*K312</f>
        <v>243.19999999999993</v>
      </c>
    </row>
    <row r="313" spans="2:17" x14ac:dyDescent="0.3">
      <c r="B313" t="s">
        <v>149</v>
      </c>
      <c r="C313">
        <v>837</v>
      </c>
      <c r="D313" s="13">
        <v>45011</v>
      </c>
      <c r="E313" s="18">
        <f>WEEKDAY(D313)</f>
        <v>1</v>
      </c>
      <c r="F313" s="18">
        <v>3</v>
      </c>
      <c r="G313">
        <v>2</v>
      </c>
      <c r="H313">
        <v>119</v>
      </c>
      <c r="I313" t="s">
        <v>517</v>
      </c>
      <c r="J313">
        <v>78</v>
      </c>
      <c r="K313">
        <v>74</v>
      </c>
      <c r="L313">
        <f>J313-K313</f>
        <v>4</v>
      </c>
      <c r="M313" t="s">
        <v>808</v>
      </c>
      <c r="N313" t="s">
        <v>106</v>
      </c>
      <c r="O313">
        <f>VLOOKUP(H313,'Other Lists'!$B$13:$D$15,3,FALSE)</f>
        <v>92</v>
      </c>
      <c r="P313" t="str">
        <f>VLOOKUP(O313,'Other Lists'!$B$7:$D$8,2,FALSE)</f>
        <v>Linacar</v>
      </c>
      <c r="Q313">
        <f>VLOOKUP(H313,'Other Lists'!$B$12:$O$15,14,FALSE)*K313</f>
        <v>236.79999999999995</v>
      </c>
    </row>
    <row r="314" spans="2:17" x14ac:dyDescent="0.3">
      <c r="B314" t="s">
        <v>149</v>
      </c>
      <c r="C314">
        <v>837</v>
      </c>
      <c r="D314" s="13">
        <v>45011</v>
      </c>
      <c r="E314" s="18">
        <f>WEEKDAY(D314)</f>
        <v>1</v>
      </c>
      <c r="F314" s="18">
        <v>3</v>
      </c>
      <c r="G314">
        <v>2</v>
      </c>
      <c r="H314">
        <v>119</v>
      </c>
      <c r="I314" t="s">
        <v>516</v>
      </c>
      <c r="J314">
        <v>85</v>
      </c>
      <c r="K314">
        <v>81</v>
      </c>
      <c r="L314">
        <f>J314-K314</f>
        <v>4</v>
      </c>
      <c r="M314" t="s">
        <v>808</v>
      </c>
      <c r="N314" t="s">
        <v>105</v>
      </c>
      <c r="O314">
        <f>VLOOKUP(H314,'Other Lists'!$B$13:$D$15,3,FALSE)</f>
        <v>92</v>
      </c>
      <c r="P314" t="str">
        <f>VLOOKUP(O314,'Other Lists'!$B$7:$D$8,2,FALSE)</f>
        <v>Linacar</v>
      </c>
      <c r="Q314">
        <f>VLOOKUP(H314,'Other Lists'!$B$12:$O$15,14,FALSE)*K314</f>
        <v>259.19999999999993</v>
      </c>
    </row>
    <row r="315" spans="2:17" x14ac:dyDescent="0.3">
      <c r="B315" t="s">
        <v>149</v>
      </c>
      <c r="C315">
        <v>838</v>
      </c>
      <c r="D315" s="13">
        <v>45012</v>
      </c>
      <c r="E315" s="18">
        <f>WEEKDAY(D315)</f>
        <v>2</v>
      </c>
      <c r="F315" s="18">
        <v>3</v>
      </c>
      <c r="G315">
        <v>2</v>
      </c>
      <c r="H315">
        <v>119</v>
      </c>
      <c r="I315" t="s">
        <v>525</v>
      </c>
      <c r="J315">
        <v>81</v>
      </c>
      <c r="K315">
        <v>76</v>
      </c>
      <c r="L315">
        <f>J315-K315</f>
        <v>5</v>
      </c>
      <c r="M315" t="s">
        <v>808</v>
      </c>
      <c r="N315" t="s">
        <v>115</v>
      </c>
      <c r="O315">
        <f>VLOOKUP(H315,'Other Lists'!$B$13:$D$15,3,FALSE)</f>
        <v>92</v>
      </c>
      <c r="P315" t="str">
        <f>VLOOKUP(O315,'Other Lists'!$B$7:$D$8,2,FALSE)</f>
        <v>Linacar</v>
      </c>
      <c r="Q315">
        <f>VLOOKUP(H315,'Other Lists'!$B$12:$O$15,14,FALSE)*K315</f>
        <v>243.19999999999993</v>
      </c>
    </row>
    <row r="316" spans="2:17" x14ac:dyDescent="0.3">
      <c r="B316" t="s">
        <v>149</v>
      </c>
      <c r="C316">
        <v>838</v>
      </c>
      <c r="D316" s="13">
        <v>45012</v>
      </c>
      <c r="E316" s="18">
        <f>WEEKDAY(D316)</f>
        <v>2</v>
      </c>
      <c r="F316" s="18">
        <v>3</v>
      </c>
      <c r="G316">
        <v>2</v>
      </c>
      <c r="H316">
        <v>119</v>
      </c>
      <c r="I316" t="s">
        <v>524</v>
      </c>
      <c r="J316">
        <v>87</v>
      </c>
      <c r="K316">
        <v>80</v>
      </c>
      <c r="L316">
        <f>J316-K316</f>
        <v>7</v>
      </c>
      <c r="M316" t="s">
        <v>808</v>
      </c>
      <c r="N316" t="s">
        <v>111</v>
      </c>
      <c r="O316">
        <f>VLOOKUP(H316,'Other Lists'!$B$13:$D$15,3,FALSE)</f>
        <v>92</v>
      </c>
      <c r="P316" t="str">
        <f>VLOOKUP(O316,'Other Lists'!$B$7:$D$8,2,FALSE)</f>
        <v>Linacar</v>
      </c>
      <c r="Q316">
        <f>VLOOKUP(H316,'Other Lists'!$B$12:$O$15,14,FALSE)*K316</f>
        <v>255.99999999999994</v>
      </c>
    </row>
    <row r="317" spans="2:17" x14ac:dyDescent="0.3">
      <c r="B317" t="s">
        <v>149</v>
      </c>
      <c r="C317">
        <v>838</v>
      </c>
      <c r="D317" s="13">
        <v>45012</v>
      </c>
      <c r="E317" s="18">
        <f>WEEKDAY(D317)</f>
        <v>2</v>
      </c>
      <c r="F317" s="18">
        <v>3</v>
      </c>
      <c r="G317">
        <v>2</v>
      </c>
      <c r="H317">
        <v>119</v>
      </c>
      <c r="I317" t="s">
        <v>523</v>
      </c>
      <c r="J317">
        <v>84</v>
      </c>
      <c r="K317">
        <v>80</v>
      </c>
      <c r="L317">
        <f>J317-K317</f>
        <v>4</v>
      </c>
      <c r="M317" t="s">
        <v>808</v>
      </c>
      <c r="N317" t="s">
        <v>108</v>
      </c>
      <c r="O317">
        <f>VLOOKUP(H317,'Other Lists'!$B$13:$D$15,3,FALSE)</f>
        <v>92</v>
      </c>
      <c r="P317" t="str">
        <f>VLOOKUP(O317,'Other Lists'!$B$7:$D$8,2,FALSE)</f>
        <v>Linacar</v>
      </c>
      <c r="Q317">
        <f>VLOOKUP(H317,'Other Lists'!$B$12:$O$15,14,FALSE)*K317</f>
        <v>255.99999999999994</v>
      </c>
    </row>
    <row r="318" spans="2:17" x14ac:dyDescent="0.3">
      <c r="B318" t="s">
        <v>149</v>
      </c>
      <c r="C318">
        <v>838</v>
      </c>
      <c r="D318" s="13">
        <v>45012</v>
      </c>
      <c r="E318" s="18">
        <f>WEEKDAY(D318)</f>
        <v>2</v>
      </c>
      <c r="F318" s="18">
        <v>3</v>
      </c>
      <c r="G318">
        <v>2</v>
      </c>
      <c r="H318">
        <v>119</v>
      </c>
      <c r="I318" t="s">
        <v>522</v>
      </c>
      <c r="J318">
        <v>83</v>
      </c>
      <c r="K318">
        <v>77</v>
      </c>
      <c r="L318">
        <f>J318-K318</f>
        <v>6</v>
      </c>
      <c r="M318" t="s">
        <v>808</v>
      </c>
      <c r="N318" t="s">
        <v>106</v>
      </c>
      <c r="O318">
        <f>VLOOKUP(H318,'Other Lists'!$B$13:$D$15,3,FALSE)</f>
        <v>92</v>
      </c>
      <c r="P318" t="str">
        <f>VLOOKUP(O318,'Other Lists'!$B$7:$D$8,2,FALSE)</f>
        <v>Linacar</v>
      </c>
      <c r="Q318">
        <f>VLOOKUP(H318,'Other Lists'!$B$12:$O$15,14,FALSE)*K318</f>
        <v>246.39999999999995</v>
      </c>
    </row>
    <row r="319" spans="2:17" x14ac:dyDescent="0.3">
      <c r="B319" t="s">
        <v>149</v>
      </c>
      <c r="C319">
        <v>838</v>
      </c>
      <c r="D319" s="13">
        <v>45012</v>
      </c>
      <c r="E319" s="18">
        <f>WEEKDAY(D319)</f>
        <v>2</v>
      </c>
      <c r="F319" s="18">
        <v>3</v>
      </c>
      <c r="G319">
        <v>2</v>
      </c>
      <c r="H319">
        <v>119</v>
      </c>
      <c r="I319" t="s">
        <v>521</v>
      </c>
      <c r="J319">
        <v>85</v>
      </c>
      <c r="K319">
        <v>79</v>
      </c>
      <c r="L319">
        <f>J319-K319</f>
        <v>6</v>
      </c>
      <c r="M319" t="s">
        <v>808</v>
      </c>
      <c r="N319" t="s">
        <v>105</v>
      </c>
      <c r="O319">
        <f>VLOOKUP(H319,'Other Lists'!$B$13:$D$15,3,FALSE)</f>
        <v>92</v>
      </c>
      <c r="P319" t="str">
        <f>VLOOKUP(O319,'Other Lists'!$B$7:$D$8,2,FALSE)</f>
        <v>Linacar</v>
      </c>
      <c r="Q319">
        <f>VLOOKUP(H319,'Other Lists'!$B$12:$O$15,14,FALSE)*K319</f>
        <v>252.79999999999995</v>
      </c>
    </row>
    <row r="320" spans="2:17" x14ac:dyDescent="0.3">
      <c r="B320" t="s">
        <v>149</v>
      </c>
      <c r="C320">
        <v>839</v>
      </c>
      <c r="D320" s="13">
        <v>45013</v>
      </c>
      <c r="E320" s="18">
        <f>WEEKDAY(D320)</f>
        <v>3</v>
      </c>
      <c r="F320" s="18">
        <v>3</v>
      </c>
      <c r="G320">
        <v>2</v>
      </c>
      <c r="H320">
        <v>201</v>
      </c>
      <c r="I320" t="s">
        <v>529</v>
      </c>
      <c r="J320">
        <v>86</v>
      </c>
      <c r="K320">
        <v>80</v>
      </c>
      <c r="L320">
        <f>J320-K320</f>
        <v>6</v>
      </c>
      <c r="M320" t="s">
        <v>808</v>
      </c>
      <c r="N320" t="s">
        <v>121</v>
      </c>
      <c r="O320">
        <f>VLOOKUP(H320,'Other Lists'!$B$13:$D$15,3,FALSE)</f>
        <v>92</v>
      </c>
      <c r="P320" t="str">
        <f>VLOOKUP(O320,'Other Lists'!$B$7:$D$8,2,FALSE)</f>
        <v>Linacar</v>
      </c>
      <c r="Q320">
        <f>VLOOKUP(H320,'Other Lists'!$B$12:$O$15,14,FALSE)*K320</f>
        <v>1752</v>
      </c>
    </row>
    <row r="321" spans="2:17" x14ac:dyDescent="0.3">
      <c r="B321" t="s">
        <v>149</v>
      </c>
      <c r="C321">
        <v>839</v>
      </c>
      <c r="D321" s="13">
        <v>45013</v>
      </c>
      <c r="E321" s="18">
        <f>WEEKDAY(D321)</f>
        <v>3</v>
      </c>
      <c r="F321" s="18">
        <v>3</v>
      </c>
      <c r="G321">
        <v>2</v>
      </c>
      <c r="H321">
        <v>201</v>
      </c>
      <c r="I321" t="s">
        <v>528</v>
      </c>
      <c r="J321">
        <v>84</v>
      </c>
      <c r="K321">
        <v>78</v>
      </c>
      <c r="L321">
        <f>J321-K321</f>
        <v>6</v>
      </c>
      <c r="M321" t="s">
        <v>808</v>
      </c>
      <c r="N321" t="s">
        <v>119</v>
      </c>
      <c r="O321">
        <f>VLOOKUP(H321,'Other Lists'!$B$13:$D$15,3,FALSE)</f>
        <v>92</v>
      </c>
      <c r="P321" t="str">
        <f>VLOOKUP(O321,'Other Lists'!$B$7:$D$8,2,FALSE)</f>
        <v>Linacar</v>
      </c>
      <c r="Q321">
        <f>VLOOKUP(H321,'Other Lists'!$B$12:$O$15,14,FALSE)*K321</f>
        <v>1708.1999999999998</v>
      </c>
    </row>
    <row r="322" spans="2:17" x14ac:dyDescent="0.3">
      <c r="B322" t="s">
        <v>149</v>
      </c>
      <c r="C322">
        <v>839</v>
      </c>
      <c r="D322" s="13">
        <v>45013</v>
      </c>
      <c r="E322" s="18">
        <f>WEEKDAY(D322)</f>
        <v>3</v>
      </c>
      <c r="F322" s="18">
        <v>3</v>
      </c>
      <c r="G322">
        <v>2</v>
      </c>
      <c r="H322">
        <v>201</v>
      </c>
      <c r="I322" t="s">
        <v>527</v>
      </c>
      <c r="J322">
        <v>89</v>
      </c>
      <c r="K322">
        <v>81</v>
      </c>
      <c r="L322">
        <f>J322-K322</f>
        <v>8</v>
      </c>
      <c r="M322" t="s">
        <v>808</v>
      </c>
      <c r="N322" t="s">
        <v>118</v>
      </c>
      <c r="O322">
        <f>VLOOKUP(H322,'Other Lists'!$B$13:$D$15,3,FALSE)</f>
        <v>92</v>
      </c>
      <c r="P322" t="str">
        <f>VLOOKUP(O322,'Other Lists'!$B$7:$D$8,2,FALSE)</f>
        <v>Linacar</v>
      </c>
      <c r="Q322">
        <f>VLOOKUP(H322,'Other Lists'!$B$12:$O$15,14,FALSE)*K322</f>
        <v>1773.8999999999999</v>
      </c>
    </row>
    <row r="323" spans="2:17" x14ac:dyDescent="0.3">
      <c r="B323" t="s">
        <v>149</v>
      </c>
      <c r="C323">
        <v>839</v>
      </c>
      <c r="D323" s="13">
        <v>45013</v>
      </c>
      <c r="E323" s="18">
        <f>WEEKDAY(D323)</f>
        <v>3</v>
      </c>
      <c r="F323" s="18">
        <v>3</v>
      </c>
      <c r="G323">
        <v>2</v>
      </c>
      <c r="H323">
        <v>201</v>
      </c>
      <c r="I323" t="s">
        <v>526</v>
      </c>
      <c r="J323">
        <v>89</v>
      </c>
      <c r="K323">
        <v>83</v>
      </c>
      <c r="L323">
        <f>J323-K323</f>
        <v>6</v>
      </c>
      <c r="M323" t="s">
        <v>808</v>
      </c>
      <c r="N323" t="s">
        <v>117</v>
      </c>
      <c r="O323">
        <f>VLOOKUP(H323,'Other Lists'!$B$13:$D$15,3,FALSE)</f>
        <v>92</v>
      </c>
      <c r="P323" t="str">
        <f>VLOOKUP(O323,'Other Lists'!$B$7:$D$8,2,FALSE)</f>
        <v>Linacar</v>
      </c>
      <c r="Q323">
        <f>VLOOKUP(H323,'Other Lists'!$B$12:$O$15,14,FALSE)*K323</f>
        <v>1817.6999999999998</v>
      </c>
    </row>
    <row r="324" spans="2:17" x14ac:dyDescent="0.3">
      <c r="B324" t="s">
        <v>149</v>
      </c>
      <c r="C324">
        <v>840</v>
      </c>
      <c r="D324" s="13">
        <v>45014</v>
      </c>
      <c r="E324" s="18">
        <f>WEEKDAY(D324)</f>
        <v>4</v>
      </c>
      <c r="F324" s="18">
        <v>3</v>
      </c>
      <c r="G324">
        <v>2</v>
      </c>
      <c r="H324">
        <v>119</v>
      </c>
      <c r="I324" t="s">
        <v>535</v>
      </c>
      <c r="J324">
        <v>126</v>
      </c>
      <c r="K324">
        <v>114</v>
      </c>
      <c r="L324">
        <f>J324-K324</f>
        <v>12</v>
      </c>
      <c r="M324" t="s">
        <v>808</v>
      </c>
      <c r="N324" t="s">
        <v>115</v>
      </c>
      <c r="O324">
        <f>VLOOKUP(H324,'Other Lists'!$B$13:$D$15,3,FALSE)</f>
        <v>92</v>
      </c>
      <c r="P324" t="str">
        <f>VLOOKUP(O324,'Other Lists'!$B$7:$D$8,2,FALSE)</f>
        <v>Linacar</v>
      </c>
      <c r="Q324">
        <f>VLOOKUP(H324,'Other Lists'!$B$12:$O$15,14,FALSE)*K324</f>
        <v>364.7999999999999</v>
      </c>
    </row>
    <row r="325" spans="2:17" x14ac:dyDescent="0.3">
      <c r="B325" t="s">
        <v>149</v>
      </c>
      <c r="C325">
        <v>840</v>
      </c>
      <c r="D325" s="13">
        <v>45014</v>
      </c>
      <c r="E325" s="18">
        <f>WEEKDAY(D325)</f>
        <v>4</v>
      </c>
      <c r="F325" s="18">
        <v>3</v>
      </c>
      <c r="G325">
        <v>2</v>
      </c>
      <c r="H325">
        <v>119</v>
      </c>
      <c r="I325" t="s">
        <v>534</v>
      </c>
      <c r="J325">
        <v>126</v>
      </c>
      <c r="K325">
        <v>118</v>
      </c>
      <c r="L325">
        <f>J325-K325</f>
        <v>8</v>
      </c>
      <c r="M325" t="s">
        <v>808</v>
      </c>
      <c r="N325" t="s">
        <v>113</v>
      </c>
      <c r="O325">
        <f>VLOOKUP(H325,'Other Lists'!$B$13:$D$15,3,FALSE)</f>
        <v>92</v>
      </c>
      <c r="P325" t="str">
        <f>VLOOKUP(O325,'Other Lists'!$B$7:$D$8,2,FALSE)</f>
        <v>Linacar</v>
      </c>
      <c r="Q325">
        <f>VLOOKUP(H325,'Other Lists'!$B$12:$O$15,14,FALSE)*K325</f>
        <v>377.59999999999991</v>
      </c>
    </row>
    <row r="326" spans="2:17" x14ac:dyDescent="0.3">
      <c r="B326" t="s">
        <v>149</v>
      </c>
      <c r="C326">
        <v>840</v>
      </c>
      <c r="D326" s="13">
        <v>45014</v>
      </c>
      <c r="E326" s="18">
        <f>WEEKDAY(D326)</f>
        <v>4</v>
      </c>
      <c r="F326" s="18">
        <v>3</v>
      </c>
      <c r="G326">
        <v>2</v>
      </c>
      <c r="H326">
        <v>119</v>
      </c>
      <c r="I326" t="s">
        <v>533</v>
      </c>
      <c r="J326">
        <v>126</v>
      </c>
      <c r="K326">
        <v>115</v>
      </c>
      <c r="L326">
        <f>J326-K326</f>
        <v>11</v>
      </c>
      <c r="M326" t="s">
        <v>808</v>
      </c>
      <c r="N326" t="s">
        <v>111</v>
      </c>
      <c r="O326">
        <f>VLOOKUP(H326,'Other Lists'!$B$13:$D$15,3,FALSE)</f>
        <v>92</v>
      </c>
      <c r="P326" t="str">
        <f>VLOOKUP(O326,'Other Lists'!$B$7:$D$8,2,FALSE)</f>
        <v>Linacar</v>
      </c>
      <c r="Q326">
        <f>VLOOKUP(H326,'Other Lists'!$B$12:$O$15,14,FALSE)*K326</f>
        <v>367.99999999999994</v>
      </c>
    </row>
    <row r="327" spans="2:17" x14ac:dyDescent="0.3">
      <c r="B327" t="s">
        <v>149</v>
      </c>
      <c r="C327">
        <v>840</v>
      </c>
      <c r="D327" s="13">
        <v>45014</v>
      </c>
      <c r="E327" s="18">
        <f>WEEKDAY(D327)</f>
        <v>4</v>
      </c>
      <c r="F327" s="18">
        <v>3</v>
      </c>
      <c r="G327">
        <v>2</v>
      </c>
      <c r="H327">
        <v>119</v>
      </c>
      <c r="I327" t="s">
        <v>532</v>
      </c>
      <c r="J327">
        <v>119</v>
      </c>
      <c r="K327">
        <v>109</v>
      </c>
      <c r="L327">
        <f>J327-K327</f>
        <v>10</v>
      </c>
      <c r="M327" t="s">
        <v>808</v>
      </c>
      <c r="N327" t="s">
        <v>108</v>
      </c>
      <c r="O327">
        <f>VLOOKUP(H327,'Other Lists'!$B$13:$D$15,3,FALSE)</f>
        <v>92</v>
      </c>
      <c r="P327" t="str">
        <f>VLOOKUP(O327,'Other Lists'!$B$7:$D$8,2,FALSE)</f>
        <v>Linacar</v>
      </c>
      <c r="Q327">
        <f>VLOOKUP(H327,'Other Lists'!$B$12:$O$15,14,FALSE)*K327</f>
        <v>348.7999999999999</v>
      </c>
    </row>
    <row r="328" spans="2:17" x14ac:dyDescent="0.3">
      <c r="B328" t="s">
        <v>149</v>
      </c>
      <c r="C328">
        <v>840</v>
      </c>
      <c r="D328" s="13">
        <v>45014</v>
      </c>
      <c r="E328" s="18">
        <f>WEEKDAY(D328)</f>
        <v>4</v>
      </c>
      <c r="F328" s="18">
        <v>3</v>
      </c>
      <c r="G328">
        <v>2</v>
      </c>
      <c r="H328">
        <v>119</v>
      </c>
      <c r="I328" t="s">
        <v>531</v>
      </c>
      <c r="J328">
        <v>126</v>
      </c>
      <c r="K328">
        <v>114</v>
      </c>
      <c r="L328">
        <f>J328-K328</f>
        <v>12</v>
      </c>
      <c r="M328" t="s">
        <v>808</v>
      </c>
      <c r="N328" t="s">
        <v>106</v>
      </c>
      <c r="O328">
        <f>VLOOKUP(H328,'Other Lists'!$B$13:$D$15,3,FALSE)</f>
        <v>92</v>
      </c>
      <c r="P328" t="str">
        <f>VLOOKUP(O328,'Other Lists'!$B$7:$D$8,2,FALSE)</f>
        <v>Linacar</v>
      </c>
      <c r="Q328">
        <f>VLOOKUP(H328,'Other Lists'!$B$12:$O$15,14,FALSE)*K328</f>
        <v>364.7999999999999</v>
      </c>
    </row>
    <row r="329" spans="2:17" x14ac:dyDescent="0.3">
      <c r="B329" t="s">
        <v>149</v>
      </c>
      <c r="C329">
        <v>840</v>
      </c>
      <c r="D329" s="13">
        <v>45014</v>
      </c>
      <c r="E329" s="18">
        <f>WEEKDAY(D329)</f>
        <v>4</v>
      </c>
      <c r="F329" s="18">
        <v>3</v>
      </c>
      <c r="G329">
        <v>2</v>
      </c>
      <c r="H329">
        <v>119</v>
      </c>
      <c r="I329" t="s">
        <v>530</v>
      </c>
      <c r="J329">
        <v>129</v>
      </c>
      <c r="K329">
        <v>117</v>
      </c>
      <c r="L329">
        <f>J329-K329</f>
        <v>12</v>
      </c>
      <c r="M329" t="s">
        <v>808</v>
      </c>
      <c r="N329" t="s">
        <v>105</v>
      </c>
      <c r="O329">
        <f>VLOOKUP(H329,'Other Lists'!$B$13:$D$15,3,FALSE)</f>
        <v>92</v>
      </c>
      <c r="P329" t="str">
        <f>VLOOKUP(O329,'Other Lists'!$B$7:$D$8,2,FALSE)</f>
        <v>Linacar</v>
      </c>
      <c r="Q329">
        <f>VLOOKUP(H329,'Other Lists'!$B$12:$O$15,14,FALSE)*K329</f>
        <v>374.39999999999992</v>
      </c>
    </row>
    <row r="330" spans="2:17" x14ac:dyDescent="0.3">
      <c r="B330" t="s">
        <v>149</v>
      </c>
      <c r="C330">
        <v>841</v>
      </c>
      <c r="D330" s="13">
        <v>45015</v>
      </c>
      <c r="E330" s="18">
        <f>WEEKDAY(D330)</f>
        <v>5</v>
      </c>
      <c r="F330" s="18">
        <v>3</v>
      </c>
      <c r="G330">
        <v>2</v>
      </c>
      <c r="H330">
        <v>201</v>
      </c>
      <c r="I330" t="s">
        <v>539</v>
      </c>
      <c r="J330">
        <v>75</v>
      </c>
      <c r="K330">
        <v>71</v>
      </c>
      <c r="L330">
        <f>J330-K330</f>
        <v>4</v>
      </c>
      <c r="M330" t="s">
        <v>808</v>
      </c>
      <c r="N330" t="s">
        <v>121</v>
      </c>
      <c r="O330">
        <f>VLOOKUP(H330,'Other Lists'!$B$13:$D$15,3,FALSE)</f>
        <v>92</v>
      </c>
      <c r="P330" t="str">
        <f>VLOOKUP(O330,'Other Lists'!$B$7:$D$8,2,FALSE)</f>
        <v>Linacar</v>
      </c>
      <c r="Q330">
        <f>VLOOKUP(H330,'Other Lists'!$B$12:$O$15,14,FALSE)*K330</f>
        <v>1554.8999999999999</v>
      </c>
    </row>
    <row r="331" spans="2:17" x14ac:dyDescent="0.3">
      <c r="B331" t="s">
        <v>149</v>
      </c>
      <c r="C331">
        <v>841</v>
      </c>
      <c r="D331" s="13">
        <v>45015</v>
      </c>
      <c r="E331" s="18">
        <f>WEEKDAY(D331)</f>
        <v>5</v>
      </c>
      <c r="F331" s="18">
        <v>3</v>
      </c>
      <c r="G331">
        <v>2</v>
      </c>
      <c r="H331">
        <v>201</v>
      </c>
      <c r="I331" t="s">
        <v>538</v>
      </c>
      <c r="J331">
        <v>68</v>
      </c>
      <c r="K331">
        <v>64</v>
      </c>
      <c r="L331">
        <f>J331-K331</f>
        <v>4</v>
      </c>
      <c r="M331" t="s">
        <v>808</v>
      </c>
      <c r="N331" t="s">
        <v>119</v>
      </c>
      <c r="O331">
        <f>VLOOKUP(H331,'Other Lists'!$B$13:$D$15,3,FALSE)</f>
        <v>92</v>
      </c>
      <c r="P331" t="str">
        <f>VLOOKUP(O331,'Other Lists'!$B$7:$D$8,2,FALSE)</f>
        <v>Linacar</v>
      </c>
      <c r="Q331">
        <f>VLOOKUP(H331,'Other Lists'!$B$12:$O$15,14,FALSE)*K331</f>
        <v>1401.6</v>
      </c>
    </row>
    <row r="332" spans="2:17" x14ac:dyDescent="0.3">
      <c r="B332" t="s">
        <v>149</v>
      </c>
      <c r="C332">
        <v>841</v>
      </c>
      <c r="D332" s="13">
        <v>45015</v>
      </c>
      <c r="E332" s="18">
        <f>WEEKDAY(D332)</f>
        <v>5</v>
      </c>
      <c r="F332" s="18">
        <v>3</v>
      </c>
      <c r="G332">
        <v>2</v>
      </c>
      <c r="H332">
        <v>201</v>
      </c>
      <c r="I332" t="s">
        <v>537</v>
      </c>
      <c r="J332">
        <v>69</v>
      </c>
      <c r="K332">
        <v>64</v>
      </c>
      <c r="L332">
        <f>J332-K332</f>
        <v>5</v>
      </c>
      <c r="M332" t="s">
        <v>808</v>
      </c>
      <c r="N332" t="s">
        <v>118</v>
      </c>
      <c r="O332">
        <f>VLOOKUP(H332,'Other Lists'!$B$13:$D$15,3,FALSE)</f>
        <v>92</v>
      </c>
      <c r="P332" t="str">
        <f>VLOOKUP(O332,'Other Lists'!$B$7:$D$8,2,FALSE)</f>
        <v>Linacar</v>
      </c>
      <c r="Q332">
        <f>VLOOKUP(H332,'Other Lists'!$B$12:$O$15,14,FALSE)*K332</f>
        <v>1401.6</v>
      </c>
    </row>
    <row r="333" spans="2:17" x14ac:dyDescent="0.3">
      <c r="B333" t="s">
        <v>149</v>
      </c>
      <c r="C333">
        <v>841</v>
      </c>
      <c r="D333" s="13">
        <v>45015</v>
      </c>
      <c r="E333" s="18">
        <f>WEEKDAY(D333)</f>
        <v>5</v>
      </c>
      <c r="F333" s="18">
        <v>3</v>
      </c>
      <c r="G333">
        <v>2</v>
      </c>
      <c r="H333">
        <v>201</v>
      </c>
      <c r="I333" t="s">
        <v>536</v>
      </c>
      <c r="J333">
        <v>68</v>
      </c>
      <c r="K333">
        <v>65</v>
      </c>
      <c r="L333">
        <f>J333-K333</f>
        <v>3</v>
      </c>
      <c r="M333" t="s">
        <v>808</v>
      </c>
      <c r="N333" t="s">
        <v>117</v>
      </c>
      <c r="O333">
        <f>VLOOKUP(H333,'Other Lists'!$B$13:$D$15,3,FALSE)</f>
        <v>92</v>
      </c>
      <c r="P333" t="str">
        <f>VLOOKUP(O333,'Other Lists'!$B$7:$D$8,2,FALSE)</f>
        <v>Linacar</v>
      </c>
      <c r="Q333">
        <f>VLOOKUP(H333,'Other Lists'!$B$12:$O$15,14,FALSE)*K333</f>
        <v>1423.5</v>
      </c>
    </row>
    <row r="334" spans="2:17" x14ac:dyDescent="0.3">
      <c r="B334" t="s">
        <v>149</v>
      </c>
      <c r="C334">
        <v>842</v>
      </c>
      <c r="D334" s="13">
        <v>45016</v>
      </c>
      <c r="E334" s="18">
        <f>WEEKDAY(D334)</f>
        <v>6</v>
      </c>
      <c r="F334" s="18">
        <v>3</v>
      </c>
      <c r="G334">
        <v>2</v>
      </c>
      <c r="H334">
        <v>201</v>
      </c>
      <c r="I334" t="s">
        <v>543</v>
      </c>
      <c r="J334">
        <v>70</v>
      </c>
      <c r="K334">
        <v>66</v>
      </c>
      <c r="L334">
        <f>J334-K334</f>
        <v>4</v>
      </c>
      <c r="M334" t="s">
        <v>808</v>
      </c>
      <c r="N334" t="s">
        <v>121</v>
      </c>
      <c r="O334">
        <f>VLOOKUP(H334,'Other Lists'!$B$13:$D$15,3,FALSE)</f>
        <v>92</v>
      </c>
      <c r="P334" t="str">
        <f>VLOOKUP(O334,'Other Lists'!$B$7:$D$8,2,FALSE)</f>
        <v>Linacar</v>
      </c>
      <c r="Q334">
        <f>VLOOKUP(H334,'Other Lists'!$B$12:$O$15,14,FALSE)*K334</f>
        <v>1445.3999999999999</v>
      </c>
    </row>
    <row r="335" spans="2:17" x14ac:dyDescent="0.3">
      <c r="B335" t="s">
        <v>149</v>
      </c>
      <c r="C335">
        <v>842</v>
      </c>
      <c r="D335" s="13">
        <v>45016</v>
      </c>
      <c r="E335" s="18">
        <f>WEEKDAY(D335)</f>
        <v>6</v>
      </c>
      <c r="F335" s="18">
        <v>3</v>
      </c>
      <c r="G335">
        <v>2</v>
      </c>
      <c r="H335">
        <v>201</v>
      </c>
      <c r="I335" t="s">
        <v>542</v>
      </c>
      <c r="J335">
        <v>68</v>
      </c>
      <c r="K335">
        <v>64</v>
      </c>
      <c r="L335">
        <f>J335-K335</f>
        <v>4</v>
      </c>
      <c r="M335" t="s">
        <v>808</v>
      </c>
      <c r="N335" t="s">
        <v>119</v>
      </c>
      <c r="O335">
        <f>VLOOKUP(H335,'Other Lists'!$B$13:$D$15,3,FALSE)</f>
        <v>92</v>
      </c>
      <c r="P335" t="str">
        <f>VLOOKUP(O335,'Other Lists'!$B$7:$D$8,2,FALSE)</f>
        <v>Linacar</v>
      </c>
      <c r="Q335">
        <f>VLOOKUP(H335,'Other Lists'!$B$12:$O$15,14,FALSE)*K335</f>
        <v>1401.6</v>
      </c>
    </row>
    <row r="336" spans="2:17" x14ac:dyDescent="0.3">
      <c r="B336" t="s">
        <v>149</v>
      </c>
      <c r="C336">
        <v>842</v>
      </c>
      <c r="D336" s="13">
        <v>45016</v>
      </c>
      <c r="E336" s="18">
        <f>WEEKDAY(D336)</f>
        <v>6</v>
      </c>
      <c r="F336" s="18">
        <v>3</v>
      </c>
      <c r="G336">
        <v>2</v>
      </c>
      <c r="H336">
        <v>201</v>
      </c>
      <c r="I336" t="s">
        <v>541</v>
      </c>
      <c r="J336">
        <v>69</v>
      </c>
      <c r="K336">
        <v>65</v>
      </c>
      <c r="L336">
        <f>J336-K336</f>
        <v>4</v>
      </c>
      <c r="M336" t="s">
        <v>808</v>
      </c>
      <c r="N336" t="s">
        <v>118</v>
      </c>
      <c r="O336">
        <f>VLOOKUP(H336,'Other Lists'!$B$13:$D$15,3,FALSE)</f>
        <v>92</v>
      </c>
      <c r="P336" t="str">
        <f>VLOOKUP(O336,'Other Lists'!$B$7:$D$8,2,FALSE)</f>
        <v>Linacar</v>
      </c>
      <c r="Q336">
        <f>VLOOKUP(H336,'Other Lists'!$B$12:$O$15,14,FALSE)*K336</f>
        <v>1423.5</v>
      </c>
    </row>
    <row r="337" spans="2:17" x14ac:dyDescent="0.3">
      <c r="B337" t="s">
        <v>149</v>
      </c>
      <c r="C337">
        <v>842</v>
      </c>
      <c r="D337" s="13">
        <v>45016</v>
      </c>
      <c r="E337" s="18">
        <f>WEEKDAY(D337)</f>
        <v>6</v>
      </c>
      <c r="F337" s="18">
        <v>3</v>
      </c>
      <c r="G337">
        <v>2</v>
      </c>
      <c r="H337">
        <v>201</v>
      </c>
      <c r="I337" t="s">
        <v>540</v>
      </c>
      <c r="J337">
        <v>66</v>
      </c>
      <c r="K337">
        <v>62</v>
      </c>
      <c r="L337">
        <f>J337-K337</f>
        <v>4</v>
      </c>
      <c r="M337" t="s">
        <v>808</v>
      </c>
      <c r="N337" t="s">
        <v>117</v>
      </c>
      <c r="O337">
        <f>VLOOKUP(H337,'Other Lists'!$B$13:$D$15,3,FALSE)</f>
        <v>92</v>
      </c>
      <c r="P337" t="str">
        <f>VLOOKUP(O337,'Other Lists'!$B$7:$D$8,2,FALSE)</f>
        <v>Linacar</v>
      </c>
      <c r="Q337">
        <f>VLOOKUP(H337,'Other Lists'!$B$12:$O$15,14,FALSE)*K337</f>
        <v>1357.8</v>
      </c>
    </row>
    <row r="338" spans="2:17" x14ac:dyDescent="0.3">
      <c r="B338" t="s">
        <v>149</v>
      </c>
      <c r="C338">
        <v>843</v>
      </c>
      <c r="D338" s="13">
        <v>45017</v>
      </c>
      <c r="E338" s="18">
        <f>WEEKDAY(D338)</f>
        <v>7</v>
      </c>
      <c r="F338" s="18">
        <v>3</v>
      </c>
      <c r="G338">
        <v>2</v>
      </c>
      <c r="H338">
        <v>119</v>
      </c>
      <c r="I338" t="s">
        <v>548</v>
      </c>
      <c r="J338">
        <v>163</v>
      </c>
      <c r="K338">
        <v>154</v>
      </c>
      <c r="L338">
        <f>J338-K338</f>
        <v>9</v>
      </c>
      <c r="M338" t="s">
        <v>808</v>
      </c>
      <c r="N338" t="s">
        <v>115</v>
      </c>
      <c r="O338">
        <f>VLOOKUP(H338,'Other Lists'!$B$13:$D$15,3,FALSE)</f>
        <v>92</v>
      </c>
      <c r="P338" t="str">
        <f>VLOOKUP(O338,'Other Lists'!$B$7:$D$8,2,FALSE)</f>
        <v>Linacar</v>
      </c>
      <c r="Q338">
        <f>VLOOKUP(H338,'Other Lists'!$B$12:$O$15,14,FALSE)*K338</f>
        <v>492.7999999999999</v>
      </c>
    </row>
    <row r="339" spans="2:17" x14ac:dyDescent="0.3">
      <c r="B339" t="s">
        <v>149</v>
      </c>
      <c r="C339">
        <v>843</v>
      </c>
      <c r="D339" s="13">
        <v>45017</v>
      </c>
      <c r="E339" s="18">
        <f>WEEKDAY(D339)</f>
        <v>7</v>
      </c>
      <c r="F339" s="18">
        <v>3</v>
      </c>
      <c r="G339">
        <v>2</v>
      </c>
      <c r="H339">
        <v>119</v>
      </c>
      <c r="I339" t="s">
        <v>547</v>
      </c>
      <c r="J339">
        <v>180</v>
      </c>
      <c r="K339">
        <v>171</v>
      </c>
      <c r="L339">
        <f>J339-K339</f>
        <v>9</v>
      </c>
      <c r="M339" t="s">
        <v>808</v>
      </c>
      <c r="N339" t="s">
        <v>113</v>
      </c>
      <c r="O339">
        <f>VLOOKUP(H339,'Other Lists'!$B$13:$D$15,3,FALSE)</f>
        <v>92</v>
      </c>
      <c r="P339" t="str">
        <f>VLOOKUP(O339,'Other Lists'!$B$7:$D$8,2,FALSE)</f>
        <v>Linacar</v>
      </c>
      <c r="Q339">
        <f>VLOOKUP(H339,'Other Lists'!$B$12:$O$15,14,FALSE)*K339</f>
        <v>547.19999999999993</v>
      </c>
    </row>
    <row r="340" spans="2:17" x14ac:dyDescent="0.3">
      <c r="B340" t="s">
        <v>149</v>
      </c>
      <c r="C340">
        <v>843</v>
      </c>
      <c r="D340" s="13">
        <v>45017</v>
      </c>
      <c r="E340" s="18">
        <f>WEEKDAY(D340)</f>
        <v>7</v>
      </c>
      <c r="F340" s="18">
        <v>3</v>
      </c>
      <c r="G340">
        <v>2</v>
      </c>
      <c r="H340">
        <v>119</v>
      </c>
      <c r="I340" t="s">
        <v>546</v>
      </c>
      <c r="J340">
        <v>174</v>
      </c>
      <c r="K340">
        <v>167</v>
      </c>
      <c r="L340">
        <f>J340-K340</f>
        <v>7</v>
      </c>
      <c r="M340" t="s">
        <v>808</v>
      </c>
      <c r="N340" t="s">
        <v>111</v>
      </c>
      <c r="O340">
        <f>VLOOKUP(H340,'Other Lists'!$B$13:$D$15,3,FALSE)</f>
        <v>92</v>
      </c>
      <c r="P340" t="str">
        <f>VLOOKUP(O340,'Other Lists'!$B$7:$D$8,2,FALSE)</f>
        <v>Linacar</v>
      </c>
      <c r="Q340">
        <f>VLOOKUP(H340,'Other Lists'!$B$12:$O$15,14,FALSE)*K340</f>
        <v>534.39999999999986</v>
      </c>
    </row>
    <row r="341" spans="2:17" x14ac:dyDescent="0.3">
      <c r="B341" t="s">
        <v>149</v>
      </c>
      <c r="C341">
        <v>843</v>
      </c>
      <c r="D341" s="13">
        <v>45017</v>
      </c>
      <c r="E341" s="18">
        <f>WEEKDAY(D341)</f>
        <v>7</v>
      </c>
      <c r="F341" s="18">
        <v>3</v>
      </c>
      <c r="G341">
        <v>2</v>
      </c>
      <c r="H341">
        <v>119</v>
      </c>
      <c r="I341" t="s">
        <v>545</v>
      </c>
      <c r="J341">
        <v>178</v>
      </c>
      <c r="K341">
        <v>172</v>
      </c>
      <c r="L341">
        <f>J341-K341</f>
        <v>6</v>
      </c>
      <c r="M341" t="s">
        <v>808</v>
      </c>
      <c r="N341" t="s">
        <v>108</v>
      </c>
      <c r="O341">
        <f>VLOOKUP(H341,'Other Lists'!$B$13:$D$15,3,FALSE)</f>
        <v>92</v>
      </c>
      <c r="P341" t="str">
        <f>VLOOKUP(O341,'Other Lists'!$B$7:$D$8,2,FALSE)</f>
        <v>Linacar</v>
      </c>
      <c r="Q341">
        <f>VLOOKUP(H341,'Other Lists'!$B$12:$O$15,14,FALSE)*K341</f>
        <v>550.39999999999986</v>
      </c>
    </row>
    <row r="342" spans="2:17" x14ac:dyDescent="0.3">
      <c r="B342" t="s">
        <v>149</v>
      </c>
      <c r="C342">
        <v>843</v>
      </c>
      <c r="D342" s="13">
        <v>45017</v>
      </c>
      <c r="E342" s="18">
        <f>WEEKDAY(D342)</f>
        <v>7</v>
      </c>
      <c r="F342" s="18">
        <v>3</v>
      </c>
      <c r="G342">
        <v>2</v>
      </c>
      <c r="H342">
        <v>119</v>
      </c>
      <c r="I342" t="s">
        <v>544</v>
      </c>
      <c r="J342">
        <v>171</v>
      </c>
      <c r="K342">
        <v>160</v>
      </c>
      <c r="L342">
        <f>J342-K342</f>
        <v>11</v>
      </c>
      <c r="M342" t="s">
        <v>808</v>
      </c>
      <c r="N342" t="s">
        <v>105</v>
      </c>
      <c r="O342">
        <f>VLOOKUP(H342,'Other Lists'!$B$13:$D$15,3,FALSE)</f>
        <v>92</v>
      </c>
      <c r="P342" t="str">
        <f>VLOOKUP(O342,'Other Lists'!$B$7:$D$8,2,FALSE)</f>
        <v>Linacar</v>
      </c>
      <c r="Q342">
        <f>VLOOKUP(H342,'Other Lists'!$B$12:$O$15,14,FALSE)*K342</f>
        <v>511.99999999999989</v>
      </c>
    </row>
    <row r="343" spans="2:17" x14ac:dyDescent="0.3">
      <c r="B343" t="s">
        <v>149</v>
      </c>
      <c r="C343">
        <v>844</v>
      </c>
      <c r="D343" s="13">
        <v>45018</v>
      </c>
      <c r="E343" s="18">
        <f>WEEKDAY(D343)</f>
        <v>1</v>
      </c>
      <c r="F343" s="18">
        <v>4</v>
      </c>
      <c r="G343">
        <v>2</v>
      </c>
      <c r="H343">
        <v>119</v>
      </c>
      <c r="I343" t="s">
        <v>554</v>
      </c>
      <c r="J343">
        <v>75</v>
      </c>
      <c r="K343">
        <v>69</v>
      </c>
      <c r="L343">
        <f>J343-K343</f>
        <v>6</v>
      </c>
      <c r="M343" t="s">
        <v>808</v>
      </c>
      <c r="N343" t="s">
        <v>115</v>
      </c>
      <c r="O343">
        <f>VLOOKUP(H343,'Other Lists'!$B$13:$D$15,3,FALSE)</f>
        <v>92</v>
      </c>
      <c r="P343" t="str">
        <f>VLOOKUP(O343,'Other Lists'!$B$7:$D$8,2,FALSE)</f>
        <v>Linacar</v>
      </c>
      <c r="Q343">
        <f>VLOOKUP(H343,'Other Lists'!$B$12:$O$15,14,FALSE)*K343</f>
        <v>220.79999999999995</v>
      </c>
    </row>
    <row r="344" spans="2:17" x14ac:dyDescent="0.3">
      <c r="B344" t="s">
        <v>149</v>
      </c>
      <c r="C344">
        <v>844</v>
      </c>
      <c r="D344" s="13">
        <v>45018</v>
      </c>
      <c r="E344" s="18">
        <f>WEEKDAY(D344)</f>
        <v>1</v>
      </c>
      <c r="F344" s="18">
        <v>4</v>
      </c>
      <c r="G344">
        <v>2</v>
      </c>
      <c r="H344">
        <v>119</v>
      </c>
      <c r="I344" t="s">
        <v>553</v>
      </c>
      <c r="J344">
        <v>65</v>
      </c>
      <c r="K344">
        <v>59</v>
      </c>
      <c r="L344">
        <f>J344-K344</f>
        <v>6</v>
      </c>
      <c r="M344" t="s">
        <v>808</v>
      </c>
      <c r="N344" t="s">
        <v>113</v>
      </c>
      <c r="O344">
        <f>VLOOKUP(H344,'Other Lists'!$B$13:$D$15,3,FALSE)</f>
        <v>92</v>
      </c>
      <c r="P344" t="str">
        <f>VLOOKUP(O344,'Other Lists'!$B$7:$D$8,2,FALSE)</f>
        <v>Linacar</v>
      </c>
      <c r="Q344">
        <f>VLOOKUP(H344,'Other Lists'!$B$12:$O$15,14,FALSE)*K344</f>
        <v>188.79999999999995</v>
      </c>
    </row>
    <row r="345" spans="2:17" x14ac:dyDescent="0.3">
      <c r="B345" t="s">
        <v>149</v>
      </c>
      <c r="C345">
        <v>844</v>
      </c>
      <c r="D345" s="13">
        <v>45018</v>
      </c>
      <c r="E345" s="18">
        <f>WEEKDAY(D345)</f>
        <v>1</v>
      </c>
      <c r="F345" s="18">
        <v>4</v>
      </c>
      <c r="G345">
        <v>2</v>
      </c>
      <c r="H345">
        <v>119</v>
      </c>
      <c r="I345" t="s">
        <v>552</v>
      </c>
      <c r="J345">
        <v>66</v>
      </c>
      <c r="K345">
        <v>62</v>
      </c>
      <c r="L345">
        <f>J345-K345</f>
        <v>4</v>
      </c>
      <c r="M345" t="s">
        <v>808</v>
      </c>
      <c r="N345" t="s">
        <v>111</v>
      </c>
      <c r="O345">
        <f>VLOOKUP(H345,'Other Lists'!$B$13:$D$15,3,FALSE)</f>
        <v>92</v>
      </c>
      <c r="P345" t="str">
        <f>VLOOKUP(O345,'Other Lists'!$B$7:$D$8,2,FALSE)</f>
        <v>Linacar</v>
      </c>
      <c r="Q345">
        <f>VLOOKUP(H345,'Other Lists'!$B$12:$O$15,14,FALSE)*K345</f>
        <v>198.39999999999995</v>
      </c>
    </row>
    <row r="346" spans="2:17" x14ac:dyDescent="0.3">
      <c r="B346" t="s">
        <v>149</v>
      </c>
      <c r="C346">
        <v>844</v>
      </c>
      <c r="D346" s="13">
        <v>45018</v>
      </c>
      <c r="E346" s="18">
        <f>WEEKDAY(D346)</f>
        <v>1</v>
      </c>
      <c r="F346" s="18">
        <v>4</v>
      </c>
      <c r="G346">
        <v>2</v>
      </c>
      <c r="H346">
        <v>119</v>
      </c>
      <c r="I346" t="s">
        <v>551</v>
      </c>
      <c r="J346">
        <v>64</v>
      </c>
      <c r="K346">
        <v>60</v>
      </c>
      <c r="L346">
        <f>J346-K346</f>
        <v>4</v>
      </c>
      <c r="M346" t="s">
        <v>808</v>
      </c>
      <c r="N346" t="s">
        <v>108</v>
      </c>
      <c r="O346">
        <f>VLOOKUP(H346,'Other Lists'!$B$13:$D$15,3,FALSE)</f>
        <v>92</v>
      </c>
      <c r="P346" t="str">
        <f>VLOOKUP(O346,'Other Lists'!$B$7:$D$8,2,FALSE)</f>
        <v>Linacar</v>
      </c>
      <c r="Q346">
        <f>VLOOKUP(H346,'Other Lists'!$B$12:$O$15,14,FALSE)*K346</f>
        <v>191.99999999999994</v>
      </c>
    </row>
    <row r="347" spans="2:17" x14ac:dyDescent="0.3">
      <c r="B347" t="s">
        <v>149</v>
      </c>
      <c r="C347">
        <v>844</v>
      </c>
      <c r="D347" s="13">
        <v>45018</v>
      </c>
      <c r="E347" s="18">
        <f>WEEKDAY(D347)</f>
        <v>1</v>
      </c>
      <c r="F347" s="18">
        <v>4</v>
      </c>
      <c r="G347">
        <v>2</v>
      </c>
      <c r="H347">
        <v>119</v>
      </c>
      <c r="I347" t="s">
        <v>550</v>
      </c>
      <c r="J347">
        <v>67</v>
      </c>
      <c r="K347">
        <v>63</v>
      </c>
      <c r="L347">
        <f>J347-K347</f>
        <v>4</v>
      </c>
      <c r="M347" t="s">
        <v>808</v>
      </c>
      <c r="N347" t="s">
        <v>106</v>
      </c>
      <c r="O347">
        <f>VLOOKUP(H347,'Other Lists'!$B$13:$D$15,3,FALSE)</f>
        <v>92</v>
      </c>
      <c r="P347" t="str">
        <f>VLOOKUP(O347,'Other Lists'!$B$7:$D$8,2,FALSE)</f>
        <v>Linacar</v>
      </c>
      <c r="Q347">
        <f>VLOOKUP(H347,'Other Lists'!$B$12:$O$15,14,FALSE)*K347</f>
        <v>201.59999999999997</v>
      </c>
    </row>
    <row r="348" spans="2:17" x14ac:dyDescent="0.3">
      <c r="B348" t="s">
        <v>149</v>
      </c>
      <c r="C348">
        <v>844</v>
      </c>
      <c r="D348" s="13">
        <v>45018</v>
      </c>
      <c r="E348" s="18">
        <f>WEEKDAY(D348)</f>
        <v>1</v>
      </c>
      <c r="F348" s="18">
        <v>4</v>
      </c>
      <c r="G348">
        <v>2</v>
      </c>
      <c r="H348">
        <v>119</v>
      </c>
      <c r="I348" t="s">
        <v>549</v>
      </c>
      <c r="J348">
        <v>69</v>
      </c>
      <c r="K348">
        <v>64</v>
      </c>
      <c r="L348">
        <f>J348-K348</f>
        <v>5</v>
      </c>
      <c r="M348" t="s">
        <v>808</v>
      </c>
      <c r="N348" t="s">
        <v>105</v>
      </c>
      <c r="O348">
        <f>VLOOKUP(H348,'Other Lists'!$B$13:$D$15,3,FALSE)</f>
        <v>92</v>
      </c>
      <c r="P348" t="str">
        <f>VLOOKUP(O348,'Other Lists'!$B$7:$D$8,2,FALSE)</f>
        <v>Linacar</v>
      </c>
      <c r="Q348">
        <f>VLOOKUP(H348,'Other Lists'!$B$12:$O$15,14,FALSE)*K348</f>
        <v>204.79999999999995</v>
      </c>
    </row>
    <row r="349" spans="2:17" x14ac:dyDescent="0.3">
      <c r="B349" t="s">
        <v>149</v>
      </c>
      <c r="C349">
        <v>845</v>
      </c>
      <c r="D349" s="13">
        <v>45019</v>
      </c>
      <c r="E349" s="18">
        <f>WEEKDAY(D349)</f>
        <v>2</v>
      </c>
      <c r="F349" s="18">
        <v>4</v>
      </c>
      <c r="G349">
        <v>2</v>
      </c>
      <c r="H349">
        <v>201</v>
      </c>
      <c r="I349" t="s">
        <v>558</v>
      </c>
      <c r="J349">
        <v>30</v>
      </c>
      <c r="K349">
        <v>28</v>
      </c>
      <c r="L349">
        <f>J349-K349</f>
        <v>2</v>
      </c>
      <c r="M349" t="s">
        <v>808</v>
      </c>
      <c r="N349" t="s">
        <v>121</v>
      </c>
      <c r="O349">
        <f>VLOOKUP(H349,'Other Lists'!$B$13:$D$15,3,FALSE)</f>
        <v>92</v>
      </c>
      <c r="P349" t="str">
        <f>VLOOKUP(O349,'Other Lists'!$B$7:$D$8,2,FALSE)</f>
        <v>Linacar</v>
      </c>
      <c r="Q349">
        <f>VLOOKUP(H349,'Other Lists'!$B$12:$O$15,14,FALSE)*K349</f>
        <v>613.19999999999993</v>
      </c>
    </row>
    <row r="350" spans="2:17" x14ac:dyDescent="0.3">
      <c r="B350" t="s">
        <v>149</v>
      </c>
      <c r="C350">
        <v>845</v>
      </c>
      <c r="D350" s="13">
        <v>45019</v>
      </c>
      <c r="E350" s="18">
        <f>WEEKDAY(D350)</f>
        <v>2</v>
      </c>
      <c r="F350" s="18">
        <v>4</v>
      </c>
      <c r="G350">
        <v>2</v>
      </c>
      <c r="H350">
        <v>201</v>
      </c>
      <c r="I350" t="s">
        <v>557</v>
      </c>
      <c r="J350">
        <v>30</v>
      </c>
      <c r="K350">
        <v>29</v>
      </c>
      <c r="L350">
        <f>J350-K350</f>
        <v>1</v>
      </c>
      <c r="M350" t="s">
        <v>808</v>
      </c>
      <c r="N350" t="s">
        <v>119</v>
      </c>
      <c r="O350">
        <f>VLOOKUP(H350,'Other Lists'!$B$13:$D$15,3,FALSE)</f>
        <v>92</v>
      </c>
      <c r="P350" t="str">
        <f>VLOOKUP(O350,'Other Lists'!$B$7:$D$8,2,FALSE)</f>
        <v>Linacar</v>
      </c>
      <c r="Q350">
        <f>VLOOKUP(H350,'Other Lists'!$B$12:$O$15,14,FALSE)*K350</f>
        <v>635.09999999999991</v>
      </c>
    </row>
    <row r="351" spans="2:17" x14ac:dyDescent="0.3">
      <c r="B351" t="s">
        <v>149</v>
      </c>
      <c r="C351">
        <v>845</v>
      </c>
      <c r="D351" s="13">
        <v>45019</v>
      </c>
      <c r="E351" s="18">
        <f>WEEKDAY(D351)</f>
        <v>2</v>
      </c>
      <c r="F351" s="18">
        <v>4</v>
      </c>
      <c r="G351">
        <v>2</v>
      </c>
      <c r="H351">
        <v>201</v>
      </c>
      <c r="I351" t="s">
        <v>556</v>
      </c>
      <c r="J351">
        <v>31</v>
      </c>
      <c r="K351">
        <v>30</v>
      </c>
      <c r="L351">
        <f>J351-K351</f>
        <v>1</v>
      </c>
      <c r="M351" t="s">
        <v>808</v>
      </c>
      <c r="N351" t="s">
        <v>118</v>
      </c>
      <c r="O351">
        <f>VLOOKUP(H351,'Other Lists'!$B$13:$D$15,3,FALSE)</f>
        <v>92</v>
      </c>
      <c r="P351" t="str">
        <f>VLOOKUP(O351,'Other Lists'!$B$7:$D$8,2,FALSE)</f>
        <v>Linacar</v>
      </c>
      <c r="Q351">
        <f>VLOOKUP(H351,'Other Lists'!$B$12:$O$15,14,FALSE)*K351</f>
        <v>657</v>
      </c>
    </row>
    <row r="352" spans="2:17" x14ac:dyDescent="0.3">
      <c r="B352" t="s">
        <v>149</v>
      </c>
      <c r="C352">
        <v>845</v>
      </c>
      <c r="D352" s="13">
        <v>45019</v>
      </c>
      <c r="E352" s="18">
        <f>WEEKDAY(D352)</f>
        <v>2</v>
      </c>
      <c r="F352" s="18">
        <v>4</v>
      </c>
      <c r="G352">
        <v>2</v>
      </c>
      <c r="H352">
        <v>201</v>
      </c>
      <c r="I352" t="s">
        <v>555</v>
      </c>
      <c r="J352">
        <v>29</v>
      </c>
      <c r="K352">
        <v>27</v>
      </c>
      <c r="L352">
        <f>J352-K352</f>
        <v>2</v>
      </c>
      <c r="M352" t="s">
        <v>808</v>
      </c>
      <c r="N352" t="s">
        <v>117</v>
      </c>
      <c r="O352">
        <f>VLOOKUP(H352,'Other Lists'!$B$13:$D$15,3,FALSE)</f>
        <v>92</v>
      </c>
      <c r="P352" t="str">
        <f>VLOOKUP(O352,'Other Lists'!$B$7:$D$8,2,FALSE)</f>
        <v>Linacar</v>
      </c>
      <c r="Q352">
        <f>VLOOKUP(H352,'Other Lists'!$B$12:$O$15,14,FALSE)*K352</f>
        <v>591.29999999999995</v>
      </c>
    </row>
    <row r="353" spans="2:17" x14ac:dyDescent="0.3">
      <c r="B353" t="s">
        <v>149</v>
      </c>
      <c r="C353">
        <v>846</v>
      </c>
      <c r="D353" s="13">
        <v>45020</v>
      </c>
      <c r="E353" s="18">
        <f>WEEKDAY(D353)</f>
        <v>3</v>
      </c>
      <c r="F353" s="18">
        <v>4</v>
      </c>
      <c r="G353">
        <v>2</v>
      </c>
      <c r="H353">
        <v>201</v>
      </c>
      <c r="I353" t="s">
        <v>561</v>
      </c>
      <c r="J353">
        <v>128</v>
      </c>
      <c r="K353">
        <v>120</v>
      </c>
      <c r="L353">
        <f>J353-K353</f>
        <v>8</v>
      </c>
      <c r="M353" t="s">
        <v>808</v>
      </c>
      <c r="N353" t="s">
        <v>121</v>
      </c>
      <c r="O353">
        <f>VLOOKUP(H353,'Other Lists'!$B$13:$D$15,3,FALSE)</f>
        <v>92</v>
      </c>
      <c r="P353" t="str">
        <f>VLOOKUP(O353,'Other Lists'!$B$7:$D$8,2,FALSE)</f>
        <v>Linacar</v>
      </c>
      <c r="Q353">
        <f>VLOOKUP(H353,'Other Lists'!$B$12:$O$15,14,FALSE)*K353</f>
        <v>2628</v>
      </c>
    </row>
    <row r="354" spans="2:17" x14ac:dyDescent="0.3">
      <c r="B354" t="s">
        <v>149</v>
      </c>
      <c r="C354">
        <v>846</v>
      </c>
      <c r="D354" s="13">
        <v>45020</v>
      </c>
      <c r="E354" s="18">
        <f>WEEKDAY(D354)</f>
        <v>3</v>
      </c>
      <c r="F354" s="18">
        <v>4</v>
      </c>
      <c r="G354">
        <v>2</v>
      </c>
      <c r="H354">
        <v>201</v>
      </c>
      <c r="I354" t="s">
        <v>560</v>
      </c>
      <c r="J354">
        <v>119</v>
      </c>
      <c r="K354">
        <v>111</v>
      </c>
      <c r="L354">
        <f>J354-K354</f>
        <v>8</v>
      </c>
      <c r="M354" t="s">
        <v>808</v>
      </c>
      <c r="N354" t="s">
        <v>119</v>
      </c>
      <c r="O354">
        <f>VLOOKUP(H354,'Other Lists'!$B$13:$D$15,3,FALSE)</f>
        <v>92</v>
      </c>
      <c r="P354" t="str">
        <f>VLOOKUP(O354,'Other Lists'!$B$7:$D$8,2,FALSE)</f>
        <v>Linacar</v>
      </c>
      <c r="Q354">
        <f>VLOOKUP(H354,'Other Lists'!$B$12:$O$15,14,FALSE)*K354</f>
        <v>2430.8999999999996</v>
      </c>
    </row>
    <row r="355" spans="2:17" x14ac:dyDescent="0.3">
      <c r="B355" t="s">
        <v>149</v>
      </c>
      <c r="C355">
        <v>846</v>
      </c>
      <c r="D355" s="13">
        <v>45020</v>
      </c>
      <c r="E355" s="18">
        <f>WEEKDAY(D355)</f>
        <v>3</v>
      </c>
      <c r="F355" s="18">
        <v>4</v>
      </c>
      <c r="G355">
        <v>2</v>
      </c>
      <c r="H355">
        <v>201</v>
      </c>
      <c r="I355" t="s">
        <v>559</v>
      </c>
      <c r="J355">
        <v>124</v>
      </c>
      <c r="K355">
        <v>117</v>
      </c>
      <c r="L355">
        <f>J355-K355</f>
        <v>7</v>
      </c>
      <c r="M355" t="s">
        <v>808</v>
      </c>
      <c r="N355" t="s">
        <v>118</v>
      </c>
      <c r="O355">
        <f>VLOOKUP(H355,'Other Lists'!$B$13:$D$15,3,FALSE)</f>
        <v>92</v>
      </c>
      <c r="P355" t="str">
        <f>VLOOKUP(O355,'Other Lists'!$B$7:$D$8,2,FALSE)</f>
        <v>Linacar</v>
      </c>
      <c r="Q355">
        <f>VLOOKUP(H355,'Other Lists'!$B$12:$O$15,14,FALSE)*K355</f>
        <v>2562.2999999999997</v>
      </c>
    </row>
    <row r="356" spans="2:17" x14ac:dyDescent="0.3">
      <c r="B356" t="s">
        <v>149</v>
      </c>
      <c r="C356">
        <v>847</v>
      </c>
      <c r="D356" s="13">
        <v>45021</v>
      </c>
      <c r="E356" s="18">
        <f>WEEKDAY(D356)</f>
        <v>4</v>
      </c>
      <c r="F356" s="18">
        <v>4</v>
      </c>
      <c r="G356">
        <v>2</v>
      </c>
      <c r="H356">
        <v>201</v>
      </c>
      <c r="I356" t="s">
        <v>565</v>
      </c>
      <c r="J356">
        <v>77</v>
      </c>
      <c r="K356">
        <v>75</v>
      </c>
      <c r="L356">
        <f>J356-K356</f>
        <v>2</v>
      </c>
      <c r="M356" t="s">
        <v>808</v>
      </c>
      <c r="N356" t="s">
        <v>121</v>
      </c>
      <c r="O356">
        <f>VLOOKUP(H356,'Other Lists'!$B$13:$D$15,3,FALSE)</f>
        <v>92</v>
      </c>
      <c r="P356" t="str">
        <f>VLOOKUP(O356,'Other Lists'!$B$7:$D$8,2,FALSE)</f>
        <v>Linacar</v>
      </c>
      <c r="Q356">
        <f>VLOOKUP(H356,'Other Lists'!$B$12:$O$15,14,FALSE)*K356</f>
        <v>1642.5</v>
      </c>
    </row>
    <row r="357" spans="2:17" x14ac:dyDescent="0.3">
      <c r="B357" t="s">
        <v>149</v>
      </c>
      <c r="C357">
        <v>847</v>
      </c>
      <c r="D357" s="13">
        <v>45021</v>
      </c>
      <c r="E357" s="18">
        <f>WEEKDAY(D357)</f>
        <v>4</v>
      </c>
      <c r="F357" s="18">
        <v>4</v>
      </c>
      <c r="G357">
        <v>2</v>
      </c>
      <c r="H357">
        <v>201</v>
      </c>
      <c r="I357" t="s">
        <v>564</v>
      </c>
      <c r="J357">
        <v>78</v>
      </c>
      <c r="K357">
        <v>74</v>
      </c>
      <c r="L357">
        <f>J357-K357</f>
        <v>4</v>
      </c>
      <c r="M357" t="s">
        <v>808</v>
      </c>
      <c r="N357" t="s">
        <v>119</v>
      </c>
      <c r="O357">
        <f>VLOOKUP(H357,'Other Lists'!$B$13:$D$15,3,FALSE)</f>
        <v>92</v>
      </c>
      <c r="P357" t="str">
        <f>VLOOKUP(O357,'Other Lists'!$B$7:$D$8,2,FALSE)</f>
        <v>Linacar</v>
      </c>
      <c r="Q357">
        <f>VLOOKUP(H357,'Other Lists'!$B$12:$O$15,14,FALSE)*K357</f>
        <v>1620.6</v>
      </c>
    </row>
    <row r="358" spans="2:17" x14ac:dyDescent="0.3">
      <c r="B358" t="s">
        <v>149</v>
      </c>
      <c r="C358">
        <v>847</v>
      </c>
      <c r="D358" s="13">
        <v>45021</v>
      </c>
      <c r="E358" s="18">
        <f>WEEKDAY(D358)</f>
        <v>4</v>
      </c>
      <c r="F358" s="18">
        <v>4</v>
      </c>
      <c r="G358">
        <v>2</v>
      </c>
      <c r="H358">
        <v>201</v>
      </c>
      <c r="I358" t="s">
        <v>563</v>
      </c>
      <c r="J358">
        <v>77</v>
      </c>
      <c r="K358">
        <v>73</v>
      </c>
      <c r="L358">
        <f>J358-K358</f>
        <v>4</v>
      </c>
      <c r="M358" t="s">
        <v>808</v>
      </c>
      <c r="N358" t="s">
        <v>118</v>
      </c>
      <c r="O358">
        <f>VLOOKUP(H358,'Other Lists'!$B$13:$D$15,3,FALSE)</f>
        <v>92</v>
      </c>
      <c r="P358" t="str">
        <f>VLOOKUP(O358,'Other Lists'!$B$7:$D$8,2,FALSE)</f>
        <v>Linacar</v>
      </c>
      <c r="Q358">
        <f>VLOOKUP(H358,'Other Lists'!$B$12:$O$15,14,FALSE)*K358</f>
        <v>1598.6999999999998</v>
      </c>
    </row>
    <row r="359" spans="2:17" x14ac:dyDescent="0.3">
      <c r="B359" t="s">
        <v>149</v>
      </c>
      <c r="C359">
        <v>847</v>
      </c>
      <c r="D359" s="13">
        <v>45021</v>
      </c>
      <c r="E359" s="18">
        <f>WEEKDAY(D359)</f>
        <v>4</v>
      </c>
      <c r="F359" s="18">
        <v>4</v>
      </c>
      <c r="G359">
        <v>2</v>
      </c>
      <c r="H359">
        <v>201</v>
      </c>
      <c r="I359" t="s">
        <v>562</v>
      </c>
      <c r="J359">
        <v>81</v>
      </c>
      <c r="K359">
        <v>79</v>
      </c>
      <c r="L359">
        <f>J359-K359</f>
        <v>2</v>
      </c>
      <c r="M359" t="s">
        <v>808</v>
      </c>
      <c r="N359" t="s">
        <v>117</v>
      </c>
      <c r="O359">
        <f>VLOOKUP(H359,'Other Lists'!$B$13:$D$15,3,FALSE)</f>
        <v>92</v>
      </c>
      <c r="P359" t="str">
        <f>VLOOKUP(O359,'Other Lists'!$B$7:$D$8,2,FALSE)</f>
        <v>Linacar</v>
      </c>
      <c r="Q359">
        <f>VLOOKUP(H359,'Other Lists'!$B$12:$O$15,14,FALSE)*K359</f>
        <v>1730.1</v>
      </c>
    </row>
    <row r="360" spans="2:17" x14ac:dyDescent="0.3">
      <c r="B360" t="s">
        <v>151</v>
      </c>
      <c r="C360">
        <v>809</v>
      </c>
      <c r="D360" s="15">
        <v>44993</v>
      </c>
      <c r="E360" s="18">
        <f>WEEKDAY(D360)</f>
        <v>4</v>
      </c>
      <c r="F360" s="18">
        <v>5</v>
      </c>
      <c r="G360">
        <v>2</v>
      </c>
      <c r="H360">
        <v>105</v>
      </c>
      <c r="I360" t="s">
        <v>664</v>
      </c>
      <c r="J360">
        <v>54</v>
      </c>
      <c r="K360">
        <v>50</v>
      </c>
      <c r="L360">
        <f>J360-K360</f>
        <v>4</v>
      </c>
      <c r="M360" t="s">
        <v>808</v>
      </c>
      <c r="N360" t="s">
        <v>104</v>
      </c>
      <c r="O360">
        <f>VLOOKUP(H360,'Other Lists'!$B$13:$D$15,3,FALSE)</f>
        <v>55</v>
      </c>
      <c r="P360" t="str">
        <f>VLOOKUP(O360,'Other Lists'!$B$7:$D$8,2,FALSE)</f>
        <v>Eclipse</v>
      </c>
      <c r="Q360">
        <f>VLOOKUP(H360,'Other Lists'!$B$12:$O$15,14,FALSE)*K360</f>
        <v>950</v>
      </c>
    </row>
    <row r="361" spans="2:17" x14ac:dyDescent="0.3">
      <c r="B361" t="s">
        <v>151</v>
      </c>
      <c r="C361">
        <v>809</v>
      </c>
      <c r="D361" s="15">
        <v>44993</v>
      </c>
      <c r="E361" s="18">
        <f>WEEKDAY(D361)</f>
        <v>4</v>
      </c>
      <c r="F361" s="18">
        <v>5</v>
      </c>
      <c r="G361">
        <v>2</v>
      </c>
      <c r="H361">
        <v>105</v>
      </c>
      <c r="I361" t="s">
        <v>663</v>
      </c>
      <c r="J361">
        <v>51</v>
      </c>
      <c r="K361">
        <v>48</v>
      </c>
      <c r="L361">
        <f>J361-K361</f>
        <v>3</v>
      </c>
      <c r="M361" t="s">
        <v>808</v>
      </c>
      <c r="N361" t="s">
        <v>102</v>
      </c>
      <c r="O361">
        <f>VLOOKUP(H361,'Other Lists'!$B$13:$D$15,3,FALSE)</f>
        <v>55</v>
      </c>
      <c r="P361" t="str">
        <f>VLOOKUP(O361,'Other Lists'!$B$7:$D$8,2,FALSE)</f>
        <v>Eclipse</v>
      </c>
      <c r="Q361">
        <f>VLOOKUP(H361,'Other Lists'!$B$12:$O$15,14,FALSE)*K361</f>
        <v>912</v>
      </c>
    </row>
    <row r="362" spans="2:17" x14ac:dyDescent="0.3">
      <c r="B362" t="s">
        <v>151</v>
      </c>
      <c r="C362">
        <v>809</v>
      </c>
      <c r="D362" s="15">
        <v>44993</v>
      </c>
      <c r="E362" s="18">
        <f>WEEKDAY(D362)</f>
        <v>4</v>
      </c>
      <c r="F362" s="18">
        <v>5</v>
      </c>
      <c r="G362">
        <v>2</v>
      </c>
      <c r="H362">
        <v>105</v>
      </c>
      <c r="I362" t="s">
        <v>662</v>
      </c>
      <c r="J362">
        <v>53</v>
      </c>
      <c r="K362">
        <v>49</v>
      </c>
      <c r="L362">
        <f>J362-K362</f>
        <v>4</v>
      </c>
      <c r="M362" t="s">
        <v>808</v>
      </c>
      <c r="N362" t="s">
        <v>100</v>
      </c>
      <c r="O362">
        <f>VLOOKUP(H362,'Other Lists'!$B$13:$D$15,3,FALSE)</f>
        <v>55</v>
      </c>
      <c r="P362" t="str">
        <f>VLOOKUP(O362,'Other Lists'!$B$7:$D$8,2,FALSE)</f>
        <v>Eclipse</v>
      </c>
      <c r="Q362">
        <f>VLOOKUP(H362,'Other Lists'!$B$12:$O$15,14,FALSE)*K362</f>
        <v>931</v>
      </c>
    </row>
    <row r="363" spans="2:17" x14ac:dyDescent="0.3">
      <c r="B363" t="s">
        <v>151</v>
      </c>
      <c r="C363">
        <v>810</v>
      </c>
      <c r="D363" s="15">
        <v>44994</v>
      </c>
      <c r="E363" s="18">
        <f>WEEKDAY(D363)</f>
        <v>5</v>
      </c>
      <c r="F363" s="18">
        <v>5</v>
      </c>
      <c r="G363">
        <v>2</v>
      </c>
      <c r="H363">
        <v>105</v>
      </c>
      <c r="I363" t="s">
        <v>667</v>
      </c>
      <c r="J363">
        <v>79</v>
      </c>
      <c r="K363">
        <v>75</v>
      </c>
      <c r="L363">
        <f>J363-K363</f>
        <v>4</v>
      </c>
      <c r="M363" t="s">
        <v>808</v>
      </c>
      <c r="N363" t="s">
        <v>104</v>
      </c>
      <c r="O363">
        <f>VLOOKUP(H363,'Other Lists'!$B$13:$D$15,3,FALSE)</f>
        <v>55</v>
      </c>
      <c r="P363" t="str">
        <f>VLOOKUP(O363,'Other Lists'!$B$7:$D$8,2,FALSE)</f>
        <v>Eclipse</v>
      </c>
      <c r="Q363">
        <f>VLOOKUP(H363,'Other Lists'!$B$12:$O$15,14,FALSE)*K363</f>
        <v>1425</v>
      </c>
    </row>
    <row r="364" spans="2:17" x14ac:dyDescent="0.3">
      <c r="B364" t="s">
        <v>151</v>
      </c>
      <c r="C364">
        <v>810</v>
      </c>
      <c r="D364" s="15">
        <v>44994</v>
      </c>
      <c r="E364" s="18">
        <f>WEEKDAY(D364)</f>
        <v>5</v>
      </c>
      <c r="F364" s="18">
        <v>5</v>
      </c>
      <c r="G364">
        <v>2</v>
      </c>
      <c r="H364">
        <v>105</v>
      </c>
      <c r="I364" t="s">
        <v>666</v>
      </c>
      <c r="J364">
        <v>73</v>
      </c>
      <c r="K364">
        <v>72</v>
      </c>
      <c r="L364">
        <f>J364-K364</f>
        <v>1</v>
      </c>
      <c r="M364" t="s">
        <v>808</v>
      </c>
      <c r="N364" t="s">
        <v>102</v>
      </c>
      <c r="O364">
        <f>VLOOKUP(H364,'Other Lists'!$B$13:$D$15,3,FALSE)</f>
        <v>55</v>
      </c>
      <c r="P364" t="str">
        <f>VLOOKUP(O364,'Other Lists'!$B$7:$D$8,2,FALSE)</f>
        <v>Eclipse</v>
      </c>
      <c r="Q364">
        <f>VLOOKUP(H364,'Other Lists'!$B$12:$O$15,14,FALSE)*K364</f>
        <v>1368</v>
      </c>
    </row>
    <row r="365" spans="2:17" x14ac:dyDescent="0.3">
      <c r="B365" t="s">
        <v>151</v>
      </c>
      <c r="C365">
        <v>810</v>
      </c>
      <c r="D365" s="15">
        <v>44994</v>
      </c>
      <c r="E365" s="18">
        <f>WEEKDAY(D365)</f>
        <v>5</v>
      </c>
      <c r="F365" s="18">
        <v>5</v>
      </c>
      <c r="G365">
        <v>2</v>
      </c>
      <c r="H365">
        <v>105</v>
      </c>
      <c r="I365" t="s">
        <v>665</v>
      </c>
      <c r="J365">
        <v>72</v>
      </c>
      <c r="K365">
        <v>71</v>
      </c>
      <c r="L365">
        <f>J365-K365</f>
        <v>1</v>
      </c>
      <c r="M365" t="s">
        <v>808</v>
      </c>
      <c r="N365" t="s">
        <v>100</v>
      </c>
      <c r="O365">
        <f>VLOOKUP(H365,'Other Lists'!$B$13:$D$15,3,FALSE)</f>
        <v>55</v>
      </c>
      <c r="P365" t="str">
        <f>VLOOKUP(O365,'Other Lists'!$B$7:$D$8,2,FALSE)</f>
        <v>Eclipse</v>
      </c>
      <c r="Q365">
        <f>VLOOKUP(H365,'Other Lists'!$B$12:$O$15,14,FALSE)*K365</f>
        <v>1349</v>
      </c>
    </row>
    <row r="366" spans="2:17" x14ac:dyDescent="0.3">
      <c r="B366" t="s">
        <v>151</v>
      </c>
      <c r="C366">
        <v>811</v>
      </c>
      <c r="D366" s="15">
        <v>44995</v>
      </c>
      <c r="E366" s="18">
        <f>WEEKDAY(D366)</f>
        <v>6</v>
      </c>
      <c r="F366" s="18">
        <v>5</v>
      </c>
      <c r="G366">
        <v>2</v>
      </c>
      <c r="H366">
        <v>105</v>
      </c>
      <c r="I366" t="s">
        <v>670</v>
      </c>
      <c r="J366">
        <v>66</v>
      </c>
      <c r="K366">
        <v>62</v>
      </c>
      <c r="L366">
        <f>J366-K366</f>
        <v>4</v>
      </c>
      <c r="M366" t="s">
        <v>808</v>
      </c>
      <c r="N366" t="s">
        <v>104</v>
      </c>
      <c r="O366">
        <f>VLOOKUP(H366,'Other Lists'!$B$13:$D$15,3,FALSE)</f>
        <v>55</v>
      </c>
      <c r="P366" t="str">
        <f>VLOOKUP(O366,'Other Lists'!$B$7:$D$8,2,FALSE)</f>
        <v>Eclipse</v>
      </c>
      <c r="Q366">
        <f>VLOOKUP(H366,'Other Lists'!$B$12:$O$15,14,FALSE)*K366</f>
        <v>1178</v>
      </c>
    </row>
    <row r="367" spans="2:17" x14ac:dyDescent="0.3">
      <c r="B367" t="s">
        <v>151</v>
      </c>
      <c r="C367">
        <v>811</v>
      </c>
      <c r="D367" s="15">
        <v>44995</v>
      </c>
      <c r="E367" s="18">
        <f>WEEKDAY(D367)</f>
        <v>6</v>
      </c>
      <c r="F367" s="18">
        <v>5</v>
      </c>
      <c r="G367">
        <v>2</v>
      </c>
      <c r="H367">
        <v>105</v>
      </c>
      <c r="I367" t="s">
        <v>669</v>
      </c>
      <c r="J367">
        <v>62</v>
      </c>
      <c r="K367">
        <v>60</v>
      </c>
      <c r="L367">
        <f>J367-K367</f>
        <v>2</v>
      </c>
      <c r="M367" t="s">
        <v>808</v>
      </c>
      <c r="N367" t="s">
        <v>102</v>
      </c>
      <c r="O367">
        <f>VLOOKUP(H367,'Other Lists'!$B$13:$D$15,3,FALSE)</f>
        <v>55</v>
      </c>
      <c r="P367" t="str">
        <f>VLOOKUP(O367,'Other Lists'!$B$7:$D$8,2,FALSE)</f>
        <v>Eclipse</v>
      </c>
      <c r="Q367">
        <f>VLOOKUP(H367,'Other Lists'!$B$12:$O$15,14,FALSE)*K367</f>
        <v>1140</v>
      </c>
    </row>
    <row r="368" spans="2:17" x14ac:dyDescent="0.3">
      <c r="B368" t="s">
        <v>151</v>
      </c>
      <c r="C368">
        <v>811</v>
      </c>
      <c r="D368" s="15">
        <v>44995</v>
      </c>
      <c r="E368" s="18">
        <f>WEEKDAY(D368)</f>
        <v>6</v>
      </c>
      <c r="F368" s="18">
        <v>5</v>
      </c>
      <c r="G368">
        <v>2</v>
      </c>
      <c r="H368">
        <v>105</v>
      </c>
      <c r="I368" t="s">
        <v>668</v>
      </c>
      <c r="J368">
        <v>64</v>
      </c>
      <c r="K368">
        <v>62</v>
      </c>
      <c r="L368">
        <f>J368-K368</f>
        <v>2</v>
      </c>
      <c r="M368" t="s">
        <v>808</v>
      </c>
      <c r="N368" t="s">
        <v>100</v>
      </c>
      <c r="O368">
        <f>VLOOKUP(H368,'Other Lists'!$B$13:$D$15,3,FALSE)</f>
        <v>55</v>
      </c>
      <c r="P368" t="str">
        <f>VLOOKUP(O368,'Other Lists'!$B$7:$D$8,2,FALSE)</f>
        <v>Eclipse</v>
      </c>
      <c r="Q368">
        <f>VLOOKUP(H368,'Other Lists'!$B$12:$O$15,14,FALSE)*K368</f>
        <v>1178</v>
      </c>
    </row>
    <row r="369" spans="2:17" x14ac:dyDescent="0.3">
      <c r="B369" t="s">
        <v>151</v>
      </c>
      <c r="C369">
        <v>812</v>
      </c>
      <c r="D369" s="15">
        <v>44996</v>
      </c>
      <c r="E369" s="18">
        <f>WEEKDAY(D369)</f>
        <v>7</v>
      </c>
      <c r="F369" s="18">
        <v>5</v>
      </c>
      <c r="G369">
        <v>2</v>
      </c>
      <c r="H369">
        <v>105</v>
      </c>
      <c r="I369" t="s">
        <v>673</v>
      </c>
      <c r="J369">
        <v>54</v>
      </c>
      <c r="K369">
        <v>52</v>
      </c>
      <c r="L369">
        <f>J369-K369</f>
        <v>2</v>
      </c>
      <c r="M369" t="s">
        <v>808</v>
      </c>
      <c r="N369" t="s">
        <v>104</v>
      </c>
      <c r="O369">
        <f>VLOOKUP(H369,'Other Lists'!$B$13:$D$15,3,FALSE)</f>
        <v>55</v>
      </c>
      <c r="P369" t="str">
        <f>VLOOKUP(O369,'Other Lists'!$B$7:$D$8,2,FALSE)</f>
        <v>Eclipse</v>
      </c>
      <c r="Q369">
        <f>VLOOKUP(H369,'Other Lists'!$B$12:$O$15,14,FALSE)*K369</f>
        <v>988</v>
      </c>
    </row>
    <row r="370" spans="2:17" x14ac:dyDescent="0.3">
      <c r="B370" t="s">
        <v>151</v>
      </c>
      <c r="C370">
        <v>812</v>
      </c>
      <c r="D370" s="15">
        <v>44996</v>
      </c>
      <c r="E370" s="18">
        <f>WEEKDAY(D370)</f>
        <v>7</v>
      </c>
      <c r="F370" s="18">
        <v>5</v>
      </c>
      <c r="G370">
        <v>2</v>
      </c>
      <c r="H370">
        <v>105</v>
      </c>
      <c r="I370" t="s">
        <v>672</v>
      </c>
      <c r="J370">
        <v>52</v>
      </c>
      <c r="K370">
        <v>49</v>
      </c>
      <c r="L370">
        <f>J370-K370</f>
        <v>3</v>
      </c>
      <c r="M370" t="s">
        <v>808</v>
      </c>
      <c r="N370" t="s">
        <v>102</v>
      </c>
      <c r="O370">
        <f>VLOOKUP(H370,'Other Lists'!$B$13:$D$15,3,FALSE)</f>
        <v>55</v>
      </c>
      <c r="P370" t="str">
        <f>VLOOKUP(O370,'Other Lists'!$B$7:$D$8,2,FALSE)</f>
        <v>Eclipse</v>
      </c>
      <c r="Q370">
        <f>VLOOKUP(H370,'Other Lists'!$B$12:$O$15,14,FALSE)*K370</f>
        <v>931</v>
      </c>
    </row>
    <row r="371" spans="2:17" x14ac:dyDescent="0.3">
      <c r="B371" t="s">
        <v>151</v>
      </c>
      <c r="C371">
        <v>812</v>
      </c>
      <c r="D371" s="15">
        <v>44996</v>
      </c>
      <c r="E371" s="18">
        <f>WEEKDAY(D371)</f>
        <v>7</v>
      </c>
      <c r="F371" s="18">
        <v>5</v>
      </c>
      <c r="G371">
        <v>2</v>
      </c>
      <c r="H371">
        <v>105</v>
      </c>
      <c r="I371" t="s">
        <v>671</v>
      </c>
      <c r="J371">
        <v>50</v>
      </c>
      <c r="K371">
        <v>48</v>
      </c>
      <c r="L371">
        <f>J371-K371</f>
        <v>2</v>
      </c>
      <c r="M371" t="s">
        <v>808</v>
      </c>
      <c r="N371" t="s">
        <v>100</v>
      </c>
      <c r="O371">
        <f>VLOOKUP(H371,'Other Lists'!$B$13:$D$15,3,FALSE)</f>
        <v>55</v>
      </c>
      <c r="P371" t="str">
        <f>VLOOKUP(O371,'Other Lists'!$B$7:$D$8,2,FALSE)</f>
        <v>Eclipse</v>
      </c>
      <c r="Q371">
        <f>VLOOKUP(H371,'Other Lists'!$B$12:$O$15,14,FALSE)*K371</f>
        <v>912</v>
      </c>
    </row>
    <row r="372" spans="2:17" x14ac:dyDescent="0.3">
      <c r="B372" t="s">
        <v>151</v>
      </c>
      <c r="C372">
        <v>813</v>
      </c>
      <c r="D372" s="15">
        <v>44997</v>
      </c>
      <c r="E372" s="18">
        <f>WEEKDAY(D372)</f>
        <v>1</v>
      </c>
      <c r="F372" s="18">
        <v>1</v>
      </c>
      <c r="G372">
        <v>2</v>
      </c>
      <c r="H372">
        <v>105</v>
      </c>
      <c r="I372" t="s">
        <v>676</v>
      </c>
      <c r="J372">
        <v>25</v>
      </c>
      <c r="K372">
        <v>24</v>
      </c>
      <c r="L372">
        <f>J372-K372</f>
        <v>1</v>
      </c>
      <c r="M372" t="s">
        <v>808</v>
      </c>
      <c r="N372" t="s">
        <v>104</v>
      </c>
      <c r="O372">
        <f>VLOOKUP(H372,'Other Lists'!$B$13:$D$15,3,FALSE)</f>
        <v>55</v>
      </c>
      <c r="P372" t="str">
        <f>VLOOKUP(O372,'Other Lists'!$B$7:$D$8,2,FALSE)</f>
        <v>Eclipse</v>
      </c>
      <c r="Q372">
        <f>VLOOKUP(H372,'Other Lists'!$B$12:$O$15,14,FALSE)*K372</f>
        <v>456</v>
      </c>
    </row>
    <row r="373" spans="2:17" x14ac:dyDescent="0.3">
      <c r="B373" t="s">
        <v>151</v>
      </c>
      <c r="C373">
        <v>813</v>
      </c>
      <c r="D373" s="15">
        <v>44997</v>
      </c>
      <c r="E373" s="18">
        <f>WEEKDAY(D373)</f>
        <v>1</v>
      </c>
      <c r="F373" s="18">
        <v>1</v>
      </c>
      <c r="G373">
        <v>2</v>
      </c>
      <c r="H373">
        <v>105</v>
      </c>
      <c r="I373" t="s">
        <v>675</v>
      </c>
      <c r="J373">
        <v>22</v>
      </c>
      <c r="K373">
        <v>21</v>
      </c>
      <c r="L373">
        <f>J373-K373</f>
        <v>1</v>
      </c>
      <c r="M373" t="s">
        <v>808</v>
      </c>
      <c r="N373" t="s">
        <v>102</v>
      </c>
      <c r="O373">
        <f>VLOOKUP(H373,'Other Lists'!$B$13:$D$15,3,FALSE)</f>
        <v>55</v>
      </c>
      <c r="P373" t="str">
        <f>VLOOKUP(O373,'Other Lists'!$B$7:$D$8,2,FALSE)</f>
        <v>Eclipse</v>
      </c>
      <c r="Q373">
        <f>VLOOKUP(H373,'Other Lists'!$B$12:$O$15,14,FALSE)*K373</f>
        <v>399</v>
      </c>
    </row>
    <row r="374" spans="2:17" x14ac:dyDescent="0.3">
      <c r="B374" t="s">
        <v>151</v>
      </c>
      <c r="C374">
        <v>813</v>
      </c>
      <c r="D374" s="15">
        <v>44997</v>
      </c>
      <c r="E374" s="18">
        <f>WEEKDAY(D374)</f>
        <v>1</v>
      </c>
      <c r="F374" s="18">
        <v>1</v>
      </c>
      <c r="G374">
        <v>2</v>
      </c>
      <c r="H374">
        <v>105</v>
      </c>
      <c r="I374" t="s">
        <v>674</v>
      </c>
      <c r="J374">
        <v>24</v>
      </c>
      <c r="K374">
        <v>22</v>
      </c>
      <c r="L374">
        <f>J374-K374</f>
        <v>2</v>
      </c>
      <c r="M374" t="s">
        <v>808</v>
      </c>
      <c r="N374" t="s">
        <v>100</v>
      </c>
      <c r="O374">
        <f>VLOOKUP(H374,'Other Lists'!$B$13:$D$15,3,FALSE)</f>
        <v>55</v>
      </c>
      <c r="P374" t="str">
        <f>VLOOKUP(O374,'Other Lists'!$B$7:$D$8,2,FALSE)</f>
        <v>Eclipse</v>
      </c>
      <c r="Q374">
        <f>VLOOKUP(H374,'Other Lists'!$B$12:$O$15,14,FALSE)*K374</f>
        <v>418</v>
      </c>
    </row>
    <row r="375" spans="2:17" x14ac:dyDescent="0.3">
      <c r="B375" t="s">
        <v>151</v>
      </c>
      <c r="C375">
        <v>814</v>
      </c>
      <c r="D375" s="15">
        <v>44998</v>
      </c>
      <c r="E375" s="18">
        <f>WEEKDAY(D375)</f>
        <v>2</v>
      </c>
      <c r="F375" s="18">
        <v>1</v>
      </c>
      <c r="G375">
        <v>2</v>
      </c>
      <c r="H375">
        <v>105</v>
      </c>
      <c r="I375" t="s">
        <v>679</v>
      </c>
      <c r="J375">
        <v>25</v>
      </c>
      <c r="K375">
        <v>23</v>
      </c>
      <c r="L375">
        <f>J375-K375</f>
        <v>2</v>
      </c>
      <c r="M375" t="s">
        <v>808</v>
      </c>
      <c r="N375" t="s">
        <v>104</v>
      </c>
      <c r="O375">
        <f>VLOOKUP(H375,'Other Lists'!$B$13:$D$15,3,FALSE)</f>
        <v>55</v>
      </c>
      <c r="P375" t="str">
        <f>VLOOKUP(O375,'Other Lists'!$B$7:$D$8,2,FALSE)</f>
        <v>Eclipse</v>
      </c>
      <c r="Q375">
        <f>VLOOKUP(H375,'Other Lists'!$B$12:$O$15,14,FALSE)*K375</f>
        <v>437</v>
      </c>
    </row>
    <row r="376" spans="2:17" x14ac:dyDescent="0.3">
      <c r="B376" t="s">
        <v>151</v>
      </c>
      <c r="C376">
        <v>814</v>
      </c>
      <c r="D376" s="15">
        <v>44998</v>
      </c>
      <c r="E376" s="18">
        <f>WEEKDAY(D376)</f>
        <v>2</v>
      </c>
      <c r="F376" s="18">
        <v>1</v>
      </c>
      <c r="G376">
        <v>2</v>
      </c>
      <c r="H376">
        <v>105</v>
      </c>
      <c r="I376" t="s">
        <v>678</v>
      </c>
      <c r="J376">
        <v>26</v>
      </c>
      <c r="K376">
        <v>24</v>
      </c>
      <c r="L376">
        <f>J376-K376</f>
        <v>2</v>
      </c>
      <c r="M376" t="s">
        <v>808</v>
      </c>
      <c r="N376" t="s">
        <v>102</v>
      </c>
      <c r="O376">
        <f>VLOOKUP(H376,'Other Lists'!$B$13:$D$15,3,FALSE)</f>
        <v>55</v>
      </c>
      <c r="P376" t="str">
        <f>VLOOKUP(O376,'Other Lists'!$B$7:$D$8,2,FALSE)</f>
        <v>Eclipse</v>
      </c>
      <c r="Q376">
        <f>VLOOKUP(H376,'Other Lists'!$B$12:$O$15,14,FALSE)*K376</f>
        <v>456</v>
      </c>
    </row>
    <row r="377" spans="2:17" x14ac:dyDescent="0.3">
      <c r="B377" t="s">
        <v>151</v>
      </c>
      <c r="C377">
        <v>814</v>
      </c>
      <c r="D377" s="15">
        <v>44998</v>
      </c>
      <c r="E377" s="18">
        <f>WEEKDAY(D377)</f>
        <v>2</v>
      </c>
      <c r="F377" s="18">
        <v>1</v>
      </c>
      <c r="G377">
        <v>2</v>
      </c>
      <c r="H377">
        <v>105</v>
      </c>
      <c r="I377" t="s">
        <v>677</v>
      </c>
      <c r="J377">
        <v>26</v>
      </c>
      <c r="K377">
        <v>24</v>
      </c>
      <c r="L377">
        <f>J377-K377</f>
        <v>2</v>
      </c>
      <c r="M377" t="s">
        <v>808</v>
      </c>
      <c r="N377" t="s">
        <v>100</v>
      </c>
      <c r="O377">
        <f>VLOOKUP(H377,'Other Lists'!$B$13:$D$15,3,FALSE)</f>
        <v>55</v>
      </c>
      <c r="P377" t="str">
        <f>VLOOKUP(O377,'Other Lists'!$B$7:$D$8,2,FALSE)</f>
        <v>Eclipse</v>
      </c>
      <c r="Q377">
        <f>VLOOKUP(H377,'Other Lists'!$B$12:$O$15,14,FALSE)*K377</f>
        <v>456</v>
      </c>
    </row>
    <row r="378" spans="2:17" x14ac:dyDescent="0.3">
      <c r="B378" t="s">
        <v>151</v>
      </c>
      <c r="C378">
        <v>815</v>
      </c>
      <c r="D378" s="15">
        <v>44999</v>
      </c>
      <c r="E378" s="18">
        <f>WEEKDAY(D378)</f>
        <v>3</v>
      </c>
      <c r="F378" s="18">
        <v>1</v>
      </c>
      <c r="G378">
        <v>2</v>
      </c>
      <c r="H378">
        <v>105</v>
      </c>
      <c r="I378" t="s">
        <v>682</v>
      </c>
      <c r="J378">
        <v>75</v>
      </c>
      <c r="K378">
        <v>69</v>
      </c>
      <c r="L378">
        <f>J378-K378</f>
        <v>6</v>
      </c>
      <c r="M378" t="s">
        <v>808</v>
      </c>
      <c r="N378" t="s">
        <v>104</v>
      </c>
      <c r="O378">
        <f>VLOOKUP(H378,'Other Lists'!$B$13:$D$15,3,FALSE)</f>
        <v>55</v>
      </c>
      <c r="P378" t="str">
        <f>VLOOKUP(O378,'Other Lists'!$B$7:$D$8,2,FALSE)</f>
        <v>Eclipse</v>
      </c>
      <c r="Q378">
        <f>VLOOKUP(H378,'Other Lists'!$B$12:$O$15,14,FALSE)*K378</f>
        <v>1311</v>
      </c>
    </row>
    <row r="379" spans="2:17" x14ac:dyDescent="0.3">
      <c r="B379" t="s">
        <v>151</v>
      </c>
      <c r="C379">
        <v>815</v>
      </c>
      <c r="D379" s="15">
        <v>44999</v>
      </c>
      <c r="E379" s="18">
        <f>WEEKDAY(D379)</f>
        <v>3</v>
      </c>
      <c r="F379" s="18">
        <v>1</v>
      </c>
      <c r="G379">
        <v>2</v>
      </c>
      <c r="H379">
        <v>105</v>
      </c>
      <c r="I379" t="s">
        <v>681</v>
      </c>
      <c r="J379">
        <v>65</v>
      </c>
      <c r="K379">
        <v>59</v>
      </c>
      <c r="L379">
        <f>J379-K379</f>
        <v>6</v>
      </c>
      <c r="M379" t="s">
        <v>808</v>
      </c>
      <c r="N379" t="s">
        <v>102</v>
      </c>
      <c r="O379">
        <f>VLOOKUP(H379,'Other Lists'!$B$13:$D$15,3,FALSE)</f>
        <v>55</v>
      </c>
      <c r="P379" t="str">
        <f>VLOOKUP(O379,'Other Lists'!$B$7:$D$8,2,FALSE)</f>
        <v>Eclipse</v>
      </c>
      <c r="Q379">
        <f>VLOOKUP(H379,'Other Lists'!$B$12:$O$15,14,FALSE)*K379</f>
        <v>1121</v>
      </c>
    </row>
    <row r="380" spans="2:17" x14ac:dyDescent="0.3">
      <c r="B380" t="s">
        <v>151</v>
      </c>
      <c r="C380">
        <v>815</v>
      </c>
      <c r="D380" s="15">
        <v>44999</v>
      </c>
      <c r="E380" s="18">
        <f>WEEKDAY(D380)</f>
        <v>3</v>
      </c>
      <c r="F380" s="18">
        <v>1</v>
      </c>
      <c r="G380">
        <v>2</v>
      </c>
      <c r="H380">
        <v>105</v>
      </c>
      <c r="I380" t="s">
        <v>680</v>
      </c>
      <c r="J380">
        <v>66</v>
      </c>
      <c r="K380">
        <v>62</v>
      </c>
      <c r="L380">
        <f>J380-K380</f>
        <v>4</v>
      </c>
      <c r="M380" t="s">
        <v>808</v>
      </c>
      <c r="N380" t="s">
        <v>100</v>
      </c>
      <c r="O380">
        <f>VLOOKUP(H380,'Other Lists'!$B$13:$D$15,3,FALSE)</f>
        <v>55</v>
      </c>
      <c r="P380" t="str">
        <f>VLOOKUP(O380,'Other Lists'!$B$7:$D$8,2,FALSE)</f>
        <v>Eclipse</v>
      </c>
      <c r="Q380">
        <f>VLOOKUP(H380,'Other Lists'!$B$12:$O$15,14,FALSE)*K380</f>
        <v>1178</v>
      </c>
    </row>
    <row r="381" spans="2:17" x14ac:dyDescent="0.3">
      <c r="B381" t="s">
        <v>151</v>
      </c>
      <c r="C381">
        <v>816</v>
      </c>
      <c r="D381" s="15">
        <v>45000</v>
      </c>
      <c r="E381" s="18">
        <f>WEEKDAY(D381)</f>
        <v>4</v>
      </c>
      <c r="F381" s="18">
        <v>1</v>
      </c>
      <c r="G381">
        <v>2</v>
      </c>
      <c r="H381">
        <v>105</v>
      </c>
      <c r="I381" t="s">
        <v>685</v>
      </c>
      <c r="J381">
        <v>47</v>
      </c>
      <c r="K381">
        <v>45</v>
      </c>
      <c r="L381">
        <f>J381-K381</f>
        <v>2</v>
      </c>
      <c r="M381" t="s">
        <v>808</v>
      </c>
      <c r="N381" t="s">
        <v>104</v>
      </c>
      <c r="O381">
        <f>VLOOKUP(H381,'Other Lists'!$B$13:$D$15,3,FALSE)</f>
        <v>55</v>
      </c>
      <c r="P381" t="str">
        <f>VLOOKUP(O381,'Other Lists'!$B$7:$D$8,2,FALSE)</f>
        <v>Eclipse</v>
      </c>
      <c r="Q381">
        <f>VLOOKUP(H381,'Other Lists'!$B$12:$O$15,14,FALSE)*K381</f>
        <v>855</v>
      </c>
    </row>
    <row r="382" spans="2:17" x14ac:dyDescent="0.3">
      <c r="B382" t="s">
        <v>151</v>
      </c>
      <c r="C382">
        <v>816</v>
      </c>
      <c r="D382" s="15">
        <v>45000</v>
      </c>
      <c r="E382" s="18">
        <f>WEEKDAY(D382)</f>
        <v>4</v>
      </c>
      <c r="F382" s="18">
        <v>1</v>
      </c>
      <c r="G382">
        <v>2</v>
      </c>
      <c r="H382">
        <v>105</v>
      </c>
      <c r="I382" t="s">
        <v>684</v>
      </c>
      <c r="J382">
        <v>53</v>
      </c>
      <c r="K382">
        <v>51</v>
      </c>
      <c r="L382">
        <f>J382-K382</f>
        <v>2</v>
      </c>
      <c r="M382" t="s">
        <v>808</v>
      </c>
      <c r="N382" t="s">
        <v>102</v>
      </c>
      <c r="O382">
        <f>VLOOKUP(H382,'Other Lists'!$B$13:$D$15,3,FALSE)</f>
        <v>55</v>
      </c>
      <c r="P382" t="str">
        <f>VLOOKUP(O382,'Other Lists'!$B$7:$D$8,2,FALSE)</f>
        <v>Eclipse</v>
      </c>
      <c r="Q382">
        <f>VLOOKUP(H382,'Other Lists'!$B$12:$O$15,14,FALSE)*K382</f>
        <v>969</v>
      </c>
    </row>
    <row r="383" spans="2:17" x14ac:dyDescent="0.3">
      <c r="B383" t="s">
        <v>151</v>
      </c>
      <c r="C383">
        <v>816</v>
      </c>
      <c r="D383" s="15">
        <v>45000</v>
      </c>
      <c r="E383" s="18">
        <f>WEEKDAY(D383)</f>
        <v>4</v>
      </c>
      <c r="F383" s="18">
        <v>1</v>
      </c>
      <c r="G383">
        <v>2</v>
      </c>
      <c r="H383">
        <v>105</v>
      </c>
      <c r="I383" t="s">
        <v>683</v>
      </c>
      <c r="J383">
        <v>53</v>
      </c>
      <c r="K383">
        <v>51</v>
      </c>
      <c r="L383">
        <f>J383-K383</f>
        <v>2</v>
      </c>
      <c r="M383" t="s">
        <v>808</v>
      </c>
      <c r="N383" t="s">
        <v>100</v>
      </c>
      <c r="O383">
        <f>VLOOKUP(H383,'Other Lists'!$B$13:$D$15,3,FALSE)</f>
        <v>55</v>
      </c>
      <c r="P383" t="str">
        <f>VLOOKUP(O383,'Other Lists'!$B$7:$D$8,2,FALSE)</f>
        <v>Eclipse</v>
      </c>
      <c r="Q383">
        <f>VLOOKUP(H383,'Other Lists'!$B$12:$O$15,14,FALSE)*K383</f>
        <v>969</v>
      </c>
    </row>
    <row r="384" spans="2:17" x14ac:dyDescent="0.3">
      <c r="B384" t="s">
        <v>151</v>
      </c>
      <c r="C384">
        <v>817</v>
      </c>
      <c r="D384" s="15">
        <v>45001</v>
      </c>
      <c r="E384" s="18">
        <f>WEEKDAY(D384)</f>
        <v>5</v>
      </c>
      <c r="F384" s="18">
        <v>1</v>
      </c>
      <c r="G384">
        <v>2</v>
      </c>
      <c r="H384">
        <v>105</v>
      </c>
      <c r="I384" t="s">
        <v>688</v>
      </c>
      <c r="J384">
        <v>70</v>
      </c>
      <c r="K384">
        <v>67</v>
      </c>
      <c r="L384">
        <f>J384-K384</f>
        <v>3</v>
      </c>
      <c r="M384" t="s">
        <v>808</v>
      </c>
      <c r="N384" t="s">
        <v>104</v>
      </c>
      <c r="O384">
        <f>VLOOKUP(H384,'Other Lists'!$B$13:$D$15,3,FALSE)</f>
        <v>55</v>
      </c>
      <c r="P384" t="str">
        <f>VLOOKUP(O384,'Other Lists'!$B$7:$D$8,2,FALSE)</f>
        <v>Eclipse</v>
      </c>
      <c r="Q384">
        <f>VLOOKUP(H384,'Other Lists'!$B$12:$O$15,14,FALSE)*K384</f>
        <v>1273</v>
      </c>
    </row>
    <row r="385" spans="2:17" x14ac:dyDescent="0.3">
      <c r="B385" t="s">
        <v>151</v>
      </c>
      <c r="C385">
        <v>817</v>
      </c>
      <c r="D385" s="15">
        <v>45001</v>
      </c>
      <c r="E385" s="18">
        <f>WEEKDAY(D385)</f>
        <v>5</v>
      </c>
      <c r="F385" s="18">
        <v>1</v>
      </c>
      <c r="G385">
        <v>2</v>
      </c>
      <c r="H385">
        <v>105</v>
      </c>
      <c r="I385" t="s">
        <v>687</v>
      </c>
      <c r="J385">
        <v>71</v>
      </c>
      <c r="K385">
        <v>66</v>
      </c>
      <c r="L385">
        <f>J385-K385</f>
        <v>5</v>
      </c>
      <c r="M385" t="s">
        <v>808</v>
      </c>
      <c r="N385" t="s">
        <v>102</v>
      </c>
      <c r="O385">
        <f>VLOOKUP(H385,'Other Lists'!$B$13:$D$15,3,FALSE)</f>
        <v>55</v>
      </c>
      <c r="P385" t="str">
        <f>VLOOKUP(O385,'Other Lists'!$B$7:$D$8,2,FALSE)</f>
        <v>Eclipse</v>
      </c>
      <c r="Q385">
        <f>VLOOKUP(H385,'Other Lists'!$B$12:$O$15,14,FALSE)*K385</f>
        <v>1254</v>
      </c>
    </row>
    <row r="386" spans="2:17" x14ac:dyDescent="0.3">
      <c r="B386" t="s">
        <v>151</v>
      </c>
      <c r="C386">
        <v>817</v>
      </c>
      <c r="D386" s="15">
        <v>45001</v>
      </c>
      <c r="E386" s="18">
        <f>WEEKDAY(D386)</f>
        <v>5</v>
      </c>
      <c r="F386" s="18">
        <v>1</v>
      </c>
      <c r="G386">
        <v>2</v>
      </c>
      <c r="H386">
        <v>105</v>
      </c>
      <c r="I386" t="s">
        <v>686</v>
      </c>
      <c r="J386">
        <v>68</v>
      </c>
      <c r="K386">
        <v>64</v>
      </c>
      <c r="L386">
        <f>J386-K386</f>
        <v>4</v>
      </c>
      <c r="M386" t="s">
        <v>808</v>
      </c>
      <c r="N386" t="s">
        <v>100</v>
      </c>
      <c r="O386">
        <f>VLOOKUP(H386,'Other Lists'!$B$13:$D$15,3,FALSE)</f>
        <v>55</v>
      </c>
      <c r="P386" t="str">
        <f>VLOOKUP(O386,'Other Lists'!$B$7:$D$8,2,FALSE)</f>
        <v>Eclipse</v>
      </c>
      <c r="Q386">
        <f>VLOOKUP(H386,'Other Lists'!$B$12:$O$15,14,FALSE)*K386</f>
        <v>1216</v>
      </c>
    </row>
    <row r="387" spans="2:17" x14ac:dyDescent="0.3">
      <c r="B387" t="s">
        <v>151</v>
      </c>
      <c r="C387">
        <v>818</v>
      </c>
      <c r="D387" s="15">
        <v>45002</v>
      </c>
      <c r="E387" s="18">
        <f>WEEKDAY(D387)</f>
        <v>6</v>
      </c>
      <c r="F387" s="18">
        <v>1</v>
      </c>
      <c r="G387">
        <v>2</v>
      </c>
      <c r="H387">
        <v>105</v>
      </c>
      <c r="I387" t="s">
        <v>691</v>
      </c>
      <c r="J387">
        <v>56</v>
      </c>
      <c r="K387">
        <v>55</v>
      </c>
      <c r="L387">
        <f>J387-K387</f>
        <v>1</v>
      </c>
      <c r="M387" t="s">
        <v>808</v>
      </c>
      <c r="N387" t="s">
        <v>104</v>
      </c>
      <c r="O387">
        <f>VLOOKUP(H387,'Other Lists'!$B$13:$D$15,3,FALSE)</f>
        <v>55</v>
      </c>
      <c r="P387" t="str">
        <f>VLOOKUP(O387,'Other Lists'!$B$7:$D$8,2,FALSE)</f>
        <v>Eclipse</v>
      </c>
      <c r="Q387">
        <f>VLOOKUP(H387,'Other Lists'!$B$12:$O$15,14,FALSE)*K387</f>
        <v>1045</v>
      </c>
    </row>
    <row r="388" spans="2:17" x14ac:dyDescent="0.3">
      <c r="B388" t="s">
        <v>151</v>
      </c>
      <c r="C388">
        <v>818</v>
      </c>
      <c r="D388" s="15">
        <v>45002</v>
      </c>
      <c r="E388" s="18">
        <f>WEEKDAY(D388)</f>
        <v>6</v>
      </c>
      <c r="F388" s="18">
        <v>1</v>
      </c>
      <c r="G388">
        <v>2</v>
      </c>
      <c r="H388">
        <v>105</v>
      </c>
      <c r="I388" t="s">
        <v>690</v>
      </c>
      <c r="J388">
        <v>56</v>
      </c>
      <c r="K388">
        <v>54</v>
      </c>
      <c r="L388">
        <f>J388-K388</f>
        <v>2</v>
      </c>
      <c r="M388" t="s">
        <v>808</v>
      </c>
      <c r="N388" t="s">
        <v>102</v>
      </c>
      <c r="O388">
        <f>VLOOKUP(H388,'Other Lists'!$B$13:$D$15,3,FALSE)</f>
        <v>55</v>
      </c>
      <c r="P388" t="str">
        <f>VLOOKUP(O388,'Other Lists'!$B$7:$D$8,2,FALSE)</f>
        <v>Eclipse</v>
      </c>
      <c r="Q388">
        <f>VLOOKUP(H388,'Other Lists'!$B$12:$O$15,14,FALSE)*K388</f>
        <v>1026</v>
      </c>
    </row>
    <row r="389" spans="2:17" x14ac:dyDescent="0.3">
      <c r="B389" t="s">
        <v>151</v>
      </c>
      <c r="C389">
        <v>818</v>
      </c>
      <c r="D389" s="15">
        <v>45002</v>
      </c>
      <c r="E389" s="18">
        <f>WEEKDAY(D389)</f>
        <v>6</v>
      </c>
      <c r="F389" s="18">
        <v>1</v>
      </c>
      <c r="G389">
        <v>2</v>
      </c>
      <c r="H389">
        <v>105</v>
      </c>
      <c r="I389" t="s">
        <v>689</v>
      </c>
      <c r="J389">
        <v>54</v>
      </c>
      <c r="K389">
        <v>52</v>
      </c>
      <c r="L389">
        <f>J389-K389</f>
        <v>2</v>
      </c>
      <c r="M389" t="s">
        <v>808</v>
      </c>
      <c r="N389" t="s">
        <v>100</v>
      </c>
      <c r="O389">
        <f>VLOOKUP(H389,'Other Lists'!$B$13:$D$15,3,FALSE)</f>
        <v>55</v>
      </c>
      <c r="P389" t="str">
        <f>VLOOKUP(O389,'Other Lists'!$B$7:$D$8,2,FALSE)</f>
        <v>Eclipse</v>
      </c>
      <c r="Q389">
        <f>VLOOKUP(H389,'Other Lists'!$B$12:$O$15,14,FALSE)*K389</f>
        <v>988</v>
      </c>
    </row>
    <row r="390" spans="2:17" x14ac:dyDescent="0.3">
      <c r="B390" t="s">
        <v>151</v>
      </c>
      <c r="C390">
        <v>819</v>
      </c>
      <c r="D390" s="15">
        <v>45003</v>
      </c>
      <c r="E390" s="18">
        <f>WEEKDAY(D390)</f>
        <v>7</v>
      </c>
      <c r="F390" s="18">
        <v>1</v>
      </c>
      <c r="G390">
        <v>2</v>
      </c>
      <c r="H390">
        <v>105</v>
      </c>
      <c r="I390" t="s">
        <v>694</v>
      </c>
      <c r="J390">
        <v>69</v>
      </c>
      <c r="K390">
        <v>64</v>
      </c>
      <c r="L390">
        <f>J390-K390</f>
        <v>5</v>
      </c>
      <c r="M390" t="s">
        <v>808</v>
      </c>
      <c r="N390" t="s">
        <v>104</v>
      </c>
      <c r="O390">
        <f>VLOOKUP(H390,'Other Lists'!$B$13:$D$15,3,FALSE)</f>
        <v>55</v>
      </c>
      <c r="P390" t="str">
        <f>VLOOKUP(O390,'Other Lists'!$B$7:$D$8,2,FALSE)</f>
        <v>Eclipse</v>
      </c>
      <c r="Q390">
        <f>VLOOKUP(H390,'Other Lists'!$B$12:$O$15,14,FALSE)*K390</f>
        <v>1216</v>
      </c>
    </row>
    <row r="391" spans="2:17" x14ac:dyDescent="0.3">
      <c r="B391" t="s">
        <v>151</v>
      </c>
      <c r="C391">
        <v>819</v>
      </c>
      <c r="D391" s="15">
        <v>45003</v>
      </c>
      <c r="E391" s="18">
        <f>WEEKDAY(D391)</f>
        <v>7</v>
      </c>
      <c r="F391" s="18">
        <v>1</v>
      </c>
      <c r="G391">
        <v>2</v>
      </c>
      <c r="H391">
        <v>105</v>
      </c>
      <c r="I391" t="s">
        <v>693</v>
      </c>
      <c r="J391">
        <v>73</v>
      </c>
      <c r="K391">
        <v>68</v>
      </c>
      <c r="L391">
        <f>J391-K391</f>
        <v>5</v>
      </c>
      <c r="M391" t="s">
        <v>808</v>
      </c>
      <c r="N391" t="s">
        <v>102</v>
      </c>
      <c r="O391">
        <f>VLOOKUP(H391,'Other Lists'!$B$13:$D$15,3,FALSE)</f>
        <v>55</v>
      </c>
      <c r="P391" t="str">
        <f>VLOOKUP(O391,'Other Lists'!$B$7:$D$8,2,FALSE)</f>
        <v>Eclipse</v>
      </c>
      <c r="Q391">
        <f>VLOOKUP(H391,'Other Lists'!$B$12:$O$15,14,FALSE)*K391</f>
        <v>1292</v>
      </c>
    </row>
    <row r="392" spans="2:17" x14ac:dyDescent="0.3">
      <c r="B392" t="s">
        <v>151</v>
      </c>
      <c r="C392">
        <v>819</v>
      </c>
      <c r="D392" s="15">
        <v>45003</v>
      </c>
      <c r="E392" s="18">
        <f>WEEKDAY(D392)</f>
        <v>7</v>
      </c>
      <c r="F392" s="18">
        <v>1</v>
      </c>
      <c r="G392">
        <v>2</v>
      </c>
      <c r="H392">
        <v>105</v>
      </c>
      <c r="I392" t="s">
        <v>692</v>
      </c>
      <c r="J392">
        <v>71</v>
      </c>
      <c r="K392">
        <v>64</v>
      </c>
      <c r="L392">
        <f>J392-K392</f>
        <v>7</v>
      </c>
      <c r="M392" t="s">
        <v>808</v>
      </c>
      <c r="N392" t="s">
        <v>100</v>
      </c>
      <c r="O392">
        <f>VLOOKUP(H392,'Other Lists'!$B$13:$D$15,3,FALSE)</f>
        <v>55</v>
      </c>
      <c r="P392" t="str">
        <f>VLOOKUP(O392,'Other Lists'!$B$7:$D$8,2,FALSE)</f>
        <v>Eclipse</v>
      </c>
      <c r="Q392">
        <f>VLOOKUP(H392,'Other Lists'!$B$12:$O$15,14,FALSE)*K392</f>
        <v>1216</v>
      </c>
    </row>
    <row r="393" spans="2:17" x14ac:dyDescent="0.3">
      <c r="B393" t="s">
        <v>151</v>
      </c>
      <c r="C393">
        <v>820</v>
      </c>
      <c r="D393" s="15">
        <v>45004</v>
      </c>
      <c r="E393" s="18">
        <f>WEEKDAY(D393)</f>
        <v>1</v>
      </c>
      <c r="F393" s="18">
        <v>2</v>
      </c>
      <c r="G393">
        <v>2</v>
      </c>
      <c r="H393">
        <v>105</v>
      </c>
      <c r="I393" t="s">
        <v>696</v>
      </c>
      <c r="J393">
        <v>48</v>
      </c>
      <c r="K393">
        <v>44</v>
      </c>
      <c r="L393">
        <f>J393-K393</f>
        <v>4</v>
      </c>
      <c r="M393" t="s">
        <v>808</v>
      </c>
      <c r="N393" t="s">
        <v>104</v>
      </c>
      <c r="O393">
        <f>VLOOKUP(H393,'Other Lists'!$B$13:$D$15,3,FALSE)</f>
        <v>55</v>
      </c>
      <c r="P393" t="str">
        <f>VLOOKUP(O393,'Other Lists'!$B$7:$D$8,2,FALSE)</f>
        <v>Eclipse</v>
      </c>
      <c r="Q393">
        <f>VLOOKUP(H393,'Other Lists'!$B$12:$O$15,14,FALSE)*K393</f>
        <v>836</v>
      </c>
    </row>
    <row r="394" spans="2:17" x14ac:dyDescent="0.3">
      <c r="B394" t="s">
        <v>151</v>
      </c>
      <c r="C394">
        <v>820</v>
      </c>
      <c r="D394" s="15">
        <v>45004</v>
      </c>
      <c r="E394" s="18">
        <f>WEEKDAY(D394)</f>
        <v>1</v>
      </c>
      <c r="F394" s="18">
        <v>2</v>
      </c>
      <c r="G394">
        <v>2</v>
      </c>
      <c r="H394">
        <v>105</v>
      </c>
      <c r="I394" t="s">
        <v>695</v>
      </c>
      <c r="J394">
        <v>45</v>
      </c>
      <c r="K394">
        <v>41</v>
      </c>
      <c r="L394">
        <f>J394-K394</f>
        <v>4</v>
      </c>
      <c r="M394" t="s">
        <v>808</v>
      </c>
      <c r="N394" t="s">
        <v>102</v>
      </c>
      <c r="O394">
        <f>VLOOKUP(H394,'Other Lists'!$B$13:$D$15,3,FALSE)</f>
        <v>55</v>
      </c>
      <c r="P394" t="str">
        <f>VLOOKUP(O394,'Other Lists'!$B$7:$D$8,2,FALSE)</f>
        <v>Eclipse</v>
      </c>
      <c r="Q394">
        <f>VLOOKUP(H394,'Other Lists'!$B$12:$O$15,14,FALSE)*K394</f>
        <v>779</v>
      </c>
    </row>
    <row r="395" spans="2:17" x14ac:dyDescent="0.3">
      <c r="B395" t="s">
        <v>151</v>
      </c>
      <c r="C395">
        <v>821</v>
      </c>
      <c r="D395" s="15">
        <v>45005</v>
      </c>
      <c r="E395" s="18">
        <f>WEEKDAY(D395)</f>
        <v>2</v>
      </c>
      <c r="F395" s="18">
        <v>2</v>
      </c>
      <c r="G395">
        <v>2</v>
      </c>
      <c r="H395">
        <v>105</v>
      </c>
      <c r="I395" t="s">
        <v>699</v>
      </c>
      <c r="J395">
        <v>32</v>
      </c>
      <c r="K395">
        <v>31</v>
      </c>
      <c r="L395">
        <f>J395-K395</f>
        <v>1</v>
      </c>
      <c r="M395" t="s">
        <v>808</v>
      </c>
      <c r="N395" t="s">
        <v>104</v>
      </c>
      <c r="O395">
        <f>VLOOKUP(H395,'Other Lists'!$B$13:$D$15,3,FALSE)</f>
        <v>55</v>
      </c>
      <c r="P395" t="str">
        <f>VLOOKUP(O395,'Other Lists'!$B$7:$D$8,2,FALSE)</f>
        <v>Eclipse</v>
      </c>
      <c r="Q395">
        <f>VLOOKUP(H395,'Other Lists'!$B$12:$O$15,14,FALSE)*K395</f>
        <v>589</v>
      </c>
    </row>
    <row r="396" spans="2:17" x14ac:dyDescent="0.3">
      <c r="B396" t="s">
        <v>151</v>
      </c>
      <c r="C396">
        <v>821</v>
      </c>
      <c r="D396" s="15">
        <v>45005</v>
      </c>
      <c r="E396" s="18">
        <f>WEEKDAY(D396)</f>
        <v>2</v>
      </c>
      <c r="F396" s="18">
        <v>2</v>
      </c>
      <c r="G396">
        <v>2</v>
      </c>
      <c r="H396">
        <v>105</v>
      </c>
      <c r="I396" t="s">
        <v>698</v>
      </c>
      <c r="J396">
        <v>30</v>
      </c>
      <c r="K396">
        <v>28</v>
      </c>
      <c r="L396">
        <f>J396-K396</f>
        <v>2</v>
      </c>
      <c r="M396" t="s">
        <v>808</v>
      </c>
      <c r="N396" t="s">
        <v>102</v>
      </c>
      <c r="O396">
        <f>VLOOKUP(H396,'Other Lists'!$B$13:$D$15,3,FALSE)</f>
        <v>55</v>
      </c>
      <c r="P396" t="str">
        <f>VLOOKUP(O396,'Other Lists'!$B$7:$D$8,2,FALSE)</f>
        <v>Eclipse</v>
      </c>
      <c r="Q396">
        <f>VLOOKUP(H396,'Other Lists'!$B$12:$O$15,14,FALSE)*K396</f>
        <v>532</v>
      </c>
    </row>
    <row r="397" spans="2:17" x14ac:dyDescent="0.3">
      <c r="B397" t="s">
        <v>151</v>
      </c>
      <c r="C397">
        <v>821</v>
      </c>
      <c r="D397" s="15">
        <v>45005</v>
      </c>
      <c r="E397" s="18">
        <f>WEEKDAY(D397)</f>
        <v>2</v>
      </c>
      <c r="F397" s="18">
        <v>2</v>
      </c>
      <c r="G397">
        <v>2</v>
      </c>
      <c r="H397">
        <v>105</v>
      </c>
      <c r="I397" t="s">
        <v>697</v>
      </c>
      <c r="J397">
        <v>31</v>
      </c>
      <c r="K397">
        <v>30</v>
      </c>
      <c r="L397">
        <f>J397-K397</f>
        <v>1</v>
      </c>
      <c r="M397" t="s">
        <v>808</v>
      </c>
      <c r="N397" t="s">
        <v>100</v>
      </c>
      <c r="O397">
        <f>VLOOKUP(H397,'Other Lists'!$B$13:$D$15,3,FALSE)</f>
        <v>55</v>
      </c>
      <c r="P397" t="str">
        <f>VLOOKUP(O397,'Other Lists'!$B$7:$D$8,2,FALSE)</f>
        <v>Eclipse</v>
      </c>
      <c r="Q397">
        <f>VLOOKUP(H397,'Other Lists'!$B$12:$O$15,14,FALSE)*K397</f>
        <v>570</v>
      </c>
    </row>
    <row r="398" spans="2:17" x14ac:dyDescent="0.3">
      <c r="B398" t="s">
        <v>151</v>
      </c>
      <c r="C398">
        <v>822</v>
      </c>
      <c r="D398" s="15">
        <v>45006</v>
      </c>
      <c r="E398" s="18">
        <f>WEEKDAY(D398)</f>
        <v>3</v>
      </c>
      <c r="F398" s="18">
        <v>2</v>
      </c>
      <c r="G398">
        <v>2</v>
      </c>
      <c r="H398">
        <v>105</v>
      </c>
      <c r="I398" t="s">
        <v>702</v>
      </c>
      <c r="J398">
        <v>52</v>
      </c>
      <c r="K398">
        <v>48</v>
      </c>
      <c r="L398">
        <f>J398-K398</f>
        <v>4</v>
      </c>
      <c r="M398" t="s">
        <v>808</v>
      </c>
      <c r="N398" t="s">
        <v>104</v>
      </c>
      <c r="O398">
        <f>VLOOKUP(H398,'Other Lists'!$B$13:$D$15,3,FALSE)</f>
        <v>55</v>
      </c>
      <c r="P398" t="str">
        <f>VLOOKUP(O398,'Other Lists'!$B$7:$D$8,2,FALSE)</f>
        <v>Eclipse</v>
      </c>
      <c r="Q398">
        <f>VLOOKUP(H398,'Other Lists'!$B$12:$O$15,14,FALSE)*K398</f>
        <v>912</v>
      </c>
    </row>
    <row r="399" spans="2:17" x14ac:dyDescent="0.3">
      <c r="B399" t="s">
        <v>151</v>
      </c>
      <c r="C399">
        <v>822</v>
      </c>
      <c r="D399" s="15">
        <v>45006</v>
      </c>
      <c r="E399" s="18">
        <f>WEEKDAY(D399)</f>
        <v>3</v>
      </c>
      <c r="F399" s="18">
        <v>2</v>
      </c>
      <c r="G399">
        <v>2</v>
      </c>
      <c r="H399">
        <v>105</v>
      </c>
      <c r="I399" t="s">
        <v>701</v>
      </c>
      <c r="J399">
        <v>55</v>
      </c>
      <c r="K399">
        <v>52</v>
      </c>
      <c r="L399">
        <f>J399-K399</f>
        <v>3</v>
      </c>
      <c r="M399" t="s">
        <v>808</v>
      </c>
      <c r="N399" t="s">
        <v>102</v>
      </c>
      <c r="O399">
        <f>VLOOKUP(H399,'Other Lists'!$B$13:$D$15,3,FALSE)</f>
        <v>55</v>
      </c>
      <c r="P399" t="str">
        <f>VLOOKUP(O399,'Other Lists'!$B$7:$D$8,2,FALSE)</f>
        <v>Eclipse</v>
      </c>
      <c r="Q399">
        <f>VLOOKUP(H399,'Other Lists'!$B$12:$O$15,14,FALSE)*K399</f>
        <v>988</v>
      </c>
    </row>
    <row r="400" spans="2:17" x14ac:dyDescent="0.3">
      <c r="B400" t="s">
        <v>151</v>
      </c>
      <c r="C400">
        <v>822</v>
      </c>
      <c r="D400" s="15">
        <v>45006</v>
      </c>
      <c r="E400" s="18">
        <f>WEEKDAY(D400)</f>
        <v>3</v>
      </c>
      <c r="F400" s="18">
        <v>2</v>
      </c>
      <c r="G400">
        <v>2</v>
      </c>
      <c r="H400">
        <v>105</v>
      </c>
      <c r="I400" t="s">
        <v>700</v>
      </c>
      <c r="J400">
        <v>55</v>
      </c>
      <c r="K400">
        <v>52</v>
      </c>
      <c r="L400">
        <f>J400-K400</f>
        <v>3</v>
      </c>
      <c r="M400" t="s">
        <v>808</v>
      </c>
      <c r="N400" t="s">
        <v>100</v>
      </c>
      <c r="O400">
        <f>VLOOKUP(H400,'Other Lists'!$B$13:$D$15,3,FALSE)</f>
        <v>55</v>
      </c>
      <c r="P400" t="str">
        <f>VLOOKUP(O400,'Other Lists'!$B$7:$D$8,2,FALSE)</f>
        <v>Eclipse</v>
      </c>
      <c r="Q400">
        <f>VLOOKUP(H400,'Other Lists'!$B$12:$O$15,14,FALSE)*K400</f>
        <v>988</v>
      </c>
    </row>
    <row r="401" spans="2:17" x14ac:dyDescent="0.3">
      <c r="B401" t="s">
        <v>151</v>
      </c>
      <c r="C401">
        <v>823</v>
      </c>
      <c r="D401" s="15">
        <v>45007</v>
      </c>
      <c r="E401" s="18">
        <f>WEEKDAY(D401)</f>
        <v>4</v>
      </c>
      <c r="F401" s="18">
        <v>2</v>
      </c>
      <c r="G401">
        <v>2</v>
      </c>
      <c r="H401">
        <v>105</v>
      </c>
      <c r="I401" t="s">
        <v>705</v>
      </c>
      <c r="J401">
        <v>70</v>
      </c>
      <c r="K401">
        <v>67</v>
      </c>
      <c r="L401">
        <f>J401-K401</f>
        <v>3</v>
      </c>
      <c r="M401" t="s">
        <v>808</v>
      </c>
      <c r="N401" t="s">
        <v>104</v>
      </c>
      <c r="O401">
        <f>VLOOKUP(H401,'Other Lists'!$B$13:$D$15,3,FALSE)</f>
        <v>55</v>
      </c>
      <c r="P401" t="str">
        <f>VLOOKUP(O401,'Other Lists'!$B$7:$D$8,2,FALSE)</f>
        <v>Eclipse</v>
      </c>
      <c r="Q401">
        <f>VLOOKUP(H401,'Other Lists'!$B$12:$O$15,14,FALSE)*K401</f>
        <v>1273</v>
      </c>
    </row>
    <row r="402" spans="2:17" x14ac:dyDescent="0.3">
      <c r="B402" t="s">
        <v>151</v>
      </c>
      <c r="C402">
        <v>823</v>
      </c>
      <c r="D402" s="15">
        <v>45007</v>
      </c>
      <c r="E402" s="18">
        <f>WEEKDAY(D402)</f>
        <v>4</v>
      </c>
      <c r="F402" s="18">
        <v>2</v>
      </c>
      <c r="G402">
        <v>2</v>
      </c>
      <c r="H402">
        <v>105</v>
      </c>
      <c r="I402" t="s">
        <v>704</v>
      </c>
      <c r="J402">
        <v>73</v>
      </c>
      <c r="K402">
        <v>70</v>
      </c>
      <c r="L402">
        <f>J402-K402</f>
        <v>3</v>
      </c>
      <c r="M402" t="s">
        <v>808</v>
      </c>
      <c r="N402" t="s">
        <v>102</v>
      </c>
      <c r="O402">
        <f>VLOOKUP(H402,'Other Lists'!$B$13:$D$15,3,FALSE)</f>
        <v>55</v>
      </c>
      <c r="P402" t="str">
        <f>VLOOKUP(O402,'Other Lists'!$B$7:$D$8,2,FALSE)</f>
        <v>Eclipse</v>
      </c>
      <c r="Q402">
        <f>VLOOKUP(H402,'Other Lists'!$B$12:$O$15,14,FALSE)*K402</f>
        <v>1330</v>
      </c>
    </row>
    <row r="403" spans="2:17" x14ac:dyDescent="0.3">
      <c r="B403" t="s">
        <v>151</v>
      </c>
      <c r="C403">
        <v>823</v>
      </c>
      <c r="D403" s="15">
        <v>45007</v>
      </c>
      <c r="E403" s="18">
        <f>WEEKDAY(D403)</f>
        <v>4</v>
      </c>
      <c r="F403" s="18">
        <v>2</v>
      </c>
      <c r="G403">
        <v>2</v>
      </c>
      <c r="H403">
        <v>105</v>
      </c>
      <c r="I403" t="s">
        <v>703</v>
      </c>
      <c r="J403">
        <v>70</v>
      </c>
      <c r="K403">
        <v>67</v>
      </c>
      <c r="L403">
        <f>J403-K403</f>
        <v>3</v>
      </c>
      <c r="M403" t="s">
        <v>808</v>
      </c>
      <c r="N403" t="s">
        <v>100</v>
      </c>
      <c r="O403">
        <f>VLOOKUP(H403,'Other Lists'!$B$13:$D$15,3,FALSE)</f>
        <v>55</v>
      </c>
      <c r="P403" t="str">
        <f>VLOOKUP(O403,'Other Lists'!$B$7:$D$8,2,FALSE)</f>
        <v>Eclipse</v>
      </c>
      <c r="Q403">
        <f>VLOOKUP(H403,'Other Lists'!$B$12:$O$15,14,FALSE)*K403</f>
        <v>1273</v>
      </c>
    </row>
    <row r="404" spans="2:17" x14ac:dyDescent="0.3">
      <c r="B404" t="s">
        <v>151</v>
      </c>
      <c r="C404">
        <v>824</v>
      </c>
      <c r="D404" s="15">
        <v>45008</v>
      </c>
      <c r="E404" s="18">
        <f>WEEKDAY(D404)</f>
        <v>5</v>
      </c>
      <c r="F404" s="18">
        <v>2</v>
      </c>
      <c r="G404">
        <v>2</v>
      </c>
      <c r="H404">
        <v>105</v>
      </c>
      <c r="I404" t="s">
        <v>708</v>
      </c>
      <c r="J404">
        <v>52</v>
      </c>
      <c r="K404">
        <v>50</v>
      </c>
      <c r="L404">
        <f>J404-K404</f>
        <v>2</v>
      </c>
      <c r="M404" t="s">
        <v>808</v>
      </c>
      <c r="N404" t="s">
        <v>104</v>
      </c>
      <c r="O404">
        <f>VLOOKUP(H404,'Other Lists'!$B$13:$D$15,3,FALSE)</f>
        <v>55</v>
      </c>
      <c r="P404" t="str">
        <f>VLOOKUP(O404,'Other Lists'!$B$7:$D$8,2,FALSE)</f>
        <v>Eclipse</v>
      </c>
      <c r="Q404">
        <f>VLOOKUP(H404,'Other Lists'!$B$12:$O$15,14,FALSE)*K404</f>
        <v>950</v>
      </c>
    </row>
    <row r="405" spans="2:17" x14ac:dyDescent="0.3">
      <c r="B405" t="s">
        <v>151</v>
      </c>
      <c r="C405">
        <v>824</v>
      </c>
      <c r="D405" s="15">
        <v>45008</v>
      </c>
      <c r="E405" s="18">
        <f>WEEKDAY(D405)</f>
        <v>5</v>
      </c>
      <c r="F405" s="18">
        <v>2</v>
      </c>
      <c r="G405">
        <v>2</v>
      </c>
      <c r="H405">
        <v>105</v>
      </c>
      <c r="I405" t="s">
        <v>707</v>
      </c>
      <c r="J405">
        <v>53</v>
      </c>
      <c r="K405">
        <v>51</v>
      </c>
      <c r="L405">
        <f>J405-K405</f>
        <v>2</v>
      </c>
      <c r="M405" t="s">
        <v>808</v>
      </c>
      <c r="N405" t="s">
        <v>102</v>
      </c>
      <c r="O405">
        <f>VLOOKUP(H405,'Other Lists'!$B$13:$D$15,3,FALSE)</f>
        <v>55</v>
      </c>
      <c r="P405" t="str">
        <f>VLOOKUP(O405,'Other Lists'!$B$7:$D$8,2,FALSE)</f>
        <v>Eclipse</v>
      </c>
      <c r="Q405">
        <f>VLOOKUP(H405,'Other Lists'!$B$12:$O$15,14,FALSE)*K405</f>
        <v>969</v>
      </c>
    </row>
    <row r="406" spans="2:17" x14ac:dyDescent="0.3">
      <c r="B406" t="s">
        <v>151</v>
      </c>
      <c r="C406">
        <v>824</v>
      </c>
      <c r="D406" s="15">
        <v>45008</v>
      </c>
      <c r="E406" s="18">
        <f>WEEKDAY(D406)</f>
        <v>5</v>
      </c>
      <c r="F406" s="18">
        <v>2</v>
      </c>
      <c r="G406">
        <v>2</v>
      </c>
      <c r="H406">
        <v>105</v>
      </c>
      <c r="I406" t="s">
        <v>706</v>
      </c>
      <c r="J406">
        <v>55</v>
      </c>
      <c r="K406">
        <v>54</v>
      </c>
      <c r="L406">
        <f>J406-K406</f>
        <v>1</v>
      </c>
      <c r="M406" t="s">
        <v>808</v>
      </c>
      <c r="N406" t="s">
        <v>100</v>
      </c>
      <c r="O406">
        <f>VLOOKUP(H406,'Other Lists'!$B$13:$D$15,3,FALSE)</f>
        <v>55</v>
      </c>
      <c r="P406" t="str">
        <f>VLOOKUP(O406,'Other Lists'!$B$7:$D$8,2,FALSE)</f>
        <v>Eclipse</v>
      </c>
      <c r="Q406">
        <f>VLOOKUP(H406,'Other Lists'!$B$12:$O$15,14,FALSE)*K406</f>
        <v>1026</v>
      </c>
    </row>
    <row r="407" spans="2:17" x14ac:dyDescent="0.3">
      <c r="B407" t="s">
        <v>151</v>
      </c>
      <c r="C407">
        <v>825</v>
      </c>
      <c r="D407" s="15">
        <v>45009</v>
      </c>
      <c r="E407" s="18">
        <f>WEEKDAY(D407)</f>
        <v>6</v>
      </c>
      <c r="F407" s="18">
        <v>2</v>
      </c>
      <c r="G407">
        <v>2</v>
      </c>
      <c r="H407">
        <v>105</v>
      </c>
      <c r="I407" t="s">
        <v>711</v>
      </c>
      <c r="J407">
        <v>63</v>
      </c>
      <c r="K407">
        <v>60</v>
      </c>
      <c r="L407">
        <f>J407-K407</f>
        <v>3</v>
      </c>
      <c r="M407" t="s">
        <v>808</v>
      </c>
      <c r="N407" t="s">
        <v>104</v>
      </c>
      <c r="O407">
        <f>VLOOKUP(H407,'Other Lists'!$B$13:$D$15,3,FALSE)</f>
        <v>55</v>
      </c>
      <c r="P407" t="str">
        <f>VLOOKUP(O407,'Other Lists'!$B$7:$D$8,2,FALSE)</f>
        <v>Eclipse</v>
      </c>
      <c r="Q407">
        <f>VLOOKUP(H407,'Other Lists'!$B$12:$O$15,14,FALSE)*K407</f>
        <v>1140</v>
      </c>
    </row>
    <row r="408" spans="2:17" x14ac:dyDescent="0.3">
      <c r="B408" t="s">
        <v>151</v>
      </c>
      <c r="C408">
        <v>825</v>
      </c>
      <c r="D408" s="15">
        <v>45009</v>
      </c>
      <c r="E408" s="18">
        <f>WEEKDAY(D408)</f>
        <v>6</v>
      </c>
      <c r="F408" s="18">
        <v>2</v>
      </c>
      <c r="G408">
        <v>2</v>
      </c>
      <c r="H408">
        <v>105</v>
      </c>
      <c r="I408" t="s">
        <v>710</v>
      </c>
      <c r="J408">
        <v>67</v>
      </c>
      <c r="K408">
        <v>65</v>
      </c>
      <c r="L408">
        <f>J408-K408</f>
        <v>2</v>
      </c>
      <c r="M408" t="s">
        <v>808</v>
      </c>
      <c r="N408" t="s">
        <v>102</v>
      </c>
      <c r="O408">
        <f>VLOOKUP(H408,'Other Lists'!$B$13:$D$15,3,FALSE)</f>
        <v>55</v>
      </c>
      <c r="P408" t="str">
        <f>VLOOKUP(O408,'Other Lists'!$B$7:$D$8,2,FALSE)</f>
        <v>Eclipse</v>
      </c>
      <c r="Q408">
        <f>VLOOKUP(H408,'Other Lists'!$B$12:$O$15,14,FALSE)*K408</f>
        <v>1235</v>
      </c>
    </row>
    <row r="409" spans="2:17" x14ac:dyDescent="0.3">
      <c r="B409" t="s">
        <v>151</v>
      </c>
      <c r="C409">
        <v>825</v>
      </c>
      <c r="D409" s="15">
        <v>45009</v>
      </c>
      <c r="E409" s="18">
        <f>WEEKDAY(D409)</f>
        <v>6</v>
      </c>
      <c r="F409" s="18">
        <v>2</v>
      </c>
      <c r="G409">
        <v>2</v>
      </c>
      <c r="H409">
        <v>105</v>
      </c>
      <c r="I409" t="s">
        <v>709</v>
      </c>
      <c r="J409">
        <v>68</v>
      </c>
      <c r="K409">
        <v>65</v>
      </c>
      <c r="L409">
        <f>J409-K409</f>
        <v>3</v>
      </c>
      <c r="M409" t="s">
        <v>808</v>
      </c>
      <c r="N409" t="s">
        <v>100</v>
      </c>
      <c r="O409">
        <f>VLOOKUP(H409,'Other Lists'!$B$13:$D$15,3,FALSE)</f>
        <v>55</v>
      </c>
      <c r="P409" t="str">
        <f>VLOOKUP(O409,'Other Lists'!$B$7:$D$8,2,FALSE)</f>
        <v>Eclipse</v>
      </c>
      <c r="Q409">
        <f>VLOOKUP(H409,'Other Lists'!$B$12:$O$15,14,FALSE)*K409</f>
        <v>1235</v>
      </c>
    </row>
    <row r="410" spans="2:17" x14ac:dyDescent="0.3">
      <c r="B410" t="s">
        <v>151</v>
      </c>
      <c r="C410">
        <v>826</v>
      </c>
      <c r="D410" s="15">
        <v>45010</v>
      </c>
      <c r="E410" s="18">
        <f>WEEKDAY(D410)</f>
        <v>7</v>
      </c>
      <c r="F410" s="18">
        <v>2</v>
      </c>
      <c r="G410">
        <v>2</v>
      </c>
      <c r="H410">
        <v>105</v>
      </c>
      <c r="I410" t="s">
        <v>714</v>
      </c>
      <c r="J410">
        <v>73</v>
      </c>
      <c r="K410">
        <v>70</v>
      </c>
      <c r="L410">
        <f>J410-K410</f>
        <v>3</v>
      </c>
      <c r="M410" t="s">
        <v>808</v>
      </c>
      <c r="N410" t="s">
        <v>104</v>
      </c>
      <c r="O410">
        <f>VLOOKUP(H410,'Other Lists'!$B$13:$D$15,3,FALSE)</f>
        <v>55</v>
      </c>
      <c r="P410" t="str">
        <f>VLOOKUP(O410,'Other Lists'!$B$7:$D$8,2,FALSE)</f>
        <v>Eclipse</v>
      </c>
      <c r="Q410">
        <f>VLOOKUP(H410,'Other Lists'!$B$12:$O$15,14,FALSE)*K410</f>
        <v>1330</v>
      </c>
    </row>
    <row r="411" spans="2:17" x14ac:dyDescent="0.3">
      <c r="B411" t="s">
        <v>151</v>
      </c>
      <c r="C411">
        <v>826</v>
      </c>
      <c r="D411" s="15">
        <v>45010</v>
      </c>
      <c r="E411" s="18">
        <f>WEEKDAY(D411)</f>
        <v>7</v>
      </c>
      <c r="F411" s="18">
        <v>2</v>
      </c>
      <c r="G411">
        <v>2</v>
      </c>
      <c r="H411">
        <v>105</v>
      </c>
      <c r="I411" t="s">
        <v>713</v>
      </c>
      <c r="J411">
        <v>67</v>
      </c>
      <c r="K411">
        <v>66</v>
      </c>
      <c r="L411">
        <f>J411-K411</f>
        <v>1</v>
      </c>
      <c r="M411" t="s">
        <v>808</v>
      </c>
      <c r="N411" t="s">
        <v>102</v>
      </c>
      <c r="O411">
        <f>VLOOKUP(H411,'Other Lists'!$B$13:$D$15,3,FALSE)</f>
        <v>55</v>
      </c>
      <c r="P411" t="str">
        <f>VLOOKUP(O411,'Other Lists'!$B$7:$D$8,2,FALSE)</f>
        <v>Eclipse</v>
      </c>
      <c r="Q411">
        <f>VLOOKUP(H411,'Other Lists'!$B$12:$O$15,14,FALSE)*K411</f>
        <v>1254</v>
      </c>
    </row>
    <row r="412" spans="2:17" x14ac:dyDescent="0.3">
      <c r="B412" t="s">
        <v>151</v>
      </c>
      <c r="C412">
        <v>826</v>
      </c>
      <c r="D412" s="15">
        <v>45010</v>
      </c>
      <c r="E412" s="18">
        <f>WEEKDAY(D412)</f>
        <v>7</v>
      </c>
      <c r="F412" s="18">
        <v>2</v>
      </c>
      <c r="G412">
        <v>2</v>
      </c>
      <c r="H412">
        <v>105</v>
      </c>
      <c r="I412" t="s">
        <v>712</v>
      </c>
      <c r="J412">
        <v>69</v>
      </c>
      <c r="K412">
        <v>66</v>
      </c>
      <c r="L412">
        <f>J412-K412</f>
        <v>3</v>
      </c>
      <c r="M412" t="s">
        <v>808</v>
      </c>
      <c r="N412" t="s">
        <v>100</v>
      </c>
      <c r="O412">
        <f>VLOOKUP(H412,'Other Lists'!$B$13:$D$15,3,FALSE)</f>
        <v>55</v>
      </c>
      <c r="P412" t="str">
        <f>VLOOKUP(O412,'Other Lists'!$B$7:$D$8,2,FALSE)</f>
        <v>Eclipse</v>
      </c>
      <c r="Q412">
        <f>VLOOKUP(H412,'Other Lists'!$B$12:$O$15,14,FALSE)*K412</f>
        <v>1254</v>
      </c>
    </row>
    <row r="413" spans="2:17" x14ac:dyDescent="0.3">
      <c r="B413" t="s">
        <v>151</v>
      </c>
      <c r="C413">
        <v>827</v>
      </c>
      <c r="D413" s="15">
        <v>45011</v>
      </c>
      <c r="E413" s="18">
        <f>WEEKDAY(D413)</f>
        <v>1</v>
      </c>
      <c r="F413" s="18">
        <v>3</v>
      </c>
      <c r="G413">
        <v>2</v>
      </c>
      <c r="H413">
        <v>105</v>
      </c>
      <c r="I413" t="s">
        <v>717</v>
      </c>
      <c r="J413">
        <v>26</v>
      </c>
      <c r="K413">
        <v>24</v>
      </c>
      <c r="L413">
        <f>J413-K413</f>
        <v>2</v>
      </c>
      <c r="M413" t="s">
        <v>808</v>
      </c>
      <c r="N413" t="s">
        <v>104</v>
      </c>
      <c r="O413">
        <f>VLOOKUP(H413,'Other Lists'!$B$13:$D$15,3,FALSE)</f>
        <v>55</v>
      </c>
      <c r="P413" t="str">
        <f>VLOOKUP(O413,'Other Lists'!$B$7:$D$8,2,FALSE)</f>
        <v>Eclipse</v>
      </c>
      <c r="Q413">
        <f>VLOOKUP(H413,'Other Lists'!$B$12:$O$15,14,FALSE)*K413</f>
        <v>456</v>
      </c>
    </row>
    <row r="414" spans="2:17" x14ac:dyDescent="0.3">
      <c r="B414" t="s">
        <v>151</v>
      </c>
      <c r="C414">
        <v>827</v>
      </c>
      <c r="D414" s="15">
        <v>45011</v>
      </c>
      <c r="E414" s="18">
        <f>WEEKDAY(D414)</f>
        <v>1</v>
      </c>
      <c r="F414" s="18">
        <v>3</v>
      </c>
      <c r="G414">
        <v>2</v>
      </c>
      <c r="H414">
        <v>105</v>
      </c>
      <c r="I414" t="s">
        <v>716</v>
      </c>
      <c r="J414">
        <v>25</v>
      </c>
      <c r="K414">
        <v>23</v>
      </c>
      <c r="L414">
        <f>J414-K414</f>
        <v>2</v>
      </c>
      <c r="M414" t="s">
        <v>808</v>
      </c>
      <c r="N414" t="s">
        <v>102</v>
      </c>
      <c r="O414">
        <f>VLOOKUP(H414,'Other Lists'!$B$13:$D$15,3,FALSE)</f>
        <v>55</v>
      </c>
      <c r="P414" t="str">
        <f>VLOOKUP(O414,'Other Lists'!$B$7:$D$8,2,FALSE)</f>
        <v>Eclipse</v>
      </c>
      <c r="Q414">
        <f>VLOOKUP(H414,'Other Lists'!$B$12:$O$15,14,FALSE)*K414</f>
        <v>437</v>
      </c>
    </row>
    <row r="415" spans="2:17" x14ac:dyDescent="0.3">
      <c r="B415" t="s">
        <v>151</v>
      </c>
      <c r="C415">
        <v>827</v>
      </c>
      <c r="D415" s="15">
        <v>45011</v>
      </c>
      <c r="E415" s="18">
        <f>WEEKDAY(D415)</f>
        <v>1</v>
      </c>
      <c r="F415" s="18">
        <v>3</v>
      </c>
      <c r="G415">
        <v>2</v>
      </c>
      <c r="H415">
        <v>105</v>
      </c>
      <c r="I415" t="s">
        <v>715</v>
      </c>
      <c r="J415">
        <v>25</v>
      </c>
      <c r="K415">
        <v>23</v>
      </c>
      <c r="L415">
        <f>J415-K415</f>
        <v>2</v>
      </c>
      <c r="M415" t="s">
        <v>808</v>
      </c>
      <c r="N415" t="s">
        <v>100</v>
      </c>
      <c r="O415">
        <f>VLOOKUP(H415,'Other Lists'!$B$13:$D$15,3,FALSE)</f>
        <v>55</v>
      </c>
      <c r="P415" t="str">
        <f>VLOOKUP(O415,'Other Lists'!$B$7:$D$8,2,FALSE)</f>
        <v>Eclipse</v>
      </c>
      <c r="Q415">
        <f>VLOOKUP(H415,'Other Lists'!$B$12:$O$15,14,FALSE)*K415</f>
        <v>437</v>
      </c>
    </row>
    <row r="416" spans="2:17" x14ac:dyDescent="0.3">
      <c r="B416" t="s">
        <v>151</v>
      </c>
      <c r="C416">
        <v>828</v>
      </c>
      <c r="D416" s="15">
        <v>45012</v>
      </c>
      <c r="E416" s="18">
        <f>WEEKDAY(D416)</f>
        <v>2</v>
      </c>
      <c r="F416" s="18">
        <v>3</v>
      </c>
      <c r="G416">
        <v>2</v>
      </c>
      <c r="H416">
        <v>105</v>
      </c>
      <c r="I416" t="s">
        <v>719</v>
      </c>
      <c r="J416">
        <v>48</v>
      </c>
      <c r="K416">
        <v>46</v>
      </c>
      <c r="L416">
        <f>J416-K416</f>
        <v>2</v>
      </c>
      <c r="M416" t="s">
        <v>808</v>
      </c>
      <c r="N416" t="s">
        <v>104</v>
      </c>
      <c r="O416">
        <f>VLOOKUP(H416,'Other Lists'!$B$13:$D$15,3,FALSE)</f>
        <v>55</v>
      </c>
      <c r="P416" t="str">
        <f>VLOOKUP(O416,'Other Lists'!$B$7:$D$8,2,FALSE)</f>
        <v>Eclipse</v>
      </c>
      <c r="Q416">
        <f>VLOOKUP(H416,'Other Lists'!$B$12:$O$15,14,FALSE)*K416</f>
        <v>874</v>
      </c>
    </row>
    <row r="417" spans="2:17" x14ac:dyDescent="0.3">
      <c r="B417" t="s">
        <v>151</v>
      </c>
      <c r="C417">
        <v>828</v>
      </c>
      <c r="D417" s="15">
        <v>45012</v>
      </c>
      <c r="E417" s="18">
        <f>WEEKDAY(D417)</f>
        <v>2</v>
      </c>
      <c r="F417" s="18">
        <v>3</v>
      </c>
      <c r="G417">
        <v>2</v>
      </c>
      <c r="H417">
        <v>105</v>
      </c>
      <c r="I417" t="s">
        <v>718</v>
      </c>
      <c r="J417">
        <v>47</v>
      </c>
      <c r="K417">
        <v>45</v>
      </c>
      <c r="L417">
        <f>J417-K417</f>
        <v>2</v>
      </c>
      <c r="M417" t="s">
        <v>808</v>
      </c>
      <c r="N417" t="s">
        <v>100</v>
      </c>
      <c r="O417">
        <f>VLOOKUP(H417,'Other Lists'!$B$13:$D$15,3,FALSE)</f>
        <v>55</v>
      </c>
      <c r="P417" t="str">
        <f>VLOOKUP(O417,'Other Lists'!$B$7:$D$8,2,FALSE)</f>
        <v>Eclipse</v>
      </c>
      <c r="Q417">
        <f>VLOOKUP(H417,'Other Lists'!$B$12:$O$15,14,FALSE)*K417</f>
        <v>855</v>
      </c>
    </row>
    <row r="418" spans="2:17" x14ac:dyDescent="0.3">
      <c r="B418" t="s">
        <v>151</v>
      </c>
      <c r="C418">
        <v>829</v>
      </c>
      <c r="D418" s="15">
        <v>45013</v>
      </c>
      <c r="E418" s="18">
        <f>WEEKDAY(D418)</f>
        <v>3</v>
      </c>
      <c r="F418" s="18">
        <v>3</v>
      </c>
      <c r="G418">
        <v>2</v>
      </c>
      <c r="H418">
        <v>105</v>
      </c>
      <c r="I418" t="s">
        <v>721</v>
      </c>
      <c r="J418">
        <v>101</v>
      </c>
      <c r="K418">
        <v>93</v>
      </c>
      <c r="L418">
        <f>J418-K418</f>
        <v>8</v>
      </c>
      <c r="M418" t="s">
        <v>808</v>
      </c>
      <c r="N418" t="s">
        <v>104</v>
      </c>
      <c r="O418">
        <f>VLOOKUP(H418,'Other Lists'!$B$13:$D$15,3,FALSE)</f>
        <v>55</v>
      </c>
      <c r="P418" t="str">
        <f>VLOOKUP(O418,'Other Lists'!$B$7:$D$8,2,FALSE)</f>
        <v>Eclipse</v>
      </c>
      <c r="Q418">
        <f>VLOOKUP(H418,'Other Lists'!$B$12:$O$15,14,FALSE)*K418</f>
        <v>1767</v>
      </c>
    </row>
    <row r="419" spans="2:17" x14ac:dyDescent="0.3">
      <c r="B419" t="s">
        <v>151</v>
      </c>
      <c r="C419">
        <v>829</v>
      </c>
      <c r="D419" s="15">
        <v>45013</v>
      </c>
      <c r="E419" s="18">
        <f>WEEKDAY(D419)</f>
        <v>3</v>
      </c>
      <c r="F419" s="18">
        <v>3</v>
      </c>
      <c r="G419">
        <v>2</v>
      </c>
      <c r="H419">
        <v>105</v>
      </c>
      <c r="I419" t="s">
        <v>720</v>
      </c>
      <c r="J419">
        <v>106</v>
      </c>
      <c r="K419">
        <v>97</v>
      </c>
      <c r="L419">
        <f>J419-K419</f>
        <v>9</v>
      </c>
      <c r="M419" t="s">
        <v>808</v>
      </c>
      <c r="N419" t="s">
        <v>102</v>
      </c>
      <c r="O419">
        <f>VLOOKUP(H419,'Other Lists'!$B$13:$D$15,3,FALSE)</f>
        <v>55</v>
      </c>
      <c r="P419" t="str">
        <f>VLOOKUP(O419,'Other Lists'!$B$7:$D$8,2,FALSE)</f>
        <v>Eclipse</v>
      </c>
      <c r="Q419">
        <f>VLOOKUP(H419,'Other Lists'!$B$12:$O$15,14,FALSE)*K419</f>
        <v>1843</v>
      </c>
    </row>
    <row r="420" spans="2:17" x14ac:dyDescent="0.3">
      <c r="B420" t="s">
        <v>151</v>
      </c>
      <c r="C420">
        <v>830</v>
      </c>
      <c r="D420" s="15">
        <v>45014</v>
      </c>
      <c r="E420" s="18">
        <f>WEEKDAY(D420)</f>
        <v>4</v>
      </c>
      <c r="F420" s="18">
        <v>3</v>
      </c>
      <c r="G420">
        <v>2</v>
      </c>
      <c r="H420">
        <v>105</v>
      </c>
      <c r="I420" t="s">
        <v>724</v>
      </c>
      <c r="J420">
        <v>71</v>
      </c>
      <c r="K420">
        <v>67</v>
      </c>
      <c r="L420">
        <f>J420-K420</f>
        <v>4</v>
      </c>
      <c r="M420" t="s">
        <v>808</v>
      </c>
      <c r="N420" t="s">
        <v>104</v>
      </c>
      <c r="O420">
        <f>VLOOKUP(H420,'Other Lists'!$B$13:$D$15,3,FALSE)</f>
        <v>55</v>
      </c>
      <c r="P420" t="str">
        <f>VLOOKUP(O420,'Other Lists'!$B$7:$D$8,2,FALSE)</f>
        <v>Eclipse</v>
      </c>
      <c r="Q420">
        <f>VLOOKUP(H420,'Other Lists'!$B$12:$O$15,14,FALSE)*K420</f>
        <v>1273</v>
      </c>
    </row>
    <row r="421" spans="2:17" x14ac:dyDescent="0.3">
      <c r="B421" t="s">
        <v>151</v>
      </c>
      <c r="C421">
        <v>830</v>
      </c>
      <c r="D421" s="15">
        <v>45014</v>
      </c>
      <c r="E421" s="18">
        <f>WEEKDAY(D421)</f>
        <v>4</v>
      </c>
      <c r="F421" s="18">
        <v>3</v>
      </c>
      <c r="G421">
        <v>2</v>
      </c>
      <c r="H421">
        <v>105</v>
      </c>
      <c r="I421" t="s">
        <v>723</v>
      </c>
      <c r="J421">
        <v>74</v>
      </c>
      <c r="K421">
        <v>69</v>
      </c>
      <c r="L421">
        <f>J421-K421</f>
        <v>5</v>
      </c>
      <c r="M421" t="s">
        <v>808</v>
      </c>
      <c r="N421" t="s">
        <v>102</v>
      </c>
      <c r="O421">
        <f>VLOOKUP(H421,'Other Lists'!$B$13:$D$15,3,FALSE)</f>
        <v>55</v>
      </c>
      <c r="P421" t="str">
        <f>VLOOKUP(O421,'Other Lists'!$B$7:$D$8,2,FALSE)</f>
        <v>Eclipse</v>
      </c>
      <c r="Q421">
        <f>VLOOKUP(H421,'Other Lists'!$B$12:$O$15,14,FALSE)*K421</f>
        <v>1311</v>
      </c>
    </row>
    <row r="422" spans="2:17" x14ac:dyDescent="0.3">
      <c r="B422" t="s">
        <v>151</v>
      </c>
      <c r="C422">
        <v>830</v>
      </c>
      <c r="D422" s="15">
        <v>45014</v>
      </c>
      <c r="E422" s="18">
        <f>WEEKDAY(D422)</f>
        <v>4</v>
      </c>
      <c r="F422" s="18">
        <v>3</v>
      </c>
      <c r="G422">
        <v>2</v>
      </c>
      <c r="H422">
        <v>105</v>
      </c>
      <c r="I422" t="s">
        <v>722</v>
      </c>
      <c r="J422">
        <v>70</v>
      </c>
      <c r="K422">
        <v>67</v>
      </c>
      <c r="L422">
        <f>J422-K422</f>
        <v>3</v>
      </c>
      <c r="M422" t="s">
        <v>808</v>
      </c>
      <c r="N422" t="s">
        <v>100</v>
      </c>
      <c r="O422">
        <f>VLOOKUP(H422,'Other Lists'!$B$13:$D$15,3,FALSE)</f>
        <v>55</v>
      </c>
      <c r="P422" t="str">
        <f>VLOOKUP(O422,'Other Lists'!$B$7:$D$8,2,FALSE)</f>
        <v>Eclipse</v>
      </c>
      <c r="Q422">
        <f>VLOOKUP(H422,'Other Lists'!$B$12:$O$15,14,FALSE)*K422</f>
        <v>1273</v>
      </c>
    </row>
    <row r="423" spans="2:17" x14ac:dyDescent="0.3">
      <c r="B423" t="s">
        <v>151</v>
      </c>
      <c r="C423">
        <v>831</v>
      </c>
      <c r="D423" s="15">
        <v>45015</v>
      </c>
      <c r="E423" s="18">
        <f>WEEKDAY(D423)</f>
        <v>5</v>
      </c>
      <c r="F423" s="18">
        <v>3</v>
      </c>
      <c r="G423">
        <v>2</v>
      </c>
      <c r="H423">
        <v>105</v>
      </c>
      <c r="I423" t="s">
        <v>727</v>
      </c>
      <c r="J423">
        <v>71</v>
      </c>
      <c r="K423">
        <v>65</v>
      </c>
      <c r="L423">
        <f>J423-K423</f>
        <v>6</v>
      </c>
      <c r="M423" t="s">
        <v>808</v>
      </c>
      <c r="N423" t="s">
        <v>104</v>
      </c>
      <c r="O423">
        <f>VLOOKUP(H423,'Other Lists'!$B$13:$D$15,3,FALSE)</f>
        <v>55</v>
      </c>
      <c r="P423" t="str">
        <f>VLOOKUP(O423,'Other Lists'!$B$7:$D$8,2,FALSE)</f>
        <v>Eclipse</v>
      </c>
      <c r="Q423">
        <f>VLOOKUP(H423,'Other Lists'!$B$12:$O$15,14,FALSE)*K423</f>
        <v>1235</v>
      </c>
    </row>
    <row r="424" spans="2:17" x14ac:dyDescent="0.3">
      <c r="B424" t="s">
        <v>151</v>
      </c>
      <c r="C424">
        <v>831</v>
      </c>
      <c r="D424" s="15">
        <v>45015</v>
      </c>
      <c r="E424" s="18">
        <f>WEEKDAY(D424)</f>
        <v>5</v>
      </c>
      <c r="F424" s="18">
        <v>3</v>
      </c>
      <c r="G424">
        <v>2</v>
      </c>
      <c r="H424">
        <v>105</v>
      </c>
      <c r="I424" t="s">
        <v>726</v>
      </c>
      <c r="J424">
        <v>75</v>
      </c>
      <c r="K424">
        <v>71</v>
      </c>
      <c r="L424">
        <f>J424-K424</f>
        <v>4</v>
      </c>
      <c r="M424" t="s">
        <v>808</v>
      </c>
      <c r="N424" t="s">
        <v>102</v>
      </c>
      <c r="O424">
        <f>VLOOKUP(H424,'Other Lists'!$B$13:$D$15,3,FALSE)</f>
        <v>55</v>
      </c>
      <c r="P424" t="str">
        <f>VLOOKUP(O424,'Other Lists'!$B$7:$D$8,2,FALSE)</f>
        <v>Eclipse</v>
      </c>
      <c r="Q424">
        <f>VLOOKUP(H424,'Other Lists'!$B$12:$O$15,14,FALSE)*K424</f>
        <v>1349</v>
      </c>
    </row>
    <row r="425" spans="2:17" x14ac:dyDescent="0.3">
      <c r="B425" t="s">
        <v>151</v>
      </c>
      <c r="C425">
        <v>831</v>
      </c>
      <c r="D425" s="15">
        <v>45015</v>
      </c>
      <c r="E425" s="18">
        <f>WEEKDAY(D425)</f>
        <v>5</v>
      </c>
      <c r="F425" s="18">
        <v>3</v>
      </c>
      <c r="G425">
        <v>2</v>
      </c>
      <c r="H425">
        <v>105</v>
      </c>
      <c r="I425" t="s">
        <v>725</v>
      </c>
      <c r="J425">
        <v>73</v>
      </c>
      <c r="K425">
        <v>68</v>
      </c>
      <c r="L425">
        <f>J425-K425</f>
        <v>5</v>
      </c>
      <c r="M425" t="s">
        <v>808</v>
      </c>
      <c r="N425" t="s">
        <v>100</v>
      </c>
      <c r="O425">
        <f>VLOOKUP(H425,'Other Lists'!$B$13:$D$15,3,FALSE)</f>
        <v>55</v>
      </c>
      <c r="P425" t="str">
        <f>VLOOKUP(O425,'Other Lists'!$B$7:$D$8,2,FALSE)</f>
        <v>Eclipse</v>
      </c>
      <c r="Q425">
        <f>VLOOKUP(H425,'Other Lists'!$B$12:$O$15,14,FALSE)*K425</f>
        <v>1292</v>
      </c>
    </row>
    <row r="426" spans="2:17" x14ac:dyDescent="0.3">
      <c r="B426" t="s">
        <v>151</v>
      </c>
      <c r="C426">
        <v>832</v>
      </c>
      <c r="D426" s="15">
        <v>45016</v>
      </c>
      <c r="E426" s="18">
        <f>WEEKDAY(D426)</f>
        <v>6</v>
      </c>
      <c r="F426" s="18">
        <v>3</v>
      </c>
      <c r="G426">
        <v>2</v>
      </c>
      <c r="H426">
        <v>105</v>
      </c>
      <c r="I426" t="s">
        <v>730</v>
      </c>
      <c r="J426">
        <v>48</v>
      </c>
      <c r="K426">
        <v>46</v>
      </c>
      <c r="L426">
        <f>J426-K426</f>
        <v>2</v>
      </c>
      <c r="M426" t="s">
        <v>808</v>
      </c>
      <c r="N426" t="s">
        <v>104</v>
      </c>
      <c r="O426">
        <f>VLOOKUP(H426,'Other Lists'!$B$13:$D$15,3,FALSE)</f>
        <v>55</v>
      </c>
      <c r="P426" t="str">
        <f>VLOOKUP(O426,'Other Lists'!$B$7:$D$8,2,FALSE)</f>
        <v>Eclipse</v>
      </c>
      <c r="Q426">
        <f>VLOOKUP(H426,'Other Lists'!$B$12:$O$15,14,FALSE)*K426</f>
        <v>874</v>
      </c>
    </row>
    <row r="427" spans="2:17" x14ac:dyDescent="0.3">
      <c r="B427" t="s">
        <v>151</v>
      </c>
      <c r="C427">
        <v>832</v>
      </c>
      <c r="D427" s="15">
        <v>45016</v>
      </c>
      <c r="E427" s="18">
        <f>WEEKDAY(D427)</f>
        <v>6</v>
      </c>
      <c r="F427" s="18">
        <v>3</v>
      </c>
      <c r="G427">
        <v>2</v>
      </c>
      <c r="H427">
        <v>105</v>
      </c>
      <c r="I427" t="s">
        <v>729</v>
      </c>
      <c r="J427">
        <v>53</v>
      </c>
      <c r="K427">
        <v>50</v>
      </c>
      <c r="L427">
        <f>J427-K427</f>
        <v>3</v>
      </c>
      <c r="M427" t="s">
        <v>808</v>
      </c>
      <c r="N427" t="s">
        <v>102</v>
      </c>
      <c r="O427">
        <f>VLOOKUP(H427,'Other Lists'!$B$13:$D$15,3,FALSE)</f>
        <v>55</v>
      </c>
      <c r="P427" t="str">
        <f>VLOOKUP(O427,'Other Lists'!$B$7:$D$8,2,FALSE)</f>
        <v>Eclipse</v>
      </c>
      <c r="Q427">
        <f>VLOOKUP(H427,'Other Lists'!$B$12:$O$15,14,FALSE)*K427</f>
        <v>950</v>
      </c>
    </row>
    <row r="428" spans="2:17" x14ac:dyDescent="0.3">
      <c r="B428" t="s">
        <v>151</v>
      </c>
      <c r="C428">
        <v>832</v>
      </c>
      <c r="D428" s="15">
        <v>45016</v>
      </c>
      <c r="E428" s="18">
        <f>WEEKDAY(D428)</f>
        <v>6</v>
      </c>
      <c r="F428" s="18">
        <v>3</v>
      </c>
      <c r="G428">
        <v>2</v>
      </c>
      <c r="H428">
        <v>105</v>
      </c>
      <c r="I428" t="s">
        <v>728</v>
      </c>
      <c r="J428">
        <v>53</v>
      </c>
      <c r="K428">
        <v>51</v>
      </c>
      <c r="L428">
        <f>J428-K428</f>
        <v>2</v>
      </c>
      <c r="M428" t="s">
        <v>808</v>
      </c>
      <c r="N428" t="s">
        <v>100</v>
      </c>
      <c r="O428">
        <f>VLOOKUP(H428,'Other Lists'!$B$13:$D$15,3,FALSE)</f>
        <v>55</v>
      </c>
      <c r="P428" t="str">
        <f>VLOOKUP(O428,'Other Lists'!$B$7:$D$8,2,FALSE)</f>
        <v>Eclipse</v>
      </c>
      <c r="Q428">
        <f>VLOOKUP(H428,'Other Lists'!$B$12:$O$15,14,FALSE)*K428</f>
        <v>969</v>
      </c>
    </row>
    <row r="429" spans="2:17" x14ac:dyDescent="0.3">
      <c r="B429" t="s">
        <v>151</v>
      </c>
      <c r="C429">
        <v>833</v>
      </c>
      <c r="D429" s="15">
        <v>45017</v>
      </c>
      <c r="E429" s="18">
        <f>WEEKDAY(D429)</f>
        <v>7</v>
      </c>
      <c r="F429" s="18">
        <v>3</v>
      </c>
      <c r="G429">
        <v>2</v>
      </c>
      <c r="H429">
        <v>105</v>
      </c>
      <c r="I429" t="s">
        <v>732</v>
      </c>
      <c r="J429">
        <v>96</v>
      </c>
      <c r="K429">
        <v>90</v>
      </c>
      <c r="L429">
        <f>J429-K429</f>
        <v>6</v>
      </c>
      <c r="M429" t="s">
        <v>808</v>
      </c>
      <c r="N429" t="s">
        <v>104</v>
      </c>
      <c r="O429">
        <f>VLOOKUP(H429,'Other Lists'!$B$13:$D$15,3,FALSE)</f>
        <v>55</v>
      </c>
      <c r="P429" t="str">
        <f>VLOOKUP(O429,'Other Lists'!$B$7:$D$8,2,FALSE)</f>
        <v>Eclipse</v>
      </c>
      <c r="Q429">
        <f>VLOOKUP(H429,'Other Lists'!$B$12:$O$15,14,FALSE)*K429</f>
        <v>1710</v>
      </c>
    </row>
    <row r="430" spans="2:17" x14ac:dyDescent="0.3">
      <c r="B430" t="s">
        <v>151</v>
      </c>
      <c r="C430">
        <v>833</v>
      </c>
      <c r="D430" s="15">
        <v>45017</v>
      </c>
      <c r="E430" s="18">
        <f>WEEKDAY(D430)</f>
        <v>7</v>
      </c>
      <c r="F430" s="18">
        <v>3</v>
      </c>
      <c r="G430">
        <v>2</v>
      </c>
      <c r="H430">
        <v>105</v>
      </c>
      <c r="I430" t="s">
        <v>731</v>
      </c>
      <c r="J430">
        <v>102</v>
      </c>
      <c r="K430">
        <v>95</v>
      </c>
      <c r="L430">
        <f>J430-K430</f>
        <v>7</v>
      </c>
      <c r="M430" t="s">
        <v>808</v>
      </c>
      <c r="N430" t="s">
        <v>100</v>
      </c>
      <c r="O430">
        <f>VLOOKUP(H430,'Other Lists'!$B$13:$D$15,3,FALSE)</f>
        <v>55</v>
      </c>
      <c r="P430" t="str">
        <f>VLOOKUP(O430,'Other Lists'!$B$7:$D$8,2,FALSE)</f>
        <v>Eclipse</v>
      </c>
      <c r="Q430">
        <f>VLOOKUP(H430,'Other Lists'!$B$12:$O$15,14,FALSE)*K430</f>
        <v>1805</v>
      </c>
    </row>
    <row r="431" spans="2:17" x14ac:dyDescent="0.3">
      <c r="B431" t="s">
        <v>151</v>
      </c>
      <c r="C431">
        <v>834</v>
      </c>
      <c r="D431" s="15">
        <v>45018</v>
      </c>
      <c r="E431" s="18">
        <f>WEEKDAY(D431)</f>
        <v>1</v>
      </c>
      <c r="F431" s="18">
        <v>4</v>
      </c>
      <c r="G431">
        <v>2</v>
      </c>
      <c r="H431">
        <v>105</v>
      </c>
      <c r="I431" t="s">
        <v>735</v>
      </c>
      <c r="J431">
        <v>33</v>
      </c>
      <c r="K431">
        <v>30</v>
      </c>
      <c r="L431">
        <f>J431-K431</f>
        <v>3</v>
      </c>
      <c r="M431" t="s">
        <v>808</v>
      </c>
      <c r="N431" t="s">
        <v>104</v>
      </c>
      <c r="O431">
        <f>VLOOKUP(H431,'Other Lists'!$B$13:$D$15,3,FALSE)</f>
        <v>55</v>
      </c>
      <c r="P431" t="str">
        <f>VLOOKUP(O431,'Other Lists'!$B$7:$D$8,2,FALSE)</f>
        <v>Eclipse</v>
      </c>
      <c r="Q431">
        <f>VLOOKUP(H431,'Other Lists'!$B$12:$O$15,14,FALSE)*K431</f>
        <v>570</v>
      </c>
    </row>
    <row r="432" spans="2:17" x14ac:dyDescent="0.3">
      <c r="B432" t="s">
        <v>151</v>
      </c>
      <c r="C432">
        <v>834</v>
      </c>
      <c r="D432" s="15">
        <v>45018</v>
      </c>
      <c r="E432" s="18">
        <f>WEEKDAY(D432)</f>
        <v>1</v>
      </c>
      <c r="F432" s="18">
        <v>4</v>
      </c>
      <c r="G432">
        <v>2</v>
      </c>
      <c r="H432">
        <v>105</v>
      </c>
      <c r="I432" t="s">
        <v>734</v>
      </c>
      <c r="J432">
        <v>30</v>
      </c>
      <c r="K432">
        <v>27</v>
      </c>
      <c r="L432">
        <f>J432-K432</f>
        <v>3</v>
      </c>
      <c r="M432" t="s">
        <v>808</v>
      </c>
      <c r="N432" t="s">
        <v>102</v>
      </c>
      <c r="O432">
        <f>VLOOKUP(H432,'Other Lists'!$B$13:$D$15,3,FALSE)</f>
        <v>55</v>
      </c>
      <c r="P432" t="str">
        <f>VLOOKUP(O432,'Other Lists'!$B$7:$D$8,2,FALSE)</f>
        <v>Eclipse</v>
      </c>
      <c r="Q432">
        <f>VLOOKUP(H432,'Other Lists'!$B$12:$O$15,14,FALSE)*K432</f>
        <v>513</v>
      </c>
    </row>
    <row r="433" spans="2:17" x14ac:dyDescent="0.3">
      <c r="B433" t="s">
        <v>151</v>
      </c>
      <c r="C433">
        <v>834</v>
      </c>
      <c r="D433" s="15">
        <v>45018</v>
      </c>
      <c r="E433" s="18">
        <f>WEEKDAY(D433)</f>
        <v>1</v>
      </c>
      <c r="F433" s="18">
        <v>4</v>
      </c>
      <c r="G433">
        <v>2</v>
      </c>
      <c r="H433">
        <v>105</v>
      </c>
      <c r="I433" t="s">
        <v>733</v>
      </c>
      <c r="J433">
        <v>30</v>
      </c>
      <c r="K433">
        <v>27</v>
      </c>
      <c r="L433">
        <f>J433-K433</f>
        <v>3</v>
      </c>
      <c r="M433" t="s">
        <v>808</v>
      </c>
      <c r="N433" t="s">
        <v>100</v>
      </c>
      <c r="O433">
        <f>VLOOKUP(H433,'Other Lists'!$B$13:$D$15,3,FALSE)</f>
        <v>55</v>
      </c>
      <c r="P433" t="str">
        <f>VLOOKUP(O433,'Other Lists'!$B$7:$D$8,2,FALSE)</f>
        <v>Eclipse</v>
      </c>
      <c r="Q433">
        <f>VLOOKUP(H433,'Other Lists'!$B$12:$O$15,14,FALSE)*K433</f>
        <v>513</v>
      </c>
    </row>
    <row r="434" spans="2:17" x14ac:dyDescent="0.3">
      <c r="B434" t="s">
        <v>151</v>
      </c>
      <c r="C434">
        <v>835</v>
      </c>
      <c r="D434" s="15">
        <v>45019</v>
      </c>
      <c r="E434" s="18">
        <f>WEEKDAY(D434)</f>
        <v>2</v>
      </c>
      <c r="F434" s="18">
        <v>4</v>
      </c>
      <c r="G434">
        <v>2</v>
      </c>
      <c r="H434">
        <v>105</v>
      </c>
      <c r="I434" t="s">
        <v>738</v>
      </c>
      <c r="J434">
        <v>26</v>
      </c>
      <c r="K434">
        <v>25</v>
      </c>
      <c r="L434">
        <f>J434-K434</f>
        <v>1</v>
      </c>
      <c r="M434" t="s">
        <v>808</v>
      </c>
      <c r="N434" t="s">
        <v>104</v>
      </c>
      <c r="O434">
        <f>VLOOKUP(H434,'Other Lists'!$B$13:$D$15,3,FALSE)</f>
        <v>55</v>
      </c>
      <c r="P434" t="str">
        <f>VLOOKUP(O434,'Other Lists'!$B$7:$D$8,2,FALSE)</f>
        <v>Eclipse</v>
      </c>
      <c r="Q434">
        <f>VLOOKUP(H434,'Other Lists'!$B$12:$O$15,14,FALSE)*K434</f>
        <v>475</v>
      </c>
    </row>
    <row r="435" spans="2:17" x14ac:dyDescent="0.3">
      <c r="B435" t="s">
        <v>151</v>
      </c>
      <c r="C435">
        <v>835</v>
      </c>
      <c r="D435" s="15">
        <v>45019</v>
      </c>
      <c r="E435" s="18">
        <f>WEEKDAY(D435)</f>
        <v>2</v>
      </c>
      <c r="F435" s="18">
        <v>4</v>
      </c>
      <c r="G435">
        <v>2</v>
      </c>
      <c r="H435">
        <v>105</v>
      </c>
      <c r="I435" t="s">
        <v>737</v>
      </c>
      <c r="J435">
        <v>22</v>
      </c>
      <c r="K435">
        <v>20</v>
      </c>
      <c r="L435">
        <f>J435-K435</f>
        <v>2</v>
      </c>
      <c r="M435" t="s">
        <v>808</v>
      </c>
      <c r="N435" t="s">
        <v>102</v>
      </c>
      <c r="O435">
        <f>VLOOKUP(H435,'Other Lists'!$B$13:$D$15,3,FALSE)</f>
        <v>55</v>
      </c>
      <c r="P435" t="str">
        <f>VLOOKUP(O435,'Other Lists'!$B$7:$D$8,2,FALSE)</f>
        <v>Eclipse</v>
      </c>
      <c r="Q435">
        <f>VLOOKUP(H435,'Other Lists'!$B$12:$O$15,14,FALSE)*K435</f>
        <v>380</v>
      </c>
    </row>
    <row r="436" spans="2:17" x14ac:dyDescent="0.3">
      <c r="B436" t="s">
        <v>151</v>
      </c>
      <c r="C436">
        <v>835</v>
      </c>
      <c r="D436" s="15">
        <v>45019</v>
      </c>
      <c r="E436" s="18">
        <f>WEEKDAY(D436)</f>
        <v>2</v>
      </c>
      <c r="F436" s="18">
        <v>4</v>
      </c>
      <c r="G436">
        <v>2</v>
      </c>
      <c r="H436">
        <v>105</v>
      </c>
      <c r="I436" t="s">
        <v>736</v>
      </c>
      <c r="J436">
        <v>23</v>
      </c>
      <c r="K436">
        <v>21</v>
      </c>
      <c r="L436">
        <f>J436-K436</f>
        <v>2</v>
      </c>
      <c r="M436" t="s">
        <v>808</v>
      </c>
      <c r="N436" t="s">
        <v>100</v>
      </c>
      <c r="O436">
        <f>VLOOKUP(H436,'Other Lists'!$B$13:$D$15,3,FALSE)</f>
        <v>55</v>
      </c>
      <c r="P436" t="str">
        <f>VLOOKUP(O436,'Other Lists'!$B$7:$D$8,2,FALSE)</f>
        <v>Eclipse</v>
      </c>
      <c r="Q436">
        <f>VLOOKUP(H436,'Other Lists'!$B$12:$O$15,14,FALSE)*K436</f>
        <v>399</v>
      </c>
    </row>
    <row r="437" spans="2:17" x14ac:dyDescent="0.3">
      <c r="B437" t="s">
        <v>151</v>
      </c>
      <c r="C437">
        <v>836</v>
      </c>
      <c r="D437" s="15">
        <v>45020</v>
      </c>
      <c r="E437" s="18">
        <f>WEEKDAY(D437)</f>
        <v>3</v>
      </c>
      <c r="F437" s="18">
        <v>4</v>
      </c>
      <c r="G437">
        <v>2</v>
      </c>
      <c r="H437">
        <v>105</v>
      </c>
      <c r="I437" t="s">
        <v>741</v>
      </c>
      <c r="J437">
        <v>51</v>
      </c>
      <c r="K437">
        <v>47</v>
      </c>
      <c r="L437">
        <f>J437-K437</f>
        <v>4</v>
      </c>
      <c r="M437" t="s">
        <v>808</v>
      </c>
      <c r="N437" t="s">
        <v>104</v>
      </c>
      <c r="O437">
        <f>VLOOKUP(H437,'Other Lists'!$B$13:$D$15,3,FALSE)</f>
        <v>55</v>
      </c>
      <c r="P437" t="str">
        <f>VLOOKUP(O437,'Other Lists'!$B$7:$D$8,2,FALSE)</f>
        <v>Eclipse</v>
      </c>
      <c r="Q437">
        <f>VLOOKUP(H437,'Other Lists'!$B$12:$O$15,14,FALSE)*K437</f>
        <v>893</v>
      </c>
    </row>
    <row r="438" spans="2:17" x14ac:dyDescent="0.3">
      <c r="B438" t="s">
        <v>151</v>
      </c>
      <c r="C438">
        <v>836</v>
      </c>
      <c r="D438" s="15">
        <v>45020</v>
      </c>
      <c r="E438" s="18">
        <f>WEEKDAY(D438)</f>
        <v>3</v>
      </c>
      <c r="F438" s="18">
        <v>4</v>
      </c>
      <c r="G438">
        <v>2</v>
      </c>
      <c r="H438">
        <v>105</v>
      </c>
      <c r="I438" t="s">
        <v>740</v>
      </c>
      <c r="J438">
        <v>53</v>
      </c>
      <c r="K438">
        <v>49</v>
      </c>
      <c r="L438">
        <f>J438-K438</f>
        <v>4</v>
      </c>
      <c r="M438" t="s">
        <v>808</v>
      </c>
      <c r="N438" t="s">
        <v>102</v>
      </c>
      <c r="O438">
        <f>VLOOKUP(H438,'Other Lists'!$B$13:$D$15,3,FALSE)</f>
        <v>55</v>
      </c>
      <c r="P438" t="str">
        <f>VLOOKUP(O438,'Other Lists'!$B$7:$D$8,2,FALSE)</f>
        <v>Eclipse</v>
      </c>
      <c r="Q438">
        <f>VLOOKUP(H438,'Other Lists'!$B$12:$O$15,14,FALSE)*K438</f>
        <v>931</v>
      </c>
    </row>
    <row r="439" spans="2:17" x14ac:dyDescent="0.3">
      <c r="B439" t="s">
        <v>151</v>
      </c>
      <c r="C439">
        <v>836</v>
      </c>
      <c r="D439" s="15">
        <v>45020</v>
      </c>
      <c r="E439" s="18">
        <f>WEEKDAY(D439)</f>
        <v>3</v>
      </c>
      <c r="F439" s="18">
        <v>4</v>
      </c>
      <c r="G439">
        <v>2</v>
      </c>
      <c r="H439">
        <v>105</v>
      </c>
      <c r="I439" t="s">
        <v>739</v>
      </c>
      <c r="J439">
        <v>54</v>
      </c>
      <c r="K439">
        <v>49</v>
      </c>
      <c r="L439">
        <f>J439-K439</f>
        <v>5</v>
      </c>
      <c r="M439" t="s">
        <v>808</v>
      </c>
      <c r="N439" t="s">
        <v>100</v>
      </c>
      <c r="O439">
        <f>VLOOKUP(H439,'Other Lists'!$B$13:$D$15,3,FALSE)</f>
        <v>55</v>
      </c>
      <c r="P439" t="str">
        <f>VLOOKUP(O439,'Other Lists'!$B$7:$D$8,2,FALSE)</f>
        <v>Eclipse</v>
      </c>
      <c r="Q439">
        <f>VLOOKUP(H439,'Other Lists'!$B$12:$O$15,14,FALSE)*K439</f>
        <v>931</v>
      </c>
    </row>
    <row r="440" spans="2:17" x14ac:dyDescent="0.3">
      <c r="B440" t="s">
        <v>151</v>
      </c>
      <c r="C440">
        <v>837</v>
      </c>
      <c r="D440" s="15">
        <v>45021</v>
      </c>
      <c r="E440" s="18">
        <f>WEEKDAY(D440)</f>
        <v>4</v>
      </c>
      <c r="F440" s="18">
        <v>4</v>
      </c>
      <c r="G440">
        <v>2</v>
      </c>
      <c r="H440">
        <v>105</v>
      </c>
      <c r="I440" t="s">
        <v>744</v>
      </c>
      <c r="J440">
        <v>74</v>
      </c>
      <c r="K440">
        <v>67</v>
      </c>
      <c r="L440">
        <f>J440-K440</f>
        <v>7</v>
      </c>
      <c r="M440" t="s">
        <v>808</v>
      </c>
      <c r="N440" t="s">
        <v>104</v>
      </c>
      <c r="O440">
        <f>VLOOKUP(H440,'Other Lists'!$B$13:$D$15,3,FALSE)</f>
        <v>55</v>
      </c>
      <c r="P440" t="str">
        <f>VLOOKUP(O440,'Other Lists'!$B$7:$D$8,2,FALSE)</f>
        <v>Eclipse</v>
      </c>
      <c r="Q440">
        <f>VLOOKUP(H440,'Other Lists'!$B$12:$O$15,14,FALSE)*K440</f>
        <v>1273</v>
      </c>
    </row>
    <row r="441" spans="2:17" x14ac:dyDescent="0.3">
      <c r="B441" t="s">
        <v>151</v>
      </c>
      <c r="C441">
        <v>837</v>
      </c>
      <c r="D441" s="15">
        <v>45021</v>
      </c>
      <c r="E441" s="18">
        <f>WEEKDAY(D441)</f>
        <v>4</v>
      </c>
      <c r="F441" s="18">
        <v>4</v>
      </c>
      <c r="G441">
        <v>2</v>
      </c>
      <c r="H441">
        <v>105</v>
      </c>
      <c r="I441" t="s">
        <v>743</v>
      </c>
      <c r="J441">
        <v>71</v>
      </c>
      <c r="K441">
        <v>66</v>
      </c>
      <c r="L441">
        <f>J441-K441</f>
        <v>5</v>
      </c>
      <c r="M441" t="s">
        <v>808</v>
      </c>
      <c r="N441" t="s">
        <v>102</v>
      </c>
      <c r="O441">
        <f>VLOOKUP(H441,'Other Lists'!$B$13:$D$15,3,FALSE)</f>
        <v>55</v>
      </c>
      <c r="P441" t="str">
        <f>VLOOKUP(O441,'Other Lists'!$B$7:$D$8,2,FALSE)</f>
        <v>Eclipse</v>
      </c>
      <c r="Q441">
        <f>VLOOKUP(H441,'Other Lists'!$B$12:$O$15,14,FALSE)*K441</f>
        <v>1254</v>
      </c>
    </row>
    <row r="442" spans="2:17" x14ac:dyDescent="0.3">
      <c r="B442" t="s">
        <v>151</v>
      </c>
      <c r="C442">
        <v>837</v>
      </c>
      <c r="D442" s="15">
        <v>45021</v>
      </c>
      <c r="E442" s="18">
        <f>WEEKDAY(D442)</f>
        <v>4</v>
      </c>
      <c r="F442" s="18">
        <v>4</v>
      </c>
      <c r="G442">
        <v>2</v>
      </c>
      <c r="H442">
        <v>105</v>
      </c>
      <c r="I442" t="s">
        <v>742</v>
      </c>
      <c r="J442">
        <v>68</v>
      </c>
      <c r="K442">
        <v>61</v>
      </c>
      <c r="L442">
        <f>J442-K442</f>
        <v>7</v>
      </c>
      <c r="M442" t="s">
        <v>808</v>
      </c>
      <c r="N442" t="s">
        <v>100</v>
      </c>
      <c r="O442">
        <f>VLOOKUP(H442,'Other Lists'!$B$13:$D$15,3,FALSE)</f>
        <v>55</v>
      </c>
      <c r="P442" t="str">
        <f>VLOOKUP(O442,'Other Lists'!$B$7:$D$8,2,FALSE)</f>
        <v>Eclipse</v>
      </c>
      <c r="Q442">
        <f>VLOOKUP(H442,'Other Lists'!$B$12:$O$15,14,FALSE)*K442</f>
        <v>1159</v>
      </c>
    </row>
    <row r="443" spans="2:17" x14ac:dyDescent="0.3">
      <c r="B443" t="s">
        <v>149</v>
      </c>
      <c r="C443">
        <v>848</v>
      </c>
      <c r="D443" s="13">
        <v>44993</v>
      </c>
      <c r="E443" s="18">
        <f>WEEKDAY(D443)</f>
        <v>4</v>
      </c>
      <c r="F443" s="18">
        <v>4</v>
      </c>
      <c r="G443">
        <v>3</v>
      </c>
      <c r="H443">
        <v>201</v>
      </c>
      <c r="I443" t="s">
        <v>569</v>
      </c>
      <c r="J443">
        <v>56</v>
      </c>
      <c r="K443">
        <v>53</v>
      </c>
      <c r="L443">
        <f>J443-K443</f>
        <v>3</v>
      </c>
      <c r="M443" t="s">
        <v>809</v>
      </c>
      <c r="N443" t="s">
        <v>121</v>
      </c>
      <c r="O443">
        <f>VLOOKUP(H443,'Other Lists'!$B$13:$D$15,3,FALSE)</f>
        <v>92</v>
      </c>
      <c r="P443" t="str">
        <f>VLOOKUP(O443,'Other Lists'!$B$7:$D$8,2,FALSE)</f>
        <v>Linacar</v>
      </c>
      <c r="Q443">
        <f>VLOOKUP(H443,'Other Lists'!$B$12:$O$15,14,FALSE)*K443</f>
        <v>1160.6999999999998</v>
      </c>
    </row>
    <row r="444" spans="2:17" x14ac:dyDescent="0.3">
      <c r="B444" t="s">
        <v>149</v>
      </c>
      <c r="C444">
        <v>848</v>
      </c>
      <c r="D444" s="13">
        <v>44993</v>
      </c>
      <c r="E444" s="18">
        <f>WEEKDAY(D444)</f>
        <v>4</v>
      </c>
      <c r="F444" s="18">
        <v>4</v>
      </c>
      <c r="G444">
        <v>3</v>
      </c>
      <c r="H444">
        <v>201</v>
      </c>
      <c r="I444" t="s">
        <v>568</v>
      </c>
      <c r="J444">
        <v>58</v>
      </c>
      <c r="K444">
        <v>55</v>
      </c>
      <c r="L444">
        <f>J444-K444</f>
        <v>3</v>
      </c>
      <c r="M444" t="s">
        <v>809</v>
      </c>
      <c r="N444" t="s">
        <v>119</v>
      </c>
      <c r="O444">
        <f>VLOOKUP(H444,'Other Lists'!$B$13:$D$15,3,FALSE)</f>
        <v>92</v>
      </c>
      <c r="P444" t="str">
        <f>VLOOKUP(O444,'Other Lists'!$B$7:$D$8,2,FALSE)</f>
        <v>Linacar</v>
      </c>
      <c r="Q444">
        <f>VLOOKUP(H444,'Other Lists'!$B$12:$O$15,14,FALSE)*K444</f>
        <v>1204.5</v>
      </c>
    </row>
    <row r="445" spans="2:17" x14ac:dyDescent="0.3">
      <c r="B445" t="s">
        <v>149</v>
      </c>
      <c r="C445">
        <v>848</v>
      </c>
      <c r="D445" s="13">
        <v>44993</v>
      </c>
      <c r="E445" s="18">
        <f>WEEKDAY(D445)</f>
        <v>4</v>
      </c>
      <c r="F445" s="18">
        <v>4</v>
      </c>
      <c r="G445">
        <v>3</v>
      </c>
      <c r="H445">
        <v>201</v>
      </c>
      <c r="I445" t="s">
        <v>567</v>
      </c>
      <c r="J445">
        <v>59</v>
      </c>
      <c r="K445">
        <v>56</v>
      </c>
      <c r="L445">
        <f>J445-K445</f>
        <v>3</v>
      </c>
      <c r="M445" t="s">
        <v>809</v>
      </c>
      <c r="N445" t="s">
        <v>118</v>
      </c>
      <c r="O445">
        <f>VLOOKUP(H445,'Other Lists'!$B$13:$D$15,3,FALSE)</f>
        <v>92</v>
      </c>
      <c r="P445" t="str">
        <f>VLOOKUP(O445,'Other Lists'!$B$7:$D$8,2,FALSE)</f>
        <v>Linacar</v>
      </c>
      <c r="Q445">
        <f>VLOOKUP(H445,'Other Lists'!$B$12:$O$15,14,FALSE)*K445</f>
        <v>1226.3999999999999</v>
      </c>
    </row>
    <row r="446" spans="2:17" x14ac:dyDescent="0.3">
      <c r="B446" t="s">
        <v>149</v>
      </c>
      <c r="C446">
        <v>848</v>
      </c>
      <c r="D446" s="13">
        <v>44993</v>
      </c>
      <c r="E446" s="18">
        <f>WEEKDAY(D446)</f>
        <v>4</v>
      </c>
      <c r="F446" s="18">
        <v>4</v>
      </c>
      <c r="G446">
        <v>3</v>
      </c>
      <c r="H446">
        <v>201</v>
      </c>
      <c r="I446" t="s">
        <v>566</v>
      </c>
      <c r="J446">
        <v>59</v>
      </c>
      <c r="K446">
        <v>56</v>
      </c>
      <c r="L446">
        <f>J446-K446</f>
        <v>3</v>
      </c>
      <c r="M446" t="s">
        <v>809</v>
      </c>
      <c r="N446" t="s">
        <v>117</v>
      </c>
      <c r="O446">
        <f>VLOOKUP(H446,'Other Lists'!$B$13:$D$15,3,FALSE)</f>
        <v>92</v>
      </c>
      <c r="P446" t="str">
        <f>VLOOKUP(O446,'Other Lists'!$B$7:$D$8,2,FALSE)</f>
        <v>Linacar</v>
      </c>
      <c r="Q446">
        <f>VLOOKUP(H446,'Other Lists'!$B$12:$O$15,14,FALSE)*K446</f>
        <v>1226.3999999999999</v>
      </c>
    </row>
    <row r="447" spans="2:17" x14ac:dyDescent="0.3">
      <c r="B447" t="s">
        <v>149</v>
      </c>
      <c r="C447">
        <v>849</v>
      </c>
      <c r="D447" s="13">
        <v>44994</v>
      </c>
      <c r="E447" s="18">
        <f>WEEKDAY(D447)</f>
        <v>5</v>
      </c>
      <c r="F447" s="18">
        <v>4</v>
      </c>
      <c r="G447">
        <v>3</v>
      </c>
      <c r="H447">
        <v>201</v>
      </c>
      <c r="I447" t="s">
        <v>572</v>
      </c>
      <c r="J447">
        <v>102</v>
      </c>
      <c r="K447">
        <v>99</v>
      </c>
      <c r="L447">
        <f>J447-K447</f>
        <v>3</v>
      </c>
      <c r="M447" t="s">
        <v>809</v>
      </c>
      <c r="N447" t="s">
        <v>121</v>
      </c>
      <c r="O447">
        <f>VLOOKUP(H447,'Other Lists'!$B$13:$D$15,3,FALSE)</f>
        <v>92</v>
      </c>
      <c r="P447" t="str">
        <f>VLOOKUP(O447,'Other Lists'!$B$7:$D$8,2,FALSE)</f>
        <v>Linacar</v>
      </c>
      <c r="Q447">
        <f>VLOOKUP(H447,'Other Lists'!$B$12:$O$15,14,FALSE)*K447</f>
        <v>2168.1</v>
      </c>
    </row>
    <row r="448" spans="2:17" x14ac:dyDescent="0.3">
      <c r="B448" t="s">
        <v>149</v>
      </c>
      <c r="C448">
        <v>849</v>
      </c>
      <c r="D448" s="13">
        <v>44994</v>
      </c>
      <c r="E448" s="18">
        <f>WEEKDAY(D448)</f>
        <v>5</v>
      </c>
      <c r="F448" s="18">
        <v>4</v>
      </c>
      <c r="G448">
        <v>3</v>
      </c>
      <c r="H448">
        <v>201</v>
      </c>
      <c r="I448" t="s">
        <v>571</v>
      </c>
      <c r="J448">
        <v>95</v>
      </c>
      <c r="K448">
        <v>91</v>
      </c>
      <c r="L448">
        <f>J448-K448</f>
        <v>4</v>
      </c>
      <c r="M448" t="s">
        <v>809</v>
      </c>
      <c r="N448" t="s">
        <v>119</v>
      </c>
      <c r="O448">
        <f>VLOOKUP(H448,'Other Lists'!$B$13:$D$15,3,FALSE)</f>
        <v>92</v>
      </c>
      <c r="P448" t="str">
        <f>VLOOKUP(O448,'Other Lists'!$B$7:$D$8,2,FALSE)</f>
        <v>Linacar</v>
      </c>
      <c r="Q448">
        <f>VLOOKUP(H448,'Other Lists'!$B$12:$O$15,14,FALSE)*K448</f>
        <v>1992.8999999999999</v>
      </c>
    </row>
    <row r="449" spans="2:17" x14ac:dyDescent="0.3">
      <c r="B449" t="s">
        <v>149</v>
      </c>
      <c r="C449">
        <v>849</v>
      </c>
      <c r="D449" s="13">
        <v>44994</v>
      </c>
      <c r="E449" s="18">
        <f>WEEKDAY(D449)</f>
        <v>5</v>
      </c>
      <c r="F449" s="18">
        <v>4</v>
      </c>
      <c r="G449">
        <v>3</v>
      </c>
      <c r="H449">
        <v>201</v>
      </c>
      <c r="I449" t="s">
        <v>570</v>
      </c>
      <c r="J449">
        <v>96</v>
      </c>
      <c r="K449">
        <v>94</v>
      </c>
      <c r="L449">
        <f>J449-K449</f>
        <v>2</v>
      </c>
      <c r="M449" t="s">
        <v>809</v>
      </c>
      <c r="N449" t="s">
        <v>117</v>
      </c>
      <c r="O449">
        <f>VLOOKUP(H449,'Other Lists'!$B$13:$D$15,3,FALSE)</f>
        <v>92</v>
      </c>
      <c r="P449" t="str">
        <f>VLOOKUP(O449,'Other Lists'!$B$7:$D$8,2,FALSE)</f>
        <v>Linacar</v>
      </c>
      <c r="Q449">
        <f>VLOOKUP(H449,'Other Lists'!$B$12:$O$15,14,FALSE)*K449</f>
        <v>2058.6</v>
      </c>
    </row>
    <row r="450" spans="2:17" x14ac:dyDescent="0.3">
      <c r="B450" t="s">
        <v>149</v>
      </c>
      <c r="C450">
        <v>850</v>
      </c>
      <c r="D450" s="13">
        <v>44995</v>
      </c>
      <c r="E450" s="18">
        <f>WEEKDAY(D450)</f>
        <v>6</v>
      </c>
      <c r="F450" s="18">
        <v>4</v>
      </c>
      <c r="G450">
        <v>3</v>
      </c>
      <c r="H450">
        <v>201</v>
      </c>
      <c r="I450" t="s">
        <v>576</v>
      </c>
      <c r="J450">
        <v>88</v>
      </c>
      <c r="K450">
        <v>86</v>
      </c>
      <c r="L450">
        <f>J450-K450</f>
        <v>2</v>
      </c>
      <c r="M450" t="s">
        <v>809</v>
      </c>
      <c r="N450" t="s">
        <v>121</v>
      </c>
      <c r="O450">
        <f>VLOOKUP(H450,'Other Lists'!$B$13:$D$15,3,FALSE)</f>
        <v>92</v>
      </c>
      <c r="P450" t="str">
        <f>VLOOKUP(O450,'Other Lists'!$B$7:$D$8,2,FALSE)</f>
        <v>Linacar</v>
      </c>
      <c r="Q450">
        <f>VLOOKUP(H450,'Other Lists'!$B$12:$O$15,14,FALSE)*K450</f>
        <v>1883.3999999999999</v>
      </c>
    </row>
    <row r="451" spans="2:17" x14ac:dyDescent="0.3">
      <c r="B451" t="s">
        <v>149</v>
      </c>
      <c r="C451">
        <v>850</v>
      </c>
      <c r="D451" s="13">
        <v>44995</v>
      </c>
      <c r="E451" s="18">
        <f>WEEKDAY(D451)</f>
        <v>6</v>
      </c>
      <c r="F451" s="18">
        <v>4</v>
      </c>
      <c r="G451">
        <v>3</v>
      </c>
      <c r="H451">
        <v>201</v>
      </c>
      <c r="I451" t="s">
        <v>575</v>
      </c>
      <c r="J451">
        <v>88</v>
      </c>
      <c r="K451">
        <v>86</v>
      </c>
      <c r="L451">
        <f>J451-K451</f>
        <v>2</v>
      </c>
      <c r="M451" t="s">
        <v>809</v>
      </c>
      <c r="N451" t="s">
        <v>119</v>
      </c>
      <c r="O451">
        <f>VLOOKUP(H451,'Other Lists'!$B$13:$D$15,3,FALSE)</f>
        <v>92</v>
      </c>
      <c r="P451" t="str">
        <f>VLOOKUP(O451,'Other Lists'!$B$7:$D$8,2,FALSE)</f>
        <v>Linacar</v>
      </c>
      <c r="Q451">
        <f>VLOOKUP(H451,'Other Lists'!$B$12:$O$15,14,FALSE)*K451</f>
        <v>1883.3999999999999</v>
      </c>
    </row>
    <row r="452" spans="2:17" x14ac:dyDescent="0.3">
      <c r="B452" t="s">
        <v>149</v>
      </c>
      <c r="C452">
        <v>850</v>
      </c>
      <c r="D452" s="13">
        <v>44995</v>
      </c>
      <c r="E452" s="18">
        <f>WEEKDAY(D452)</f>
        <v>6</v>
      </c>
      <c r="F452" s="18">
        <v>4</v>
      </c>
      <c r="G452">
        <v>3</v>
      </c>
      <c r="H452">
        <v>201</v>
      </c>
      <c r="I452" t="s">
        <v>574</v>
      </c>
      <c r="J452">
        <v>94</v>
      </c>
      <c r="K452">
        <v>92</v>
      </c>
      <c r="L452">
        <f>J452-K452</f>
        <v>2</v>
      </c>
      <c r="M452" t="s">
        <v>809</v>
      </c>
      <c r="N452" t="s">
        <v>118</v>
      </c>
      <c r="O452">
        <f>VLOOKUP(H452,'Other Lists'!$B$13:$D$15,3,FALSE)</f>
        <v>92</v>
      </c>
      <c r="P452" t="str">
        <f>VLOOKUP(O452,'Other Lists'!$B$7:$D$8,2,FALSE)</f>
        <v>Linacar</v>
      </c>
      <c r="Q452">
        <f>VLOOKUP(H452,'Other Lists'!$B$12:$O$15,14,FALSE)*K452</f>
        <v>2014.8</v>
      </c>
    </row>
    <row r="453" spans="2:17" x14ac:dyDescent="0.3">
      <c r="B453" t="s">
        <v>149</v>
      </c>
      <c r="C453">
        <v>850</v>
      </c>
      <c r="D453" s="13">
        <v>44995</v>
      </c>
      <c r="E453" s="18">
        <f>WEEKDAY(D453)</f>
        <v>6</v>
      </c>
      <c r="F453" s="18">
        <v>4</v>
      </c>
      <c r="G453">
        <v>3</v>
      </c>
      <c r="H453">
        <v>201</v>
      </c>
      <c r="I453" t="s">
        <v>573</v>
      </c>
      <c r="J453">
        <v>96</v>
      </c>
      <c r="K453">
        <v>91</v>
      </c>
      <c r="L453">
        <f>J453-K453</f>
        <v>5</v>
      </c>
      <c r="M453" t="s">
        <v>809</v>
      </c>
      <c r="N453" t="s">
        <v>117</v>
      </c>
      <c r="O453">
        <f>VLOOKUP(H453,'Other Lists'!$B$13:$D$15,3,FALSE)</f>
        <v>92</v>
      </c>
      <c r="P453" t="str">
        <f>VLOOKUP(O453,'Other Lists'!$B$7:$D$8,2,FALSE)</f>
        <v>Linacar</v>
      </c>
      <c r="Q453">
        <f>VLOOKUP(H453,'Other Lists'!$B$12:$O$15,14,FALSE)*K453</f>
        <v>1992.8999999999999</v>
      </c>
    </row>
    <row r="454" spans="2:17" x14ac:dyDescent="0.3">
      <c r="B454" t="s">
        <v>149</v>
      </c>
      <c r="C454">
        <v>851</v>
      </c>
      <c r="D454" s="13">
        <v>44996</v>
      </c>
      <c r="E454" s="18">
        <f>WEEKDAY(D454)</f>
        <v>7</v>
      </c>
      <c r="F454" s="18">
        <v>4</v>
      </c>
      <c r="G454">
        <v>3</v>
      </c>
      <c r="H454">
        <v>119</v>
      </c>
      <c r="I454" t="s">
        <v>581</v>
      </c>
      <c r="J454">
        <v>193</v>
      </c>
      <c r="K454">
        <v>185</v>
      </c>
      <c r="L454">
        <f>J454-K454</f>
        <v>8</v>
      </c>
      <c r="M454" t="s">
        <v>809</v>
      </c>
      <c r="N454" t="s">
        <v>115</v>
      </c>
      <c r="O454">
        <f>VLOOKUP(H454,'Other Lists'!$B$13:$D$15,3,FALSE)</f>
        <v>92</v>
      </c>
      <c r="P454" t="str">
        <f>VLOOKUP(O454,'Other Lists'!$B$7:$D$8,2,FALSE)</f>
        <v>Linacar</v>
      </c>
      <c r="Q454">
        <f>VLOOKUP(H454,'Other Lists'!$B$12:$O$15,14,FALSE)*K454</f>
        <v>591.99999999999989</v>
      </c>
    </row>
    <row r="455" spans="2:17" x14ac:dyDescent="0.3">
      <c r="B455" t="s">
        <v>149</v>
      </c>
      <c r="C455">
        <v>851</v>
      </c>
      <c r="D455" s="13">
        <v>44996</v>
      </c>
      <c r="E455" s="18">
        <f>WEEKDAY(D455)</f>
        <v>7</v>
      </c>
      <c r="F455" s="18">
        <v>4</v>
      </c>
      <c r="G455">
        <v>3</v>
      </c>
      <c r="H455">
        <v>119</v>
      </c>
      <c r="I455" t="s">
        <v>580</v>
      </c>
      <c r="J455">
        <v>176</v>
      </c>
      <c r="K455">
        <v>168</v>
      </c>
      <c r="L455">
        <f>J455-K455</f>
        <v>8</v>
      </c>
      <c r="M455" t="s">
        <v>809</v>
      </c>
      <c r="N455" t="s">
        <v>113</v>
      </c>
      <c r="O455">
        <f>VLOOKUP(H455,'Other Lists'!$B$13:$D$15,3,FALSE)</f>
        <v>92</v>
      </c>
      <c r="P455" t="str">
        <f>VLOOKUP(O455,'Other Lists'!$B$7:$D$8,2,FALSE)</f>
        <v>Linacar</v>
      </c>
      <c r="Q455">
        <f>VLOOKUP(H455,'Other Lists'!$B$12:$O$15,14,FALSE)*K455</f>
        <v>537.59999999999991</v>
      </c>
    </row>
    <row r="456" spans="2:17" x14ac:dyDescent="0.3">
      <c r="B456" t="s">
        <v>149</v>
      </c>
      <c r="C456">
        <v>851</v>
      </c>
      <c r="D456" s="13">
        <v>44996</v>
      </c>
      <c r="E456" s="18">
        <f>WEEKDAY(D456)</f>
        <v>7</v>
      </c>
      <c r="F456" s="18">
        <v>4</v>
      </c>
      <c r="G456">
        <v>3</v>
      </c>
      <c r="H456">
        <v>119</v>
      </c>
      <c r="I456" t="s">
        <v>579</v>
      </c>
      <c r="J456">
        <v>176</v>
      </c>
      <c r="K456">
        <v>165</v>
      </c>
      <c r="L456">
        <f>J456-K456</f>
        <v>11</v>
      </c>
      <c r="M456" t="s">
        <v>809</v>
      </c>
      <c r="N456" t="s">
        <v>111</v>
      </c>
      <c r="O456">
        <f>VLOOKUP(H456,'Other Lists'!$B$13:$D$15,3,FALSE)</f>
        <v>92</v>
      </c>
      <c r="P456" t="str">
        <f>VLOOKUP(O456,'Other Lists'!$B$7:$D$8,2,FALSE)</f>
        <v>Linacar</v>
      </c>
      <c r="Q456">
        <f>VLOOKUP(H456,'Other Lists'!$B$12:$O$15,14,FALSE)*K456</f>
        <v>527.99999999999989</v>
      </c>
    </row>
    <row r="457" spans="2:17" x14ac:dyDescent="0.3">
      <c r="B457" t="s">
        <v>149</v>
      </c>
      <c r="C457">
        <v>851</v>
      </c>
      <c r="D457" s="13">
        <v>44996</v>
      </c>
      <c r="E457" s="18">
        <f>WEEKDAY(D457)</f>
        <v>7</v>
      </c>
      <c r="F457" s="18">
        <v>4</v>
      </c>
      <c r="G457">
        <v>3</v>
      </c>
      <c r="H457">
        <v>119</v>
      </c>
      <c r="I457" t="s">
        <v>578</v>
      </c>
      <c r="J457">
        <v>187</v>
      </c>
      <c r="K457">
        <v>177</v>
      </c>
      <c r="L457">
        <f>J457-K457</f>
        <v>10</v>
      </c>
      <c r="M457" t="s">
        <v>809</v>
      </c>
      <c r="N457" t="s">
        <v>106</v>
      </c>
      <c r="O457">
        <f>VLOOKUP(H457,'Other Lists'!$B$13:$D$15,3,FALSE)</f>
        <v>92</v>
      </c>
      <c r="P457" t="str">
        <f>VLOOKUP(O457,'Other Lists'!$B$7:$D$8,2,FALSE)</f>
        <v>Linacar</v>
      </c>
      <c r="Q457">
        <f>VLOOKUP(H457,'Other Lists'!$B$12:$O$15,14,FALSE)*K457</f>
        <v>566.39999999999986</v>
      </c>
    </row>
    <row r="458" spans="2:17" x14ac:dyDescent="0.3">
      <c r="B458" t="s">
        <v>149</v>
      </c>
      <c r="C458">
        <v>851</v>
      </c>
      <c r="D458" s="13">
        <v>44996</v>
      </c>
      <c r="E458" s="18">
        <f>WEEKDAY(D458)</f>
        <v>7</v>
      </c>
      <c r="F458" s="18">
        <v>4</v>
      </c>
      <c r="G458">
        <v>3</v>
      </c>
      <c r="H458">
        <v>119</v>
      </c>
      <c r="I458" t="s">
        <v>577</v>
      </c>
      <c r="J458">
        <v>171</v>
      </c>
      <c r="K458">
        <v>160</v>
      </c>
      <c r="L458">
        <f>J458-K458</f>
        <v>11</v>
      </c>
      <c r="M458" t="s">
        <v>809</v>
      </c>
      <c r="N458" t="s">
        <v>105</v>
      </c>
      <c r="O458">
        <f>VLOOKUP(H458,'Other Lists'!$B$13:$D$15,3,FALSE)</f>
        <v>92</v>
      </c>
      <c r="P458" t="str">
        <f>VLOOKUP(O458,'Other Lists'!$B$7:$D$8,2,FALSE)</f>
        <v>Linacar</v>
      </c>
      <c r="Q458">
        <f>VLOOKUP(H458,'Other Lists'!$B$12:$O$15,14,FALSE)*K458</f>
        <v>511.99999999999989</v>
      </c>
    </row>
    <row r="459" spans="2:17" x14ac:dyDescent="0.3">
      <c r="B459" t="s">
        <v>149</v>
      </c>
      <c r="C459">
        <v>854</v>
      </c>
      <c r="D459" s="13">
        <v>44999</v>
      </c>
      <c r="E459" s="18">
        <f>WEEKDAY(D459)</f>
        <v>3</v>
      </c>
      <c r="F459" s="18">
        <v>5</v>
      </c>
      <c r="G459">
        <v>3</v>
      </c>
      <c r="H459">
        <v>201</v>
      </c>
      <c r="I459" t="s">
        <v>585</v>
      </c>
      <c r="J459">
        <v>75</v>
      </c>
      <c r="K459">
        <v>72</v>
      </c>
      <c r="L459">
        <f>J459-K459</f>
        <v>3</v>
      </c>
      <c r="M459" t="s">
        <v>809</v>
      </c>
      <c r="N459" t="s">
        <v>121</v>
      </c>
      <c r="O459">
        <f>VLOOKUP(H459,'Other Lists'!$B$13:$D$15,3,FALSE)</f>
        <v>92</v>
      </c>
      <c r="P459" t="str">
        <f>VLOOKUP(O459,'Other Lists'!$B$7:$D$8,2,FALSE)</f>
        <v>Linacar</v>
      </c>
      <c r="Q459">
        <f>VLOOKUP(H459,'Other Lists'!$B$12:$O$15,14,FALSE)*K459</f>
        <v>1576.8</v>
      </c>
    </row>
    <row r="460" spans="2:17" x14ac:dyDescent="0.3">
      <c r="B460" t="s">
        <v>149</v>
      </c>
      <c r="C460">
        <v>854</v>
      </c>
      <c r="D460" s="13">
        <v>44999</v>
      </c>
      <c r="E460" s="18">
        <f>WEEKDAY(D460)</f>
        <v>3</v>
      </c>
      <c r="F460" s="18">
        <v>5</v>
      </c>
      <c r="G460">
        <v>3</v>
      </c>
      <c r="H460">
        <v>201</v>
      </c>
      <c r="I460" t="s">
        <v>584</v>
      </c>
      <c r="J460">
        <v>80</v>
      </c>
      <c r="K460">
        <v>76</v>
      </c>
      <c r="L460">
        <f>J460-K460</f>
        <v>4</v>
      </c>
      <c r="M460" t="s">
        <v>809</v>
      </c>
      <c r="N460" t="s">
        <v>119</v>
      </c>
      <c r="O460">
        <f>VLOOKUP(H460,'Other Lists'!$B$13:$D$15,3,FALSE)</f>
        <v>92</v>
      </c>
      <c r="P460" t="str">
        <f>VLOOKUP(O460,'Other Lists'!$B$7:$D$8,2,FALSE)</f>
        <v>Linacar</v>
      </c>
      <c r="Q460">
        <f>VLOOKUP(H460,'Other Lists'!$B$12:$O$15,14,FALSE)*K460</f>
        <v>1664.3999999999999</v>
      </c>
    </row>
    <row r="461" spans="2:17" x14ac:dyDescent="0.3">
      <c r="B461" t="s">
        <v>149</v>
      </c>
      <c r="C461">
        <v>854</v>
      </c>
      <c r="D461" s="13">
        <v>44999</v>
      </c>
      <c r="E461" s="18">
        <f>WEEKDAY(D461)</f>
        <v>3</v>
      </c>
      <c r="F461" s="18">
        <v>5</v>
      </c>
      <c r="G461">
        <v>3</v>
      </c>
      <c r="H461">
        <v>201</v>
      </c>
      <c r="I461" t="s">
        <v>583</v>
      </c>
      <c r="J461">
        <v>75</v>
      </c>
      <c r="K461">
        <v>72</v>
      </c>
      <c r="L461">
        <f>J461-K461</f>
        <v>3</v>
      </c>
      <c r="M461" t="s">
        <v>809</v>
      </c>
      <c r="N461" t="s">
        <v>118</v>
      </c>
      <c r="O461">
        <f>VLOOKUP(H461,'Other Lists'!$B$13:$D$15,3,FALSE)</f>
        <v>92</v>
      </c>
      <c r="P461" t="str">
        <f>VLOOKUP(O461,'Other Lists'!$B$7:$D$8,2,FALSE)</f>
        <v>Linacar</v>
      </c>
      <c r="Q461">
        <f>VLOOKUP(H461,'Other Lists'!$B$12:$O$15,14,FALSE)*K461</f>
        <v>1576.8</v>
      </c>
    </row>
    <row r="462" spans="2:17" x14ac:dyDescent="0.3">
      <c r="B462" t="s">
        <v>149</v>
      </c>
      <c r="C462">
        <v>854</v>
      </c>
      <c r="D462" s="13">
        <v>44999</v>
      </c>
      <c r="E462" s="18">
        <f>WEEKDAY(D462)</f>
        <v>3</v>
      </c>
      <c r="F462" s="18">
        <v>5</v>
      </c>
      <c r="G462">
        <v>3</v>
      </c>
      <c r="H462">
        <v>201</v>
      </c>
      <c r="I462" t="s">
        <v>582</v>
      </c>
      <c r="J462">
        <v>78</v>
      </c>
      <c r="K462">
        <v>74</v>
      </c>
      <c r="L462">
        <f>J462-K462</f>
        <v>4</v>
      </c>
      <c r="M462" t="s">
        <v>809</v>
      </c>
      <c r="N462" t="s">
        <v>117</v>
      </c>
      <c r="O462">
        <f>VLOOKUP(H462,'Other Lists'!$B$13:$D$15,3,FALSE)</f>
        <v>92</v>
      </c>
      <c r="P462" t="str">
        <f>VLOOKUP(O462,'Other Lists'!$B$7:$D$8,2,FALSE)</f>
        <v>Linacar</v>
      </c>
      <c r="Q462">
        <f>VLOOKUP(H462,'Other Lists'!$B$12:$O$15,14,FALSE)*K462</f>
        <v>1620.6</v>
      </c>
    </row>
    <row r="463" spans="2:17" x14ac:dyDescent="0.3">
      <c r="B463" t="s">
        <v>149</v>
      </c>
      <c r="C463">
        <v>855</v>
      </c>
      <c r="D463" s="13">
        <v>45000</v>
      </c>
      <c r="E463" s="18">
        <f>WEEKDAY(D463)</f>
        <v>4</v>
      </c>
      <c r="F463" s="18">
        <v>5</v>
      </c>
      <c r="G463">
        <v>3</v>
      </c>
      <c r="H463">
        <v>119</v>
      </c>
      <c r="I463" t="s">
        <v>590</v>
      </c>
      <c r="J463">
        <v>118</v>
      </c>
      <c r="K463">
        <v>115</v>
      </c>
      <c r="L463">
        <f>J463-K463</f>
        <v>3</v>
      </c>
      <c r="M463" t="s">
        <v>809</v>
      </c>
      <c r="N463" t="s">
        <v>115</v>
      </c>
      <c r="O463">
        <f>VLOOKUP(H463,'Other Lists'!$B$13:$D$15,3,FALSE)</f>
        <v>92</v>
      </c>
      <c r="P463" t="str">
        <f>VLOOKUP(O463,'Other Lists'!$B$7:$D$8,2,FALSE)</f>
        <v>Linacar</v>
      </c>
      <c r="Q463">
        <f>VLOOKUP(H463,'Other Lists'!$B$12:$O$15,14,FALSE)*K463</f>
        <v>367.99999999999994</v>
      </c>
    </row>
    <row r="464" spans="2:17" x14ac:dyDescent="0.3">
      <c r="B464" t="s">
        <v>149</v>
      </c>
      <c r="C464">
        <v>855</v>
      </c>
      <c r="D464" s="13">
        <v>45000</v>
      </c>
      <c r="E464" s="18">
        <f>WEEKDAY(D464)</f>
        <v>4</v>
      </c>
      <c r="F464" s="18">
        <v>5</v>
      </c>
      <c r="G464">
        <v>3</v>
      </c>
      <c r="H464">
        <v>119</v>
      </c>
      <c r="I464" t="s">
        <v>589</v>
      </c>
      <c r="J464">
        <v>118</v>
      </c>
      <c r="K464">
        <v>113</v>
      </c>
      <c r="L464">
        <f>J464-K464</f>
        <v>5</v>
      </c>
      <c r="M464" t="s">
        <v>809</v>
      </c>
      <c r="N464" t="s">
        <v>113</v>
      </c>
      <c r="O464">
        <f>VLOOKUP(H464,'Other Lists'!$B$13:$D$15,3,FALSE)</f>
        <v>92</v>
      </c>
      <c r="P464" t="str">
        <f>VLOOKUP(O464,'Other Lists'!$B$7:$D$8,2,FALSE)</f>
        <v>Linacar</v>
      </c>
      <c r="Q464">
        <f>VLOOKUP(H464,'Other Lists'!$B$12:$O$15,14,FALSE)*K464</f>
        <v>361.59999999999991</v>
      </c>
    </row>
    <row r="465" spans="2:17" x14ac:dyDescent="0.3">
      <c r="B465" t="s">
        <v>149</v>
      </c>
      <c r="C465">
        <v>855</v>
      </c>
      <c r="D465" s="13">
        <v>45000</v>
      </c>
      <c r="E465" s="18">
        <f>WEEKDAY(D465)</f>
        <v>4</v>
      </c>
      <c r="F465" s="18">
        <v>5</v>
      </c>
      <c r="G465">
        <v>3</v>
      </c>
      <c r="H465">
        <v>119</v>
      </c>
      <c r="I465" t="s">
        <v>588</v>
      </c>
      <c r="J465">
        <v>129</v>
      </c>
      <c r="K465">
        <v>126</v>
      </c>
      <c r="L465">
        <f>J465-K465</f>
        <v>3</v>
      </c>
      <c r="M465" t="s">
        <v>809</v>
      </c>
      <c r="N465" t="s">
        <v>111</v>
      </c>
      <c r="O465">
        <f>VLOOKUP(H465,'Other Lists'!$B$13:$D$15,3,FALSE)</f>
        <v>92</v>
      </c>
      <c r="P465" t="str">
        <f>VLOOKUP(O465,'Other Lists'!$B$7:$D$8,2,FALSE)</f>
        <v>Linacar</v>
      </c>
      <c r="Q465">
        <f>VLOOKUP(H465,'Other Lists'!$B$12:$O$15,14,FALSE)*K465</f>
        <v>403.19999999999993</v>
      </c>
    </row>
    <row r="466" spans="2:17" x14ac:dyDescent="0.3">
      <c r="B466" t="s">
        <v>149</v>
      </c>
      <c r="C466">
        <v>855</v>
      </c>
      <c r="D466" s="13">
        <v>45000</v>
      </c>
      <c r="E466" s="18">
        <f>WEEKDAY(D466)</f>
        <v>4</v>
      </c>
      <c r="F466" s="18">
        <v>5</v>
      </c>
      <c r="G466">
        <v>3</v>
      </c>
      <c r="H466">
        <v>119</v>
      </c>
      <c r="I466" t="s">
        <v>587</v>
      </c>
      <c r="J466">
        <v>126</v>
      </c>
      <c r="K466">
        <v>122</v>
      </c>
      <c r="L466">
        <f>J466-K466</f>
        <v>4</v>
      </c>
      <c r="M466" t="s">
        <v>809</v>
      </c>
      <c r="N466" t="s">
        <v>106</v>
      </c>
      <c r="O466">
        <f>VLOOKUP(H466,'Other Lists'!$B$13:$D$15,3,FALSE)</f>
        <v>92</v>
      </c>
      <c r="P466" t="str">
        <f>VLOOKUP(O466,'Other Lists'!$B$7:$D$8,2,FALSE)</f>
        <v>Linacar</v>
      </c>
      <c r="Q466">
        <f>VLOOKUP(H466,'Other Lists'!$B$12:$O$15,14,FALSE)*K466</f>
        <v>390.39999999999992</v>
      </c>
    </row>
    <row r="467" spans="2:17" x14ac:dyDescent="0.3">
      <c r="B467" t="s">
        <v>149</v>
      </c>
      <c r="C467">
        <v>855</v>
      </c>
      <c r="D467" s="13">
        <v>45000</v>
      </c>
      <c r="E467" s="18">
        <f>WEEKDAY(D467)</f>
        <v>4</v>
      </c>
      <c r="F467" s="18">
        <v>5</v>
      </c>
      <c r="G467">
        <v>3</v>
      </c>
      <c r="H467">
        <v>119</v>
      </c>
      <c r="I467" t="s">
        <v>586</v>
      </c>
      <c r="J467">
        <v>128</v>
      </c>
      <c r="K467">
        <v>124</v>
      </c>
      <c r="L467">
        <f>J467-K467</f>
        <v>4</v>
      </c>
      <c r="M467" t="s">
        <v>809</v>
      </c>
      <c r="N467" t="s">
        <v>105</v>
      </c>
      <c r="O467">
        <f>VLOOKUP(H467,'Other Lists'!$B$13:$D$15,3,FALSE)</f>
        <v>92</v>
      </c>
      <c r="P467" t="str">
        <f>VLOOKUP(O467,'Other Lists'!$B$7:$D$8,2,FALSE)</f>
        <v>Linacar</v>
      </c>
      <c r="Q467">
        <f>VLOOKUP(H467,'Other Lists'!$B$12:$O$15,14,FALSE)*K467</f>
        <v>396.7999999999999</v>
      </c>
    </row>
    <row r="468" spans="2:17" x14ac:dyDescent="0.3">
      <c r="B468" t="s">
        <v>149</v>
      </c>
      <c r="C468">
        <v>856</v>
      </c>
      <c r="D468" s="13">
        <v>45001</v>
      </c>
      <c r="E468" s="18">
        <f>WEEKDAY(D468)</f>
        <v>5</v>
      </c>
      <c r="F468" s="18">
        <v>5</v>
      </c>
      <c r="G468">
        <v>3</v>
      </c>
      <c r="H468">
        <v>201</v>
      </c>
      <c r="I468" t="s">
        <v>594</v>
      </c>
      <c r="J468">
        <v>68</v>
      </c>
      <c r="K468">
        <v>65</v>
      </c>
      <c r="L468">
        <f>J468-K468</f>
        <v>3</v>
      </c>
      <c r="M468" t="s">
        <v>809</v>
      </c>
      <c r="N468" t="s">
        <v>121</v>
      </c>
      <c r="O468">
        <f>VLOOKUP(H468,'Other Lists'!$B$13:$D$15,3,FALSE)</f>
        <v>92</v>
      </c>
      <c r="P468" t="str">
        <f>VLOOKUP(O468,'Other Lists'!$B$7:$D$8,2,FALSE)</f>
        <v>Linacar</v>
      </c>
      <c r="Q468">
        <f>VLOOKUP(H468,'Other Lists'!$B$12:$O$15,14,FALSE)*K468</f>
        <v>1423.5</v>
      </c>
    </row>
    <row r="469" spans="2:17" x14ac:dyDescent="0.3">
      <c r="B469" t="s">
        <v>149</v>
      </c>
      <c r="C469">
        <v>856</v>
      </c>
      <c r="D469" s="13">
        <v>45001</v>
      </c>
      <c r="E469" s="18">
        <f>WEEKDAY(D469)</f>
        <v>5</v>
      </c>
      <c r="F469" s="18">
        <v>5</v>
      </c>
      <c r="G469">
        <v>3</v>
      </c>
      <c r="H469">
        <v>201</v>
      </c>
      <c r="I469" t="s">
        <v>593</v>
      </c>
      <c r="J469">
        <v>63</v>
      </c>
      <c r="K469">
        <v>59</v>
      </c>
      <c r="L469">
        <f>J469-K469</f>
        <v>4</v>
      </c>
      <c r="M469" t="s">
        <v>809</v>
      </c>
      <c r="N469" t="s">
        <v>119</v>
      </c>
      <c r="O469">
        <f>VLOOKUP(H469,'Other Lists'!$B$13:$D$15,3,FALSE)</f>
        <v>92</v>
      </c>
      <c r="P469" t="str">
        <f>VLOOKUP(O469,'Other Lists'!$B$7:$D$8,2,FALSE)</f>
        <v>Linacar</v>
      </c>
      <c r="Q469">
        <f>VLOOKUP(H469,'Other Lists'!$B$12:$O$15,14,FALSE)*K469</f>
        <v>1292.0999999999999</v>
      </c>
    </row>
    <row r="470" spans="2:17" x14ac:dyDescent="0.3">
      <c r="B470" t="s">
        <v>149</v>
      </c>
      <c r="C470">
        <v>856</v>
      </c>
      <c r="D470" s="13">
        <v>45001</v>
      </c>
      <c r="E470" s="18">
        <f>WEEKDAY(D470)</f>
        <v>5</v>
      </c>
      <c r="F470" s="18">
        <v>5</v>
      </c>
      <c r="G470">
        <v>3</v>
      </c>
      <c r="H470">
        <v>201</v>
      </c>
      <c r="I470" t="s">
        <v>592</v>
      </c>
      <c r="J470">
        <v>62</v>
      </c>
      <c r="K470">
        <v>60</v>
      </c>
      <c r="L470">
        <f>J470-K470</f>
        <v>2</v>
      </c>
      <c r="M470" t="s">
        <v>809</v>
      </c>
      <c r="N470" t="s">
        <v>118</v>
      </c>
      <c r="O470">
        <f>VLOOKUP(H470,'Other Lists'!$B$13:$D$15,3,FALSE)</f>
        <v>92</v>
      </c>
      <c r="P470" t="str">
        <f>VLOOKUP(O470,'Other Lists'!$B$7:$D$8,2,FALSE)</f>
        <v>Linacar</v>
      </c>
      <c r="Q470">
        <f>VLOOKUP(H470,'Other Lists'!$B$12:$O$15,14,FALSE)*K470</f>
        <v>1314</v>
      </c>
    </row>
    <row r="471" spans="2:17" x14ac:dyDescent="0.3">
      <c r="B471" t="s">
        <v>149</v>
      </c>
      <c r="C471">
        <v>856</v>
      </c>
      <c r="D471" s="13">
        <v>45001</v>
      </c>
      <c r="E471" s="18">
        <f>WEEKDAY(D471)</f>
        <v>5</v>
      </c>
      <c r="F471" s="18">
        <v>5</v>
      </c>
      <c r="G471">
        <v>3</v>
      </c>
      <c r="H471">
        <v>201</v>
      </c>
      <c r="I471" t="s">
        <v>591</v>
      </c>
      <c r="J471">
        <v>62</v>
      </c>
      <c r="K471">
        <v>60</v>
      </c>
      <c r="L471">
        <f>J471-K471</f>
        <v>2</v>
      </c>
      <c r="M471" t="s">
        <v>809</v>
      </c>
      <c r="N471" t="s">
        <v>117</v>
      </c>
      <c r="O471">
        <f>VLOOKUP(H471,'Other Lists'!$B$13:$D$15,3,FALSE)</f>
        <v>92</v>
      </c>
      <c r="P471" t="str">
        <f>VLOOKUP(O471,'Other Lists'!$B$7:$D$8,2,FALSE)</f>
        <v>Linacar</v>
      </c>
      <c r="Q471">
        <f>VLOOKUP(H471,'Other Lists'!$B$12:$O$15,14,FALSE)*K471</f>
        <v>1314</v>
      </c>
    </row>
    <row r="472" spans="2:17" x14ac:dyDescent="0.3">
      <c r="B472" t="s">
        <v>149</v>
      </c>
      <c r="C472">
        <v>857</v>
      </c>
      <c r="D472" s="13">
        <v>45002</v>
      </c>
      <c r="E472" s="18">
        <f>WEEKDAY(D472)</f>
        <v>6</v>
      </c>
      <c r="F472" s="18">
        <v>5</v>
      </c>
      <c r="G472">
        <v>3</v>
      </c>
      <c r="H472">
        <v>119</v>
      </c>
      <c r="I472" t="s">
        <v>599</v>
      </c>
      <c r="J472">
        <v>186</v>
      </c>
      <c r="K472">
        <v>182</v>
      </c>
      <c r="L472">
        <f>J472-K472</f>
        <v>4</v>
      </c>
      <c r="M472" t="s">
        <v>809</v>
      </c>
      <c r="N472" t="s">
        <v>115</v>
      </c>
      <c r="O472">
        <f>VLOOKUP(H472,'Other Lists'!$B$13:$D$15,3,FALSE)</f>
        <v>92</v>
      </c>
      <c r="P472" t="str">
        <f>VLOOKUP(O472,'Other Lists'!$B$7:$D$8,2,FALSE)</f>
        <v>Linacar</v>
      </c>
      <c r="Q472">
        <f>VLOOKUP(H472,'Other Lists'!$B$12:$O$15,14,FALSE)*K472</f>
        <v>582.39999999999986</v>
      </c>
    </row>
    <row r="473" spans="2:17" x14ac:dyDescent="0.3">
      <c r="B473" t="s">
        <v>149</v>
      </c>
      <c r="C473">
        <v>857</v>
      </c>
      <c r="D473" s="13">
        <v>45002</v>
      </c>
      <c r="E473" s="18">
        <f>WEEKDAY(D473)</f>
        <v>6</v>
      </c>
      <c r="F473" s="18">
        <v>5</v>
      </c>
      <c r="G473">
        <v>3</v>
      </c>
      <c r="H473">
        <v>119</v>
      </c>
      <c r="I473" t="s">
        <v>598</v>
      </c>
      <c r="J473">
        <v>177</v>
      </c>
      <c r="K473">
        <v>173</v>
      </c>
      <c r="L473">
        <f>J473-K473</f>
        <v>4</v>
      </c>
      <c r="M473" t="s">
        <v>809</v>
      </c>
      <c r="N473" t="s">
        <v>113</v>
      </c>
      <c r="O473">
        <f>VLOOKUP(H473,'Other Lists'!$B$13:$D$15,3,FALSE)</f>
        <v>92</v>
      </c>
      <c r="P473" t="str">
        <f>VLOOKUP(O473,'Other Lists'!$B$7:$D$8,2,FALSE)</f>
        <v>Linacar</v>
      </c>
      <c r="Q473">
        <f>VLOOKUP(H473,'Other Lists'!$B$12:$O$15,14,FALSE)*K473</f>
        <v>553.59999999999991</v>
      </c>
    </row>
    <row r="474" spans="2:17" x14ac:dyDescent="0.3">
      <c r="B474" t="s">
        <v>149</v>
      </c>
      <c r="C474">
        <v>857</v>
      </c>
      <c r="D474" s="13">
        <v>45002</v>
      </c>
      <c r="E474" s="18">
        <f>WEEKDAY(D474)</f>
        <v>6</v>
      </c>
      <c r="F474" s="18">
        <v>5</v>
      </c>
      <c r="G474">
        <v>3</v>
      </c>
      <c r="H474">
        <v>119</v>
      </c>
      <c r="I474" t="s">
        <v>597</v>
      </c>
      <c r="J474">
        <v>194</v>
      </c>
      <c r="K474">
        <v>188</v>
      </c>
      <c r="L474">
        <f>J474-K474</f>
        <v>6</v>
      </c>
      <c r="M474" t="s">
        <v>809</v>
      </c>
      <c r="N474" t="s">
        <v>111</v>
      </c>
      <c r="O474">
        <f>VLOOKUP(H474,'Other Lists'!$B$13:$D$15,3,FALSE)</f>
        <v>92</v>
      </c>
      <c r="P474" t="str">
        <f>VLOOKUP(O474,'Other Lists'!$B$7:$D$8,2,FALSE)</f>
        <v>Linacar</v>
      </c>
      <c r="Q474">
        <f>VLOOKUP(H474,'Other Lists'!$B$12:$O$15,14,FALSE)*K474</f>
        <v>601.59999999999991</v>
      </c>
    </row>
    <row r="475" spans="2:17" x14ac:dyDescent="0.3">
      <c r="B475" t="s">
        <v>149</v>
      </c>
      <c r="C475">
        <v>857</v>
      </c>
      <c r="D475" s="13">
        <v>45002</v>
      </c>
      <c r="E475" s="18">
        <f>WEEKDAY(D475)</f>
        <v>6</v>
      </c>
      <c r="F475" s="18">
        <v>5</v>
      </c>
      <c r="G475">
        <v>3</v>
      </c>
      <c r="H475">
        <v>119</v>
      </c>
      <c r="I475" t="s">
        <v>596</v>
      </c>
      <c r="J475">
        <v>194</v>
      </c>
      <c r="K475">
        <v>188</v>
      </c>
      <c r="L475">
        <f>J475-K475</f>
        <v>6</v>
      </c>
      <c r="M475" t="s">
        <v>809</v>
      </c>
      <c r="N475" t="s">
        <v>108</v>
      </c>
      <c r="O475">
        <f>VLOOKUP(H475,'Other Lists'!$B$13:$D$15,3,FALSE)</f>
        <v>92</v>
      </c>
      <c r="P475" t="str">
        <f>VLOOKUP(O475,'Other Lists'!$B$7:$D$8,2,FALSE)</f>
        <v>Linacar</v>
      </c>
      <c r="Q475">
        <f>VLOOKUP(H475,'Other Lists'!$B$12:$O$15,14,FALSE)*K475</f>
        <v>601.59999999999991</v>
      </c>
    </row>
    <row r="476" spans="2:17" x14ac:dyDescent="0.3">
      <c r="B476" t="s">
        <v>149</v>
      </c>
      <c r="C476">
        <v>857</v>
      </c>
      <c r="D476" s="13">
        <v>45002</v>
      </c>
      <c r="E476" s="18">
        <f>WEEKDAY(D476)</f>
        <v>6</v>
      </c>
      <c r="F476" s="18">
        <v>5</v>
      </c>
      <c r="G476">
        <v>3</v>
      </c>
      <c r="H476">
        <v>119</v>
      </c>
      <c r="I476" t="s">
        <v>595</v>
      </c>
      <c r="J476">
        <v>183</v>
      </c>
      <c r="K476">
        <v>177</v>
      </c>
      <c r="L476">
        <f>J476-K476</f>
        <v>6</v>
      </c>
      <c r="M476" t="s">
        <v>809</v>
      </c>
      <c r="N476" t="s">
        <v>105</v>
      </c>
      <c r="O476">
        <f>VLOOKUP(H476,'Other Lists'!$B$13:$D$15,3,FALSE)</f>
        <v>92</v>
      </c>
      <c r="P476" t="str">
        <f>VLOOKUP(O476,'Other Lists'!$B$7:$D$8,2,FALSE)</f>
        <v>Linacar</v>
      </c>
      <c r="Q476">
        <f>VLOOKUP(H476,'Other Lists'!$B$12:$O$15,14,FALSE)*K476</f>
        <v>566.39999999999986</v>
      </c>
    </row>
    <row r="477" spans="2:17" x14ac:dyDescent="0.3">
      <c r="B477" t="s">
        <v>149</v>
      </c>
      <c r="C477">
        <v>858</v>
      </c>
      <c r="D477" s="13">
        <v>45003</v>
      </c>
      <c r="E477" s="18">
        <f>WEEKDAY(D477)</f>
        <v>7</v>
      </c>
      <c r="F477" s="18">
        <v>5</v>
      </c>
      <c r="G477">
        <v>3</v>
      </c>
      <c r="H477">
        <v>201</v>
      </c>
      <c r="I477" t="s">
        <v>602</v>
      </c>
      <c r="J477">
        <v>115</v>
      </c>
      <c r="K477">
        <v>108</v>
      </c>
      <c r="L477">
        <f>J477-K477</f>
        <v>7</v>
      </c>
      <c r="M477" t="s">
        <v>809</v>
      </c>
      <c r="N477" t="s">
        <v>121</v>
      </c>
      <c r="O477">
        <f>VLOOKUP(H477,'Other Lists'!$B$13:$D$15,3,FALSE)</f>
        <v>92</v>
      </c>
      <c r="P477" t="str">
        <f>VLOOKUP(O477,'Other Lists'!$B$7:$D$8,2,FALSE)</f>
        <v>Linacar</v>
      </c>
      <c r="Q477">
        <f>VLOOKUP(H477,'Other Lists'!$B$12:$O$15,14,FALSE)*K477</f>
        <v>2365.1999999999998</v>
      </c>
    </row>
    <row r="478" spans="2:17" x14ac:dyDescent="0.3">
      <c r="B478" t="s">
        <v>149</v>
      </c>
      <c r="C478">
        <v>858</v>
      </c>
      <c r="D478" s="13">
        <v>45003</v>
      </c>
      <c r="E478" s="18">
        <f>WEEKDAY(D478)</f>
        <v>7</v>
      </c>
      <c r="F478" s="18">
        <v>5</v>
      </c>
      <c r="G478">
        <v>3</v>
      </c>
      <c r="H478">
        <v>201</v>
      </c>
      <c r="I478" t="s">
        <v>601</v>
      </c>
      <c r="J478">
        <v>121</v>
      </c>
      <c r="K478">
        <v>117</v>
      </c>
      <c r="L478">
        <f>J478-K478</f>
        <v>4</v>
      </c>
      <c r="M478" t="s">
        <v>809</v>
      </c>
      <c r="N478" t="s">
        <v>119</v>
      </c>
      <c r="O478">
        <f>VLOOKUP(H478,'Other Lists'!$B$13:$D$15,3,FALSE)</f>
        <v>92</v>
      </c>
      <c r="P478" t="str">
        <f>VLOOKUP(O478,'Other Lists'!$B$7:$D$8,2,FALSE)</f>
        <v>Linacar</v>
      </c>
      <c r="Q478">
        <f>VLOOKUP(H478,'Other Lists'!$B$12:$O$15,14,FALSE)*K478</f>
        <v>2562.2999999999997</v>
      </c>
    </row>
    <row r="479" spans="2:17" x14ac:dyDescent="0.3">
      <c r="B479" t="s">
        <v>149</v>
      </c>
      <c r="C479">
        <v>858</v>
      </c>
      <c r="D479" s="13">
        <v>45003</v>
      </c>
      <c r="E479" s="18">
        <f>WEEKDAY(D479)</f>
        <v>7</v>
      </c>
      <c r="F479" s="18">
        <v>5</v>
      </c>
      <c r="G479">
        <v>3</v>
      </c>
      <c r="H479">
        <v>201</v>
      </c>
      <c r="I479" t="s">
        <v>600</v>
      </c>
      <c r="J479">
        <v>119</v>
      </c>
      <c r="K479">
        <v>111</v>
      </c>
      <c r="L479">
        <f>J479-K479</f>
        <v>8</v>
      </c>
      <c r="M479" t="s">
        <v>809</v>
      </c>
      <c r="N479" t="s">
        <v>118</v>
      </c>
      <c r="O479">
        <f>VLOOKUP(H479,'Other Lists'!$B$13:$D$15,3,FALSE)</f>
        <v>92</v>
      </c>
      <c r="P479" t="str">
        <f>VLOOKUP(O479,'Other Lists'!$B$7:$D$8,2,FALSE)</f>
        <v>Linacar</v>
      </c>
      <c r="Q479">
        <f>VLOOKUP(H479,'Other Lists'!$B$12:$O$15,14,FALSE)*K479</f>
        <v>2430.8999999999996</v>
      </c>
    </row>
    <row r="480" spans="2:17" x14ac:dyDescent="0.3">
      <c r="B480" t="s">
        <v>149</v>
      </c>
      <c r="C480">
        <v>861</v>
      </c>
      <c r="D480" s="13">
        <v>45006</v>
      </c>
      <c r="E480" s="18">
        <f>WEEKDAY(D480)</f>
        <v>3</v>
      </c>
      <c r="F480" s="18">
        <v>1</v>
      </c>
      <c r="G480">
        <v>3</v>
      </c>
      <c r="H480">
        <v>119</v>
      </c>
      <c r="I480" t="s">
        <v>607</v>
      </c>
      <c r="J480">
        <v>183</v>
      </c>
      <c r="K480">
        <v>181</v>
      </c>
      <c r="L480">
        <f>J480-K480</f>
        <v>2</v>
      </c>
      <c r="M480" t="s">
        <v>809</v>
      </c>
      <c r="N480" t="s">
        <v>115</v>
      </c>
      <c r="O480">
        <f>VLOOKUP(H480,'Other Lists'!$B$13:$D$15,3,FALSE)</f>
        <v>92</v>
      </c>
      <c r="P480" t="str">
        <f>VLOOKUP(O480,'Other Lists'!$B$7:$D$8,2,FALSE)</f>
        <v>Linacar</v>
      </c>
      <c r="Q480">
        <f>VLOOKUP(H480,'Other Lists'!$B$12:$O$15,14,FALSE)*K480</f>
        <v>579.19999999999982</v>
      </c>
    </row>
    <row r="481" spans="2:17" x14ac:dyDescent="0.3">
      <c r="B481" t="s">
        <v>149</v>
      </c>
      <c r="C481">
        <v>861</v>
      </c>
      <c r="D481" s="13">
        <v>45006</v>
      </c>
      <c r="E481" s="18">
        <f>WEEKDAY(D481)</f>
        <v>3</v>
      </c>
      <c r="F481" s="18">
        <v>1</v>
      </c>
      <c r="G481">
        <v>3</v>
      </c>
      <c r="H481">
        <v>119</v>
      </c>
      <c r="I481" t="s">
        <v>606</v>
      </c>
      <c r="J481">
        <v>186</v>
      </c>
      <c r="K481">
        <v>184</v>
      </c>
      <c r="L481">
        <f>J481-K481</f>
        <v>2</v>
      </c>
      <c r="M481" t="s">
        <v>809</v>
      </c>
      <c r="N481" t="s">
        <v>113</v>
      </c>
      <c r="O481">
        <f>VLOOKUP(H481,'Other Lists'!$B$13:$D$15,3,FALSE)</f>
        <v>92</v>
      </c>
      <c r="P481" t="str">
        <f>VLOOKUP(O481,'Other Lists'!$B$7:$D$8,2,FALSE)</f>
        <v>Linacar</v>
      </c>
      <c r="Q481">
        <f>VLOOKUP(H481,'Other Lists'!$B$12:$O$15,14,FALSE)*K481</f>
        <v>588.79999999999984</v>
      </c>
    </row>
    <row r="482" spans="2:17" x14ac:dyDescent="0.3">
      <c r="B482" t="s">
        <v>149</v>
      </c>
      <c r="C482">
        <v>861</v>
      </c>
      <c r="D482" s="13">
        <v>45006</v>
      </c>
      <c r="E482" s="18">
        <f>WEEKDAY(D482)</f>
        <v>3</v>
      </c>
      <c r="F482" s="18">
        <v>1</v>
      </c>
      <c r="G482">
        <v>3</v>
      </c>
      <c r="H482">
        <v>119</v>
      </c>
      <c r="I482" t="s">
        <v>605</v>
      </c>
      <c r="J482">
        <v>188</v>
      </c>
      <c r="K482">
        <v>184</v>
      </c>
      <c r="L482">
        <f>J482-K482</f>
        <v>4</v>
      </c>
      <c r="M482" t="s">
        <v>809</v>
      </c>
      <c r="N482" t="s">
        <v>111</v>
      </c>
      <c r="O482">
        <f>VLOOKUP(H482,'Other Lists'!$B$13:$D$15,3,FALSE)</f>
        <v>92</v>
      </c>
      <c r="P482" t="str">
        <f>VLOOKUP(O482,'Other Lists'!$B$7:$D$8,2,FALSE)</f>
        <v>Linacar</v>
      </c>
      <c r="Q482">
        <f>VLOOKUP(H482,'Other Lists'!$B$12:$O$15,14,FALSE)*K482</f>
        <v>588.79999999999984</v>
      </c>
    </row>
    <row r="483" spans="2:17" x14ac:dyDescent="0.3">
      <c r="B483" t="s">
        <v>149</v>
      </c>
      <c r="C483">
        <v>861</v>
      </c>
      <c r="D483" s="13">
        <v>45006</v>
      </c>
      <c r="E483" s="18">
        <f>WEEKDAY(D483)</f>
        <v>3</v>
      </c>
      <c r="F483" s="18">
        <v>1</v>
      </c>
      <c r="G483">
        <v>3</v>
      </c>
      <c r="H483">
        <v>119</v>
      </c>
      <c r="I483" t="s">
        <v>604</v>
      </c>
      <c r="J483">
        <v>175</v>
      </c>
      <c r="K483">
        <v>171</v>
      </c>
      <c r="L483">
        <f>J483-K483</f>
        <v>4</v>
      </c>
      <c r="M483" t="s">
        <v>809</v>
      </c>
      <c r="N483" t="s">
        <v>106</v>
      </c>
      <c r="O483">
        <f>VLOOKUP(H483,'Other Lists'!$B$13:$D$15,3,FALSE)</f>
        <v>92</v>
      </c>
      <c r="P483" t="str">
        <f>VLOOKUP(O483,'Other Lists'!$B$7:$D$8,2,FALSE)</f>
        <v>Linacar</v>
      </c>
      <c r="Q483">
        <f>VLOOKUP(H483,'Other Lists'!$B$12:$O$15,14,FALSE)*K483</f>
        <v>547.19999999999993</v>
      </c>
    </row>
    <row r="484" spans="2:17" x14ac:dyDescent="0.3">
      <c r="B484" t="s">
        <v>149</v>
      </c>
      <c r="C484">
        <v>861</v>
      </c>
      <c r="D484" s="13">
        <v>45006</v>
      </c>
      <c r="E484" s="18">
        <f>WEEKDAY(D484)</f>
        <v>3</v>
      </c>
      <c r="F484" s="18">
        <v>1</v>
      </c>
      <c r="G484">
        <v>3</v>
      </c>
      <c r="H484">
        <v>119</v>
      </c>
      <c r="I484" t="s">
        <v>603</v>
      </c>
      <c r="J484">
        <v>192</v>
      </c>
      <c r="K484">
        <v>188</v>
      </c>
      <c r="L484">
        <f>J484-K484</f>
        <v>4</v>
      </c>
      <c r="M484" t="s">
        <v>809</v>
      </c>
      <c r="N484" t="s">
        <v>105</v>
      </c>
      <c r="O484">
        <f>VLOOKUP(H484,'Other Lists'!$B$13:$D$15,3,FALSE)</f>
        <v>92</v>
      </c>
      <c r="P484" t="str">
        <f>VLOOKUP(O484,'Other Lists'!$B$7:$D$8,2,FALSE)</f>
        <v>Linacar</v>
      </c>
      <c r="Q484">
        <f>VLOOKUP(H484,'Other Lists'!$B$12:$O$15,14,FALSE)*K484</f>
        <v>601.59999999999991</v>
      </c>
    </row>
    <row r="485" spans="2:17" x14ac:dyDescent="0.3">
      <c r="B485" t="s">
        <v>149</v>
      </c>
      <c r="C485">
        <v>862</v>
      </c>
      <c r="D485" s="13">
        <v>45007</v>
      </c>
      <c r="E485" s="18">
        <f>WEEKDAY(D485)</f>
        <v>4</v>
      </c>
      <c r="F485" s="18">
        <v>1</v>
      </c>
      <c r="G485">
        <v>3</v>
      </c>
      <c r="H485">
        <v>201</v>
      </c>
      <c r="I485" t="s">
        <v>610</v>
      </c>
      <c r="J485">
        <v>105</v>
      </c>
      <c r="K485">
        <v>102</v>
      </c>
      <c r="L485">
        <f>J485-K485</f>
        <v>3</v>
      </c>
      <c r="M485" t="s">
        <v>809</v>
      </c>
      <c r="N485" t="s">
        <v>121</v>
      </c>
      <c r="O485">
        <f>VLOOKUP(H485,'Other Lists'!$B$13:$D$15,3,FALSE)</f>
        <v>92</v>
      </c>
      <c r="P485" t="str">
        <f>VLOOKUP(O485,'Other Lists'!$B$7:$D$8,2,FALSE)</f>
        <v>Linacar</v>
      </c>
      <c r="Q485">
        <f>VLOOKUP(H485,'Other Lists'!$B$12:$O$15,14,FALSE)*K485</f>
        <v>2233.7999999999997</v>
      </c>
    </row>
    <row r="486" spans="2:17" x14ac:dyDescent="0.3">
      <c r="B486" t="s">
        <v>149</v>
      </c>
      <c r="C486">
        <v>862</v>
      </c>
      <c r="D486" s="13">
        <v>45007</v>
      </c>
      <c r="E486" s="18">
        <f>WEEKDAY(D486)</f>
        <v>4</v>
      </c>
      <c r="F486" s="18">
        <v>1</v>
      </c>
      <c r="G486">
        <v>3</v>
      </c>
      <c r="H486">
        <v>201</v>
      </c>
      <c r="I486" t="s">
        <v>609</v>
      </c>
      <c r="J486">
        <v>106</v>
      </c>
      <c r="K486">
        <v>101</v>
      </c>
      <c r="L486">
        <f>J486-K486</f>
        <v>5</v>
      </c>
      <c r="M486" t="s">
        <v>809</v>
      </c>
      <c r="N486" t="s">
        <v>118</v>
      </c>
      <c r="O486">
        <f>VLOOKUP(H486,'Other Lists'!$B$13:$D$15,3,FALSE)</f>
        <v>92</v>
      </c>
      <c r="P486" t="str">
        <f>VLOOKUP(O486,'Other Lists'!$B$7:$D$8,2,FALSE)</f>
        <v>Linacar</v>
      </c>
      <c r="Q486">
        <f>VLOOKUP(H486,'Other Lists'!$B$12:$O$15,14,FALSE)*K486</f>
        <v>2211.8999999999996</v>
      </c>
    </row>
    <row r="487" spans="2:17" x14ac:dyDescent="0.3">
      <c r="B487" t="s">
        <v>149</v>
      </c>
      <c r="C487">
        <v>862</v>
      </c>
      <c r="D487" s="13">
        <v>45007</v>
      </c>
      <c r="E487" s="18">
        <f>WEEKDAY(D487)</f>
        <v>4</v>
      </c>
      <c r="F487" s="18">
        <v>1</v>
      </c>
      <c r="G487">
        <v>3</v>
      </c>
      <c r="H487">
        <v>201</v>
      </c>
      <c r="I487" t="s">
        <v>608</v>
      </c>
      <c r="J487">
        <v>111</v>
      </c>
      <c r="K487">
        <v>108</v>
      </c>
      <c r="L487">
        <f>J487-K487</f>
        <v>3</v>
      </c>
      <c r="M487" t="s">
        <v>809</v>
      </c>
      <c r="N487" t="s">
        <v>117</v>
      </c>
      <c r="O487">
        <f>VLOOKUP(H487,'Other Lists'!$B$13:$D$15,3,FALSE)</f>
        <v>92</v>
      </c>
      <c r="P487" t="str">
        <f>VLOOKUP(O487,'Other Lists'!$B$7:$D$8,2,FALSE)</f>
        <v>Linacar</v>
      </c>
      <c r="Q487">
        <f>VLOOKUP(H487,'Other Lists'!$B$12:$O$15,14,FALSE)*K487</f>
        <v>2365.1999999999998</v>
      </c>
    </row>
    <row r="488" spans="2:17" x14ac:dyDescent="0.3">
      <c r="B488" t="s">
        <v>149</v>
      </c>
      <c r="C488">
        <v>863</v>
      </c>
      <c r="D488" s="13">
        <v>45008</v>
      </c>
      <c r="E488" s="18">
        <f>WEEKDAY(D488)</f>
        <v>5</v>
      </c>
      <c r="F488" s="18">
        <v>1</v>
      </c>
      <c r="G488">
        <v>3</v>
      </c>
      <c r="H488">
        <v>201</v>
      </c>
      <c r="I488" t="s">
        <v>614</v>
      </c>
      <c r="J488">
        <v>58</v>
      </c>
      <c r="K488">
        <v>54</v>
      </c>
      <c r="L488">
        <f>J488-K488</f>
        <v>4</v>
      </c>
      <c r="M488" t="s">
        <v>809</v>
      </c>
      <c r="N488" t="s">
        <v>121</v>
      </c>
      <c r="O488">
        <f>VLOOKUP(H488,'Other Lists'!$B$13:$D$15,3,FALSE)</f>
        <v>92</v>
      </c>
      <c r="P488" t="str">
        <f>VLOOKUP(O488,'Other Lists'!$B$7:$D$8,2,FALSE)</f>
        <v>Linacar</v>
      </c>
      <c r="Q488">
        <f>VLOOKUP(H488,'Other Lists'!$B$12:$O$15,14,FALSE)*K488</f>
        <v>1182.5999999999999</v>
      </c>
    </row>
    <row r="489" spans="2:17" x14ac:dyDescent="0.3">
      <c r="B489" t="s">
        <v>149</v>
      </c>
      <c r="C489">
        <v>863</v>
      </c>
      <c r="D489" s="13">
        <v>45008</v>
      </c>
      <c r="E489" s="18">
        <f>WEEKDAY(D489)</f>
        <v>5</v>
      </c>
      <c r="F489" s="18">
        <v>1</v>
      </c>
      <c r="G489">
        <v>3</v>
      </c>
      <c r="H489">
        <v>201</v>
      </c>
      <c r="I489" t="s">
        <v>613</v>
      </c>
      <c r="J489">
        <v>56</v>
      </c>
      <c r="K489">
        <v>52</v>
      </c>
      <c r="L489">
        <f>J489-K489</f>
        <v>4</v>
      </c>
      <c r="M489" t="s">
        <v>809</v>
      </c>
      <c r="N489" t="s">
        <v>119</v>
      </c>
      <c r="O489">
        <f>VLOOKUP(H489,'Other Lists'!$B$13:$D$15,3,FALSE)</f>
        <v>92</v>
      </c>
      <c r="P489" t="str">
        <f>VLOOKUP(O489,'Other Lists'!$B$7:$D$8,2,FALSE)</f>
        <v>Linacar</v>
      </c>
      <c r="Q489">
        <f>VLOOKUP(H489,'Other Lists'!$B$12:$O$15,14,FALSE)*K489</f>
        <v>1138.8</v>
      </c>
    </row>
    <row r="490" spans="2:17" x14ac:dyDescent="0.3">
      <c r="B490" t="s">
        <v>149</v>
      </c>
      <c r="C490">
        <v>863</v>
      </c>
      <c r="D490" s="13">
        <v>45008</v>
      </c>
      <c r="E490" s="18">
        <f>WEEKDAY(D490)</f>
        <v>5</v>
      </c>
      <c r="F490" s="18">
        <v>1</v>
      </c>
      <c r="G490">
        <v>3</v>
      </c>
      <c r="H490">
        <v>201</v>
      </c>
      <c r="I490" t="s">
        <v>612</v>
      </c>
      <c r="J490">
        <v>57</v>
      </c>
      <c r="K490">
        <v>53</v>
      </c>
      <c r="L490">
        <f>J490-K490</f>
        <v>4</v>
      </c>
      <c r="M490" t="s">
        <v>809</v>
      </c>
      <c r="N490" t="s">
        <v>118</v>
      </c>
      <c r="O490">
        <f>VLOOKUP(H490,'Other Lists'!$B$13:$D$15,3,FALSE)</f>
        <v>92</v>
      </c>
      <c r="P490" t="str">
        <f>VLOOKUP(O490,'Other Lists'!$B$7:$D$8,2,FALSE)</f>
        <v>Linacar</v>
      </c>
      <c r="Q490">
        <f>VLOOKUP(H490,'Other Lists'!$B$12:$O$15,14,FALSE)*K490</f>
        <v>1160.6999999999998</v>
      </c>
    </row>
    <row r="491" spans="2:17" x14ac:dyDescent="0.3">
      <c r="B491" t="s">
        <v>149</v>
      </c>
      <c r="C491">
        <v>863</v>
      </c>
      <c r="D491" s="13">
        <v>45008</v>
      </c>
      <c r="E491" s="18">
        <f>WEEKDAY(D491)</f>
        <v>5</v>
      </c>
      <c r="F491" s="18">
        <v>1</v>
      </c>
      <c r="G491">
        <v>3</v>
      </c>
      <c r="H491">
        <v>201</v>
      </c>
      <c r="I491" t="s">
        <v>611</v>
      </c>
      <c r="J491">
        <v>59</v>
      </c>
      <c r="K491">
        <v>54</v>
      </c>
      <c r="L491">
        <f>J491-K491</f>
        <v>5</v>
      </c>
      <c r="M491" t="s">
        <v>809</v>
      </c>
      <c r="N491" t="s">
        <v>117</v>
      </c>
      <c r="O491">
        <f>VLOOKUP(H491,'Other Lists'!$B$13:$D$15,3,FALSE)</f>
        <v>92</v>
      </c>
      <c r="P491" t="str">
        <f>VLOOKUP(O491,'Other Lists'!$B$7:$D$8,2,FALSE)</f>
        <v>Linacar</v>
      </c>
      <c r="Q491">
        <f>VLOOKUP(H491,'Other Lists'!$B$12:$O$15,14,FALSE)*K491</f>
        <v>1182.5999999999999</v>
      </c>
    </row>
    <row r="492" spans="2:17" x14ac:dyDescent="0.3">
      <c r="B492" t="s">
        <v>149</v>
      </c>
      <c r="C492">
        <v>864</v>
      </c>
      <c r="D492" s="13">
        <v>45009</v>
      </c>
      <c r="E492" s="18">
        <f>WEEKDAY(D492)</f>
        <v>6</v>
      </c>
      <c r="F492" s="18">
        <v>1</v>
      </c>
      <c r="G492">
        <v>3</v>
      </c>
      <c r="H492">
        <v>201</v>
      </c>
      <c r="I492" t="s">
        <v>618</v>
      </c>
      <c r="J492">
        <v>91</v>
      </c>
      <c r="K492">
        <v>84</v>
      </c>
      <c r="L492">
        <f>J492-K492</f>
        <v>7</v>
      </c>
      <c r="M492" t="s">
        <v>809</v>
      </c>
      <c r="N492" t="s">
        <v>121</v>
      </c>
      <c r="O492">
        <f>VLOOKUP(H492,'Other Lists'!$B$13:$D$15,3,FALSE)</f>
        <v>92</v>
      </c>
      <c r="P492" t="str">
        <f>VLOOKUP(O492,'Other Lists'!$B$7:$D$8,2,FALSE)</f>
        <v>Linacar</v>
      </c>
      <c r="Q492">
        <f>VLOOKUP(H492,'Other Lists'!$B$12:$O$15,14,FALSE)*K492</f>
        <v>1839.6</v>
      </c>
    </row>
    <row r="493" spans="2:17" x14ac:dyDescent="0.3">
      <c r="B493" t="s">
        <v>149</v>
      </c>
      <c r="C493">
        <v>864</v>
      </c>
      <c r="D493" s="13">
        <v>45009</v>
      </c>
      <c r="E493" s="18">
        <f>WEEKDAY(D493)</f>
        <v>6</v>
      </c>
      <c r="F493" s="18">
        <v>1</v>
      </c>
      <c r="G493">
        <v>3</v>
      </c>
      <c r="H493">
        <v>201</v>
      </c>
      <c r="I493" t="s">
        <v>617</v>
      </c>
      <c r="J493">
        <v>95</v>
      </c>
      <c r="K493">
        <v>88</v>
      </c>
      <c r="L493">
        <f>J493-K493</f>
        <v>7</v>
      </c>
      <c r="M493" t="s">
        <v>809</v>
      </c>
      <c r="N493" t="s">
        <v>119</v>
      </c>
      <c r="O493">
        <f>VLOOKUP(H493,'Other Lists'!$B$13:$D$15,3,FALSE)</f>
        <v>92</v>
      </c>
      <c r="P493" t="str">
        <f>VLOOKUP(O493,'Other Lists'!$B$7:$D$8,2,FALSE)</f>
        <v>Linacar</v>
      </c>
      <c r="Q493">
        <f>VLOOKUP(H493,'Other Lists'!$B$12:$O$15,14,FALSE)*K493</f>
        <v>1927.1999999999998</v>
      </c>
    </row>
    <row r="494" spans="2:17" x14ac:dyDescent="0.3">
      <c r="B494" t="s">
        <v>149</v>
      </c>
      <c r="C494">
        <v>864</v>
      </c>
      <c r="D494" s="13">
        <v>45009</v>
      </c>
      <c r="E494" s="18">
        <f>WEEKDAY(D494)</f>
        <v>6</v>
      </c>
      <c r="F494" s="18">
        <v>1</v>
      </c>
      <c r="G494">
        <v>3</v>
      </c>
      <c r="H494">
        <v>201</v>
      </c>
      <c r="I494" t="s">
        <v>616</v>
      </c>
      <c r="J494">
        <v>87</v>
      </c>
      <c r="K494">
        <v>82</v>
      </c>
      <c r="L494">
        <f>J494-K494</f>
        <v>5</v>
      </c>
      <c r="M494" t="s">
        <v>809</v>
      </c>
      <c r="N494" t="s">
        <v>118</v>
      </c>
      <c r="O494">
        <f>VLOOKUP(H494,'Other Lists'!$B$13:$D$15,3,FALSE)</f>
        <v>92</v>
      </c>
      <c r="P494" t="str">
        <f>VLOOKUP(O494,'Other Lists'!$B$7:$D$8,2,FALSE)</f>
        <v>Linacar</v>
      </c>
      <c r="Q494">
        <f>VLOOKUP(H494,'Other Lists'!$B$12:$O$15,14,FALSE)*K494</f>
        <v>1795.8</v>
      </c>
    </row>
    <row r="495" spans="2:17" x14ac:dyDescent="0.3">
      <c r="B495" t="s">
        <v>149</v>
      </c>
      <c r="C495">
        <v>864</v>
      </c>
      <c r="D495" s="13">
        <v>45009</v>
      </c>
      <c r="E495" s="18">
        <f>WEEKDAY(D495)</f>
        <v>6</v>
      </c>
      <c r="F495" s="18">
        <v>1</v>
      </c>
      <c r="G495">
        <v>3</v>
      </c>
      <c r="H495">
        <v>201</v>
      </c>
      <c r="I495" t="s">
        <v>615</v>
      </c>
      <c r="J495">
        <v>90</v>
      </c>
      <c r="K495">
        <v>85</v>
      </c>
      <c r="L495">
        <f>J495-K495</f>
        <v>5</v>
      </c>
      <c r="M495" t="s">
        <v>809</v>
      </c>
      <c r="N495" t="s">
        <v>117</v>
      </c>
      <c r="O495">
        <f>VLOOKUP(H495,'Other Lists'!$B$13:$D$15,3,FALSE)</f>
        <v>92</v>
      </c>
      <c r="P495" t="str">
        <f>VLOOKUP(O495,'Other Lists'!$B$7:$D$8,2,FALSE)</f>
        <v>Linacar</v>
      </c>
      <c r="Q495">
        <f>VLOOKUP(H495,'Other Lists'!$B$12:$O$15,14,FALSE)*K495</f>
        <v>1861.4999999999998</v>
      </c>
    </row>
    <row r="496" spans="2:17" x14ac:dyDescent="0.3">
      <c r="B496" t="s">
        <v>149</v>
      </c>
      <c r="C496">
        <v>865</v>
      </c>
      <c r="D496" s="13">
        <v>45010</v>
      </c>
      <c r="E496" s="18">
        <f>WEEKDAY(D496)</f>
        <v>7</v>
      </c>
      <c r="F496" s="18">
        <v>1</v>
      </c>
      <c r="G496">
        <v>3</v>
      </c>
      <c r="H496">
        <v>119</v>
      </c>
      <c r="I496" t="s">
        <v>623</v>
      </c>
      <c r="J496">
        <v>116</v>
      </c>
      <c r="K496">
        <v>106</v>
      </c>
      <c r="L496">
        <f>J496-K496</f>
        <v>10</v>
      </c>
      <c r="M496" t="s">
        <v>809</v>
      </c>
      <c r="N496" t="s">
        <v>115</v>
      </c>
      <c r="O496">
        <f>VLOOKUP(H496,'Other Lists'!$B$13:$D$15,3,FALSE)</f>
        <v>92</v>
      </c>
      <c r="P496" t="str">
        <f>VLOOKUP(O496,'Other Lists'!$B$7:$D$8,2,FALSE)</f>
        <v>Linacar</v>
      </c>
      <c r="Q496">
        <f>VLOOKUP(H496,'Other Lists'!$B$12:$O$15,14,FALSE)*K496</f>
        <v>339.19999999999993</v>
      </c>
    </row>
    <row r="497" spans="2:17" x14ac:dyDescent="0.3">
      <c r="B497" t="s">
        <v>149</v>
      </c>
      <c r="C497">
        <v>865</v>
      </c>
      <c r="D497" s="13">
        <v>45010</v>
      </c>
      <c r="E497" s="18">
        <f>WEEKDAY(D497)</f>
        <v>7</v>
      </c>
      <c r="F497" s="18">
        <v>1</v>
      </c>
      <c r="G497">
        <v>3</v>
      </c>
      <c r="H497">
        <v>119</v>
      </c>
      <c r="I497" t="s">
        <v>622</v>
      </c>
      <c r="J497">
        <v>117</v>
      </c>
      <c r="K497">
        <v>109</v>
      </c>
      <c r="L497">
        <f>J497-K497</f>
        <v>8</v>
      </c>
      <c r="M497" t="s">
        <v>809</v>
      </c>
      <c r="N497" t="s">
        <v>113</v>
      </c>
      <c r="O497">
        <f>VLOOKUP(H497,'Other Lists'!$B$13:$D$15,3,FALSE)</f>
        <v>92</v>
      </c>
      <c r="P497" t="str">
        <f>VLOOKUP(O497,'Other Lists'!$B$7:$D$8,2,FALSE)</f>
        <v>Linacar</v>
      </c>
      <c r="Q497">
        <f>VLOOKUP(H497,'Other Lists'!$B$12:$O$15,14,FALSE)*K497</f>
        <v>348.7999999999999</v>
      </c>
    </row>
    <row r="498" spans="2:17" x14ac:dyDescent="0.3">
      <c r="B498" t="s">
        <v>149</v>
      </c>
      <c r="C498">
        <v>865</v>
      </c>
      <c r="D498" s="13">
        <v>45010</v>
      </c>
      <c r="E498" s="18">
        <f>WEEKDAY(D498)</f>
        <v>7</v>
      </c>
      <c r="F498" s="18">
        <v>1</v>
      </c>
      <c r="G498">
        <v>3</v>
      </c>
      <c r="H498">
        <v>119</v>
      </c>
      <c r="I498" t="s">
        <v>621</v>
      </c>
      <c r="J498">
        <v>113</v>
      </c>
      <c r="K498">
        <v>103</v>
      </c>
      <c r="L498">
        <f>J498-K498</f>
        <v>10</v>
      </c>
      <c r="M498" t="s">
        <v>809</v>
      </c>
      <c r="N498" t="s">
        <v>111</v>
      </c>
      <c r="O498">
        <f>VLOOKUP(H498,'Other Lists'!$B$13:$D$15,3,FALSE)</f>
        <v>92</v>
      </c>
      <c r="P498" t="str">
        <f>VLOOKUP(O498,'Other Lists'!$B$7:$D$8,2,FALSE)</f>
        <v>Linacar</v>
      </c>
      <c r="Q498">
        <f>VLOOKUP(H498,'Other Lists'!$B$12:$O$15,14,FALSE)*K498</f>
        <v>329.59999999999991</v>
      </c>
    </row>
    <row r="499" spans="2:17" x14ac:dyDescent="0.3">
      <c r="B499" t="s">
        <v>149</v>
      </c>
      <c r="C499">
        <v>865</v>
      </c>
      <c r="D499" s="13">
        <v>45010</v>
      </c>
      <c r="E499" s="18">
        <f>WEEKDAY(D499)</f>
        <v>7</v>
      </c>
      <c r="F499" s="18">
        <v>1</v>
      </c>
      <c r="G499">
        <v>3</v>
      </c>
      <c r="H499">
        <v>119</v>
      </c>
      <c r="I499" t="s">
        <v>620</v>
      </c>
      <c r="J499">
        <v>110</v>
      </c>
      <c r="K499">
        <v>103</v>
      </c>
      <c r="L499">
        <f>J499-K499</f>
        <v>7</v>
      </c>
      <c r="M499" t="s">
        <v>809</v>
      </c>
      <c r="N499" t="s">
        <v>108</v>
      </c>
      <c r="O499">
        <f>VLOOKUP(H499,'Other Lists'!$B$13:$D$15,3,FALSE)</f>
        <v>92</v>
      </c>
      <c r="P499" t="str">
        <f>VLOOKUP(O499,'Other Lists'!$B$7:$D$8,2,FALSE)</f>
        <v>Linacar</v>
      </c>
      <c r="Q499">
        <f>VLOOKUP(H499,'Other Lists'!$B$12:$O$15,14,FALSE)*K499</f>
        <v>329.59999999999991</v>
      </c>
    </row>
    <row r="500" spans="2:17" x14ac:dyDescent="0.3">
      <c r="B500" t="s">
        <v>149</v>
      </c>
      <c r="C500">
        <v>865</v>
      </c>
      <c r="D500" s="13">
        <v>45010</v>
      </c>
      <c r="E500" s="18">
        <f>WEEKDAY(D500)</f>
        <v>7</v>
      </c>
      <c r="F500" s="18">
        <v>1</v>
      </c>
      <c r="G500">
        <v>3</v>
      </c>
      <c r="H500">
        <v>119</v>
      </c>
      <c r="I500" t="s">
        <v>619</v>
      </c>
      <c r="J500">
        <v>121</v>
      </c>
      <c r="K500">
        <v>113</v>
      </c>
      <c r="L500">
        <f>J500-K500</f>
        <v>8</v>
      </c>
      <c r="M500" t="s">
        <v>809</v>
      </c>
      <c r="N500" t="s">
        <v>106</v>
      </c>
      <c r="O500">
        <f>VLOOKUP(H500,'Other Lists'!$B$13:$D$15,3,FALSE)</f>
        <v>92</v>
      </c>
      <c r="P500" t="str">
        <f>VLOOKUP(O500,'Other Lists'!$B$7:$D$8,2,FALSE)</f>
        <v>Linacar</v>
      </c>
      <c r="Q500">
        <f>VLOOKUP(H500,'Other Lists'!$B$12:$O$15,14,FALSE)*K500</f>
        <v>361.59999999999991</v>
      </c>
    </row>
    <row r="501" spans="2:17" x14ac:dyDescent="0.3">
      <c r="B501" t="s">
        <v>149</v>
      </c>
      <c r="C501">
        <v>868</v>
      </c>
      <c r="D501" s="13">
        <v>45013</v>
      </c>
      <c r="E501" s="18">
        <f>WEEKDAY(D501)</f>
        <v>3</v>
      </c>
      <c r="F501" s="18">
        <v>1</v>
      </c>
      <c r="G501">
        <v>3</v>
      </c>
      <c r="H501">
        <v>119</v>
      </c>
      <c r="I501" t="s">
        <v>629</v>
      </c>
      <c r="J501">
        <v>145</v>
      </c>
      <c r="K501">
        <v>142</v>
      </c>
      <c r="L501">
        <f>J501-K501</f>
        <v>3</v>
      </c>
      <c r="M501" t="s">
        <v>809</v>
      </c>
      <c r="N501" t="s">
        <v>115</v>
      </c>
      <c r="O501">
        <f>VLOOKUP(H501,'Other Lists'!$B$13:$D$15,3,FALSE)</f>
        <v>92</v>
      </c>
      <c r="P501" t="str">
        <f>VLOOKUP(O501,'Other Lists'!$B$7:$D$8,2,FALSE)</f>
        <v>Linacar</v>
      </c>
      <c r="Q501">
        <f>VLOOKUP(H501,'Other Lists'!$B$12:$O$15,14,FALSE)*K501</f>
        <v>454.39999999999992</v>
      </c>
    </row>
    <row r="502" spans="2:17" x14ac:dyDescent="0.3">
      <c r="B502" t="s">
        <v>149</v>
      </c>
      <c r="C502">
        <v>868</v>
      </c>
      <c r="D502" s="13">
        <v>45013</v>
      </c>
      <c r="E502" s="18">
        <f>WEEKDAY(D502)</f>
        <v>3</v>
      </c>
      <c r="F502" s="18">
        <v>1</v>
      </c>
      <c r="G502">
        <v>3</v>
      </c>
      <c r="H502">
        <v>119</v>
      </c>
      <c r="I502" t="s">
        <v>628</v>
      </c>
      <c r="J502">
        <v>137</v>
      </c>
      <c r="K502">
        <v>134</v>
      </c>
      <c r="L502">
        <f>J502-K502</f>
        <v>3</v>
      </c>
      <c r="M502" t="s">
        <v>809</v>
      </c>
      <c r="N502" t="s">
        <v>113</v>
      </c>
      <c r="O502">
        <f>VLOOKUP(H502,'Other Lists'!$B$13:$D$15,3,FALSE)</f>
        <v>92</v>
      </c>
      <c r="P502" t="str">
        <f>VLOOKUP(O502,'Other Lists'!$B$7:$D$8,2,FALSE)</f>
        <v>Linacar</v>
      </c>
      <c r="Q502">
        <f>VLOOKUP(H502,'Other Lists'!$B$12:$O$15,14,FALSE)*K502</f>
        <v>428.7999999999999</v>
      </c>
    </row>
    <row r="503" spans="2:17" x14ac:dyDescent="0.3">
      <c r="B503" t="s">
        <v>149</v>
      </c>
      <c r="C503">
        <v>868</v>
      </c>
      <c r="D503" s="13">
        <v>45013</v>
      </c>
      <c r="E503" s="18">
        <f>WEEKDAY(D503)</f>
        <v>3</v>
      </c>
      <c r="F503" s="18">
        <v>1</v>
      </c>
      <c r="G503">
        <v>3</v>
      </c>
      <c r="H503">
        <v>119</v>
      </c>
      <c r="I503" t="s">
        <v>627</v>
      </c>
      <c r="J503">
        <v>147</v>
      </c>
      <c r="K503">
        <v>144</v>
      </c>
      <c r="L503">
        <f>J503-K503</f>
        <v>3</v>
      </c>
      <c r="M503" t="s">
        <v>809</v>
      </c>
      <c r="N503" t="s">
        <v>111</v>
      </c>
      <c r="O503">
        <f>VLOOKUP(H503,'Other Lists'!$B$13:$D$15,3,FALSE)</f>
        <v>92</v>
      </c>
      <c r="P503" t="str">
        <f>VLOOKUP(O503,'Other Lists'!$B$7:$D$8,2,FALSE)</f>
        <v>Linacar</v>
      </c>
      <c r="Q503">
        <f>VLOOKUP(H503,'Other Lists'!$B$12:$O$15,14,FALSE)*K503</f>
        <v>460.7999999999999</v>
      </c>
    </row>
    <row r="504" spans="2:17" x14ac:dyDescent="0.3">
      <c r="B504" t="s">
        <v>149</v>
      </c>
      <c r="C504">
        <v>868</v>
      </c>
      <c r="D504" s="13">
        <v>45013</v>
      </c>
      <c r="E504" s="18">
        <f>WEEKDAY(D504)</f>
        <v>3</v>
      </c>
      <c r="F504" s="18">
        <v>1</v>
      </c>
      <c r="G504">
        <v>3</v>
      </c>
      <c r="H504">
        <v>119</v>
      </c>
      <c r="I504" t="s">
        <v>626</v>
      </c>
      <c r="J504">
        <v>144</v>
      </c>
      <c r="K504">
        <v>142</v>
      </c>
      <c r="L504">
        <f>J504-K504</f>
        <v>2</v>
      </c>
      <c r="M504" t="s">
        <v>809</v>
      </c>
      <c r="N504" t="s">
        <v>108</v>
      </c>
      <c r="O504">
        <f>VLOOKUP(H504,'Other Lists'!$B$13:$D$15,3,FALSE)</f>
        <v>92</v>
      </c>
      <c r="P504" t="str">
        <f>VLOOKUP(O504,'Other Lists'!$B$7:$D$8,2,FALSE)</f>
        <v>Linacar</v>
      </c>
      <c r="Q504">
        <f>VLOOKUP(H504,'Other Lists'!$B$12:$O$15,14,FALSE)*K504</f>
        <v>454.39999999999992</v>
      </c>
    </row>
    <row r="505" spans="2:17" x14ac:dyDescent="0.3">
      <c r="B505" t="s">
        <v>149</v>
      </c>
      <c r="C505">
        <v>868</v>
      </c>
      <c r="D505" s="13">
        <v>45013</v>
      </c>
      <c r="E505" s="18">
        <f>WEEKDAY(D505)</f>
        <v>3</v>
      </c>
      <c r="F505" s="18">
        <v>1</v>
      </c>
      <c r="G505">
        <v>3</v>
      </c>
      <c r="H505">
        <v>119</v>
      </c>
      <c r="I505" t="s">
        <v>625</v>
      </c>
      <c r="J505">
        <v>134</v>
      </c>
      <c r="K505">
        <v>128</v>
      </c>
      <c r="L505">
        <f>J505-K505</f>
        <v>6</v>
      </c>
      <c r="M505" t="s">
        <v>809</v>
      </c>
      <c r="N505" t="s">
        <v>106</v>
      </c>
      <c r="O505">
        <f>VLOOKUP(H505,'Other Lists'!$B$13:$D$15,3,FALSE)</f>
        <v>92</v>
      </c>
      <c r="P505" t="str">
        <f>VLOOKUP(O505,'Other Lists'!$B$7:$D$8,2,FALSE)</f>
        <v>Linacar</v>
      </c>
      <c r="Q505">
        <f>VLOOKUP(H505,'Other Lists'!$B$12:$O$15,14,FALSE)*K505</f>
        <v>409.59999999999991</v>
      </c>
    </row>
    <row r="506" spans="2:17" x14ac:dyDescent="0.3">
      <c r="B506" t="s">
        <v>149</v>
      </c>
      <c r="C506">
        <v>868</v>
      </c>
      <c r="D506" s="13">
        <v>45013</v>
      </c>
      <c r="E506" s="18">
        <f>WEEKDAY(D506)</f>
        <v>3</v>
      </c>
      <c r="F506" s="18">
        <v>1</v>
      </c>
      <c r="G506">
        <v>3</v>
      </c>
      <c r="H506">
        <v>119</v>
      </c>
      <c r="I506" t="s">
        <v>624</v>
      </c>
      <c r="J506">
        <v>143</v>
      </c>
      <c r="K506">
        <v>137</v>
      </c>
      <c r="L506">
        <f>J506-K506</f>
        <v>6</v>
      </c>
      <c r="M506" t="s">
        <v>809</v>
      </c>
      <c r="N506" t="s">
        <v>105</v>
      </c>
      <c r="O506">
        <f>VLOOKUP(H506,'Other Lists'!$B$13:$D$15,3,FALSE)</f>
        <v>92</v>
      </c>
      <c r="P506" t="str">
        <f>VLOOKUP(O506,'Other Lists'!$B$7:$D$8,2,FALSE)</f>
        <v>Linacar</v>
      </c>
      <c r="Q506">
        <f>VLOOKUP(H506,'Other Lists'!$B$12:$O$15,14,FALSE)*K506</f>
        <v>438.39999999999992</v>
      </c>
    </row>
    <row r="507" spans="2:17" x14ac:dyDescent="0.3">
      <c r="B507" t="s">
        <v>149</v>
      </c>
      <c r="C507">
        <v>869</v>
      </c>
      <c r="D507" s="13">
        <v>45014</v>
      </c>
      <c r="E507" s="18">
        <f>WEEKDAY(D507)</f>
        <v>4</v>
      </c>
      <c r="F507" s="18">
        <v>1</v>
      </c>
      <c r="G507">
        <v>3</v>
      </c>
      <c r="H507">
        <v>201</v>
      </c>
      <c r="I507" t="s">
        <v>632</v>
      </c>
      <c r="J507">
        <v>109</v>
      </c>
      <c r="K507">
        <v>103</v>
      </c>
      <c r="L507">
        <f>J507-K507</f>
        <v>6</v>
      </c>
      <c r="M507" t="s">
        <v>809</v>
      </c>
      <c r="N507" t="s">
        <v>121</v>
      </c>
      <c r="O507">
        <f>VLOOKUP(H507,'Other Lists'!$B$13:$D$15,3,FALSE)</f>
        <v>92</v>
      </c>
      <c r="P507" t="str">
        <f>VLOOKUP(O507,'Other Lists'!$B$7:$D$8,2,FALSE)</f>
        <v>Linacar</v>
      </c>
      <c r="Q507">
        <f>VLOOKUP(H507,'Other Lists'!$B$12:$O$15,14,FALSE)*K507</f>
        <v>2255.6999999999998</v>
      </c>
    </row>
    <row r="508" spans="2:17" x14ac:dyDescent="0.3">
      <c r="B508" t="s">
        <v>149</v>
      </c>
      <c r="C508">
        <v>869</v>
      </c>
      <c r="D508" s="13">
        <v>45014</v>
      </c>
      <c r="E508" s="18">
        <f>WEEKDAY(D508)</f>
        <v>4</v>
      </c>
      <c r="F508" s="18">
        <v>1</v>
      </c>
      <c r="G508">
        <v>3</v>
      </c>
      <c r="H508">
        <v>201</v>
      </c>
      <c r="I508" t="s">
        <v>631</v>
      </c>
      <c r="J508">
        <v>102</v>
      </c>
      <c r="K508">
        <v>95</v>
      </c>
      <c r="L508">
        <f>J508-K508</f>
        <v>7</v>
      </c>
      <c r="M508" t="s">
        <v>809</v>
      </c>
      <c r="N508" t="s">
        <v>118</v>
      </c>
      <c r="O508">
        <f>VLOOKUP(H508,'Other Lists'!$B$13:$D$15,3,FALSE)</f>
        <v>92</v>
      </c>
      <c r="P508" t="str">
        <f>VLOOKUP(O508,'Other Lists'!$B$7:$D$8,2,FALSE)</f>
        <v>Linacar</v>
      </c>
      <c r="Q508">
        <f>VLOOKUP(H508,'Other Lists'!$B$12:$O$15,14,FALSE)*K508</f>
        <v>2080.5</v>
      </c>
    </row>
    <row r="509" spans="2:17" x14ac:dyDescent="0.3">
      <c r="B509" t="s">
        <v>149</v>
      </c>
      <c r="C509">
        <v>869</v>
      </c>
      <c r="D509" s="13">
        <v>45014</v>
      </c>
      <c r="E509" s="18">
        <f>WEEKDAY(D509)</f>
        <v>4</v>
      </c>
      <c r="F509" s="18">
        <v>1</v>
      </c>
      <c r="G509">
        <v>3</v>
      </c>
      <c r="H509">
        <v>201</v>
      </c>
      <c r="I509" t="s">
        <v>630</v>
      </c>
      <c r="J509">
        <v>105</v>
      </c>
      <c r="K509">
        <v>98</v>
      </c>
      <c r="L509">
        <f>J509-K509</f>
        <v>7</v>
      </c>
      <c r="M509" t="s">
        <v>809</v>
      </c>
      <c r="N509" t="s">
        <v>117</v>
      </c>
      <c r="O509">
        <f>VLOOKUP(H509,'Other Lists'!$B$13:$D$15,3,FALSE)</f>
        <v>92</v>
      </c>
      <c r="P509" t="str">
        <f>VLOOKUP(O509,'Other Lists'!$B$7:$D$8,2,FALSE)</f>
        <v>Linacar</v>
      </c>
      <c r="Q509">
        <f>VLOOKUP(H509,'Other Lists'!$B$12:$O$15,14,FALSE)*K509</f>
        <v>2146.1999999999998</v>
      </c>
    </row>
    <row r="510" spans="2:17" x14ac:dyDescent="0.3">
      <c r="B510" t="s">
        <v>149</v>
      </c>
      <c r="C510">
        <v>870</v>
      </c>
      <c r="D510" s="13">
        <v>45015</v>
      </c>
      <c r="E510" s="18">
        <f>WEEKDAY(D510)</f>
        <v>5</v>
      </c>
      <c r="F510" s="18">
        <v>1</v>
      </c>
      <c r="G510">
        <v>3</v>
      </c>
      <c r="H510">
        <v>201</v>
      </c>
      <c r="I510" t="s">
        <v>636</v>
      </c>
      <c r="J510">
        <v>80</v>
      </c>
      <c r="K510">
        <v>78</v>
      </c>
      <c r="L510">
        <f>J510-K510</f>
        <v>2</v>
      </c>
      <c r="M510" t="s">
        <v>809</v>
      </c>
      <c r="N510" t="s">
        <v>121</v>
      </c>
      <c r="O510">
        <f>VLOOKUP(H510,'Other Lists'!$B$13:$D$15,3,FALSE)</f>
        <v>92</v>
      </c>
      <c r="P510" t="str">
        <f>VLOOKUP(O510,'Other Lists'!$B$7:$D$8,2,FALSE)</f>
        <v>Linacar</v>
      </c>
      <c r="Q510">
        <f>VLOOKUP(H510,'Other Lists'!$B$12:$O$15,14,FALSE)*K510</f>
        <v>1708.1999999999998</v>
      </c>
    </row>
    <row r="511" spans="2:17" x14ac:dyDescent="0.3">
      <c r="B511" t="s">
        <v>149</v>
      </c>
      <c r="C511">
        <v>870</v>
      </c>
      <c r="D511" s="13">
        <v>45015</v>
      </c>
      <c r="E511" s="18">
        <f>WEEKDAY(D511)</f>
        <v>5</v>
      </c>
      <c r="F511" s="18">
        <v>1</v>
      </c>
      <c r="G511">
        <v>3</v>
      </c>
      <c r="H511">
        <v>201</v>
      </c>
      <c r="I511" t="s">
        <v>635</v>
      </c>
      <c r="J511">
        <v>81</v>
      </c>
      <c r="K511">
        <v>76</v>
      </c>
      <c r="L511">
        <f>J511-K511</f>
        <v>5</v>
      </c>
      <c r="M511" t="s">
        <v>809</v>
      </c>
      <c r="N511" t="s">
        <v>119</v>
      </c>
      <c r="O511">
        <f>VLOOKUP(H511,'Other Lists'!$B$13:$D$15,3,FALSE)</f>
        <v>92</v>
      </c>
      <c r="P511" t="str">
        <f>VLOOKUP(O511,'Other Lists'!$B$7:$D$8,2,FALSE)</f>
        <v>Linacar</v>
      </c>
      <c r="Q511">
        <f>VLOOKUP(H511,'Other Lists'!$B$12:$O$15,14,FALSE)*K511</f>
        <v>1664.3999999999999</v>
      </c>
    </row>
    <row r="512" spans="2:17" x14ac:dyDescent="0.3">
      <c r="B512" t="s">
        <v>149</v>
      </c>
      <c r="C512">
        <v>870</v>
      </c>
      <c r="D512" s="13">
        <v>45015</v>
      </c>
      <c r="E512" s="18">
        <f>WEEKDAY(D512)</f>
        <v>5</v>
      </c>
      <c r="F512" s="18">
        <v>1</v>
      </c>
      <c r="G512">
        <v>3</v>
      </c>
      <c r="H512">
        <v>201</v>
      </c>
      <c r="I512" t="s">
        <v>634</v>
      </c>
      <c r="J512">
        <v>82</v>
      </c>
      <c r="K512">
        <v>77</v>
      </c>
      <c r="L512">
        <f>J512-K512</f>
        <v>5</v>
      </c>
      <c r="M512" t="s">
        <v>809</v>
      </c>
      <c r="N512" t="s">
        <v>118</v>
      </c>
      <c r="O512">
        <f>VLOOKUP(H512,'Other Lists'!$B$13:$D$15,3,FALSE)</f>
        <v>92</v>
      </c>
      <c r="P512" t="str">
        <f>VLOOKUP(O512,'Other Lists'!$B$7:$D$8,2,FALSE)</f>
        <v>Linacar</v>
      </c>
      <c r="Q512">
        <f>VLOOKUP(H512,'Other Lists'!$B$12:$O$15,14,FALSE)*K512</f>
        <v>1686.3</v>
      </c>
    </row>
    <row r="513" spans="2:17" x14ac:dyDescent="0.3">
      <c r="B513" t="s">
        <v>149</v>
      </c>
      <c r="C513">
        <v>870</v>
      </c>
      <c r="D513" s="13">
        <v>45015</v>
      </c>
      <c r="E513" s="18">
        <f>WEEKDAY(D513)</f>
        <v>5</v>
      </c>
      <c r="F513" s="18">
        <v>1</v>
      </c>
      <c r="G513">
        <v>3</v>
      </c>
      <c r="H513">
        <v>201</v>
      </c>
      <c r="I513" t="s">
        <v>633</v>
      </c>
      <c r="J513">
        <v>78</v>
      </c>
      <c r="K513">
        <v>76</v>
      </c>
      <c r="L513">
        <f>J513-K513</f>
        <v>2</v>
      </c>
      <c r="M513" t="s">
        <v>809</v>
      </c>
      <c r="N513" t="s">
        <v>117</v>
      </c>
      <c r="O513">
        <f>VLOOKUP(H513,'Other Lists'!$B$13:$D$15,3,FALSE)</f>
        <v>92</v>
      </c>
      <c r="P513" t="str">
        <f>VLOOKUP(O513,'Other Lists'!$B$7:$D$8,2,FALSE)</f>
        <v>Linacar</v>
      </c>
      <c r="Q513">
        <f>VLOOKUP(H513,'Other Lists'!$B$12:$O$15,14,FALSE)*K513</f>
        <v>1664.3999999999999</v>
      </c>
    </row>
    <row r="514" spans="2:17" x14ac:dyDescent="0.3">
      <c r="B514" t="s">
        <v>149</v>
      </c>
      <c r="C514">
        <v>871</v>
      </c>
      <c r="D514" s="13">
        <v>45016</v>
      </c>
      <c r="E514" s="18">
        <f>WEEKDAY(D514)</f>
        <v>6</v>
      </c>
      <c r="F514" s="18">
        <v>1</v>
      </c>
      <c r="G514">
        <v>3</v>
      </c>
      <c r="H514">
        <v>201</v>
      </c>
      <c r="I514" t="s">
        <v>640</v>
      </c>
      <c r="J514">
        <v>67</v>
      </c>
      <c r="K514">
        <v>61</v>
      </c>
      <c r="L514">
        <f>J514-K514</f>
        <v>6</v>
      </c>
      <c r="M514" t="s">
        <v>809</v>
      </c>
      <c r="N514" t="s">
        <v>121</v>
      </c>
      <c r="O514">
        <f>VLOOKUP(H514,'Other Lists'!$B$13:$D$15,3,FALSE)</f>
        <v>92</v>
      </c>
      <c r="P514" t="str">
        <f>VLOOKUP(O514,'Other Lists'!$B$7:$D$8,2,FALSE)</f>
        <v>Linacar</v>
      </c>
      <c r="Q514">
        <f>VLOOKUP(H514,'Other Lists'!$B$12:$O$15,14,FALSE)*K514</f>
        <v>1335.8999999999999</v>
      </c>
    </row>
    <row r="515" spans="2:17" x14ac:dyDescent="0.3">
      <c r="B515" t="s">
        <v>149</v>
      </c>
      <c r="C515">
        <v>871</v>
      </c>
      <c r="D515" s="13">
        <v>45016</v>
      </c>
      <c r="E515" s="18">
        <f>WEEKDAY(D515)</f>
        <v>6</v>
      </c>
      <c r="F515" s="18">
        <v>1</v>
      </c>
      <c r="G515">
        <v>3</v>
      </c>
      <c r="H515">
        <v>201</v>
      </c>
      <c r="I515" t="s">
        <v>639</v>
      </c>
      <c r="J515">
        <v>71</v>
      </c>
      <c r="K515">
        <v>66</v>
      </c>
      <c r="L515">
        <f>J515-K515</f>
        <v>5</v>
      </c>
      <c r="M515" t="s">
        <v>809</v>
      </c>
      <c r="N515" t="s">
        <v>119</v>
      </c>
      <c r="O515">
        <f>VLOOKUP(H515,'Other Lists'!$B$13:$D$15,3,FALSE)</f>
        <v>92</v>
      </c>
      <c r="P515" t="str">
        <f>VLOOKUP(O515,'Other Lists'!$B$7:$D$8,2,FALSE)</f>
        <v>Linacar</v>
      </c>
      <c r="Q515">
        <f>VLOOKUP(H515,'Other Lists'!$B$12:$O$15,14,FALSE)*K515</f>
        <v>1445.3999999999999</v>
      </c>
    </row>
    <row r="516" spans="2:17" x14ac:dyDescent="0.3">
      <c r="B516" t="s">
        <v>149</v>
      </c>
      <c r="C516">
        <v>871</v>
      </c>
      <c r="D516" s="13">
        <v>45016</v>
      </c>
      <c r="E516" s="18">
        <f>WEEKDAY(D516)</f>
        <v>6</v>
      </c>
      <c r="F516" s="18">
        <v>1</v>
      </c>
      <c r="G516">
        <v>3</v>
      </c>
      <c r="H516">
        <v>201</v>
      </c>
      <c r="I516" t="s">
        <v>638</v>
      </c>
      <c r="J516">
        <v>70</v>
      </c>
      <c r="K516">
        <v>66</v>
      </c>
      <c r="L516">
        <f>J516-K516</f>
        <v>4</v>
      </c>
      <c r="M516" t="s">
        <v>809</v>
      </c>
      <c r="N516" t="s">
        <v>118</v>
      </c>
      <c r="O516">
        <f>VLOOKUP(H516,'Other Lists'!$B$13:$D$15,3,FALSE)</f>
        <v>92</v>
      </c>
      <c r="P516" t="str">
        <f>VLOOKUP(O516,'Other Lists'!$B$7:$D$8,2,FALSE)</f>
        <v>Linacar</v>
      </c>
      <c r="Q516">
        <f>VLOOKUP(H516,'Other Lists'!$B$12:$O$15,14,FALSE)*K516</f>
        <v>1445.3999999999999</v>
      </c>
    </row>
    <row r="517" spans="2:17" x14ac:dyDescent="0.3">
      <c r="B517" t="s">
        <v>149</v>
      </c>
      <c r="C517">
        <v>871</v>
      </c>
      <c r="D517" s="13">
        <v>45016</v>
      </c>
      <c r="E517" s="18">
        <f>WEEKDAY(D517)</f>
        <v>6</v>
      </c>
      <c r="F517" s="18">
        <v>1</v>
      </c>
      <c r="G517">
        <v>3</v>
      </c>
      <c r="H517">
        <v>201</v>
      </c>
      <c r="I517" t="s">
        <v>637</v>
      </c>
      <c r="J517">
        <v>66</v>
      </c>
      <c r="K517">
        <v>62</v>
      </c>
      <c r="L517">
        <f>J517-K517</f>
        <v>4</v>
      </c>
      <c r="M517" t="s">
        <v>809</v>
      </c>
      <c r="N517" t="s">
        <v>117</v>
      </c>
      <c r="O517">
        <f>VLOOKUP(H517,'Other Lists'!$B$13:$D$15,3,FALSE)</f>
        <v>92</v>
      </c>
      <c r="P517" t="str">
        <f>VLOOKUP(O517,'Other Lists'!$B$7:$D$8,2,FALSE)</f>
        <v>Linacar</v>
      </c>
      <c r="Q517">
        <f>VLOOKUP(H517,'Other Lists'!$B$12:$O$15,14,FALSE)*K517</f>
        <v>1357.8</v>
      </c>
    </row>
    <row r="518" spans="2:17" x14ac:dyDescent="0.3">
      <c r="B518" t="s">
        <v>149</v>
      </c>
      <c r="C518">
        <v>872</v>
      </c>
      <c r="D518" s="13">
        <v>45017</v>
      </c>
      <c r="E518" s="18">
        <f>WEEKDAY(D518)</f>
        <v>7</v>
      </c>
      <c r="F518" s="18">
        <v>1</v>
      </c>
      <c r="G518">
        <v>3</v>
      </c>
      <c r="H518">
        <v>201</v>
      </c>
      <c r="I518" t="s">
        <v>644</v>
      </c>
      <c r="J518">
        <v>87</v>
      </c>
      <c r="K518">
        <v>81</v>
      </c>
      <c r="L518">
        <f>J518-K518</f>
        <v>6</v>
      </c>
      <c r="M518" t="s">
        <v>809</v>
      </c>
      <c r="N518" t="s">
        <v>121</v>
      </c>
      <c r="O518">
        <f>VLOOKUP(H518,'Other Lists'!$B$13:$D$15,3,FALSE)</f>
        <v>92</v>
      </c>
      <c r="P518" t="str">
        <f>VLOOKUP(O518,'Other Lists'!$B$7:$D$8,2,FALSE)</f>
        <v>Linacar</v>
      </c>
      <c r="Q518">
        <f>VLOOKUP(H518,'Other Lists'!$B$12:$O$15,14,FALSE)*K518</f>
        <v>1773.8999999999999</v>
      </c>
    </row>
    <row r="519" spans="2:17" x14ac:dyDescent="0.3">
      <c r="B519" t="s">
        <v>149</v>
      </c>
      <c r="C519">
        <v>872</v>
      </c>
      <c r="D519" s="13">
        <v>45017</v>
      </c>
      <c r="E519" s="18">
        <f>WEEKDAY(D519)</f>
        <v>7</v>
      </c>
      <c r="F519" s="18">
        <v>1</v>
      </c>
      <c r="G519">
        <v>3</v>
      </c>
      <c r="H519">
        <v>201</v>
      </c>
      <c r="I519" t="s">
        <v>643</v>
      </c>
      <c r="J519">
        <v>88</v>
      </c>
      <c r="K519">
        <v>83</v>
      </c>
      <c r="L519">
        <f>J519-K519</f>
        <v>5</v>
      </c>
      <c r="M519" t="s">
        <v>809</v>
      </c>
      <c r="N519" t="s">
        <v>119</v>
      </c>
      <c r="O519">
        <f>VLOOKUP(H519,'Other Lists'!$B$13:$D$15,3,FALSE)</f>
        <v>92</v>
      </c>
      <c r="P519" t="str">
        <f>VLOOKUP(O519,'Other Lists'!$B$7:$D$8,2,FALSE)</f>
        <v>Linacar</v>
      </c>
      <c r="Q519">
        <f>VLOOKUP(H519,'Other Lists'!$B$12:$O$15,14,FALSE)*K519</f>
        <v>1817.6999999999998</v>
      </c>
    </row>
    <row r="520" spans="2:17" x14ac:dyDescent="0.3">
      <c r="B520" t="s">
        <v>149</v>
      </c>
      <c r="C520">
        <v>872</v>
      </c>
      <c r="D520" s="13">
        <v>45017</v>
      </c>
      <c r="E520" s="18">
        <f>WEEKDAY(D520)</f>
        <v>7</v>
      </c>
      <c r="F520" s="18">
        <v>1</v>
      </c>
      <c r="G520">
        <v>3</v>
      </c>
      <c r="H520">
        <v>201</v>
      </c>
      <c r="I520" t="s">
        <v>642</v>
      </c>
      <c r="J520">
        <v>89</v>
      </c>
      <c r="K520">
        <v>83</v>
      </c>
      <c r="L520">
        <f>J520-K520</f>
        <v>6</v>
      </c>
      <c r="M520" t="s">
        <v>809</v>
      </c>
      <c r="N520" t="s">
        <v>118</v>
      </c>
      <c r="O520">
        <f>VLOOKUP(H520,'Other Lists'!$B$13:$D$15,3,FALSE)</f>
        <v>92</v>
      </c>
      <c r="P520" t="str">
        <f>VLOOKUP(O520,'Other Lists'!$B$7:$D$8,2,FALSE)</f>
        <v>Linacar</v>
      </c>
      <c r="Q520">
        <f>VLOOKUP(H520,'Other Lists'!$B$12:$O$15,14,FALSE)*K520</f>
        <v>1817.6999999999998</v>
      </c>
    </row>
    <row r="521" spans="2:17" x14ac:dyDescent="0.3">
      <c r="B521" t="s">
        <v>149</v>
      </c>
      <c r="C521">
        <v>872</v>
      </c>
      <c r="D521" s="13">
        <v>45017</v>
      </c>
      <c r="E521" s="18">
        <f>WEEKDAY(D521)</f>
        <v>7</v>
      </c>
      <c r="F521" s="18">
        <v>1</v>
      </c>
      <c r="G521">
        <v>3</v>
      </c>
      <c r="H521">
        <v>201</v>
      </c>
      <c r="I521" t="s">
        <v>641</v>
      </c>
      <c r="J521">
        <v>93</v>
      </c>
      <c r="K521">
        <v>87</v>
      </c>
      <c r="L521">
        <f>J521-K521</f>
        <v>6</v>
      </c>
      <c r="M521" t="s">
        <v>809</v>
      </c>
      <c r="N521" t="s">
        <v>117</v>
      </c>
      <c r="O521">
        <f>VLOOKUP(H521,'Other Lists'!$B$13:$D$15,3,FALSE)</f>
        <v>92</v>
      </c>
      <c r="P521" t="str">
        <f>VLOOKUP(O521,'Other Lists'!$B$7:$D$8,2,FALSE)</f>
        <v>Linacar</v>
      </c>
      <c r="Q521">
        <f>VLOOKUP(H521,'Other Lists'!$B$12:$O$15,14,FALSE)*K521</f>
        <v>1905.3</v>
      </c>
    </row>
    <row r="522" spans="2:17" x14ac:dyDescent="0.3">
      <c r="B522" t="s">
        <v>149</v>
      </c>
      <c r="C522">
        <v>875</v>
      </c>
      <c r="D522" s="13">
        <v>45020</v>
      </c>
      <c r="E522" s="18">
        <f>WEEKDAY(D522)</f>
        <v>3</v>
      </c>
      <c r="F522" s="18">
        <v>2</v>
      </c>
      <c r="G522">
        <v>3</v>
      </c>
      <c r="H522">
        <v>119</v>
      </c>
      <c r="I522" t="s">
        <v>650</v>
      </c>
      <c r="J522">
        <v>142</v>
      </c>
      <c r="K522">
        <v>137</v>
      </c>
      <c r="L522">
        <f>J522-K522</f>
        <v>5</v>
      </c>
      <c r="M522" t="s">
        <v>809</v>
      </c>
      <c r="N522" t="s">
        <v>115</v>
      </c>
      <c r="O522">
        <f>VLOOKUP(H522,'Other Lists'!$B$13:$D$15,3,FALSE)</f>
        <v>92</v>
      </c>
      <c r="P522" t="str">
        <f>VLOOKUP(O522,'Other Lists'!$B$7:$D$8,2,FALSE)</f>
        <v>Linacar</v>
      </c>
      <c r="Q522">
        <f>VLOOKUP(H522,'Other Lists'!$B$12:$O$15,14,FALSE)*K522</f>
        <v>438.39999999999992</v>
      </c>
    </row>
    <row r="523" spans="2:17" x14ac:dyDescent="0.3">
      <c r="B523" t="s">
        <v>149</v>
      </c>
      <c r="C523">
        <v>875</v>
      </c>
      <c r="D523" s="13">
        <v>45020</v>
      </c>
      <c r="E523" s="18">
        <f>WEEKDAY(D523)</f>
        <v>3</v>
      </c>
      <c r="F523" s="18">
        <v>2</v>
      </c>
      <c r="G523">
        <v>3</v>
      </c>
      <c r="H523">
        <v>119</v>
      </c>
      <c r="I523" t="s">
        <v>649</v>
      </c>
      <c r="J523">
        <v>154</v>
      </c>
      <c r="K523">
        <v>147</v>
      </c>
      <c r="L523">
        <f>J523-K523</f>
        <v>7</v>
      </c>
      <c r="M523" t="s">
        <v>809</v>
      </c>
      <c r="N523" t="s">
        <v>113</v>
      </c>
      <c r="O523">
        <f>VLOOKUP(H523,'Other Lists'!$B$13:$D$15,3,FALSE)</f>
        <v>92</v>
      </c>
      <c r="P523" t="str">
        <f>VLOOKUP(O523,'Other Lists'!$B$7:$D$8,2,FALSE)</f>
        <v>Linacar</v>
      </c>
      <c r="Q523">
        <f>VLOOKUP(H523,'Other Lists'!$B$12:$O$15,14,FALSE)*K523</f>
        <v>470.39999999999992</v>
      </c>
    </row>
    <row r="524" spans="2:17" x14ac:dyDescent="0.3">
      <c r="B524" t="s">
        <v>149</v>
      </c>
      <c r="C524">
        <v>875</v>
      </c>
      <c r="D524" s="13">
        <v>45020</v>
      </c>
      <c r="E524" s="18">
        <f>WEEKDAY(D524)</f>
        <v>3</v>
      </c>
      <c r="F524" s="18">
        <v>2</v>
      </c>
      <c r="G524">
        <v>3</v>
      </c>
      <c r="H524">
        <v>119</v>
      </c>
      <c r="I524" t="s">
        <v>648</v>
      </c>
      <c r="J524">
        <v>145</v>
      </c>
      <c r="K524">
        <v>142</v>
      </c>
      <c r="L524">
        <f>J524-K524</f>
        <v>3</v>
      </c>
      <c r="M524" t="s">
        <v>809</v>
      </c>
      <c r="N524" t="s">
        <v>111</v>
      </c>
      <c r="O524">
        <f>VLOOKUP(H524,'Other Lists'!$B$13:$D$15,3,FALSE)</f>
        <v>92</v>
      </c>
      <c r="P524" t="str">
        <f>VLOOKUP(O524,'Other Lists'!$B$7:$D$8,2,FALSE)</f>
        <v>Linacar</v>
      </c>
      <c r="Q524">
        <f>VLOOKUP(H524,'Other Lists'!$B$12:$O$15,14,FALSE)*K524</f>
        <v>454.39999999999992</v>
      </c>
    </row>
    <row r="525" spans="2:17" x14ac:dyDescent="0.3">
      <c r="B525" t="s">
        <v>149</v>
      </c>
      <c r="C525">
        <v>875</v>
      </c>
      <c r="D525" s="13">
        <v>45020</v>
      </c>
      <c r="E525" s="18">
        <f>WEEKDAY(D525)</f>
        <v>3</v>
      </c>
      <c r="F525" s="18">
        <v>2</v>
      </c>
      <c r="G525">
        <v>3</v>
      </c>
      <c r="H525">
        <v>119</v>
      </c>
      <c r="I525" t="s">
        <v>647</v>
      </c>
      <c r="J525">
        <v>154</v>
      </c>
      <c r="K525">
        <v>150</v>
      </c>
      <c r="L525">
        <f>J525-K525</f>
        <v>4</v>
      </c>
      <c r="M525" t="s">
        <v>809</v>
      </c>
      <c r="N525" t="s">
        <v>108</v>
      </c>
      <c r="O525">
        <f>VLOOKUP(H525,'Other Lists'!$B$13:$D$15,3,FALSE)</f>
        <v>92</v>
      </c>
      <c r="P525" t="str">
        <f>VLOOKUP(O525,'Other Lists'!$B$7:$D$8,2,FALSE)</f>
        <v>Linacar</v>
      </c>
      <c r="Q525">
        <f>VLOOKUP(H525,'Other Lists'!$B$12:$O$15,14,FALSE)*K525</f>
        <v>479.99999999999989</v>
      </c>
    </row>
    <row r="526" spans="2:17" x14ac:dyDescent="0.3">
      <c r="B526" t="s">
        <v>149</v>
      </c>
      <c r="C526">
        <v>875</v>
      </c>
      <c r="D526" s="13">
        <v>45020</v>
      </c>
      <c r="E526" s="18">
        <f>WEEKDAY(D526)</f>
        <v>3</v>
      </c>
      <c r="F526" s="18">
        <v>2</v>
      </c>
      <c r="G526">
        <v>3</v>
      </c>
      <c r="H526">
        <v>119</v>
      </c>
      <c r="I526" t="s">
        <v>646</v>
      </c>
      <c r="J526">
        <v>156</v>
      </c>
      <c r="K526">
        <v>148</v>
      </c>
      <c r="L526">
        <f>J526-K526</f>
        <v>8</v>
      </c>
      <c r="M526" t="s">
        <v>809</v>
      </c>
      <c r="N526" t="s">
        <v>106</v>
      </c>
      <c r="O526">
        <f>VLOOKUP(H526,'Other Lists'!$B$13:$D$15,3,FALSE)</f>
        <v>92</v>
      </c>
      <c r="P526" t="str">
        <f>VLOOKUP(O526,'Other Lists'!$B$7:$D$8,2,FALSE)</f>
        <v>Linacar</v>
      </c>
      <c r="Q526">
        <f>VLOOKUP(H526,'Other Lists'!$B$12:$O$15,14,FALSE)*K526</f>
        <v>473.59999999999991</v>
      </c>
    </row>
    <row r="527" spans="2:17" x14ac:dyDescent="0.3">
      <c r="B527" t="s">
        <v>149</v>
      </c>
      <c r="C527">
        <v>875</v>
      </c>
      <c r="D527" s="13">
        <v>45020</v>
      </c>
      <c r="E527" s="18">
        <f>WEEKDAY(D527)</f>
        <v>3</v>
      </c>
      <c r="F527" s="18">
        <v>2</v>
      </c>
      <c r="G527">
        <v>3</v>
      </c>
      <c r="H527">
        <v>119</v>
      </c>
      <c r="I527" t="s">
        <v>645</v>
      </c>
      <c r="J527">
        <v>141</v>
      </c>
      <c r="K527">
        <v>138</v>
      </c>
      <c r="L527">
        <f>J527-K527</f>
        <v>3</v>
      </c>
      <c r="M527" t="s">
        <v>809</v>
      </c>
      <c r="N527" t="s">
        <v>105</v>
      </c>
      <c r="O527">
        <f>VLOOKUP(H527,'Other Lists'!$B$13:$D$15,3,FALSE)</f>
        <v>92</v>
      </c>
      <c r="P527" t="str">
        <f>VLOOKUP(O527,'Other Lists'!$B$7:$D$8,2,FALSE)</f>
        <v>Linacar</v>
      </c>
      <c r="Q527">
        <f>VLOOKUP(H527,'Other Lists'!$B$12:$O$15,14,FALSE)*K527</f>
        <v>441.59999999999991</v>
      </c>
    </row>
    <row r="528" spans="2:17" x14ac:dyDescent="0.3">
      <c r="B528" t="s">
        <v>149</v>
      </c>
      <c r="C528">
        <v>876</v>
      </c>
      <c r="D528" s="13">
        <v>45021</v>
      </c>
      <c r="E528" s="18">
        <f>WEEKDAY(D528)</f>
        <v>4</v>
      </c>
      <c r="F528" s="18">
        <v>2</v>
      </c>
      <c r="G528">
        <v>3</v>
      </c>
      <c r="H528">
        <v>201</v>
      </c>
      <c r="I528" t="s">
        <v>654</v>
      </c>
      <c r="J528">
        <v>63</v>
      </c>
      <c r="K528">
        <v>59</v>
      </c>
      <c r="L528">
        <f>J528-K528</f>
        <v>4</v>
      </c>
      <c r="M528" t="s">
        <v>809</v>
      </c>
      <c r="N528" t="s">
        <v>121</v>
      </c>
      <c r="O528">
        <f>VLOOKUP(H528,'Other Lists'!$B$13:$D$15,3,FALSE)</f>
        <v>92</v>
      </c>
      <c r="P528" t="str">
        <f>VLOOKUP(O528,'Other Lists'!$B$7:$D$8,2,FALSE)</f>
        <v>Linacar</v>
      </c>
      <c r="Q528">
        <f>VLOOKUP(H528,'Other Lists'!$B$12:$O$15,14,FALSE)*K528</f>
        <v>1292.0999999999999</v>
      </c>
    </row>
    <row r="529" spans="2:17" x14ac:dyDescent="0.3">
      <c r="B529" t="s">
        <v>149</v>
      </c>
      <c r="C529">
        <v>876</v>
      </c>
      <c r="D529" s="13">
        <v>45021</v>
      </c>
      <c r="E529" s="18">
        <f>WEEKDAY(D529)</f>
        <v>4</v>
      </c>
      <c r="F529" s="18">
        <v>2</v>
      </c>
      <c r="G529">
        <v>3</v>
      </c>
      <c r="H529">
        <v>201</v>
      </c>
      <c r="I529" t="s">
        <v>653</v>
      </c>
      <c r="J529">
        <v>63</v>
      </c>
      <c r="K529">
        <v>61</v>
      </c>
      <c r="L529">
        <f>J529-K529</f>
        <v>2</v>
      </c>
      <c r="M529" t="s">
        <v>809</v>
      </c>
      <c r="N529" t="s">
        <v>119</v>
      </c>
      <c r="O529">
        <f>VLOOKUP(H529,'Other Lists'!$B$13:$D$15,3,FALSE)</f>
        <v>92</v>
      </c>
      <c r="P529" t="str">
        <f>VLOOKUP(O529,'Other Lists'!$B$7:$D$8,2,FALSE)</f>
        <v>Linacar</v>
      </c>
      <c r="Q529">
        <f>VLOOKUP(H529,'Other Lists'!$B$12:$O$15,14,FALSE)*K529</f>
        <v>1335.8999999999999</v>
      </c>
    </row>
    <row r="530" spans="2:17" x14ac:dyDescent="0.3">
      <c r="B530" t="s">
        <v>149</v>
      </c>
      <c r="C530">
        <v>876</v>
      </c>
      <c r="D530" s="13">
        <v>45021</v>
      </c>
      <c r="E530" s="18">
        <f>WEEKDAY(D530)</f>
        <v>4</v>
      </c>
      <c r="F530" s="18">
        <v>2</v>
      </c>
      <c r="G530">
        <v>3</v>
      </c>
      <c r="H530">
        <v>201</v>
      </c>
      <c r="I530" t="s">
        <v>652</v>
      </c>
      <c r="J530">
        <v>66</v>
      </c>
      <c r="K530">
        <v>64</v>
      </c>
      <c r="L530">
        <f>J530-K530</f>
        <v>2</v>
      </c>
      <c r="M530" t="s">
        <v>809</v>
      </c>
      <c r="N530" t="s">
        <v>118</v>
      </c>
      <c r="O530">
        <f>VLOOKUP(H530,'Other Lists'!$B$13:$D$15,3,FALSE)</f>
        <v>92</v>
      </c>
      <c r="P530" t="str">
        <f>VLOOKUP(O530,'Other Lists'!$B$7:$D$8,2,FALSE)</f>
        <v>Linacar</v>
      </c>
      <c r="Q530">
        <f>VLOOKUP(H530,'Other Lists'!$B$12:$O$15,14,FALSE)*K530</f>
        <v>1401.6</v>
      </c>
    </row>
    <row r="531" spans="2:17" x14ac:dyDescent="0.3">
      <c r="B531" t="s">
        <v>149</v>
      </c>
      <c r="C531">
        <v>876</v>
      </c>
      <c r="D531" s="13">
        <v>45021</v>
      </c>
      <c r="E531" s="18">
        <f>WEEKDAY(D531)</f>
        <v>4</v>
      </c>
      <c r="F531" s="18">
        <v>2</v>
      </c>
      <c r="G531">
        <v>3</v>
      </c>
      <c r="H531">
        <v>201</v>
      </c>
      <c r="I531" t="s">
        <v>651</v>
      </c>
      <c r="J531">
        <v>65</v>
      </c>
      <c r="K531">
        <v>62</v>
      </c>
      <c r="L531">
        <f>J531-K531</f>
        <v>3</v>
      </c>
      <c r="M531" t="s">
        <v>809</v>
      </c>
      <c r="N531" t="s">
        <v>117</v>
      </c>
      <c r="O531">
        <f>VLOOKUP(H531,'Other Lists'!$B$13:$D$15,3,FALSE)</f>
        <v>92</v>
      </c>
      <c r="P531" t="str">
        <f>VLOOKUP(O531,'Other Lists'!$B$7:$D$8,2,FALSE)</f>
        <v>Linacar</v>
      </c>
      <c r="Q531">
        <f>VLOOKUP(H531,'Other Lists'!$B$12:$O$15,14,FALSE)*K531</f>
        <v>1357.8</v>
      </c>
    </row>
    <row r="532" spans="2:17" x14ac:dyDescent="0.3">
      <c r="B532" t="s">
        <v>151</v>
      </c>
      <c r="C532">
        <v>838</v>
      </c>
      <c r="D532" s="15">
        <v>44993</v>
      </c>
      <c r="E532" s="18">
        <f>WEEKDAY(D532)</f>
        <v>4</v>
      </c>
      <c r="F532" s="18">
        <v>4</v>
      </c>
      <c r="G532">
        <v>3</v>
      </c>
      <c r="H532">
        <v>105</v>
      </c>
      <c r="I532" t="s">
        <v>747</v>
      </c>
      <c r="J532">
        <v>66</v>
      </c>
      <c r="K532">
        <v>60</v>
      </c>
      <c r="L532">
        <f>J532-K532</f>
        <v>6</v>
      </c>
      <c r="M532" t="s">
        <v>809</v>
      </c>
      <c r="N532" t="s">
        <v>104</v>
      </c>
      <c r="O532">
        <f>VLOOKUP(H532,'Other Lists'!$B$13:$D$15,3,FALSE)</f>
        <v>55</v>
      </c>
      <c r="P532" t="str">
        <f>VLOOKUP(O532,'Other Lists'!$B$7:$D$8,2,FALSE)</f>
        <v>Eclipse</v>
      </c>
      <c r="Q532">
        <f>VLOOKUP(H532,'Other Lists'!$B$12:$O$15,14,FALSE)*K532</f>
        <v>1140</v>
      </c>
    </row>
    <row r="533" spans="2:17" x14ac:dyDescent="0.3">
      <c r="B533" t="s">
        <v>151</v>
      </c>
      <c r="C533">
        <v>838</v>
      </c>
      <c r="D533" s="15">
        <v>44993</v>
      </c>
      <c r="E533" s="18">
        <f>WEEKDAY(D533)</f>
        <v>4</v>
      </c>
      <c r="F533" s="18">
        <v>4</v>
      </c>
      <c r="G533">
        <v>3</v>
      </c>
      <c r="H533">
        <v>105</v>
      </c>
      <c r="I533" t="s">
        <v>746</v>
      </c>
      <c r="J533">
        <v>63</v>
      </c>
      <c r="K533">
        <v>59</v>
      </c>
      <c r="L533">
        <f>J533-K533</f>
        <v>4</v>
      </c>
      <c r="M533" t="s">
        <v>809</v>
      </c>
      <c r="N533" t="s">
        <v>102</v>
      </c>
      <c r="O533">
        <f>VLOOKUP(H533,'Other Lists'!$B$13:$D$15,3,FALSE)</f>
        <v>55</v>
      </c>
      <c r="P533" t="str">
        <f>VLOOKUP(O533,'Other Lists'!$B$7:$D$8,2,FALSE)</f>
        <v>Eclipse</v>
      </c>
      <c r="Q533">
        <f>VLOOKUP(H533,'Other Lists'!$B$12:$O$15,14,FALSE)*K533</f>
        <v>1121</v>
      </c>
    </row>
    <row r="534" spans="2:17" x14ac:dyDescent="0.3">
      <c r="B534" t="s">
        <v>151</v>
      </c>
      <c r="C534">
        <v>838</v>
      </c>
      <c r="D534" s="15">
        <v>44993</v>
      </c>
      <c r="E534" s="18">
        <f>WEEKDAY(D534)</f>
        <v>4</v>
      </c>
      <c r="F534" s="18">
        <v>4</v>
      </c>
      <c r="G534">
        <v>3</v>
      </c>
      <c r="H534">
        <v>105</v>
      </c>
      <c r="I534" t="s">
        <v>745</v>
      </c>
      <c r="J534">
        <v>65</v>
      </c>
      <c r="K534">
        <v>61</v>
      </c>
      <c r="L534">
        <f>J534-K534</f>
        <v>4</v>
      </c>
      <c r="M534" t="s">
        <v>809</v>
      </c>
      <c r="N534" t="s">
        <v>100</v>
      </c>
      <c r="O534">
        <f>VLOOKUP(H534,'Other Lists'!$B$13:$D$15,3,FALSE)</f>
        <v>55</v>
      </c>
      <c r="P534" t="str">
        <f>VLOOKUP(O534,'Other Lists'!$B$7:$D$8,2,FALSE)</f>
        <v>Eclipse</v>
      </c>
      <c r="Q534">
        <f>VLOOKUP(H534,'Other Lists'!$B$12:$O$15,14,FALSE)*K534</f>
        <v>1159</v>
      </c>
    </row>
    <row r="535" spans="2:17" x14ac:dyDescent="0.3">
      <c r="B535" t="s">
        <v>151</v>
      </c>
      <c r="C535">
        <v>839</v>
      </c>
      <c r="D535" s="15">
        <v>44994</v>
      </c>
      <c r="E535" s="18">
        <f>WEEKDAY(D535)</f>
        <v>5</v>
      </c>
      <c r="F535" s="18">
        <v>4</v>
      </c>
      <c r="G535">
        <v>3</v>
      </c>
      <c r="H535">
        <v>105</v>
      </c>
      <c r="I535" t="s">
        <v>750</v>
      </c>
      <c r="J535">
        <v>55</v>
      </c>
      <c r="K535">
        <v>50</v>
      </c>
      <c r="L535">
        <f>J535-K535</f>
        <v>5</v>
      </c>
      <c r="M535" t="s">
        <v>809</v>
      </c>
      <c r="N535" t="s">
        <v>104</v>
      </c>
      <c r="O535">
        <f>VLOOKUP(H535,'Other Lists'!$B$13:$D$15,3,FALSE)</f>
        <v>55</v>
      </c>
      <c r="P535" t="str">
        <f>VLOOKUP(O535,'Other Lists'!$B$7:$D$8,2,FALSE)</f>
        <v>Eclipse</v>
      </c>
      <c r="Q535">
        <f>VLOOKUP(H535,'Other Lists'!$B$12:$O$15,14,FALSE)*K535</f>
        <v>950</v>
      </c>
    </row>
    <row r="536" spans="2:17" x14ac:dyDescent="0.3">
      <c r="B536" t="s">
        <v>151</v>
      </c>
      <c r="C536">
        <v>839</v>
      </c>
      <c r="D536" s="15">
        <v>44994</v>
      </c>
      <c r="E536" s="18">
        <f>WEEKDAY(D536)</f>
        <v>5</v>
      </c>
      <c r="F536" s="18">
        <v>4</v>
      </c>
      <c r="G536">
        <v>3</v>
      </c>
      <c r="H536">
        <v>105</v>
      </c>
      <c r="I536" t="s">
        <v>749</v>
      </c>
      <c r="J536">
        <v>48</v>
      </c>
      <c r="K536">
        <v>44</v>
      </c>
      <c r="L536">
        <f>J536-K536</f>
        <v>4</v>
      </c>
      <c r="M536" t="s">
        <v>809</v>
      </c>
      <c r="N536" t="s">
        <v>102</v>
      </c>
      <c r="O536">
        <f>VLOOKUP(H536,'Other Lists'!$B$13:$D$15,3,FALSE)</f>
        <v>55</v>
      </c>
      <c r="P536" t="str">
        <f>VLOOKUP(O536,'Other Lists'!$B$7:$D$8,2,FALSE)</f>
        <v>Eclipse</v>
      </c>
      <c r="Q536">
        <f>VLOOKUP(H536,'Other Lists'!$B$12:$O$15,14,FALSE)*K536</f>
        <v>836</v>
      </c>
    </row>
    <row r="537" spans="2:17" x14ac:dyDescent="0.3">
      <c r="B537" t="s">
        <v>151</v>
      </c>
      <c r="C537">
        <v>839</v>
      </c>
      <c r="D537" s="15">
        <v>44994</v>
      </c>
      <c r="E537" s="18">
        <f>WEEKDAY(D537)</f>
        <v>5</v>
      </c>
      <c r="F537" s="18">
        <v>4</v>
      </c>
      <c r="G537">
        <v>3</v>
      </c>
      <c r="H537">
        <v>105</v>
      </c>
      <c r="I537" t="s">
        <v>748</v>
      </c>
      <c r="J537">
        <v>49</v>
      </c>
      <c r="K537">
        <v>45</v>
      </c>
      <c r="L537">
        <f>J537-K537</f>
        <v>4</v>
      </c>
      <c r="M537" t="s">
        <v>809</v>
      </c>
      <c r="N537" t="s">
        <v>100</v>
      </c>
      <c r="O537">
        <f>VLOOKUP(H537,'Other Lists'!$B$13:$D$15,3,FALSE)</f>
        <v>55</v>
      </c>
      <c r="P537" t="str">
        <f>VLOOKUP(O537,'Other Lists'!$B$7:$D$8,2,FALSE)</f>
        <v>Eclipse</v>
      </c>
      <c r="Q537">
        <f>VLOOKUP(H537,'Other Lists'!$B$12:$O$15,14,FALSE)*K537</f>
        <v>855</v>
      </c>
    </row>
    <row r="538" spans="2:17" x14ac:dyDescent="0.3">
      <c r="B538" t="s">
        <v>151</v>
      </c>
      <c r="C538">
        <v>840</v>
      </c>
      <c r="D538" s="15">
        <v>44995</v>
      </c>
      <c r="E538" s="18">
        <f>WEEKDAY(D538)</f>
        <v>6</v>
      </c>
      <c r="F538" s="18">
        <v>4</v>
      </c>
      <c r="G538">
        <v>3</v>
      </c>
      <c r="H538">
        <v>105</v>
      </c>
      <c r="I538" t="s">
        <v>753</v>
      </c>
      <c r="J538">
        <v>62</v>
      </c>
      <c r="K538">
        <v>60</v>
      </c>
      <c r="L538">
        <f>J538-K538</f>
        <v>2</v>
      </c>
      <c r="M538" t="s">
        <v>809</v>
      </c>
      <c r="N538" t="s">
        <v>104</v>
      </c>
      <c r="O538">
        <f>VLOOKUP(H538,'Other Lists'!$B$13:$D$15,3,FALSE)</f>
        <v>55</v>
      </c>
      <c r="P538" t="str">
        <f>VLOOKUP(O538,'Other Lists'!$B$7:$D$8,2,FALSE)</f>
        <v>Eclipse</v>
      </c>
      <c r="Q538">
        <f>VLOOKUP(H538,'Other Lists'!$B$12:$O$15,14,FALSE)*K538</f>
        <v>1140</v>
      </c>
    </row>
    <row r="539" spans="2:17" x14ac:dyDescent="0.3">
      <c r="B539" t="s">
        <v>151</v>
      </c>
      <c r="C539">
        <v>840</v>
      </c>
      <c r="D539" s="15">
        <v>44995</v>
      </c>
      <c r="E539" s="18">
        <f>WEEKDAY(D539)</f>
        <v>6</v>
      </c>
      <c r="F539" s="18">
        <v>4</v>
      </c>
      <c r="G539">
        <v>3</v>
      </c>
      <c r="H539">
        <v>105</v>
      </c>
      <c r="I539" t="s">
        <v>752</v>
      </c>
      <c r="J539">
        <v>59</v>
      </c>
      <c r="K539">
        <v>58</v>
      </c>
      <c r="L539">
        <f>J539-K539</f>
        <v>1</v>
      </c>
      <c r="M539" t="s">
        <v>809</v>
      </c>
      <c r="N539" t="s">
        <v>102</v>
      </c>
      <c r="O539">
        <f>VLOOKUP(H539,'Other Lists'!$B$13:$D$15,3,FALSE)</f>
        <v>55</v>
      </c>
      <c r="P539" t="str">
        <f>VLOOKUP(O539,'Other Lists'!$B$7:$D$8,2,FALSE)</f>
        <v>Eclipse</v>
      </c>
      <c r="Q539">
        <f>VLOOKUP(H539,'Other Lists'!$B$12:$O$15,14,FALSE)*K539</f>
        <v>1102</v>
      </c>
    </row>
    <row r="540" spans="2:17" x14ac:dyDescent="0.3">
      <c r="B540" t="s">
        <v>151</v>
      </c>
      <c r="C540">
        <v>840</v>
      </c>
      <c r="D540" s="15">
        <v>44995</v>
      </c>
      <c r="E540" s="18">
        <f>WEEKDAY(D540)</f>
        <v>6</v>
      </c>
      <c r="F540" s="18">
        <v>4</v>
      </c>
      <c r="G540">
        <v>3</v>
      </c>
      <c r="H540">
        <v>105</v>
      </c>
      <c r="I540" t="s">
        <v>751</v>
      </c>
      <c r="J540">
        <v>62</v>
      </c>
      <c r="K540">
        <v>60</v>
      </c>
      <c r="L540">
        <f>J540-K540</f>
        <v>2</v>
      </c>
      <c r="M540" t="s">
        <v>809</v>
      </c>
      <c r="N540" t="s">
        <v>100</v>
      </c>
      <c r="O540">
        <f>VLOOKUP(H540,'Other Lists'!$B$13:$D$15,3,FALSE)</f>
        <v>55</v>
      </c>
      <c r="P540" t="str">
        <f>VLOOKUP(O540,'Other Lists'!$B$7:$D$8,2,FALSE)</f>
        <v>Eclipse</v>
      </c>
      <c r="Q540">
        <f>VLOOKUP(H540,'Other Lists'!$B$12:$O$15,14,FALSE)*K540</f>
        <v>1140</v>
      </c>
    </row>
    <row r="541" spans="2:17" x14ac:dyDescent="0.3">
      <c r="B541" t="s">
        <v>151</v>
      </c>
      <c r="C541">
        <v>841</v>
      </c>
      <c r="D541" s="15">
        <v>44996</v>
      </c>
      <c r="E541" s="18">
        <f>WEEKDAY(D541)</f>
        <v>7</v>
      </c>
      <c r="F541" s="18">
        <v>4</v>
      </c>
      <c r="G541">
        <v>3</v>
      </c>
      <c r="H541">
        <v>105</v>
      </c>
      <c r="I541" t="s">
        <v>755</v>
      </c>
      <c r="J541">
        <v>63</v>
      </c>
      <c r="K541">
        <v>61</v>
      </c>
      <c r="L541">
        <f>J541-K541</f>
        <v>2</v>
      </c>
      <c r="M541" t="s">
        <v>809</v>
      </c>
      <c r="N541" t="s">
        <v>104</v>
      </c>
      <c r="O541">
        <f>VLOOKUP(H541,'Other Lists'!$B$13:$D$15,3,FALSE)</f>
        <v>55</v>
      </c>
      <c r="P541" t="str">
        <f>VLOOKUP(O541,'Other Lists'!$B$7:$D$8,2,FALSE)</f>
        <v>Eclipse</v>
      </c>
      <c r="Q541">
        <f>VLOOKUP(H541,'Other Lists'!$B$12:$O$15,14,FALSE)*K541</f>
        <v>1159</v>
      </c>
    </row>
    <row r="542" spans="2:17" x14ac:dyDescent="0.3">
      <c r="B542" t="s">
        <v>151</v>
      </c>
      <c r="C542">
        <v>841</v>
      </c>
      <c r="D542" s="15">
        <v>44996</v>
      </c>
      <c r="E542" s="18">
        <f>WEEKDAY(D542)</f>
        <v>7</v>
      </c>
      <c r="F542" s="18">
        <v>4</v>
      </c>
      <c r="G542">
        <v>3</v>
      </c>
      <c r="H542">
        <v>105</v>
      </c>
      <c r="I542" t="s">
        <v>754</v>
      </c>
      <c r="J542">
        <v>66</v>
      </c>
      <c r="K542">
        <v>64</v>
      </c>
      <c r="L542">
        <f>J542-K542</f>
        <v>2</v>
      </c>
      <c r="M542" t="s">
        <v>809</v>
      </c>
      <c r="N542" t="s">
        <v>100</v>
      </c>
      <c r="O542">
        <f>VLOOKUP(H542,'Other Lists'!$B$13:$D$15,3,FALSE)</f>
        <v>55</v>
      </c>
      <c r="P542" t="str">
        <f>VLOOKUP(O542,'Other Lists'!$B$7:$D$8,2,FALSE)</f>
        <v>Eclipse</v>
      </c>
      <c r="Q542">
        <f>VLOOKUP(H542,'Other Lists'!$B$12:$O$15,14,FALSE)*K542</f>
        <v>1216</v>
      </c>
    </row>
    <row r="543" spans="2:17" x14ac:dyDescent="0.3">
      <c r="B543" t="s">
        <v>151</v>
      </c>
      <c r="C543">
        <v>844</v>
      </c>
      <c r="D543" s="15">
        <v>44999</v>
      </c>
      <c r="E543" s="18">
        <f>WEEKDAY(D543)</f>
        <v>3</v>
      </c>
      <c r="F543" s="18">
        <v>5</v>
      </c>
      <c r="G543">
        <v>3</v>
      </c>
      <c r="H543">
        <v>105</v>
      </c>
      <c r="I543" t="s">
        <v>758</v>
      </c>
      <c r="J543">
        <v>54</v>
      </c>
      <c r="K543">
        <v>52</v>
      </c>
      <c r="L543">
        <f>J543-K543</f>
        <v>2</v>
      </c>
      <c r="M543" t="s">
        <v>809</v>
      </c>
      <c r="N543" t="s">
        <v>104</v>
      </c>
      <c r="O543">
        <f>VLOOKUP(H543,'Other Lists'!$B$13:$D$15,3,FALSE)</f>
        <v>55</v>
      </c>
      <c r="P543" t="str">
        <f>VLOOKUP(O543,'Other Lists'!$B$7:$D$8,2,FALSE)</f>
        <v>Eclipse</v>
      </c>
      <c r="Q543">
        <f>VLOOKUP(H543,'Other Lists'!$B$12:$O$15,14,FALSE)*K543</f>
        <v>988</v>
      </c>
    </row>
    <row r="544" spans="2:17" x14ac:dyDescent="0.3">
      <c r="B544" t="s">
        <v>151</v>
      </c>
      <c r="C544">
        <v>844</v>
      </c>
      <c r="D544" s="15">
        <v>44999</v>
      </c>
      <c r="E544" s="18">
        <f>WEEKDAY(D544)</f>
        <v>3</v>
      </c>
      <c r="F544" s="18">
        <v>5</v>
      </c>
      <c r="G544">
        <v>3</v>
      </c>
      <c r="H544">
        <v>105</v>
      </c>
      <c r="I544" t="s">
        <v>757</v>
      </c>
      <c r="J544">
        <v>49</v>
      </c>
      <c r="K544">
        <v>46</v>
      </c>
      <c r="L544">
        <f>J544-K544</f>
        <v>3</v>
      </c>
      <c r="M544" t="s">
        <v>809</v>
      </c>
      <c r="N544" t="s">
        <v>102</v>
      </c>
      <c r="O544">
        <f>VLOOKUP(H544,'Other Lists'!$B$13:$D$15,3,FALSE)</f>
        <v>55</v>
      </c>
      <c r="P544" t="str">
        <f>VLOOKUP(O544,'Other Lists'!$B$7:$D$8,2,FALSE)</f>
        <v>Eclipse</v>
      </c>
      <c r="Q544">
        <f>VLOOKUP(H544,'Other Lists'!$B$12:$O$15,14,FALSE)*K544</f>
        <v>874</v>
      </c>
    </row>
    <row r="545" spans="2:17" x14ac:dyDescent="0.3">
      <c r="B545" t="s">
        <v>151</v>
      </c>
      <c r="C545">
        <v>844</v>
      </c>
      <c r="D545" s="15">
        <v>44999</v>
      </c>
      <c r="E545" s="18">
        <f>WEEKDAY(D545)</f>
        <v>3</v>
      </c>
      <c r="F545" s="18">
        <v>5</v>
      </c>
      <c r="G545">
        <v>3</v>
      </c>
      <c r="H545">
        <v>105</v>
      </c>
      <c r="I545" t="s">
        <v>756</v>
      </c>
      <c r="J545">
        <v>50</v>
      </c>
      <c r="K545">
        <v>47</v>
      </c>
      <c r="L545">
        <f>J545-K545</f>
        <v>3</v>
      </c>
      <c r="M545" t="s">
        <v>809</v>
      </c>
      <c r="N545" t="s">
        <v>100</v>
      </c>
      <c r="O545">
        <f>VLOOKUP(H545,'Other Lists'!$B$13:$D$15,3,FALSE)</f>
        <v>55</v>
      </c>
      <c r="P545" t="str">
        <f>VLOOKUP(O545,'Other Lists'!$B$7:$D$8,2,FALSE)</f>
        <v>Eclipse</v>
      </c>
      <c r="Q545">
        <f>VLOOKUP(H545,'Other Lists'!$B$12:$O$15,14,FALSE)*K545</f>
        <v>893</v>
      </c>
    </row>
    <row r="546" spans="2:17" x14ac:dyDescent="0.3">
      <c r="B546" t="s">
        <v>151</v>
      </c>
      <c r="C546">
        <v>845</v>
      </c>
      <c r="D546" s="15">
        <v>45000</v>
      </c>
      <c r="E546" s="18">
        <f>WEEKDAY(D546)</f>
        <v>4</v>
      </c>
      <c r="F546" s="18">
        <v>5</v>
      </c>
      <c r="G546">
        <v>3</v>
      </c>
      <c r="H546">
        <v>105</v>
      </c>
      <c r="I546" t="s">
        <v>761</v>
      </c>
      <c r="J546">
        <v>50</v>
      </c>
      <c r="K546">
        <v>46</v>
      </c>
      <c r="L546">
        <f>J546-K546</f>
        <v>4</v>
      </c>
      <c r="M546" t="s">
        <v>809</v>
      </c>
      <c r="N546" t="s">
        <v>104</v>
      </c>
      <c r="O546">
        <f>VLOOKUP(H546,'Other Lists'!$B$13:$D$15,3,FALSE)</f>
        <v>55</v>
      </c>
      <c r="P546" t="str">
        <f>VLOOKUP(O546,'Other Lists'!$B$7:$D$8,2,FALSE)</f>
        <v>Eclipse</v>
      </c>
      <c r="Q546">
        <f>VLOOKUP(H546,'Other Lists'!$B$12:$O$15,14,FALSE)*K546</f>
        <v>874</v>
      </c>
    </row>
    <row r="547" spans="2:17" x14ac:dyDescent="0.3">
      <c r="B547" t="s">
        <v>151</v>
      </c>
      <c r="C547">
        <v>845</v>
      </c>
      <c r="D547" s="15">
        <v>45000</v>
      </c>
      <c r="E547" s="18">
        <f>WEEKDAY(D547)</f>
        <v>4</v>
      </c>
      <c r="F547" s="18">
        <v>5</v>
      </c>
      <c r="G547">
        <v>3</v>
      </c>
      <c r="H547">
        <v>105</v>
      </c>
      <c r="I547" t="s">
        <v>760</v>
      </c>
      <c r="J547">
        <v>48</v>
      </c>
      <c r="K547">
        <v>45</v>
      </c>
      <c r="L547">
        <f>J547-K547</f>
        <v>3</v>
      </c>
      <c r="M547" t="s">
        <v>809</v>
      </c>
      <c r="N547" t="s">
        <v>102</v>
      </c>
      <c r="O547">
        <f>VLOOKUP(H547,'Other Lists'!$B$13:$D$15,3,FALSE)</f>
        <v>55</v>
      </c>
      <c r="P547" t="str">
        <f>VLOOKUP(O547,'Other Lists'!$B$7:$D$8,2,FALSE)</f>
        <v>Eclipse</v>
      </c>
      <c r="Q547">
        <f>VLOOKUP(H547,'Other Lists'!$B$12:$O$15,14,FALSE)*K547</f>
        <v>855</v>
      </c>
    </row>
    <row r="548" spans="2:17" x14ac:dyDescent="0.3">
      <c r="B548" t="s">
        <v>151</v>
      </c>
      <c r="C548">
        <v>845</v>
      </c>
      <c r="D548" s="15">
        <v>45000</v>
      </c>
      <c r="E548" s="18">
        <f>WEEKDAY(D548)</f>
        <v>4</v>
      </c>
      <c r="F548" s="18">
        <v>5</v>
      </c>
      <c r="G548">
        <v>3</v>
      </c>
      <c r="H548">
        <v>105</v>
      </c>
      <c r="I548" t="s">
        <v>759</v>
      </c>
      <c r="J548">
        <v>46</v>
      </c>
      <c r="K548">
        <v>43</v>
      </c>
      <c r="L548">
        <f>J548-K548</f>
        <v>3</v>
      </c>
      <c r="M548" t="s">
        <v>809</v>
      </c>
      <c r="N548" t="s">
        <v>100</v>
      </c>
      <c r="O548">
        <f>VLOOKUP(H548,'Other Lists'!$B$13:$D$15,3,FALSE)</f>
        <v>55</v>
      </c>
      <c r="P548" t="str">
        <f>VLOOKUP(O548,'Other Lists'!$B$7:$D$8,2,FALSE)</f>
        <v>Eclipse</v>
      </c>
      <c r="Q548">
        <f>VLOOKUP(H548,'Other Lists'!$B$12:$O$15,14,FALSE)*K548</f>
        <v>817</v>
      </c>
    </row>
    <row r="549" spans="2:17" x14ac:dyDescent="0.3">
      <c r="B549" t="s">
        <v>151</v>
      </c>
      <c r="C549">
        <v>846</v>
      </c>
      <c r="D549" s="15">
        <v>45001</v>
      </c>
      <c r="E549" s="18">
        <f>WEEKDAY(D549)</f>
        <v>5</v>
      </c>
      <c r="F549" s="18">
        <v>5</v>
      </c>
      <c r="G549">
        <v>3</v>
      </c>
      <c r="H549">
        <v>105</v>
      </c>
      <c r="I549" t="s">
        <v>763</v>
      </c>
      <c r="J549">
        <v>81</v>
      </c>
      <c r="K549">
        <v>80</v>
      </c>
      <c r="L549">
        <f>J549-K549</f>
        <v>1</v>
      </c>
      <c r="M549" t="s">
        <v>809</v>
      </c>
      <c r="N549" t="s">
        <v>104</v>
      </c>
      <c r="O549">
        <f>VLOOKUP(H549,'Other Lists'!$B$13:$D$15,3,FALSE)</f>
        <v>55</v>
      </c>
      <c r="P549" t="str">
        <f>VLOOKUP(O549,'Other Lists'!$B$7:$D$8,2,FALSE)</f>
        <v>Eclipse</v>
      </c>
      <c r="Q549">
        <f>VLOOKUP(H549,'Other Lists'!$B$12:$O$15,14,FALSE)*K549</f>
        <v>1520</v>
      </c>
    </row>
    <row r="550" spans="2:17" x14ac:dyDescent="0.3">
      <c r="B550" t="s">
        <v>151</v>
      </c>
      <c r="C550">
        <v>846</v>
      </c>
      <c r="D550" s="15">
        <v>45001</v>
      </c>
      <c r="E550" s="18">
        <f>WEEKDAY(D550)</f>
        <v>5</v>
      </c>
      <c r="F550" s="18">
        <v>5</v>
      </c>
      <c r="G550">
        <v>3</v>
      </c>
      <c r="H550">
        <v>105</v>
      </c>
      <c r="I550" t="s">
        <v>762</v>
      </c>
      <c r="J550">
        <v>87</v>
      </c>
      <c r="K550">
        <v>83</v>
      </c>
      <c r="L550">
        <f>J550-K550</f>
        <v>4</v>
      </c>
      <c r="M550" t="s">
        <v>809</v>
      </c>
      <c r="N550" t="s">
        <v>100</v>
      </c>
      <c r="O550">
        <f>VLOOKUP(H550,'Other Lists'!$B$13:$D$15,3,FALSE)</f>
        <v>55</v>
      </c>
      <c r="P550" t="str">
        <f>VLOOKUP(O550,'Other Lists'!$B$7:$D$8,2,FALSE)</f>
        <v>Eclipse</v>
      </c>
      <c r="Q550">
        <f>VLOOKUP(H550,'Other Lists'!$B$12:$O$15,14,FALSE)*K550</f>
        <v>1577</v>
      </c>
    </row>
    <row r="551" spans="2:17" x14ac:dyDescent="0.3">
      <c r="B551" t="s">
        <v>151</v>
      </c>
      <c r="C551">
        <v>847</v>
      </c>
      <c r="D551" s="15">
        <v>45002</v>
      </c>
      <c r="E551" s="18">
        <f>WEEKDAY(D551)</f>
        <v>6</v>
      </c>
      <c r="F551" s="18">
        <v>5</v>
      </c>
      <c r="G551">
        <v>3</v>
      </c>
      <c r="H551">
        <v>105</v>
      </c>
      <c r="I551" t="s">
        <v>766</v>
      </c>
      <c r="J551">
        <v>59</v>
      </c>
      <c r="K551">
        <v>58</v>
      </c>
      <c r="L551">
        <f>J551-K551</f>
        <v>1</v>
      </c>
      <c r="M551" t="s">
        <v>809</v>
      </c>
      <c r="N551" t="s">
        <v>104</v>
      </c>
      <c r="O551">
        <f>VLOOKUP(H551,'Other Lists'!$B$13:$D$15,3,FALSE)</f>
        <v>55</v>
      </c>
      <c r="P551" t="str">
        <f>VLOOKUP(O551,'Other Lists'!$B$7:$D$8,2,FALSE)</f>
        <v>Eclipse</v>
      </c>
      <c r="Q551">
        <f>VLOOKUP(H551,'Other Lists'!$B$12:$O$15,14,FALSE)*K551</f>
        <v>1102</v>
      </c>
    </row>
    <row r="552" spans="2:17" x14ac:dyDescent="0.3">
      <c r="B552" t="s">
        <v>151</v>
      </c>
      <c r="C552">
        <v>847</v>
      </c>
      <c r="D552" s="15">
        <v>45002</v>
      </c>
      <c r="E552" s="18">
        <f>WEEKDAY(D552)</f>
        <v>6</v>
      </c>
      <c r="F552" s="18">
        <v>5</v>
      </c>
      <c r="G552">
        <v>3</v>
      </c>
      <c r="H552">
        <v>105</v>
      </c>
      <c r="I552" t="s">
        <v>765</v>
      </c>
      <c r="J552">
        <v>60</v>
      </c>
      <c r="K552">
        <v>57</v>
      </c>
      <c r="L552">
        <f>J552-K552</f>
        <v>3</v>
      </c>
      <c r="M552" t="s">
        <v>809</v>
      </c>
      <c r="N552" t="s">
        <v>102</v>
      </c>
      <c r="O552">
        <f>VLOOKUP(H552,'Other Lists'!$B$13:$D$15,3,FALSE)</f>
        <v>55</v>
      </c>
      <c r="P552" t="str">
        <f>VLOOKUP(O552,'Other Lists'!$B$7:$D$8,2,FALSE)</f>
        <v>Eclipse</v>
      </c>
      <c r="Q552">
        <f>VLOOKUP(H552,'Other Lists'!$B$12:$O$15,14,FALSE)*K552</f>
        <v>1083</v>
      </c>
    </row>
    <row r="553" spans="2:17" x14ac:dyDescent="0.3">
      <c r="B553" t="s">
        <v>151</v>
      </c>
      <c r="C553">
        <v>847</v>
      </c>
      <c r="D553" s="15">
        <v>45002</v>
      </c>
      <c r="E553" s="18">
        <f>WEEKDAY(D553)</f>
        <v>6</v>
      </c>
      <c r="F553" s="18">
        <v>5</v>
      </c>
      <c r="G553">
        <v>3</v>
      </c>
      <c r="H553">
        <v>105</v>
      </c>
      <c r="I553" t="s">
        <v>764</v>
      </c>
      <c r="J553">
        <v>62</v>
      </c>
      <c r="K553">
        <v>60</v>
      </c>
      <c r="L553">
        <f>J553-K553</f>
        <v>2</v>
      </c>
      <c r="M553" t="s">
        <v>809</v>
      </c>
      <c r="N553" t="s">
        <v>100</v>
      </c>
      <c r="O553">
        <f>VLOOKUP(H553,'Other Lists'!$B$13:$D$15,3,FALSE)</f>
        <v>55</v>
      </c>
      <c r="P553" t="str">
        <f>VLOOKUP(O553,'Other Lists'!$B$7:$D$8,2,FALSE)</f>
        <v>Eclipse</v>
      </c>
      <c r="Q553">
        <f>VLOOKUP(H553,'Other Lists'!$B$12:$O$15,14,FALSE)*K553</f>
        <v>1140</v>
      </c>
    </row>
    <row r="554" spans="2:17" x14ac:dyDescent="0.3">
      <c r="B554" t="s">
        <v>151</v>
      </c>
      <c r="C554">
        <v>848</v>
      </c>
      <c r="D554" s="15">
        <v>45003</v>
      </c>
      <c r="E554" s="18">
        <f>WEEKDAY(D554)</f>
        <v>7</v>
      </c>
      <c r="F554" s="18">
        <v>5</v>
      </c>
      <c r="G554">
        <v>3</v>
      </c>
      <c r="H554">
        <v>105</v>
      </c>
      <c r="I554" t="s">
        <v>769</v>
      </c>
      <c r="J554">
        <v>55</v>
      </c>
      <c r="K554">
        <v>51</v>
      </c>
      <c r="L554">
        <f>J554-K554</f>
        <v>4</v>
      </c>
      <c r="M554" t="s">
        <v>809</v>
      </c>
      <c r="N554" t="s">
        <v>104</v>
      </c>
      <c r="O554">
        <f>VLOOKUP(H554,'Other Lists'!$B$13:$D$15,3,FALSE)</f>
        <v>55</v>
      </c>
      <c r="P554" t="str">
        <f>VLOOKUP(O554,'Other Lists'!$B$7:$D$8,2,FALSE)</f>
        <v>Eclipse</v>
      </c>
      <c r="Q554">
        <f>VLOOKUP(H554,'Other Lists'!$B$12:$O$15,14,FALSE)*K554</f>
        <v>969</v>
      </c>
    </row>
    <row r="555" spans="2:17" x14ac:dyDescent="0.3">
      <c r="B555" t="s">
        <v>151</v>
      </c>
      <c r="C555">
        <v>848</v>
      </c>
      <c r="D555" s="15">
        <v>45003</v>
      </c>
      <c r="E555" s="18">
        <f>WEEKDAY(D555)</f>
        <v>7</v>
      </c>
      <c r="F555" s="18">
        <v>5</v>
      </c>
      <c r="G555">
        <v>3</v>
      </c>
      <c r="H555">
        <v>105</v>
      </c>
      <c r="I555" t="s">
        <v>768</v>
      </c>
      <c r="J555">
        <v>53</v>
      </c>
      <c r="K555">
        <v>50</v>
      </c>
      <c r="L555">
        <f>J555-K555</f>
        <v>3</v>
      </c>
      <c r="M555" t="s">
        <v>809</v>
      </c>
      <c r="N555" t="s">
        <v>102</v>
      </c>
      <c r="O555">
        <f>VLOOKUP(H555,'Other Lists'!$B$13:$D$15,3,FALSE)</f>
        <v>55</v>
      </c>
      <c r="P555" t="str">
        <f>VLOOKUP(O555,'Other Lists'!$B$7:$D$8,2,FALSE)</f>
        <v>Eclipse</v>
      </c>
      <c r="Q555">
        <f>VLOOKUP(H555,'Other Lists'!$B$12:$O$15,14,FALSE)*K555</f>
        <v>950</v>
      </c>
    </row>
    <row r="556" spans="2:17" x14ac:dyDescent="0.3">
      <c r="B556" t="s">
        <v>151</v>
      </c>
      <c r="C556">
        <v>848</v>
      </c>
      <c r="D556" s="15">
        <v>45003</v>
      </c>
      <c r="E556" s="18">
        <f>WEEKDAY(D556)</f>
        <v>7</v>
      </c>
      <c r="F556" s="18">
        <v>5</v>
      </c>
      <c r="G556">
        <v>3</v>
      </c>
      <c r="H556">
        <v>105</v>
      </c>
      <c r="I556" t="s">
        <v>767</v>
      </c>
      <c r="J556">
        <v>52</v>
      </c>
      <c r="K556">
        <v>48</v>
      </c>
      <c r="L556">
        <f>J556-K556</f>
        <v>4</v>
      </c>
      <c r="M556" t="s">
        <v>809</v>
      </c>
      <c r="N556" t="s">
        <v>100</v>
      </c>
      <c r="O556">
        <f>VLOOKUP(H556,'Other Lists'!$B$13:$D$15,3,FALSE)</f>
        <v>55</v>
      </c>
      <c r="P556" t="str">
        <f>VLOOKUP(O556,'Other Lists'!$B$7:$D$8,2,FALSE)</f>
        <v>Eclipse</v>
      </c>
      <c r="Q556">
        <f>VLOOKUP(H556,'Other Lists'!$B$12:$O$15,14,FALSE)*K556</f>
        <v>912</v>
      </c>
    </row>
    <row r="557" spans="2:17" x14ac:dyDescent="0.3">
      <c r="B557" t="s">
        <v>151</v>
      </c>
      <c r="C557">
        <v>851</v>
      </c>
      <c r="D557" s="15">
        <v>45006</v>
      </c>
      <c r="E557" s="18">
        <f>WEEKDAY(D557)</f>
        <v>3</v>
      </c>
      <c r="F557" s="18">
        <v>1</v>
      </c>
      <c r="G557">
        <v>3</v>
      </c>
      <c r="H557">
        <v>105</v>
      </c>
      <c r="I557" t="s">
        <v>772</v>
      </c>
      <c r="J557">
        <v>65</v>
      </c>
      <c r="K557">
        <v>61</v>
      </c>
      <c r="L557">
        <f>J557-K557</f>
        <v>4</v>
      </c>
      <c r="M557" t="s">
        <v>809</v>
      </c>
      <c r="N557" t="s">
        <v>104</v>
      </c>
      <c r="O557">
        <f>VLOOKUP(H557,'Other Lists'!$B$13:$D$15,3,FALSE)</f>
        <v>55</v>
      </c>
      <c r="P557" t="str">
        <f>VLOOKUP(O557,'Other Lists'!$B$7:$D$8,2,FALSE)</f>
        <v>Eclipse</v>
      </c>
      <c r="Q557">
        <f>VLOOKUP(H557,'Other Lists'!$B$12:$O$15,14,FALSE)*K557</f>
        <v>1159</v>
      </c>
    </row>
    <row r="558" spans="2:17" x14ac:dyDescent="0.3">
      <c r="B558" t="s">
        <v>151</v>
      </c>
      <c r="C558">
        <v>851</v>
      </c>
      <c r="D558" s="15">
        <v>45006</v>
      </c>
      <c r="E558" s="18">
        <f>WEEKDAY(D558)</f>
        <v>3</v>
      </c>
      <c r="F558" s="18">
        <v>1</v>
      </c>
      <c r="G558">
        <v>3</v>
      </c>
      <c r="H558">
        <v>105</v>
      </c>
      <c r="I558" t="s">
        <v>771</v>
      </c>
      <c r="J558">
        <v>56</v>
      </c>
      <c r="K558">
        <v>52</v>
      </c>
      <c r="L558">
        <f>J558-K558</f>
        <v>4</v>
      </c>
      <c r="M558" t="s">
        <v>809</v>
      </c>
      <c r="N558" t="s">
        <v>102</v>
      </c>
      <c r="O558">
        <f>VLOOKUP(H558,'Other Lists'!$B$13:$D$15,3,FALSE)</f>
        <v>55</v>
      </c>
      <c r="P558" t="str">
        <f>VLOOKUP(O558,'Other Lists'!$B$7:$D$8,2,FALSE)</f>
        <v>Eclipse</v>
      </c>
      <c r="Q558">
        <f>VLOOKUP(H558,'Other Lists'!$B$12:$O$15,14,FALSE)*K558</f>
        <v>988</v>
      </c>
    </row>
    <row r="559" spans="2:17" x14ac:dyDescent="0.3">
      <c r="B559" t="s">
        <v>151</v>
      </c>
      <c r="C559">
        <v>851</v>
      </c>
      <c r="D559" s="15">
        <v>45006</v>
      </c>
      <c r="E559" s="18">
        <f>WEEKDAY(D559)</f>
        <v>3</v>
      </c>
      <c r="F559" s="18">
        <v>1</v>
      </c>
      <c r="G559">
        <v>3</v>
      </c>
      <c r="H559">
        <v>105</v>
      </c>
      <c r="I559" t="s">
        <v>770</v>
      </c>
      <c r="J559">
        <v>57</v>
      </c>
      <c r="K559">
        <v>53</v>
      </c>
      <c r="L559">
        <f>J559-K559</f>
        <v>4</v>
      </c>
      <c r="M559" t="s">
        <v>809</v>
      </c>
      <c r="N559" t="s">
        <v>100</v>
      </c>
      <c r="O559">
        <f>VLOOKUP(H559,'Other Lists'!$B$13:$D$15,3,FALSE)</f>
        <v>55</v>
      </c>
      <c r="P559" t="str">
        <f>VLOOKUP(O559,'Other Lists'!$B$7:$D$8,2,FALSE)</f>
        <v>Eclipse</v>
      </c>
      <c r="Q559">
        <f>VLOOKUP(H559,'Other Lists'!$B$12:$O$15,14,FALSE)*K559</f>
        <v>1007</v>
      </c>
    </row>
    <row r="560" spans="2:17" x14ac:dyDescent="0.3">
      <c r="B560" t="s">
        <v>151</v>
      </c>
      <c r="C560">
        <v>852</v>
      </c>
      <c r="D560" s="15">
        <v>45007</v>
      </c>
      <c r="E560" s="18">
        <f>WEEKDAY(D560)</f>
        <v>4</v>
      </c>
      <c r="F560" s="18">
        <v>1</v>
      </c>
      <c r="G560">
        <v>3</v>
      </c>
      <c r="H560">
        <v>105</v>
      </c>
      <c r="I560" t="s">
        <v>775</v>
      </c>
      <c r="J560">
        <v>64</v>
      </c>
      <c r="K560">
        <v>58</v>
      </c>
      <c r="L560">
        <f>J560-K560</f>
        <v>6</v>
      </c>
      <c r="M560" t="s">
        <v>809</v>
      </c>
      <c r="N560" t="s">
        <v>104</v>
      </c>
      <c r="O560">
        <f>VLOOKUP(H560,'Other Lists'!$B$13:$D$15,3,FALSE)</f>
        <v>55</v>
      </c>
      <c r="P560" t="str">
        <f>VLOOKUP(O560,'Other Lists'!$B$7:$D$8,2,FALSE)</f>
        <v>Eclipse</v>
      </c>
      <c r="Q560">
        <f>VLOOKUP(H560,'Other Lists'!$B$12:$O$15,14,FALSE)*K560</f>
        <v>1102</v>
      </c>
    </row>
    <row r="561" spans="2:17" x14ac:dyDescent="0.3">
      <c r="B561" t="s">
        <v>151</v>
      </c>
      <c r="C561">
        <v>852</v>
      </c>
      <c r="D561" s="15">
        <v>45007</v>
      </c>
      <c r="E561" s="18">
        <f>WEEKDAY(D561)</f>
        <v>4</v>
      </c>
      <c r="F561" s="18">
        <v>1</v>
      </c>
      <c r="G561">
        <v>3</v>
      </c>
      <c r="H561">
        <v>105</v>
      </c>
      <c r="I561" t="s">
        <v>774</v>
      </c>
      <c r="J561">
        <v>59</v>
      </c>
      <c r="K561">
        <v>54</v>
      </c>
      <c r="L561">
        <f>J561-K561</f>
        <v>5</v>
      </c>
      <c r="M561" t="s">
        <v>809</v>
      </c>
      <c r="N561" t="s">
        <v>102</v>
      </c>
      <c r="O561">
        <f>VLOOKUP(H561,'Other Lists'!$B$13:$D$15,3,FALSE)</f>
        <v>55</v>
      </c>
      <c r="P561" t="str">
        <f>VLOOKUP(O561,'Other Lists'!$B$7:$D$8,2,FALSE)</f>
        <v>Eclipse</v>
      </c>
      <c r="Q561">
        <f>VLOOKUP(H561,'Other Lists'!$B$12:$O$15,14,FALSE)*K561</f>
        <v>1026</v>
      </c>
    </row>
    <row r="562" spans="2:17" x14ac:dyDescent="0.3">
      <c r="B562" t="s">
        <v>151</v>
      </c>
      <c r="C562">
        <v>852</v>
      </c>
      <c r="D562" s="15">
        <v>45007</v>
      </c>
      <c r="E562" s="18">
        <f>WEEKDAY(D562)</f>
        <v>4</v>
      </c>
      <c r="F562" s="18">
        <v>1</v>
      </c>
      <c r="G562">
        <v>3</v>
      </c>
      <c r="H562">
        <v>105</v>
      </c>
      <c r="I562" t="s">
        <v>773</v>
      </c>
      <c r="J562">
        <v>61</v>
      </c>
      <c r="K562">
        <v>57</v>
      </c>
      <c r="L562">
        <f>J562-K562</f>
        <v>4</v>
      </c>
      <c r="M562" t="s">
        <v>809</v>
      </c>
      <c r="N562" t="s">
        <v>100</v>
      </c>
      <c r="O562">
        <f>VLOOKUP(H562,'Other Lists'!$B$13:$D$15,3,FALSE)</f>
        <v>55</v>
      </c>
      <c r="P562" t="str">
        <f>VLOOKUP(O562,'Other Lists'!$B$7:$D$8,2,FALSE)</f>
        <v>Eclipse</v>
      </c>
      <c r="Q562">
        <f>VLOOKUP(H562,'Other Lists'!$B$12:$O$15,14,FALSE)*K562</f>
        <v>1083</v>
      </c>
    </row>
    <row r="563" spans="2:17" x14ac:dyDescent="0.3">
      <c r="B563" t="s">
        <v>151</v>
      </c>
      <c r="C563">
        <v>853</v>
      </c>
      <c r="D563" s="15">
        <v>45008</v>
      </c>
      <c r="E563" s="18">
        <f>WEEKDAY(D563)</f>
        <v>5</v>
      </c>
      <c r="F563" s="18">
        <v>1</v>
      </c>
      <c r="G563">
        <v>3</v>
      </c>
      <c r="H563">
        <v>105</v>
      </c>
      <c r="I563" t="s">
        <v>778</v>
      </c>
      <c r="J563">
        <v>46</v>
      </c>
      <c r="K563">
        <v>42</v>
      </c>
      <c r="L563">
        <f>J563-K563</f>
        <v>4</v>
      </c>
      <c r="M563" t="s">
        <v>809</v>
      </c>
      <c r="N563" t="s">
        <v>104</v>
      </c>
      <c r="O563">
        <f>VLOOKUP(H563,'Other Lists'!$B$13:$D$15,3,FALSE)</f>
        <v>55</v>
      </c>
      <c r="P563" t="str">
        <f>VLOOKUP(O563,'Other Lists'!$B$7:$D$8,2,FALSE)</f>
        <v>Eclipse</v>
      </c>
      <c r="Q563">
        <f>VLOOKUP(H563,'Other Lists'!$B$12:$O$15,14,FALSE)*K563</f>
        <v>798</v>
      </c>
    </row>
    <row r="564" spans="2:17" x14ac:dyDescent="0.3">
      <c r="B564" t="s">
        <v>151</v>
      </c>
      <c r="C564">
        <v>853</v>
      </c>
      <c r="D564" s="15">
        <v>45008</v>
      </c>
      <c r="E564" s="18">
        <f>WEEKDAY(D564)</f>
        <v>5</v>
      </c>
      <c r="F564" s="18">
        <v>1</v>
      </c>
      <c r="G564">
        <v>3</v>
      </c>
      <c r="H564">
        <v>105</v>
      </c>
      <c r="I564" t="s">
        <v>777</v>
      </c>
      <c r="J564">
        <v>42</v>
      </c>
      <c r="K564">
        <v>38</v>
      </c>
      <c r="L564">
        <f>J564-K564</f>
        <v>4</v>
      </c>
      <c r="M564" t="s">
        <v>809</v>
      </c>
      <c r="N564" t="s">
        <v>102</v>
      </c>
      <c r="O564">
        <f>VLOOKUP(H564,'Other Lists'!$B$13:$D$15,3,FALSE)</f>
        <v>55</v>
      </c>
      <c r="P564" t="str">
        <f>VLOOKUP(O564,'Other Lists'!$B$7:$D$8,2,FALSE)</f>
        <v>Eclipse</v>
      </c>
      <c r="Q564">
        <f>VLOOKUP(H564,'Other Lists'!$B$12:$O$15,14,FALSE)*K564</f>
        <v>722</v>
      </c>
    </row>
    <row r="565" spans="2:17" x14ac:dyDescent="0.3">
      <c r="B565" t="s">
        <v>151</v>
      </c>
      <c r="C565">
        <v>853</v>
      </c>
      <c r="D565" s="15">
        <v>45008</v>
      </c>
      <c r="E565" s="18">
        <f>WEEKDAY(D565)</f>
        <v>5</v>
      </c>
      <c r="F565" s="18">
        <v>1</v>
      </c>
      <c r="G565">
        <v>3</v>
      </c>
      <c r="H565">
        <v>105</v>
      </c>
      <c r="I565" t="s">
        <v>776</v>
      </c>
      <c r="J565">
        <v>43</v>
      </c>
      <c r="K565">
        <v>39</v>
      </c>
      <c r="L565">
        <f>J565-K565</f>
        <v>4</v>
      </c>
      <c r="M565" t="s">
        <v>809</v>
      </c>
      <c r="N565" t="s">
        <v>100</v>
      </c>
      <c r="O565">
        <f>VLOOKUP(H565,'Other Lists'!$B$13:$D$15,3,FALSE)</f>
        <v>55</v>
      </c>
      <c r="P565" t="str">
        <f>VLOOKUP(O565,'Other Lists'!$B$7:$D$8,2,FALSE)</f>
        <v>Eclipse</v>
      </c>
      <c r="Q565">
        <f>VLOOKUP(H565,'Other Lists'!$B$12:$O$15,14,FALSE)*K565</f>
        <v>741</v>
      </c>
    </row>
    <row r="566" spans="2:17" x14ac:dyDescent="0.3">
      <c r="B566" t="s">
        <v>151</v>
      </c>
      <c r="C566">
        <v>854</v>
      </c>
      <c r="D566" s="15">
        <v>45009</v>
      </c>
      <c r="E566" s="18">
        <f>WEEKDAY(D566)</f>
        <v>6</v>
      </c>
      <c r="F566" s="18">
        <v>1</v>
      </c>
      <c r="G566">
        <v>3</v>
      </c>
      <c r="H566">
        <v>105</v>
      </c>
      <c r="I566" t="s">
        <v>781</v>
      </c>
      <c r="J566">
        <v>57</v>
      </c>
      <c r="K566">
        <v>55</v>
      </c>
      <c r="L566">
        <f>J566-K566</f>
        <v>2</v>
      </c>
      <c r="M566" t="s">
        <v>809</v>
      </c>
      <c r="N566" t="s">
        <v>104</v>
      </c>
      <c r="O566">
        <f>VLOOKUP(H566,'Other Lists'!$B$13:$D$15,3,FALSE)</f>
        <v>55</v>
      </c>
      <c r="P566" t="str">
        <f>VLOOKUP(O566,'Other Lists'!$B$7:$D$8,2,FALSE)</f>
        <v>Eclipse</v>
      </c>
      <c r="Q566">
        <f>VLOOKUP(H566,'Other Lists'!$B$12:$O$15,14,FALSE)*K566</f>
        <v>1045</v>
      </c>
    </row>
    <row r="567" spans="2:17" x14ac:dyDescent="0.3">
      <c r="B567" t="s">
        <v>151</v>
      </c>
      <c r="C567">
        <v>854</v>
      </c>
      <c r="D567" s="15">
        <v>45009</v>
      </c>
      <c r="E567" s="18">
        <f>WEEKDAY(D567)</f>
        <v>6</v>
      </c>
      <c r="F567" s="18">
        <v>1</v>
      </c>
      <c r="G567">
        <v>3</v>
      </c>
      <c r="H567">
        <v>105</v>
      </c>
      <c r="I567" t="s">
        <v>780</v>
      </c>
      <c r="J567">
        <v>62</v>
      </c>
      <c r="K567">
        <v>61</v>
      </c>
      <c r="L567">
        <f>J567-K567</f>
        <v>1</v>
      </c>
      <c r="M567" t="s">
        <v>809</v>
      </c>
      <c r="N567" t="s">
        <v>102</v>
      </c>
      <c r="O567">
        <f>VLOOKUP(H567,'Other Lists'!$B$13:$D$15,3,FALSE)</f>
        <v>55</v>
      </c>
      <c r="P567" t="str">
        <f>VLOOKUP(O567,'Other Lists'!$B$7:$D$8,2,FALSE)</f>
        <v>Eclipse</v>
      </c>
      <c r="Q567">
        <f>VLOOKUP(H567,'Other Lists'!$B$12:$O$15,14,FALSE)*K567</f>
        <v>1159</v>
      </c>
    </row>
    <row r="568" spans="2:17" x14ac:dyDescent="0.3">
      <c r="B568" t="s">
        <v>151</v>
      </c>
      <c r="C568">
        <v>854</v>
      </c>
      <c r="D568" s="15">
        <v>45009</v>
      </c>
      <c r="E568" s="18">
        <f>WEEKDAY(D568)</f>
        <v>6</v>
      </c>
      <c r="F568" s="18">
        <v>1</v>
      </c>
      <c r="G568">
        <v>3</v>
      </c>
      <c r="H568">
        <v>105</v>
      </c>
      <c r="I568" t="s">
        <v>779</v>
      </c>
      <c r="J568">
        <v>62</v>
      </c>
      <c r="K568">
        <v>61</v>
      </c>
      <c r="L568">
        <f>J568-K568</f>
        <v>1</v>
      </c>
      <c r="M568" t="s">
        <v>809</v>
      </c>
      <c r="N568" t="s">
        <v>100</v>
      </c>
      <c r="O568">
        <f>VLOOKUP(H568,'Other Lists'!$B$13:$D$15,3,FALSE)</f>
        <v>55</v>
      </c>
      <c r="P568" t="str">
        <f>VLOOKUP(O568,'Other Lists'!$B$7:$D$8,2,FALSE)</f>
        <v>Eclipse</v>
      </c>
      <c r="Q568">
        <f>VLOOKUP(H568,'Other Lists'!$B$12:$O$15,14,FALSE)*K568</f>
        <v>1159</v>
      </c>
    </row>
    <row r="569" spans="2:17" x14ac:dyDescent="0.3">
      <c r="B569" t="s">
        <v>151</v>
      </c>
      <c r="C569">
        <v>855</v>
      </c>
      <c r="D569" s="15">
        <v>45010</v>
      </c>
      <c r="E569" s="18">
        <f>WEEKDAY(D569)</f>
        <v>7</v>
      </c>
      <c r="F569" s="18">
        <v>1</v>
      </c>
      <c r="G569">
        <v>3</v>
      </c>
      <c r="H569">
        <v>105</v>
      </c>
      <c r="I569" t="s">
        <v>784</v>
      </c>
      <c r="J569">
        <v>59</v>
      </c>
      <c r="K569">
        <v>57</v>
      </c>
      <c r="L569">
        <f>J569-K569</f>
        <v>2</v>
      </c>
      <c r="M569" t="s">
        <v>809</v>
      </c>
      <c r="N569" t="s">
        <v>104</v>
      </c>
      <c r="O569">
        <f>VLOOKUP(H569,'Other Lists'!$B$13:$D$15,3,FALSE)</f>
        <v>55</v>
      </c>
      <c r="P569" t="str">
        <f>VLOOKUP(O569,'Other Lists'!$B$7:$D$8,2,FALSE)</f>
        <v>Eclipse</v>
      </c>
      <c r="Q569">
        <f>VLOOKUP(H569,'Other Lists'!$B$12:$O$15,14,FALSE)*K569</f>
        <v>1083</v>
      </c>
    </row>
    <row r="570" spans="2:17" x14ac:dyDescent="0.3">
      <c r="B570" t="s">
        <v>151</v>
      </c>
      <c r="C570">
        <v>855</v>
      </c>
      <c r="D570" s="15">
        <v>45010</v>
      </c>
      <c r="E570" s="18">
        <f>WEEKDAY(D570)</f>
        <v>7</v>
      </c>
      <c r="F570" s="18">
        <v>1</v>
      </c>
      <c r="G570">
        <v>3</v>
      </c>
      <c r="H570">
        <v>105</v>
      </c>
      <c r="I570" t="s">
        <v>783</v>
      </c>
      <c r="J570">
        <v>56</v>
      </c>
      <c r="K570">
        <v>53</v>
      </c>
      <c r="L570">
        <f>J570-K570</f>
        <v>3</v>
      </c>
      <c r="M570" t="s">
        <v>809</v>
      </c>
      <c r="N570" t="s">
        <v>102</v>
      </c>
      <c r="O570">
        <f>VLOOKUP(H570,'Other Lists'!$B$13:$D$15,3,FALSE)</f>
        <v>55</v>
      </c>
      <c r="P570" t="str">
        <f>VLOOKUP(O570,'Other Lists'!$B$7:$D$8,2,FALSE)</f>
        <v>Eclipse</v>
      </c>
      <c r="Q570">
        <f>VLOOKUP(H570,'Other Lists'!$B$12:$O$15,14,FALSE)*K570</f>
        <v>1007</v>
      </c>
    </row>
    <row r="571" spans="2:17" x14ac:dyDescent="0.3">
      <c r="B571" t="s">
        <v>151</v>
      </c>
      <c r="C571">
        <v>855</v>
      </c>
      <c r="D571" s="15">
        <v>45010</v>
      </c>
      <c r="E571" s="18">
        <f>WEEKDAY(D571)</f>
        <v>7</v>
      </c>
      <c r="F571" s="18">
        <v>1</v>
      </c>
      <c r="G571">
        <v>3</v>
      </c>
      <c r="H571">
        <v>105</v>
      </c>
      <c r="I571" t="s">
        <v>782</v>
      </c>
      <c r="J571">
        <v>53</v>
      </c>
      <c r="K571">
        <v>51</v>
      </c>
      <c r="L571">
        <f>J571-K571</f>
        <v>2</v>
      </c>
      <c r="M571" t="s">
        <v>809</v>
      </c>
      <c r="N571" t="s">
        <v>100</v>
      </c>
      <c r="O571">
        <f>VLOOKUP(H571,'Other Lists'!$B$13:$D$15,3,FALSE)</f>
        <v>55</v>
      </c>
      <c r="P571" t="str">
        <f>VLOOKUP(O571,'Other Lists'!$B$7:$D$8,2,FALSE)</f>
        <v>Eclipse</v>
      </c>
      <c r="Q571">
        <f>VLOOKUP(H571,'Other Lists'!$B$12:$O$15,14,FALSE)*K571</f>
        <v>969</v>
      </c>
    </row>
    <row r="572" spans="2:17" x14ac:dyDescent="0.3">
      <c r="B572" t="s">
        <v>151</v>
      </c>
      <c r="C572">
        <v>858</v>
      </c>
      <c r="D572" s="15">
        <v>45013</v>
      </c>
      <c r="E572" s="18">
        <f>WEEKDAY(D572)</f>
        <v>3</v>
      </c>
      <c r="F572" s="18">
        <v>1</v>
      </c>
      <c r="G572">
        <v>3</v>
      </c>
      <c r="H572">
        <v>105</v>
      </c>
      <c r="I572" t="s">
        <v>786</v>
      </c>
      <c r="J572">
        <v>76</v>
      </c>
      <c r="K572">
        <v>73</v>
      </c>
      <c r="L572">
        <f>J572-K572</f>
        <v>3</v>
      </c>
      <c r="M572" t="s">
        <v>809</v>
      </c>
      <c r="N572" t="s">
        <v>104</v>
      </c>
      <c r="O572">
        <f>VLOOKUP(H572,'Other Lists'!$B$13:$D$15,3,FALSE)</f>
        <v>55</v>
      </c>
      <c r="P572" t="str">
        <f>VLOOKUP(O572,'Other Lists'!$B$7:$D$8,2,FALSE)</f>
        <v>Eclipse</v>
      </c>
      <c r="Q572">
        <f>VLOOKUP(H572,'Other Lists'!$B$12:$O$15,14,FALSE)*K572</f>
        <v>1387</v>
      </c>
    </row>
    <row r="573" spans="2:17" x14ac:dyDescent="0.3">
      <c r="B573" t="s">
        <v>151</v>
      </c>
      <c r="C573">
        <v>858</v>
      </c>
      <c r="D573" s="15">
        <v>45013</v>
      </c>
      <c r="E573" s="18">
        <f>WEEKDAY(D573)</f>
        <v>3</v>
      </c>
      <c r="F573" s="18">
        <v>1</v>
      </c>
      <c r="G573">
        <v>3</v>
      </c>
      <c r="H573">
        <v>105</v>
      </c>
      <c r="I573" t="s">
        <v>785</v>
      </c>
      <c r="J573">
        <v>76</v>
      </c>
      <c r="K573">
        <v>74</v>
      </c>
      <c r="L573">
        <f>J573-K573</f>
        <v>2</v>
      </c>
      <c r="M573" t="s">
        <v>809</v>
      </c>
      <c r="N573" t="s">
        <v>102</v>
      </c>
      <c r="O573">
        <f>VLOOKUP(H573,'Other Lists'!$B$13:$D$15,3,FALSE)</f>
        <v>55</v>
      </c>
      <c r="P573" t="str">
        <f>VLOOKUP(O573,'Other Lists'!$B$7:$D$8,2,FALSE)</f>
        <v>Eclipse</v>
      </c>
      <c r="Q573">
        <f>VLOOKUP(H573,'Other Lists'!$B$12:$O$15,14,FALSE)*K573</f>
        <v>1406</v>
      </c>
    </row>
    <row r="574" spans="2:17" x14ac:dyDescent="0.3">
      <c r="B574" t="s">
        <v>151</v>
      </c>
      <c r="C574">
        <v>859</v>
      </c>
      <c r="D574" s="15">
        <v>45014</v>
      </c>
      <c r="E574" s="18">
        <f>WEEKDAY(D574)</f>
        <v>4</v>
      </c>
      <c r="F574" s="18">
        <v>1</v>
      </c>
      <c r="G574">
        <v>3</v>
      </c>
      <c r="H574">
        <v>105</v>
      </c>
      <c r="I574" t="s">
        <v>789</v>
      </c>
      <c r="J574">
        <v>47</v>
      </c>
      <c r="K574">
        <v>42</v>
      </c>
      <c r="L574">
        <f>J574-K574</f>
        <v>5</v>
      </c>
      <c r="M574" t="s">
        <v>809</v>
      </c>
      <c r="N574" t="s">
        <v>104</v>
      </c>
      <c r="O574">
        <f>VLOOKUP(H574,'Other Lists'!$B$13:$D$15,3,FALSE)</f>
        <v>55</v>
      </c>
      <c r="P574" t="str">
        <f>VLOOKUP(O574,'Other Lists'!$B$7:$D$8,2,FALSE)</f>
        <v>Eclipse</v>
      </c>
      <c r="Q574">
        <f>VLOOKUP(H574,'Other Lists'!$B$12:$O$15,14,FALSE)*K574</f>
        <v>798</v>
      </c>
    </row>
    <row r="575" spans="2:17" x14ac:dyDescent="0.3">
      <c r="B575" t="s">
        <v>151</v>
      </c>
      <c r="C575">
        <v>859</v>
      </c>
      <c r="D575" s="15">
        <v>45014</v>
      </c>
      <c r="E575" s="18">
        <f>WEEKDAY(D575)</f>
        <v>4</v>
      </c>
      <c r="F575" s="18">
        <v>1</v>
      </c>
      <c r="G575">
        <v>3</v>
      </c>
      <c r="H575">
        <v>105</v>
      </c>
      <c r="I575" t="s">
        <v>788</v>
      </c>
      <c r="J575">
        <v>53</v>
      </c>
      <c r="K575">
        <v>49</v>
      </c>
      <c r="L575">
        <f>J575-K575</f>
        <v>4</v>
      </c>
      <c r="M575" t="s">
        <v>809</v>
      </c>
      <c r="N575" t="s">
        <v>102</v>
      </c>
      <c r="O575">
        <f>VLOOKUP(H575,'Other Lists'!$B$13:$D$15,3,FALSE)</f>
        <v>55</v>
      </c>
      <c r="P575" t="str">
        <f>VLOOKUP(O575,'Other Lists'!$B$7:$D$8,2,FALSE)</f>
        <v>Eclipse</v>
      </c>
      <c r="Q575">
        <f>VLOOKUP(H575,'Other Lists'!$B$12:$O$15,14,FALSE)*K575</f>
        <v>931</v>
      </c>
    </row>
    <row r="576" spans="2:17" x14ac:dyDescent="0.3">
      <c r="B576" t="s">
        <v>151</v>
      </c>
      <c r="C576">
        <v>859</v>
      </c>
      <c r="D576" s="15">
        <v>45014</v>
      </c>
      <c r="E576" s="18">
        <f>WEEKDAY(D576)</f>
        <v>4</v>
      </c>
      <c r="F576" s="18">
        <v>1</v>
      </c>
      <c r="G576">
        <v>3</v>
      </c>
      <c r="H576">
        <v>105</v>
      </c>
      <c r="I576" t="s">
        <v>787</v>
      </c>
      <c r="J576">
        <v>53</v>
      </c>
      <c r="K576">
        <v>48</v>
      </c>
      <c r="L576">
        <f>J576-K576</f>
        <v>5</v>
      </c>
      <c r="M576" t="s">
        <v>809</v>
      </c>
      <c r="N576" t="s">
        <v>100</v>
      </c>
      <c r="O576">
        <f>VLOOKUP(H576,'Other Lists'!$B$13:$D$15,3,FALSE)</f>
        <v>55</v>
      </c>
      <c r="P576" t="str">
        <f>VLOOKUP(O576,'Other Lists'!$B$7:$D$8,2,FALSE)</f>
        <v>Eclipse</v>
      </c>
      <c r="Q576">
        <f>VLOOKUP(H576,'Other Lists'!$B$12:$O$15,14,FALSE)*K576</f>
        <v>912</v>
      </c>
    </row>
    <row r="577" spans="2:17" x14ac:dyDescent="0.3">
      <c r="B577" t="s">
        <v>151</v>
      </c>
      <c r="C577">
        <v>860</v>
      </c>
      <c r="D577" s="15">
        <v>45015</v>
      </c>
      <c r="E577" s="18">
        <f>WEEKDAY(D577)</f>
        <v>5</v>
      </c>
      <c r="F577" s="18">
        <v>1</v>
      </c>
      <c r="G577">
        <v>3</v>
      </c>
      <c r="H577">
        <v>105</v>
      </c>
      <c r="I577" t="s">
        <v>792</v>
      </c>
      <c r="J577">
        <v>71</v>
      </c>
      <c r="K577">
        <v>67</v>
      </c>
      <c r="L577">
        <f>J577-K577</f>
        <v>4</v>
      </c>
      <c r="M577" t="s">
        <v>809</v>
      </c>
      <c r="N577" t="s">
        <v>104</v>
      </c>
      <c r="O577">
        <f>VLOOKUP(H577,'Other Lists'!$B$13:$D$15,3,FALSE)</f>
        <v>55</v>
      </c>
      <c r="P577" t="str">
        <f>VLOOKUP(O577,'Other Lists'!$B$7:$D$8,2,FALSE)</f>
        <v>Eclipse</v>
      </c>
      <c r="Q577">
        <f>VLOOKUP(H577,'Other Lists'!$B$12:$O$15,14,FALSE)*K577</f>
        <v>1273</v>
      </c>
    </row>
    <row r="578" spans="2:17" x14ac:dyDescent="0.3">
      <c r="B578" t="s">
        <v>151</v>
      </c>
      <c r="C578">
        <v>860</v>
      </c>
      <c r="D578" s="15">
        <v>45015</v>
      </c>
      <c r="E578" s="18">
        <f>WEEKDAY(D578)</f>
        <v>5</v>
      </c>
      <c r="F578" s="18">
        <v>1</v>
      </c>
      <c r="G578">
        <v>3</v>
      </c>
      <c r="H578">
        <v>105</v>
      </c>
      <c r="I578" t="s">
        <v>791</v>
      </c>
      <c r="J578">
        <v>61</v>
      </c>
      <c r="K578">
        <v>56</v>
      </c>
      <c r="L578">
        <f>J578-K578</f>
        <v>5</v>
      </c>
      <c r="M578" t="s">
        <v>809</v>
      </c>
      <c r="N578" t="s">
        <v>102</v>
      </c>
      <c r="O578">
        <f>VLOOKUP(H578,'Other Lists'!$B$13:$D$15,3,FALSE)</f>
        <v>55</v>
      </c>
      <c r="P578" t="str">
        <f>VLOOKUP(O578,'Other Lists'!$B$7:$D$8,2,FALSE)</f>
        <v>Eclipse</v>
      </c>
      <c r="Q578">
        <f>VLOOKUP(H578,'Other Lists'!$B$12:$O$15,14,FALSE)*K578</f>
        <v>1064</v>
      </c>
    </row>
    <row r="579" spans="2:17" x14ac:dyDescent="0.3">
      <c r="B579" t="s">
        <v>151</v>
      </c>
      <c r="C579">
        <v>860</v>
      </c>
      <c r="D579" s="15">
        <v>45015</v>
      </c>
      <c r="E579" s="18">
        <f>WEEKDAY(D579)</f>
        <v>5</v>
      </c>
      <c r="F579" s="18">
        <v>1</v>
      </c>
      <c r="G579">
        <v>3</v>
      </c>
      <c r="H579">
        <v>105</v>
      </c>
      <c r="I579" t="s">
        <v>790</v>
      </c>
      <c r="J579">
        <v>60</v>
      </c>
      <c r="K579">
        <v>56</v>
      </c>
      <c r="L579">
        <f>J579-K579</f>
        <v>4</v>
      </c>
      <c r="M579" t="s">
        <v>809</v>
      </c>
      <c r="N579" t="s">
        <v>100</v>
      </c>
      <c r="O579">
        <f>VLOOKUP(H579,'Other Lists'!$B$13:$D$15,3,FALSE)</f>
        <v>55</v>
      </c>
      <c r="P579" t="str">
        <f>VLOOKUP(O579,'Other Lists'!$B$7:$D$8,2,FALSE)</f>
        <v>Eclipse</v>
      </c>
      <c r="Q579">
        <f>VLOOKUP(H579,'Other Lists'!$B$12:$O$15,14,FALSE)*K579</f>
        <v>1064</v>
      </c>
    </row>
    <row r="580" spans="2:17" x14ac:dyDescent="0.3">
      <c r="B580" t="s">
        <v>151</v>
      </c>
      <c r="C580">
        <v>861</v>
      </c>
      <c r="D580" s="15">
        <v>45016</v>
      </c>
      <c r="E580" s="18">
        <f>WEEKDAY(D580)</f>
        <v>6</v>
      </c>
      <c r="F580" s="18">
        <v>1</v>
      </c>
      <c r="G580">
        <v>3</v>
      </c>
      <c r="H580">
        <v>105</v>
      </c>
      <c r="I580" t="s">
        <v>795</v>
      </c>
      <c r="J580">
        <v>54</v>
      </c>
      <c r="K580">
        <v>52</v>
      </c>
      <c r="L580">
        <f>J580-K580</f>
        <v>2</v>
      </c>
      <c r="M580" t="s">
        <v>809</v>
      </c>
      <c r="N580" t="s">
        <v>104</v>
      </c>
      <c r="O580">
        <f>VLOOKUP(H580,'Other Lists'!$B$13:$D$15,3,FALSE)</f>
        <v>55</v>
      </c>
      <c r="P580" t="str">
        <f>VLOOKUP(O580,'Other Lists'!$B$7:$D$8,2,FALSE)</f>
        <v>Eclipse</v>
      </c>
      <c r="Q580">
        <f>VLOOKUP(H580,'Other Lists'!$B$12:$O$15,14,FALSE)*K580</f>
        <v>988</v>
      </c>
    </row>
    <row r="581" spans="2:17" x14ac:dyDescent="0.3">
      <c r="B581" t="s">
        <v>151</v>
      </c>
      <c r="C581">
        <v>861</v>
      </c>
      <c r="D581" s="15">
        <v>45016</v>
      </c>
      <c r="E581" s="18">
        <f>WEEKDAY(D581)</f>
        <v>6</v>
      </c>
      <c r="F581" s="18">
        <v>1</v>
      </c>
      <c r="G581">
        <v>3</v>
      </c>
      <c r="H581">
        <v>105</v>
      </c>
      <c r="I581" t="s">
        <v>794</v>
      </c>
      <c r="J581">
        <v>56</v>
      </c>
      <c r="K581">
        <v>53</v>
      </c>
      <c r="L581">
        <f>J581-K581</f>
        <v>3</v>
      </c>
      <c r="M581" t="s">
        <v>809</v>
      </c>
      <c r="N581" t="s">
        <v>102</v>
      </c>
      <c r="O581">
        <f>VLOOKUP(H581,'Other Lists'!$B$13:$D$15,3,FALSE)</f>
        <v>55</v>
      </c>
      <c r="P581" t="str">
        <f>VLOOKUP(O581,'Other Lists'!$B$7:$D$8,2,FALSE)</f>
        <v>Eclipse</v>
      </c>
      <c r="Q581">
        <f>VLOOKUP(H581,'Other Lists'!$B$12:$O$15,14,FALSE)*K581</f>
        <v>1007</v>
      </c>
    </row>
    <row r="582" spans="2:17" x14ac:dyDescent="0.3">
      <c r="B582" t="s">
        <v>151</v>
      </c>
      <c r="C582">
        <v>861</v>
      </c>
      <c r="D582" s="15">
        <v>45016</v>
      </c>
      <c r="E582" s="18">
        <f>WEEKDAY(D582)</f>
        <v>6</v>
      </c>
      <c r="F582" s="18">
        <v>1</v>
      </c>
      <c r="G582">
        <v>3</v>
      </c>
      <c r="H582">
        <v>105</v>
      </c>
      <c r="I582" t="s">
        <v>793</v>
      </c>
      <c r="J582">
        <v>55</v>
      </c>
      <c r="K582">
        <v>52</v>
      </c>
      <c r="L582">
        <f>J582-K582</f>
        <v>3</v>
      </c>
      <c r="M582" t="s">
        <v>809</v>
      </c>
      <c r="N582" t="s">
        <v>100</v>
      </c>
      <c r="O582">
        <f>VLOOKUP(H582,'Other Lists'!$B$13:$D$15,3,FALSE)</f>
        <v>55</v>
      </c>
      <c r="P582" t="str">
        <f>VLOOKUP(O582,'Other Lists'!$B$7:$D$8,2,FALSE)</f>
        <v>Eclipse</v>
      </c>
      <c r="Q582">
        <f>VLOOKUP(H582,'Other Lists'!$B$12:$O$15,14,FALSE)*K582</f>
        <v>988</v>
      </c>
    </row>
    <row r="583" spans="2:17" x14ac:dyDescent="0.3">
      <c r="B583" t="s">
        <v>151</v>
      </c>
      <c r="C583">
        <v>862</v>
      </c>
      <c r="D583" s="15">
        <v>45017</v>
      </c>
      <c r="E583" s="18">
        <f>WEEKDAY(D583)</f>
        <v>7</v>
      </c>
      <c r="F583" s="18">
        <v>1</v>
      </c>
      <c r="G583">
        <v>3</v>
      </c>
      <c r="H583">
        <v>105</v>
      </c>
      <c r="I583" t="s">
        <v>798</v>
      </c>
      <c r="J583">
        <v>56</v>
      </c>
      <c r="K583">
        <v>54</v>
      </c>
      <c r="L583">
        <f>J583-K583</f>
        <v>2</v>
      </c>
      <c r="M583" t="s">
        <v>809</v>
      </c>
      <c r="N583" t="s">
        <v>104</v>
      </c>
      <c r="O583">
        <f>VLOOKUP(H583,'Other Lists'!$B$13:$D$15,3,FALSE)</f>
        <v>55</v>
      </c>
      <c r="P583" t="str">
        <f>VLOOKUP(O583,'Other Lists'!$B$7:$D$8,2,FALSE)</f>
        <v>Eclipse</v>
      </c>
      <c r="Q583">
        <f>VLOOKUP(H583,'Other Lists'!$B$12:$O$15,14,FALSE)*K583</f>
        <v>1026</v>
      </c>
    </row>
    <row r="584" spans="2:17" x14ac:dyDescent="0.3">
      <c r="B584" t="s">
        <v>151</v>
      </c>
      <c r="C584">
        <v>862</v>
      </c>
      <c r="D584" s="15">
        <v>45017</v>
      </c>
      <c r="E584" s="18">
        <f>WEEKDAY(D584)</f>
        <v>7</v>
      </c>
      <c r="F584" s="18">
        <v>1</v>
      </c>
      <c r="G584">
        <v>3</v>
      </c>
      <c r="H584">
        <v>105</v>
      </c>
      <c r="I584" t="s">
        <v>797</v>
      </c>
      <c r="J584">
        <v>52</v>
      </c>
      <c r="K584">
        <v>50</v>
      </c>
      <c r="L584">
        <f>J584-K584</f>
        <v>2</v>
      </c>
      <c r="M584" t="s">
        <v>809</v>
      </c>
      <c r="N584" t="s">
        <v>102</v>
      </c>
      <c r="O584">
        <f>VLOOKUP(H584,'Other Lists'!$B$13:$D$15,3,FALSE)</f>
        <v>55</v>
      </c>
      <c r="P584" t="str">
        <f>VLOOKUP(O584,'Other Lists'!$B$7:$D$8,2,FALSE)</f>
        <v>Eclipse</v>
      </c>
      <c r="Q584">
        <f>VLOOKUP(H584,'Other Lists'!$B$12:$O$15,14,FALSE)*K584</f>
        <v>950</v>
      </c>
    </row>
    <row r="585" spans="2:17" x14ac:dyDescent="0.3">
      <c r="B585" t="s">
        <v>151</v>
      </c>
      <c r="C585">
        <v>862</v>
      </c>
      <c r="D585" s="15">
        <v>45017</v>
      </c>
      <c r="E585" s="18">
        <f>WEEKDAY(D585)</f>
        <v>7</v>
      </c>
      <c r="F585" s="18">
        <v>1</v>
      </c>
      <c r="G585">
        <v>3</v>
      </c>
      <c r="H585">
        <v>105</v>
      </c>
      <c r="I585" t="s">
        <v>796</v>
      </c>
      <c r="J585">
        <v>54</v>
      </c>
      <c r="K585">
        <v>51</v>
      </c>
      <c r="L585">
        <f>J585-K585</f>
        <v>3</v>
      </c>
      <c r="M585" t="s">
        <v>809</v>
      </c>
      <c r="N585" t="s">
        <v>100</v>
      </c>
      <c r="O585">
        <f>VLOOKUP(H585,'Other Lists'!$B$13:$D$15,3,FALSE)</f>
        <v>55</v>
      </c>
      <c r="P585" t="str">
        <f>VLOOKUP(O585,'Other Lists'!$B$7:$D$8,2,FALSE)</f>
        <v>Eclipse</v>
      </c>
      <c r="Q585">
        <f>VLOOKUP(H585,'Other Lists'!$B$12:$O$15,14,FALSE)*K585</f>
        <v>969</v>
      </c>
    </row>
    <row r="586" spans="2:17" x14ac:dyDescent="0.3">
      <c r="B586" t="s">
        <v>151</v>
      </c>
      <c r="C586">
        <v>865</v>
      </c>
      <c r="D586" s="15">
        <v>45020</v>
      </c>
      <c r="E586" s="18">
        <f>WEEKDAY(D586)</f>
        <v>3</v>
      </c>
      <c r="F586" s="18">
        <v>2</v>
      </c>
      <c r="G586">
        <v>3</v>
      </c>
      <c r="H586">
        <v>105</v>
      </c>
      <c r="I586" t="s">
        <v>801</v>
      </c>
      <c r="J586">
        <v>59</v>
      </c>
      <c r="K586">
        <v>57</v>
      </c>
      <c r="L586">
        <f>J586-K586</f>
        <v>2</v>
      </c>
      <c r="M586" t="s">
        <v>809</v>
      </c>
      <c r="N586" t="s">
        <v>104</v>
      </c>
      <c r="O586">
        <f>VLOOKUP(H586,'Other Lists'!$B$13:$D$15,3,FALSE)</f>
        <v>55</v>
      </c>
      <c r="P586" t="str">
        <f>VLOOKUP(O586,'Other Lists'!$B$7:$D$8,2,FALSE)</f>
        <v>Eclipse</v>
      </c>
      <c r="Q586">
        <f>VLOOKUP(H586,'Other Lists'!$B$12:$O$15,14,FALSE)*K586</f>
        <v>1083</v>
      </c>
    </row>
    <row r="587" spans="2:17" x14ac:dyDescent="0.3">
      <c r="B587" t="s">
        <v>151</v>
      </c>
      <c r="C587">
        <v>865</v>
      </c>
      <c r="D587" s="15">
        <v>45020</v>
      </c>
      <c r="E587" s="18">
        <f>WEEKDAY(D587)</f>
        <v>3</v>
      </c>
      <c r="F587" s="18">
        <v>2</v>
      </c>
      <c r="G587">
        <v>3</v>
      </c>
      <c r="H587">
        <v>105</v>
      </c>
      <c r="I587" t="s">
        <v>800</v>
      </c>
      <c r="J587">
        <v>49</v>
      </c>
      <c r="K587">
        <v>48</v>
      </c>
      <c r="L587">
        <f>J587-K587</f>
        <v>1</v>
      </c>
      <c r="M587" t="s">
        <v>809</v>
      </c>
      <c r="N587" t="s">
        <v>102</v>
      </c>
      <c r="O587">
        <f>VLOOKUP(H587,'Other Lists'!$B$13:$D$15,3,FALSE)</f>
        <v>55</v>
      </c>
      <c r="P587" t="str">
        <f>VLOOKUP(O587,'Other Lists'!$B$7:$D$8,2,FALSE)</f>
        <v>Eclipse</v>
      </c>
      <c r="Q587">
        <f>VLOOKUP(H587,'Other Lists'!$B$12:$O$15,14,FALSE)*K587</f>
        <v>912</v>
      </c>
    </row>
    <row r="588" spans="2:17" x14ac:dyDescent="0.3">
      <c r="B588" t="s">
        <v>151</v>
      </c>
      <c r="C588">
        <v>865</v>
      </c>
      <c r="D588" s="15">
        <v>45020</v>
      </c>
      <c r="E588" s="18">
        <f>WEEKDAY(D588)</f>
        <v>3</v>
      </c>
      <c r="F588" s="18">
        <v>2</v>
      </c>
      <c r="G588">
        <v>3</v>
      </c>
      <c r="H588">
        <v>105</v>
      </c>
      <c r="I588" t="s">
        <v>799</v>
      </c>
      <c r="J588">
        <v>49</v>
      </c>
      <c r="K588">
        <v>47</v>
      </c>
      <c r="L588">
        <f>J588-K588</f>
        <v>2</v>
      </c>
      <c r="M588" t="s">
        <v>809</v>
      </c>
      <c r="N588" t="s">
        <v>100</v>
      </c>
      <c r="O588">
        <f>VLOOKUP(H588,'Other Lists'!$B$13:$D$15,3,FALSE)</f>
        <v>55</v>
      </c>
      <c r="P588" t="str">
        <f>VLOOKUP(O588,'Other Lists'!$B$7:$D$8,2,FALSE)</f>
        <v>Eclipse</v>
      </c>
      <c r="Q588">
        <f>VLOOKUP(H588,'Other Lists'!$B$12:$O$15,14,FALSE)*K588</f>
        <v>893</v>
      </c>
    </row>
    <row r="589" spans="2:17" x14ac:dyDescent="0.3">
      <c r="B589" t="s">
        <v>151</v>
      </c>
      <c r="C589">
        <v>866</v>
      </c>
      <c r="D589" s="15">
        <v>45021</v>
      </c>
      <c r="E589" s="18">
        <f>WEEKDAY(D589)</f>
        <v>4</v>
      </c>
      <c r="F589" s="18">
        <v>2</v>
      </c>
      <c r="G589">
        <v>3</v>
      </c>
      <c r="H589">
        <v>105</v>
      </c>
      <c r="I589" t="s">
        <v>803</v>
      </c>
      <c r="J589">
        <v>62</v>
      </c>
      <c r="K589">
        <v>59</v>
      </c>
      <c r="L589">
        <f>J589-K589</f>
        <v>3</v>
      </c>
      <c r="M589" t="s">
        <v>809</v>
      </c>
      <c r="N589" t="s">
        <v>104</v>
      </c>
      <c r="O589">
        <f>VLOOKUP(H589,'Other Lists'!$B$13:$D$15,3,FALSE)</f>
        <v>55</v>
      </c>
      <c r="P589" t="str">
        <f>VLOOKUP(O589,'Other Lists'!$B$7:$D$8,2,FALSE)</f>
        <v>Eclipse</v>
      </c>
      <c r="Q589">
        <f>VLOOKUP(H589,'Other Lists'!$B$12:$O$15,14,FALSE)*K589</f>
        <v>1121</v>
      </c>
    </row>
    <row r="590" spans="2:17" x14ac:dyDescent="0.3">
      <c r="B590" t="s">
        <v>151</v>
      </c>
      <c r="C590">
        <v>866</v>
      </c>
      <c r="D590" s="15">
        <v>45021</v>
      </c>
      <c r="E590" s="18">
        <f>WEEKDAY(D590)</f>
        <v>4</v>
      </c>
      <c r="F590" s="18">
        <v>2</v>
      </c>
      <c r="G590">
        <v>3</v>
      </c>
      <c r="H590">
        <v>105</v>
      </c>
      <c r="I590" t="s">
        <v>802</v>
      </c>
      <c r="J590">
        <v>67</v>
      </c>
      <c r="K590">
        <v>64</v>
      </c>
      <c r="L590">
        <f>J590-K590</f>
        <v>3</v>
      </c>
      <c r="M590" t="s">
        <v>809</v>
      </c>
      <c r="N590" t="s">
        <v>102</v>
      </c>
      <c r="O590">
        <f>VLOOKUP(H590,'Other Lists'!$B$13:$D$15,3,FALSE)</f>
        <v>55</v>
      </c>
      <c r="P590" t="str">
        <f>VLOOKUP(O590,'Other Lists'!$B$7:$D$8,2,FALSE)</f>
        <v>Eclipse</v>
      </c>
      <c r="Q590">
        <f>VLOOKUP(H590,'Other Lists'!$B$12:$O$15,14,FALSE)*K590</f>
        <v>1216</v>
      </c>
    </row>
    <row r="591" spans="2:17" x14ac:dyDescent="0.3">
      <c r="D591" s="13"/>
      <c r="E591" s="13"/>
      <c r="F591" s="13"/>
    </row>
    <row r="592" spans="2:17" x14ac:dyDescent="0.3">
      <c r="D592" s="13"/>
      <c r="E592" s="13"/>
      <c r="F592" s="13"/>
    </row>
    <row r="593" spans="4:6" x14ac:dyDescent="0.3">
      <c r="D593" s="13"/>
      <c r="E593" s="13"/>
      <c r="F593" s="13"/>
    </row>
    <row r="594" spans="4:6" x14ac:dyDescent="0.3">
      <c r="D594" s="13"/>
      <c r="E594" s="13"/>
      <c r="F594" s="13"/>
    </row>
    <row r="595" spans="4:6" x14ac:dyDescent="0.3">
      <c r="D595" s="13"/>
      <c r="E595" s="13"/>
      <c r="F595" s="13"/>
    </row>
    <row r="596" spans="4:6" x14ac:dyDescent="0.3">
      <c r="D596" s="13"/>
      <c r="E596" s="13"/>
      <c r="F596" s="13"/>
    </row>
    <row r="597" spans="4:6" x14ac:dyDescent="0.3">
      <c r="D597" s="13"/>
      <c r="E597" s="13"/>
      <c r="F597" s="13"/>
    </row>
    <row r="598" spans="4:6" x14ac:dyDescent="0.3">
      <c r="D598" s="13"/>
      <c r="E598" s="13"/>
      <c r="F598" s="13"/>
    </row>
    <row r="599" spans="4:6" x14ac:dyDescent="0.3">
      <c r="D599" s="13"/>
      <c r="E599" s="13"/>
      <c r="F599" s="13"/>
    </row>
    <row r="600" spans="4:6" x14ac:dyDescent="0.3">
      <c r="D600" s="13"/>
      <c r="E600" s="13"/>
      <c r="F600" s="13"/>
    </row>
    <row r="601" spans="4:6" x14ac:dyDescent="0.3">
      <c r="D601" s="13"/>
      <c r="E601" s="13"/>
      <c r="F601" s="13"/>
    </row>
    <row r="602" spans="4:6" x14ac:dyDescent="0.3">
      <c r="D602" s="13"/>
      <c r="E602" s="13"/>
      <c r="F602" s="13"/>
    </row>
    <row r="603" spans="4:6" x14ac:dyDescent="0.3">
      <c r="D603" s="13"/>
      <c r="E603" s="13"/>
      <c r="F603" s="13"/>
    </row>
    <row r="604" spans="4:6" x14ac:dyDescent="0.3">
      <c r="D604" s="13"/>
      <c r="E604" s="13"/>
      <c r="F604" s="13"/>
    </row>
    <row r="605" spans="4:6" x14ac:dyDescent="0.3">
      <c r="D605" s="13"/>
      <c r="E605" s="13"/>
      <c r="F605" s="13"/>
    </row>
    <row r="606" spans="4:6" x14ac:dyDescent="0.3">
      <c r="D606" s="13"/>
      <c r="E606" s="13"/>
      <c r="F606" s="13"/>
    </row>
    <row r="607" spans="4:6" x14ac:dyDescent="0.3">
      <c r="D607" s="13"/>
      <c r="E607" s="13"/>
      <c r="F607" s="13"/>
    </row>
    <row r="608" spans="4:6" x14ac:dyDescent="0.3">
      <c r="D608" s="13"/>
      <c r="E608" s="13"/>
      <c r="F608" s="13"/>
    </row>
    <row r="609" spans="4:6" x14ac:dyDescent="0.3">
      <c r="D609" s="13"/>
      <c r="E609" s="13"/>
      <c r="F609" s="13"/>
    </row>
    <row r="610" spans="4:6" x14ac:dyDescent="0.3">
      <c r="D610" s="13"/>
      <c r="E610" s="13"/>
      <c r="F610" s="13"/>
    </row>
    <row r="611" spans="4:6" x14ac:dyDescent="0.3">
      <c r="D611" s="13"/>
      <c r="E611" s="13"/>
      <c r="F611" s="13"/>
    </row>
    <row r="612" spans="4:6" x14ac:dyDescent="0.3">
      <c r="D612" s="13"/>
      <c r="E612" s="13"/>
      <c r="F612" s="13"/>
    </row>
    <row r="613" spans="4:6" x14ac:dyDescent="0.3">
      <c r="D613" s="13"/>
      <c r="E613" s="13"/>
      <c r="F613" s="13"/>
    </row>
    <row r="614" spans="4:6" x14ac:dyDescent="0.3">
      <c r="D614" s="13"/>
      <c r="E614" s="13"/>
      <c r="F614" s="13"/>
    </row>
    <row r="615" spans="4:6" x14ac:dyDescent="0.3">
      <c r="D615" s="13"/>
      <c r="E615" s="13"/>
      <c r="F615" s="13"/>
    </row>
    <row r="616" spans="4:6" x14ac:dyDescent="0.3">
      <c r="D616" s="13"/>
      <c r="E616" s="13"/>
      <c r="F616" s="13"/>
    </row>
    <row r="617" spans="4:6" x14ac:dyDescent="0.3">
      <c r="D617" s="13"/>
      <c r="E617" s="13"/>
      <c r="F617" s="13"/>
    </row>
    <row r="618" spans="4:6" x14ac:dyDescent="0.3">
      <c r="D618" s="13"/>
      <c r="E618" s="13"/>
      <c r="F618" s="13"/>
    </row>
    <row r="619" spans="4:6" x14ac:dyDescent="0.3">
      <c r="D619" s="13"/>
      <c r="E619" s="13"/>
      <c r="F619" s="13"/>
    </row>
    <row r="620" spans="4:6" x14ac:dyDescent="0.3">
      <c r="D620" s="13"/>
      <c r="E620" s="13"/>
      <c r="F620" s="13"/>
    </row>
    <row r="621" spans="4:6" x14ac:dyDescent="0.3">
      <c r="D621" s="13"/>
      <c r="E621" s="13"/>
      <c r="F621" s="13"/>
    </row>
    <row r="622" spans="4:6" x14ac:dyDescent="0.3">
      <c r="D622" s="13"/>
      <c r="E622" s="13"/>
      <c r="F622" s="13"/>
    </row>
    <row r="623" spans="4:6" x14ac:dyDescent="0.3">
      <c r="D623" s="13"/>
      <c r="E623" s="13"/>
      <c r="F623" s="13"/>
    </row>
    <row r="624" spans="4:6" x14ac:dyDescent="0.3">
      <c r="D624" s="13"/>
      <c r="E624" s="13"/>
      <c r="F624" s="13"/>
    </row>
    <row r="625" spans="4:6" x14ac:dyDescent="0.3">
      <c r="D625" s="13"/>
      <c r="E625" s="13"/>
      <c r="F625" s="13"/>
    </row>
    <row r="626" spans="4:6" x14ac:dyDescent="0.3">
      <c r="D626" s="13"/>
      <c r="E626" s="13"/>
      <c r="F626" s="13"/>
    </row>
    <row r="627" spans="4:6" x14ac:dyDescent="0.3">
      <c r="D627" s="13"/>
      <c r="E627" s="13"/>
      <c r="F627" s="13"/>
    </row>
    <row r="628" spans="4:6" x14ac:dyDescent="0.3">
      <c r="D628" s="13"/>
      <c r="E628" s="13"/>
      <c r="F628" s="13"/>
    </row>
    <row r="629" spans="4:6" x14ac:dyDescent="0.3">
      <c r="D629" s="13"/>
      <c r="E629" s="13"/>
      <c r="F629" s="13"/>
    </row>
    <row r="630" spans="4:6" x14ac:dyDescent="0.3">
      <c r="D630" s="13"/>
      <c r="E630" s="13"/>
      <c r="F630" s="13"/>
    </row>
    <row r="631" spans="4:6" x14ac:dyDescent="0.3">
      <c r="D631" s="13"/>
      <c r="E631" s="13"/>
      <c r="F631" s="13"/>
    </row>
    <row r="632" spans="4:6" x14ac:dyDescent="0.3">
      <c r="D632" s="13"/>
      <c r="E632" s="13"/>
      <c r="F632" s="13"/>
    </row>
    <row r="633" spans="4:6" x14ac:dyDescent="0.3">
      <c r="D633" s="13"/>
      <c r="E633" s="13"/>
      <c r="F633" s="13"/>
    </row>
    <row r="634" spans="4:6" x14ac:dyDescent="0.3">
      <c r="D634" s="13"/>
      <c r="E634" s="13"/>
      <c r="F634" s="13"/>
    </row>
    <row r="635" spans="4:6" x14ac:dyDescent="0.3">
      <c r="D635" s="13"/>
      <c r="E635" s="13"/>
      <c r="F635" s="13"/>
    </row>
    <row r="636" spans="4:6" x14ac:dyDescent="0.3">
      <c r="D636" s="13"/>
      <c r="E636" s="13"/>
      <c r="F636" s="13"/>
    </row>
    <row r="637" spans="4:6" x14ac:dyDescent="0.3">
      <c r="D637" s="13"/>
      <c r="E637" s="13"/>
      <c r="F637" s="13"/>
    </row>
    <row r="638" spans="4:6" x14ac:dyDescent="0.3">
      <c r="D638" s="13"/>
      <c r="E638" s="13"/>
      <c r="F638" s="13"/>
    </row>
    <row r="639" spans="4:6" x14ac:dyDescent="0.3">
      <c r="D639" s="13"/>
      <c r="E639" s="13"/>
      <c r="F639" s="13"/>
    </row>
    <row r="640" spans="4:6" x14ac:dyDescent="0.3">
      <c r="D640" s="13"/>
      <c r="E640" s="13"/>
      <c r="F640" s="13"/>
    </row>
    <row r="641" spans="4:6" x14ac:dyDescent="0.3">
      <c r="D641" s="13"/>
      <c r="E641" s="13"/>
      <c r="F641" s="13"/>
    </row>
    <row r="642" spans="4:6" x14ac:dyDescent="0.3">
      <c r="D642" s="13"/>
      <c r="E642" s="13"/>
      <c r="F642" s="13"/>
    </row>
    <row r="643" spans="4:6" x14ac:dyDescent="0.3">
      <c r="D643" s="13"/>
      <c r="E643" s="13"/>
      <c r="F643" s="13"/>
    </row>
    <row r="644" spans="4:6" x14ac:dyDescent="0.3">
      <c r="D644" s="13"/>
      <c r="E644" s="13"/>
      <c r="F644" s="13"/>
    </row>
    <row r="645" spans="4:6" x14ac:dyDescent="0.3">
      <c r="D645" s="13"/>
      <c r="E645" s="13"/>
      <c r="F645" s="13"/>
    </row>
    <row r="646" spans="4:6" x14ac:dyDescent="0.3">
      <c r="D646" s="13"/>
      <c r="E646" s="13"/>
      <c r="F646" s="13"/>
    </row>
    <row r="647" spans="4:6" x14ac:dyDescent="0.3">
      <c r="D647" s="13"/>
      <c r="E647" s="13"/>
      <c r="F647" s="13"/>
    </row>
    <row r="648" spans="4:6" x14ac:dyDescent="0.3">
      <c r="D648" s="13"/>
      <c r="E648" s="13"/>
      <c r="F648" s="13"/>
    </row>
    <row r="649" spans="4:6" x14ac:dyDescent="0.3">
      <c r="D649" s="13"/>
      <c r="E649" s="13"/>
      <c r="F649" s="13"/>
    </row>
    <row r="650" spans="4:6" x14ac:dyDescent="0.3">
      <c r="D650" s="13"/>
      <c r="E650" s="13"/>
      <c r="F650" s="13"/>
    </row>
    <row r="651" spans="4:6" x14ac:dyDescent="0.3">
      <c r="D651" s="13"/>
      <c r="E651" s="13"/>
      <c r="F651" s="13"/>
    </row>
    <row r="652" spans="4:6" x14ac:dyDescent="0.3">
      <c r="D652" s="13"/>
      <c r="E652" s="13"/>
      <c r="F652" s="13"/>
    </row>
    <row r="653" spans="4:6" x14ac:dyDescent="0.3">
      <c r="D653" s="13"/>
      <c r="E653" s="13"/>
      <c r="F653" s="13"/>
    </row>
    <row r="654" spans="4:6" x14ac:dyDescent="0.3">
      <c r="D654" s="13"/>
      <c r="E654" s="13"/>
      <c r="F654" s="13"/>
    </row>
    <row r="655" spans="4:6" x14ac:dyDescent="0.3">
      <c r="D655" s="13"/>
      <c r="E655" s="13"/>
      <c r="F655" s="13"/>
    </row>
    <row r="656" spans="4:6" x14ac:dyDescent="0.3">
      <c r="D656" s="13"/>
      <c r="E656" s="13"/>
      <c r="F656" s="13"/>
    </row>
    <row r="657" spans="4:6" x14ac:dyDescent="0.3">
      <c r="D657" s="13"/>
      <c r="E657" s="13"/>
      <c r="F657" s="13"/>
    </row>
    <row r="658" spans="4:6" x14ac:dyDescent="0.3">
      <c r="D658" s="13"/>
      <c r="E658" s="13"/>
      <c r="F658" s="13"/>
    </row>
    <row r="659" spans="4:6" x14ac:dyDescent="0.3">
      <c r="D659" s="13"/>
      <c r="E659" s="13"/>
      <c r="F659" s="13"/>
    </row>
    <row r="660" spans="4:6" x14ac:dyDescent="0.3">
      <c r="D660" s="13"/>
      <c r="E660" s="13"/>
      <c r="F660" s="13"/>
    </row>
    <row r="661" spans="4:6" x14ac:dyDescent="0.3">
      <c r="D661" s="13"/>
      <c r="E661" s="13"/>
      <c r="F661" s="13"/>
    </row>
    <row r="662" spans="4:6" x14ac:dyDescent="0.3">
      <c r="D662" s="13"/>
      <c r="E662" s="13"/>
      <c r="F662" s="13"/>
    </row>
    <row r="663" spans="4:6" x14ac:dyDescent="0.3">
      <c r="D663" s="13"/>
      <c r="E663" s="13"/>
      <c r="F663" s="13"/>
    </row>
    <row r="664" spans="4:6" x14ac:dyDescent="0.3">
      <c r="D664" s="13"/>
      <c r="E664" s="13"/>
      <c r="F664" s="13"/>
    </row>
    <row r="665" spans="4:6" x14ac:dyDescent="0.3">
      <c r="D665" s="13"/>
      <c r="E665" s="13"/>
      <c r="F665" s="13"/>
    </row>
    <row r="666" spans="4:6" x14ac:dyDescent="0.3">
      <c r="D666" s="13"/>
      <c r="E666" s="13"/>
      <c r="F666" s="13"/>
    </row>
    <row r="667" spans="4:6" x14ac:dyDescent="0.3">
      <c r="D667" s="13"/>
      <c r="E667" s="13"/>
      <c r="F667" s="13"/>
    </row>
    <row r="668" spans="4:6" x14ac:dyDescent="0.3">
      <c r="D668" s="13"/>
      <c r="E668" s="13"/>
      <c r="F668" s="13"/>
    </row>
    <row r="669" spans="4:6" x14ac:dyDescent="0.3">
      <c r="D669" s="13"/>
      <c r="E669" s="13"/>
      <c r="F669" s="13"/>
    </row>
    <row r="670" spans="4:6" x14ac:dyDescent="0.3">
      <c r="D670" s="13"/>
      <c r="E670" s="13"/>
      <c r="F670" s="13"/>
    </row>
    <row r="671" spans="4:6" x14ac:dyDescent="0.3">
      <c r="D671" s="13"/>
      <c r="E671" s="13"/>
      <c r="F671" s="13"/>
    </row>
    <row r="672" spans="4:6" x14ac:dyDescent="0.3">
      <c r="D672" s="13"/>
      <c r="E672" s="13"/>
      <c r="F672" s="13"/>
    </row>
    <row r="673" spans="4:6" x14ac:dyDescent="0.3">
      <c r="D673" s="13"/>
      <c r="E673" s="13"/>
      <c r="F673" s="13"/>
    </row>
    <row r="674" spans="4:6" x14ac:dyDescent="0.3">
      <c r="D674" s="13"/>
      <c r="E674" s="13"/>
      <c r="F674" s="13"/>
    </row>
    <row r="675" spans="4:6" x14ac:dyDescent="0.3">
      <c r="D675" s="13"/>
      <c r="E675" s="13"/>
      <c r="F675" s="13"/>
    </row>
    <row r="676" spans="4:6" x14ac:dyDescent="0.3">
      <c r="D676" s="13"/>
      <c r="E676" s="13"/>
      <c r="F676" s="13"/>
    </row>
    <row r="677" spans="4:6" x14ac:dyDescent="0.3">
      <c r="D677" s="13"/>
      <c r="E677" s="13"/>
      <c r="F677" s="13"/>
    </row>
    <row r="678" spans="4:6" x14ac:dyDescent="0.3">
      <c r="D678" s="13"/>
      <c r="E678" s="13"/>
      <c r="F678" s="13"/>
    </row>
    <row r="679" spans="4:6" x14ac:dyDescent="0.3">
      <c r="D679" s="13"/>
      <c r="E679" s="13"/>
      <c r="F679" s="13"/>
    </row>
    <row r="680" spans="4:6" x14ac:dyDescent="0.3">
      <c r="D680" s="13"/>
      <c r="E680" s="13"/>
      <c r="F680" s="13"/>
    </row>
    <row r="681" spans="4:6" x14ac:dyDescent="0.3">
      <c r="D681" s="13"/>
      <c r="E681" s="13"/>
      <c r="F681" s="13"/>
    </row>
    <row r="682" spans="4:6" x14ac:dyDescent="0.3">
      <c r="D682" s="13"/>
      <c r="E682" s="13"/>
      <c r="F682" s="13"/>
    </row>
    <row r="683" spans="4:6" x14ac:dyDescent="0.3">
      <c r="D683" s="13"/>
      <c r="E683" s="13"/>
      <c r="F683" s="13"/>
    </row>
    <row r="684" spans="4:6" x14ac:dyDescent="0.3">
      <c r="D684" s="13"/>
      <c r="E684" s="13"/>
      <c r="F684" s="13"/>
    </row>
    <row r="685" spans="4:6" x14ac:dyDescent="0.3">
      <c r="D685" s="13"/>
      <c r="E685" s="13"/>
      <c r="F685" s="13"/>
    </row>
    <row r="686" spans="4:6" x14ac:dyDescent="0.3">
      <c r="D686" s="13"/>
      <c r="E686" s="13"/>
      <c r="F686" s="13"/>
    </row>
    <row r="687" spans="4:6" x14ac:dyDescent="0.3">
      <c r="D687" s="13"/>
      <c r="E687" s="13"/>
      <c r="F687" s="13"/>
    </row>
    <row r="688" spans="4:6" x14ac:dyDescent="0.3">
      <c r="D688" s="13"/>
      <c r="E688" s="13"/>
      <c r="F688" s="13"/>
    </row>
    <row r="689" spans="4:6" x14ac:dyDescent="0.3">
      <c r="D689" s="13"/>
      <c r="E689" s="13"/>
      <c r="F689" s="13"/>
    </row>
    <row r="690" spans="4:6" x14ac:dyDescent="0.3">
      <c r="D690" s="13"/>
      <c r="E690" s="13"/>
      <c r="F690" s="13"/>
    </row>
    <row r="691" spans="4:6" x14ac:dyDescent="0.3">
      <c r="D691" s="13"/>
      <c r="E691" s="13"/>
      <c r="F691" s="13"/>
    </row>
    <row r="692" spans="4:6" x14ac:dyDescent="0.3">
      <c r="D692" s="13"/>
      <c r="E692" s="13"/>
      <c r="F692" s="13"/>
    </row>
    <row r="693" spans="4:6" x14ac:dyDescent="0.3">
      <c r="D693" s="13"/>
      <c r="E693" s="13"/>
      <c r="F693" s="13"/>
    </row>
    <row r="694" spans="4:6" x14ac:dyDescent="0.3">
      <c r="D694" s="13"/>
      <c r="E694" s="13"/>
      <c r="F694" s="13"/>
    </row>
    <row r="695" spans="4:6" x14ac:dyDescent="0.3">
      <c r="D695" s="13"/>
      <c r="E695" s="13"/>
      <c r="F695" s="13"/>
    </row>
    <row r="696" spans="4:6" x14ac:dyDescent="0.3">
      <c r="D696" s="13"/>
      <c r="E696" s="13"/>
      <c r="F696" s="13"/>
    </row>
    <row r="697" spans="4:6" x14ac:dyDescent="0.3">
      <c r="D697" s="13"/>
      <c r="E697" s="13"/>
      <c r="F697" s="13"/>
    </row>
    <row r="698" spans="4:6" x14ac:dyDescent="0.3">
      <c r="D698" s="13"/>
      <c r="E698" s="13"/>
      <c r="F698" s="13"/>
    </row>
    <row r="699" spans="4:6" x14ac:dyDescent="0.3">
      <c r="D699" s="13"/>
      <c r="E699" s="13"/>
      <c r="F699" s="13"/>
    </row>
    <row r="700" spans="4:6" x14ac:dyDescent="0.3">
      <c r="D700" s="13"/>
      <c r="E700" s="13"/>
      <c r="F700" s="13"/>
    </row>
    <row r="701" spans="4:6" x14ac:dyDescent="0.3">
      <c r="D701" s="13"/>
      <c r="E701" s="13"/>
      <c r="F701" s="13"/>
    </row>
    <row r="702" spans="4:6" x14ac:dyDescent="0.3">
      <c r="D702" s="13"/>
      <c r="E702" s="13"/>
      <c r="F702" s="13"/>
    </row>
    <row r="703" spans="4:6" x14ac:dyDescent="0.3">
      <c r="D703" s="13"/>
      <c r="E703" s="13"/>
      <c r="F703" s="13"/>
    </row>
    <row r="704" spans="4:6" x14ac:dyDescent="0.3">
      <c r="D704" s="13"/>
      <c r="E704" s="13"/>
      <c r="F704" s="13"/>
    </row>
    <row r="705" spans="4:6" x14ac:dyDescent="0.3">
      <c r="D705" s="13"/>
      <c r="E705" s="13"/>
      <c r="F705" s="13"/>
    </row>
    <row r="706" spans="4:6" x14ac:dyDescent="0.3">
      <c r="D706" s="13"/>
      <c r="E706" s="13"/>
      <c r="F706" s="13"/>
    </row>
    <row r="707" spans="4:6" x14ac:dyDescent="0.3">
      <c r="D707" s="13"/>
      <c r="E707" s="13"/>
      <c r="F707" s="13"/>
    </row>
    <row r="708" spans="4:6" x14ac:dyDescent="0.3">
      <c r="D708" s="13"/>
      <c r="E708" s="13"/>
      <c r="F708" s="13"/>
    </row>
    <row r="709" spans="4:6" x14ac:dyDescent="0.3">
      <c r="D709" s="13"/>
      <c r="E709" s="13"/>
      <c r="F709" s="13"/>
    </row>
    <row r="710" spans="4:6" x14ac:dyDescent="0.3">
      <c r="D710" s="13"/>
      <c r="E710" s="13"/>
      <c r="F710" s="13"/>
    </row>
    <row r="711" spans="4:6" x14ac:dyDescent="0.3">
      <c r="D711" s="13"/>
      <c r="E711" s="13"/>
      <c r="F711" s="13"/>
    </row>
    <row r="712" spans="4:6" x14ac:dyDescent="0.3">
      <c r="D712" s="13"/>
      <c r="E712" s="13"/>
      <c r="F712" s="13"/>
    </row>
    <row r="713" spans="4:6" x14ac:dyDescent="0.3">
      <c r="D713" s="13"/>
      <c r="E713" s="13"/>
      <c r="F713" s="13"/>
    </row>
    <row r="714" spans="4:6" x14ac:dyDescent="0.3">
      <c r="D714" s="13"/>
      <c r="E714" s="13"/>
      <c r="F714" s="13"/>
    </row>
    <row r="715" spans="4:6" x14ac:dyDescent="0.3">
      <c r="D715" s="13"/>
      <c r="E715" s="13"/>
      <c r="F715" s="13"/>
    </row>
    <row r="716" spans="4:6" x14ac:dyDescent="0.3">
      <c r="D716" s="13"/>
      <c r="E716" s="13"/>
      <c r="F716" s="13"/>
    </row>
    <row r="717" spans="4:6" x14ac:dyDescent="0.3">
      <c r="D717" s="13"/>
      <c r="E717" s="13"/>
      <c r="F717" s="13"/>
    </row>
    <row r="718" spans="4:6" x14ac:dyDescent="0.3">
      <c r="D718" s="13"/>
      <c r="E718" s="13"/>
      <c r="F718" s="13"/>
    </row>
    <row r="719" spans="4:6" x14ac:dyDescent="0.3">
      <c r="D719" s="13"/>
      <c r="E719" s="13"/>
      <c r="F719" s="13"/>
    </row>
    <row r="720" spans="4:6" x14ac:dyDescent="0.3">
      <c r="D720" s="13"/>
      <c r="E720" s="13"/>
      <c r="F720" s="13"/>
    </row>
    <row r="721" spans="4:6" x14ac:dyDescent="0.3">
      <c r="D721" s="13"/>
      <c r="E721" s="13"/>
      <c r="F721" s="13"/>
    </row>
    <row r="722" spans="4:6" x14ac:dyDescent="0.3">
      <c r="D722" s="13"/>
      <c r="E722" s="13"/>
      <c r="F722" s="13"/>
    </row>
    <row r="723" spans="4:6" x14ac:dyDescent="0.3">
      <c r="D723" s="13"/>
      <c r="E723" s="13"/>
      <c r="F723" s="13"/>
    </row>
    <row r="724" spans="4:6" x14ac:dyDescent="0.3">
      <c r="D724" s="13"/>
      <c r="E724" s="13"/>
      <c r="F724" s="13"/>
    </row>
    <row r="725" spans="4:6" x14ac:dyDescent="0.3">
      <c r="D725" s="13"/>
      <c r="E725" s="13"/>
      <c r="F725" s="13"/>
    </row>
    <row r="726" spans="4:6" x14ac:dyDescent="0.3">
      <c r="D726" s="13"/>
      <c r="E726" s="13"/>
      <c r="F726" s="13"/>
    </row>
    <row r="727" spans="4:6" x14ac:dyDescent="0.3">
      <c r="D727" s="13"/>
      <c r="E727" s="13"/>
      <c r="F727" s="13"/>
    </row>
    <row r="728" spans="4:6" x14ac:dyDescent="0.3">
      <c r="D728" s="13"/>
      <c r="E728" s="13"/>
      <c r="F728" s="13"/>
    </row>
    <row r="729" spans="4:6" x14ac:dyDescent="0.3">
      <c r="D729" s="13"/>
      <c r="E729" s="13"/>
      <c r="F729" s="13"/>
    </row>
    <row r="730" spans="4:6" x14ac:dyDescent="0.3">
      <c r="D730" s="13"/>
      <c r="E730" s="13"/>
      <c r="F730" s="13"/>
    </row>
    <row r="731" spans="4:6" x14ac:dyDescent="0.3">
      <c r="D731" s="13"/>
      <c r="E731" s="13"/>
      <c r="F731" s="13"/>
    </row>
    <row r="732" spans="4:6" x14ac:dyDescent="0.3">
      <c r="D732" s="13"/>
      <c r="E732" s="13"/>
      <c r="F732" s="13"/>
    </row>
    <row r="733" spans="4:6" x14ac:dyDescent="0.3">
      <c r="D733" s="13"/>
      <c r="E733" s="13"/>
      <c r="F733" s="13"/>
    </row>
    <row r="734" spans="4:6" x14ac:dyDescent="0.3">
      <c r="D734" s="13"/>
      <c r="E734" s="13"/>
      <c r="F734" s="13"/>
    </row>
    <row r="735" spans="4:6" x14ac:dyDescent="0.3">
      <c r="D735" s="13"/>
      <c r="E735" s="13"/>
      <c r="F735" s="13"/>
    </row>
    <row r="736" spans="4:6" x14ac:dyDescent="0.3">
      <c r="D736" s="13"/>
      <c r="E736" s="13"/>
      <c r="F736" s="13"/>
    </row>
    <row r="737" spans="4:6" x14ac:dyDescent="0.3">
      <c r="D737" s="13"/>
      <c r="E737" s="13"/>
      <c r="F737" s="13"/>
    </row>
    <row r="738" spans="4:6" x14ac:dyDescent="0.3">
      <c r="D738" s="13"/>
      <c r="E738" s="13"/>
      <c r="F738" s="13"/>
    </row>
    <row r="739" spans="4:6" x14ac:dyDescent="0.3">
      <c r="D739" s="13"/>
      <c r="E739" s="13"/>
      <c r="F739" s="13"/>
    </row>
    <row r="740" spans="4:6" x14ac:dyDescent="0.3">
      <c r="D740" s="13"/>
      <c r="E740" s="13"/>
      <c r="F740" s="13"/>
    </row>
    <row r="741" spans="4:6" x14ac:dyDescent="0.3">
      <c r="D741" s="13"/>
      <c r="E741" s="13"/>
      <c r="F741" s="13"/>
    </row>
    <row r="742" spans="4:6" x14ac:dyDescent="0.3">
      <c r="D742" s="13"/>
      <c r="E742" s="13"/>
      <c r="F742" s="13"/>
    </row>
    <row r="743" spans="4:6" x14ac:dyDescent="0.3">
      <c r="D743" s="13"/>
      <c r="E743" s="13"/>
      <c r="F743" s="13"/>
    </row>
    <row r="744" spans="4:6" x14ac:dyDescent="0.3">
      <c r="D744" s="13"/>
      <c r="E744" s="13"/>
      <c r="F744" s="13"/>
    </row>
    <row r="745" spans="4:6" x14ac:dyDescent="0.3">
      <c r="D745" s="13"/>
      <c r="E745" s="13"/>
      <c r="F745" s="13"/>
    </row>
    <row r="746" spans="4:6" x14ac:dyDescent="0.3">
      <c r="D746" s="13"/>
      <c r="E746" s="13"/>
      <c r="F746" s="13"/>
    </row>
    <row r="747" spans="4:6" x14ac:dyDescent="0.3">
      <c r="D747" s="13"/>
      <c r="E747" s="13"/>
      <c r="F747" s="13"/>
    </row>
    <row r="748" spans="4:6" x14ac:dyDescent="0.3">
      <c r="D748" s="13"/>
      <c r="E748" s="13"/>
      <c r="F748" s="13"/>
    </row>
    <row r="749" spans="4:6" x14ac:dyDescent="0.3">
      <c r="D749" s="13"/>
      <c r="E749" s="13"/>
      <c r="F749" s="13"/>
    </row>
    <row r="750" spans="4:6" x14ac:dyDescent="0.3">
      <c r="D750" s="13"/>
      <c r="E750" s="13"/>
      <c r="F750" s="13"/>
    </row>
    <row r="751" spans="4:6" x14ac:dyDescent="0.3">
      <c r="D751" s="13"/>
      <c r="E751" s="13"/>
      <c r="F751" s="13"/>
    </row>
    <row r="752" spans="4:6" x14ac:dyDescent="0.3">
      <c r="D752" s="15"/>
      <c r="E752" s="15"/>
      <c r="F752" s="15"/>
    </row>
    <row r="753" spans="4:6" x14ac:dyDescent="0.3">
      <c r="D753" s="15"/>
      <c r="E753" s="15"/>
      <c r="F753" s="15"/>
    </row>
    <row r="754" spans="4:6" x14ac:dyDescent="0.3">
      <c r="D754" s="15"/>
      <c r="E754" s="15"/>
      <c r="F754" s="15"/>
    </row>
    <row r="755" spans="4:6" x14ac:dyDescent="0.3">
      <c r="D755" s="15"/>
      <c r="E755" s="15"/>
      <c r="F755" s="15"/>
    </row>
    <row r="756" spans="4:6" x14ac:dyDescent="0.3">
      <c r="D756" s="15"/>
      <c r="E756" s="15"/>
      <c r="F756" s="15"/>
    </row>
    <row r="757" spans="4:6" x14ac:dyDescent="0.3">
      <c r="D757" s="15"/>
      <c r="E757" s="15"/>
      <c r="F757" s="15"/>
    </row>
    <row r="758" spans="4:6" x14ac:dyDescent="0.3">
      <c r="D758" s="15"/>
      <c r="E758" s="15"/>
      <c r="F758" s="15"/>
    </row>
    <row r="759" spans="4:6" x14ac:dyDescent="0.3">
      <c r="D759" s="15"/>
      <c r="E759" s="15"/>
      <c r="F759" s="15"/>
    </row>
    <row r="760" spans="4:6" x14ac:dyDescent="0.3">
      <c r="D760" s="15"/>
      <c r="E760" s="15"/>
      <c r="F760" s="15"/>
    </row>
    <row r="761" spans="4:6" x14ac:dyDescent="0.3">
      <c r="D761" s="15"/>
      <c r="E761" s="15"/>
      <c r="F761" s="15"/>
    </row>
    <row r="762" spans="4:6" x14ac:dyDescent="0.3">
      <c r="D762" s="15"/>
      <c r="E762" s="15"/>
      <c r="F762" s="15"/>
    </row>
    <row r="763" spans="4:6" x14ac:dyDescent="0.3">
      <c r="D763" s="15"/>
      <c r="E763" s="15"/>
      <c r="F763" s="15"/>
    </row>
    <row r="764" spans="4:6" x14ac:dyDescent="0.3">
      <c r="D764" s="15"/>
      <c r="E764" s="15"/>
      <c r="F764" s="15"/>
    </row>
    <row r="765" spans="4:6" x14ac:dyDescent="0.3">
      <c r="D765" s="15"/>
      <c r="E765" s="15"/>
      <c r="F765" s="15"/>
    </row>
    <row r="766" spans="4:6" x14ac:dyDescent="0.3">
      <c r="D766" s="15"/>
      <c r="E766" s="15"/>
      <c r="F766" s="15"/>
    </row>
    <row r="767" spans="4:6" x14ac:dyDescent="0.3">
      <c r="D767" s="15"/>
      <c r="E767" s="15"/>
      <c r="F767" s="15"/>
    </row>
    <row r="768" spans="4:6" x14ac:dyDescent="0.3">
      <c r="D768" s="15"/>
      <c r="E768" s="15"/>
      <c r="F768" s="15"/>
    </row>
    <row r="769" spans="4:6" x14ac:dyDescent="0.3">
      <c r="D769" s="15"/>
      <c r="E769" s="15"/>
      <c r="F769" s="15"/>
    </row>
    <row r="770" spans="4:6" x14ac:dyDescent="0.3">
      <c r="D770" s="15"/>
      <c r="E770" s="15"/>
      <c r="F770" s="15"/>
    </row>
    <row r="771" spans="4:6" x14ac:dyDescent="0.3">
      <c r="D771" s="15"/>
      <c r="E771" s="15"/>
      <c r="F771" s="15"/>
    </row>
    <row r="772" spans="4:6" x14ac:dyDescent="0.3">
      <c r="D772" s="15"/>
      <c r="E772" s="15"/>
      <c r="F772" s="15"/>
    </row>
    <row r="773" spans="4:6" x14ac:dyDescent="0.3">
      <c r="D773" s="15"/>
      <c r="E773" s="15"/>
      <c r="F773" s="15"/>
    </row>
    <row r="774" spans="4:6" x14ac:dyDescent="0.3">
      <c r="D774" s="15"/>
      <c r="E774" s="15"/>
      <c r="F774" s="15"/>
    </row>
    <row r="775" spans="4:6" x14ac:dyDescent="0.3">
      <c r="D775" s="15"/>
      <c r="E775" s="15"/>
      <c r="F775" s="15"/>
    </row>
    <row r="776" spans="4:6" x14ac:dyDescent="0.3">
      <c r="D776" s="15"/>
      <c r="E776" s="15"/>
      <c r="F776" s="15"/>
    </row>
    <row r="777" spans="4:6" x14ac:dyDescent="0.3">
      <c r="D777" s="15"/>
      <c r="E777" s="15"/>
      <c r="F777" s="15"/>
    </row>
    <row r="778" spans="4:6" x14ac:dyDescent="0.3">
      <c r="D778" s="15"/>
      <c r="E778" s="15"/>
      <c r="F778" s="15"/>
    </row>
    <row r="779" spans="4:6" x14ac:dyDescent="0.3">
      <c r="D779" s="15"/>
      <c r="E779" s="15"/>
      <c r="F779" s="15"/>
    </row>
    <row r="780" spans="4:6" x14ac:dyDescent="0.3">
      <c r="D780" s="15"/>
      <c r="E780" s="15"/>
      <c r="F780" s="15"/>
    </row>
    <row r="781" spans="4:6" x14ac:dyDescent="0.3">
      <c r="D781" s="15"/>
      <c r="E781" s="15"/>
      <c r="F781" s="15"/>
    </row>
    <row r="782" spans="4:6" x14ac:dyDescent="0.3">
      <c r="D782" s="15"/>
      <c r="E782" s="15"/>
      <c r="F782" s="15"/>
    </row>
    <row r="783" spans="4:6" x14ac:dyDescent="0.3">
      <c r="D783" s="15"/>
      <c r="E783" s="15"/>
      <c r="F783" s="15"/>
    </row>
    <row r="784" spans="4:6" x14ac:dyDescent="0.3">
      <c r="D784" s="15"/>
      <c r="E784" s="15"/>
      <c r="F784" s="15"/>
    </row>
    <row r="785" spans="4:6" x14ac:dyDescent="0.3">
      <c r="D785" s="15"/>
      <c r="E785" s="15"/>
      <c r="F785" s="15"/>
    </row>
    <row r="786" spans="4:6" x14ac:dyDescent="0.3">
      <c r="D786" s="15"/>
      <c r="E786" s="15"/>
      <c r="F786" s="15"/>
    </row>
    <row r="787" spans="4:6" x14ac:dyDescent="0.3">
      <c r="D787" s="15"/>
      <c r="E787" s="15"/>
      <c r="F787" s="15"/>
    </row>
    <row r="788" spans="4:6" x14ac:dyDescent="0.3">
      <c r="D788" s="15"/>
      <c r="E788" s="15"/>
      <c r="F788" s="15"/>
    </row>
    <row r="789" spans="4:6" x14ac:dyDescent="0.3">
      <c r="D789" s="15"/>
      <c r="E789" s="15"/>
      <c r="F789" s="15"/>
    </row>
    <row r="790" spans="4:6" x14ac:dyDescent="0.3">
      <c r="D790" s="15"/>
      <c r="E790" s="15"/>
      <c r="F790" s="15"/>
    </row>
  </sheetData>
  <sortState xmlns:xlrd2="http://schemas.microsoft.com/office/spreadsheetml/2017/richdata2" ref="B8:N590">
    <sortCondition ref="G8:G590"/>
    <sortCondition ref="D8:D590"/>
    <sortCondition ref="C8:C590"/>
  </sortState>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DC604-1F14-43FA-A75D-AA5927696241}">
  <sheetPr>
    <tabColor theme="7" tint="-0.249977111117893"/>
  </sheetPr>
  <dimension ref="B2:R218"/>
  <sheetViews>
    <sheetView topLeftCell="B1" workbookViewId="0">
      <selection activeCell="M5" sqref="M5"/>
    </sheetView>
  </sheetViews>
  <sheetFormatPr defaultRowHeight="14.4" x14ac:dyDescent="0.3"/>
  <cols>
    <col min="4" max="4" width="15.88671875" customWidth="1"/>
    <col min="5" max="5" width="14.5546875" customWidth="1"/>
    <col min="6" max="6" width="11.33203125" customWidth="1"/>
    <col min="9" max="9" width="16.33203125" customWidth="1"/>
    <col min="10" max="10" width="10.33203125" customWidth="1"/>
    <col min="11" max="11" width="11.5546875" customWidth="1"/>
    <col min="12" max="12" width="12.21875" customWidth="1"/>
    <col min="13" max="13" width="10.88671875" customWidth="1"/>
    <col min="15" max="15" width="15.6640625" customWidth="1"/>
    <col min="16" max="16" width="10.5546875" customWidth="1"/>
    <col min="18" max="18" width="12.77734375" customWidth="1"/>
  </cols>
  <sheetData>
    <row r="2" spans="2:18" ht="25.8" x14ac:dyDescent="0.5">
      <c r="D2" s="24"/>
    </row>
    <row r="3" spans="2:18" ht="23.4" x14ac:dyDescent="0.45">
      <c r="G3" s="32"/>
    </row>
    <row r="7" spans="2:18" ht="43.2" x14ac:dyDescent="0.3">
      <c r="B7" s="7"/>
      <c r="C7" s="7" t="s">
        <v>804</v>
      </c>
      <c r="D7" s="7" t="s">
        <v>185</v>
      </c>
      <c r="E7" s="16" t="s">
        <v>189</v>
      </c>
      <c r="F7" s="16" t="s">
        <v>806</v>
      </c>
      <c r="G7" s="16" t="s">
        <v>820</v>
      </c>
      <c r="H7" s="7" t="s">
        <v>190</v>
      </c>
      <c r="I7" s="7" t="s">
        <v>191</v>
      </c>
      <c r="J7" s="7" t="s">
        <v>202</v>
      </c>
      <c r="K7" s="7" t="s">
        <v>818</v>
      </c>
      <c r="L7" s="7" t="s">
        <v>819</v>
      </c>
      <c r="M7" s="7" t="s">
        <v>805</v>
      </c>
      <c r="N7" s="7" t="s">
        <v>830</v>
      </c>
      <c r="O7" s="7" t="s">
        <v>810</v>
      </c>
      <c r="P7" s="7" t="s">
        <v>811</v>
      </c>
      <c r="Q7" s="7" t="s">
        <v>75</v>
      </c>
      <c r="R7" s="7" t="s">
        <v>812</v>
      </c>
    </row>
    <row r="8" spans="2:18" x14ac:dyDescent="0.3">
      <c r="C8" t="s">
        <v>149</v>
      </c>
      <c r="D8">
        <v>790</v>
      </c>
      <c r="E8" s="13">
        <v>44993</v>
      </c>
      <c r="F8" s="18">
        <f>WEEKDAY(E8)</f>
        <v>4</v>
      </c>
      <c r="G8" s="18">
        <v>1</v>
      </c>
      <c r="H8">
        <v>1</v>
      </c>
      <c r="I8">
        <v>119</v>
      </c>
      <c r="J8" t="s">
        <v>226</v>
      </c>
      <c r="K8">
        <v>196</v>
      </c>
      <c r="L8">
        <v>182</v>
      </c>
      <c r="M8">
        <f>K8-L8</f>
        <v>14</v>
      </c>
      <c r="N8" t="s">
        <v>807</v>
      </c>
      <c r="O8" t="s">
        <v>115</v>
      </c>
      <c r="P8">
        <f>VLOOKUP(I8,'Other Lists'!$B$13:$D$15,3,FALSE)</f>
        <v>92</v>
      </c>
      <c r="Q8" t="str">
        <f>VLOOKUP(P8,'Other Lists'!$B$7:$D$8,2,FALSE)</f>
        <v>Linacar</v>
      </c>
      <c r="R8">
        <f>VLOOKUP(I8,'Other Lists'!$B$12:$O$15,14,FALSE)*L8</f>
        <v>582.39999999999986</v>
      </c>
    </row>
    <row r="9" spans="2:18" x14ac:dyDescent="0.3">
      <c r="C9" t="s">
        <v>149</v>
      </c>
      <c r="D9">
        <v>790</v>
      </c>
      <c r="E9" s="13">
        <v>44993</v>
      </c>
      <c r="F9" s="18">
        <f>WEEKDAY(E9)</f>
        <v>4</v>
      </c>
      <c r="G9" s="18">
        <v>1</v>
      </c>
      <c r="H9">
        <v>1</v>
      </c>
      <c r="I9">
        <v>119</v>
      </c>
      <c r="J9" t="s">
        <v>225</v>
      </c>
      <c r="K9">
        <v>176</v>
      </c>
      <c r="L9">
        <v>163</v>
      </c>
      <c r="M9">
        <f>K9-L9</f>
        <v>13</v>
      </c>
      <c r="N9" t="s">
        <v>807</v>
      </c>
      <c r="O9" t="s">
        <v>113</v>
      </c>
      <c r="P9">
        <f>VLOOKUP(I9,'Other Lists'!$B$13:$D$15,3,FALSE)</f>
        <v>92</v>
      </c>
      <c r="Q9" t="str">
        <f>VLOOKUP(P9,'Other Lists'!$B$7:$D$8,2,FALSE)</f>
        <v>Linacar</v>
      </c>
      <c r="R9">
        <f>VLOOKUP(I9,'Other Lists'!$B$12:$O$15,14,FALSE)*L9</f>
        <v>521.59999999999991</v>
      </c>
    </row>
    <row r="10" spans="2:18" x14ac:dyDescent="0.3">
      <c r="C10" t="s">
        <v>149</v>
      </c>
      <c r="D10">
        <v>790</v>
      </c>
      <c r="E10" s="13">
        <v>44993</v>
      </c>
      <c r="F10" s="18">
        <f>WEEKDAY(E10)</f>
        <v>4</v>
      </c>
      <c r="G10" s="18">
        <v>1</v>
      </c>
      <c r="H10">
        <v>1</v>
      </c>
      <c r="I10">
        <v>119</v>
      </c>
      <c r="J10" t="s">
        <v>224</v>
      </c>
      <c r="K10">
        <v>185</v>
      </c>
      <c r="L10">
        <v>170</v>
      </c>
      <c r="M10">
        <f>K10-L10</f>
        <v>15</v>
      </c>
      <c r="N10" t="s">
        <v>807</v>
      </c>
      <c r="O10" t="s">
        <v>111</v>
      </c>
      <c r="P10">
        <f>VLOOKUP(I10,'Other Lists'!$B$13:$D$15,3,FALSE)</f>
        <v>92</v>
      </c>
      <c r="Q10" t="str">
        <f>VLOOKUP(P10,'Other Lists'!$B$7:$D$8,2,FALSE)</f>
        <v>Linacar</v>
      </c>
      <c r="R10">
        <f>VLOOKUP(I10,'Other Lists'!$B$12:$O$15,14,FALSE)*L10</f>
        <v>543.99999999999989</v>
      </c>
    </row>
    <row r="11" spans="2:18" x14ac:dyDescent="0.3">
      <c r="C11" t="s">
        <v>149</v>
      </c>
      <c r="D11">
        <v>790</v>
      </c>
      <c r="E11" s="13">
        <v>44993</v>
      </c>
      <c r="F11" s="18">
        <f>WEEKDAY(E11)</f>
        <v>4</v>
      </c>
      <c r="G11" s="18">
        <v>1</v>
      </c>
      <c r="H11">
        <v>1</v>
      </c>
      <c r="I11">
        <v>119</v>
      </c>
      <c r="J11" t="s">
        <v>223</v>
      </c>
      <c r="K11">
        <v>187</v>
      </c>
      <c r="L11">
        <v>175</v>
      </c>
      <c r="M11">
        <f>K11-L11</f>
        <v>12</v>
      </c>
      <c r="N11" t="s">
        <v>807</v>
      </c>
      <c r="O11" t="s">
        <v>108</v>
      </c>
      <c r="P11">
        <f>VLOOKUP(I11,'Other Lists'!$B$13:$D$15,3,FALSE)</f>
        <v>92</v>
      </c>
      <c r="Q11" t="str">
        <f>VLOOKUP(P11,'Other Lists'!$B$7:$D$8,2,FALSE)</f>
        <v>Linacar</v>
      </c>
      <c r="R11">
        <f>VLOOKUP(I11,'Other Lists'!$B$12:$O$15,14,FALSE)*L11</f>
        <v>559.99999999999989</v>
      </c>
    </row>
    <row r="12" spans="2:18" x14ac:dyDescent="0.3">
      <c r="C12" t="s">
        <v>149</v>
      </c>
      <c r="D12">
        <v>790</v>
      </c>
      <c r="E12" s="13">
        <v>44993</v>
      </c>
      <c r="F12" s="18">
        <f>WEEKDAY(E12)</f>
        <v>4</v>
      </c>
      <c r="G12" s="18">
        <v>1</v>
      </c>
      <c r="H12">
        <v>1</v>
      </c>
      <c r="I12">
        <v>119</v>
      </c>
      <c r="J12" t="s">
        <v>222</v>
      </c>
      <c r="K12">
        <v>174</v>
      </c>
      <c r="L12">
        <v>160</v>
      </c>
      <c r="M12">
        <f>K12-L12</f>
        <v>14</v>
      </c>
      <c r="N12" t="s">
        <v>807</v>
      </c>
      <c r="O12" t="s">
        <v>106</v>
      </c>
      <c r="P12">
        <f>VLOOKUP(I12,'Other Lists'!$B$13:$D$15,3,FALSE)</f>
        <v>92</v>
      </c>
      <c r="Q12" t="str">
        <f>VLOOKUP(P12,'Other Lists'!$B$7:$D$8,2,FALSE)</f>
        <v>Linacar</v>
      </c>
      <c r="R12">
        <f>VLOOKUP(I12,'Other Lists'!$B$12:$O$15,14,FALSE)*L12</f>
        <v>511.99999999999989</v>
      </c>
    </row>
    <row r="13" spans="2:18" x14ac:dyDescent="0.3">
      <c r="C13" t="s">
        <v>149</v>
      </c>
      <c r="D13">
        <v>790</v>
      </c>
      <c r="E13" s="13">
        <v>44993</v>
      </c>
      <c r="F13" s="18">
        <f>WEEKDAY(E13)</f>
        <v>4</v>
      </c>
      <c r="G13" s="18">
        <v>1</v>
      </c>
      <c r="H13">
        <v>1</v>
      </c>
      <c r="I13">
        <v>119</v>
      </c>
      <c r="J13" t="s">
        <v>221</v>
      </c>
      <c r="K13">
        <v>174</v>
      </c>
      <c r="L13">
        <v>160</v>
      </c>
      <c r="M13">
        <f>K13-L13</f>
        <v>14</v>
      </c>
      <c r="N13" t="s">
        <v>807</v>
      </c>
      <c r="O13" t="s">
        <v>105</v>
      </c>
      <c r="P13">
        <f>VLOOKUP(I13,'Other Lists'!$B$13:$D$15,3,FALSE)</f>
        <v>92</v>
      </c>
      <c r="Q13" t="str">
        <f>VLOOKUP(P13,'Other Lists'!$B$7:$D$8,2,FALSE)</f>
        <v>Linacar</v>
      </c>
      <c r="R13">
        <f>VLOOKUP(I13,'Other Lists'!$B$12:$O$15,14,FALSE)*L13</f>
        <v>511.99999999999989</v>
      </c>
    </row>
    <row r="14" spans="2:18" x14ac:dyDescent="0.3">
      <c r="C14" t="s">
        <v>149</v>
      </c>
      <c r="D14">
        <v>791</v>
      </c>
      <c r="E14" s="13">
        <v>44994</v>
      </c>
      <c r="F14" s="18">
        <f>WEEKDAY(E14)</f>
        <v>5</v>
      </c>
      <c r="G14" s="18">
        <v>1</v>
      </c>
      <c r="H14">
        <v>1</v>
      </c>
      <c r="I14">
        <v>201</v>
      </c>
      <c r="J14" t="s">
        <v>280</v>
      </c>
      <c r="K14">
        <v>123</v>
      </c>
      <c r="L14">
        <v>115</v>
      </c>
      <c r="M14">
        <f>K14-L14</f>
        <v>8</v>
      </c>
      <c r="N14" t="s">
        <v>807</v>
      </c>
      <c r="O14" t="s">
        <v>121</v>
      </c>
      <c r="P14">
        <f>VLOOKUP(I14,'Other Lists'!$B$13:$D$15,3,FALSE)</f>
        <v>92</v>
      </c>
      <c r="Q14" t="str">
        <f>VLOOKUP(P14,'Other Lists'!$B$7:$D$8,2,FALSE)</f>
        <v>Linacar</v>
      </c>
      <c r="R14">
        <f>VLOOKUP(I14,'Other Lists'!$B$12:$O$15,14,FALSE)*L14</f>
        <v>2518.5</v>
      </c>
    </row>
    <row r="15" spans="2:18" x14ac:dyDescent="0.3">
      <c r="C15" t="s">
        <v>149</v>
      </c>
      <c r="D15">
        <v>791</v>
      </c>
      <c r="E15" s="13">
        <v>44994</v>
      </c>
      <c r="F15" s="18">
        <f>WEEKDAY(E15)</f>
        <v>5</v>
      </c>
      <c r="G15" s="18">
        <v>1</v>
      </c>
      <c r="H15">
        <v>1</v>
      </c>
      <c r="I15">
        <v>201</v>
      </c>
      <c r="J15" t="s">
        <v>279</v>
      </c>
      <c r="K15">
        <v>119</v>
      </c>
      <c r="L15">
        <v>115</v>
      </c>
      <c r="M15">
        <f>K15-L15</f>
        <v>4</v>
      </c>
      <c r="N15" t="s">
        <v>807</v>
      </c>
      <c r="O15" t="s">
        <v>119</v>
      </c>
      <c r="P15">
        <f>VLOOKUP(I15,'Other Lists'!$B$13:$D$15,3,FALSE)</f>
        <v>92</v>
      </c>
      <c r="Q15" t="str">
        <f>VLOOKUP(P15,'Other Lists'!$B$7:$D$8,2,FALSE)</f>
        <v>Linacar</v>
      </c>
      <c r="R15">
        <f>VLOOKUP(I15,'Other Lists'!$B$12:$O$15,14,FALSE)*L15</f>
        <v>2518.5</v>
      </c>
    </row>
    <row r="16" spans="2:18" x14ac:dyDescent="0.3">
      <c r="C16" t="s">
        <v>149</v>
      </c>
      <c r="D16">
        <v>791</v>
      </c>
      <c r="E16" s="13">
        <v>44994</v>
      </c>
      <c r="F16" s="18">
        <f>WEEKDAY(E16)</f>
        <v>5</v>
      </c>
      <c r="G16" s="18">
        <v>1</v>
      </c>
      <c r="H16">
        <v>1</v>
      </c>
      <c r="I16">
        <v>201</v>
      </c>
      <c r="J16" t="s">
        <v>278</v>
      </c>
      <c r="K16">
        <v>118</v>
      </c>
      <c r="L16">
        <v>112</v>
      </c>
      <c r="M16">
        <f>K16-L16</f>
        <v>6</v>
      </c>
      <c r="N16" t="s">
        <v>807</v>
      </c>
      <c r="O16" t="s">
        <v>118</v>
      </c>
      <c r="P16">
        <f>VLOOKUP(I16,'Other Lists'!$B$13:$D$15,3,FALSE)</f>
        <v>92</v>
      </c>
      <c r="Q16" t="str">
        <f>VLOOKUP(P16,'Other Lists'!$B$7:$D$8,2,FALSE)</f>
        <v>Linacar</v>
      </c>
      <c r="R16">
        <f>VLOOKUP(I16,'Other Lists'!$B$12:$O$15,14,FALSE)*L16</f>
        <v>2452.7999999999997</v>
      </c>
    </row>
    <row r="17" spans="3:18" x14ac:dyDescent="0.3">
      <c r="C17" t="s">
        <v>149</v>
      </c>
      <c r="D17">
        <v>791</v>
      </c>
      <c r="E17" s="13">
        <v>44994</v>
      </c>
      <c r="F17" s="18">
        <f>WEEKDAY(E17)</f>
        <v>5</v>
      </c>
      <c r="G17" s="18">
        <v>1</v>
      </c>
      <c r="H17">
        <v>1</v>
      </c>
      <c r="I17">
        <v>201</v>
      </c>
      <c r="J17" t="s">
        <v>355</v>
      </c>
      <c r="K17">
        <v>118</v>
      </c>
      <c r="L17">
        <v>110</v>
      </c>
      <c r="M17">
        <f>K17-L17</f>
        <v>8</v>
      </c>
      <c r="N17" t="s">
        <v>807</v>
      </c>
      <c r="O17" t="s">
        <v>117</v>
      </c>
      <c r="P17">
        <f>VLOOKUP(I17,'Other Lists'!$B$13:$D$15,3,FALSE)</f>
        <v>92</v>
      </c>
      <c r="Q17" t="str">
        <f>VLOOKUP(P17,'Other Lists'!$B$7:$D$8,2,FALSE)</f>
        <v>Linacar</v>
      </c>
      <c r="R17">
        <f>VLOOKUP(I17,'Other Lists'!$B$12:$O$15,14,FALSE)*L17</f>
        <v>2409</v>
      </c>
    </row>
    <row r="18" spans="3:18" x14ac:dyDescent="0.3">
      <c r="C18" t="s">
        <v>149</v>
      </c>
      <c r="D18">
        <v>792</v>
      </c>
      <c r="E18" s="13">
        <v>44995</v>
      </c>
      <c r="F18" s="18">
        <f>WEEKDAY(E18)</f>
        <v>6</v>
      </c>
      <c r="G18" s="18">
        <v>1</v>
      </c>
      <c r="H18">
        <v>1</v>
      </c>
      <c r="I18">
        <v>201</v>
      </c>
      <c r="J18" t="s">
        <v>359</v>
      </c>
      <c r="K18">
        <v>103</v>
      </c>
      <c r="L18">
        <v>100</v>
      </c>
      <c r="M18">
        <f>K18-L18</f>
        <v>3</v>
      </c>
      <c r="N18" t="s">
        <v>807</v>
      </c>
      <c r="O18" t="s">
        <v>121</v>
      </c>
      <c r="P18">
        <f>VLOOKUP(I18,'Other Lists'!$B$13:$D$15,3,FALSE)</f>
        <v>92</v>
      </c>
      <c r="Q18" t="str">
        <f>VLOOKUP(P18,'Other Lists'!$B$7:$D$8,2,FALSE)</f>
        <v>Linacar</v>
      </c>
      <c r="R18">
        <f>VLOOKUP(I18,'Other Lists'!$B$12:$O$15,14,FALSE)*L18</f>
        <v>2190</v>
      </c>
    </row>
    <row r="19" spans="3:18" x14ac:dyDescent="0.3">
      <c r="C19" t="s">
        <v>149</v>
      </c>
      <c r="D19">
        <v>792</v>
      </c>
      <c r="E19" s="13">
        <v>44995</v>
      </c>
      <c r="F19" s="18">
        <f>WEEKDAY(E19)</f>
        <v>6</v>
      </c>
      <c r="G19" s="18">
        <v>1</v>
      </c>
      <c r="H19">
        <v>1</v>
      </c>
      <c r="I19">
        <v>201</v>
      </c>
      <c r="J19" t="s">
        <v>358</v>
      </c>
      <c r="K19">
        <v>98</v>
      </c>
      <c r="L19">
        <v>93</v>
      </c>
      <c r="M19">
        <f>K19-L19</f>
        <v>5</v>
      </c>
      <c r="N19" t="s">
        <v>807</v>
      </c>
      <c r="O19" t="s">
        <v>119</v>
      </c>
      <c r="P19">
        <f>VLOOKUP(I19,'Other Lists'!$B$13:$D$15,3,FALSE)</f>
        <v>92</v>
      </c>
      <c r="Q19" t="str">
        <f>VLOOKUP(P19,'Other Lists'!$B$7:$D$8,2,FALSE)</f>
        <v>Linacar</v>
      </c>
      <c r="R19">
        <f>VLOOKUP(I19,'Other Lists'!$B$12:$O$15,14,FALSE)*L19</f>
        <v>2036.6999999999998</v>
      </c>
    </row>
    <row r="20" spans="3:18" x14ac:dyDescent="0.3">
      <c r="C20" t="s">
        <v>149</v>
      </c>
      <c r="D20">
        <v>792</v>
      </c>
      <c r="E20" s="13">
        <v>44995</v>
      </c>
      <c r="F20" s="18">
        <f>WEEKDAY(E20)</f>
        <v>6</v>
      </c>
      <c r="G20" s="18">
        <v>1</v>
      </c>
      <c r="H20">
        <v>1</v>
      </c>
      <c r="I20">
        <v>201</v>
      </c>
      <c r="J20" t="s">
        <v>357</v>
      </c>
      <c r="K20">
        <v>108</v>
      </c>
      <c r="L20">
        <v>104</v>
      </c>
      <c r="M20">
        <f>K20-L20</f>
        <v>4</v>
      </c>
      <c r="N20" t="s">
        <v>807</v>
      </c>
      <c r="O20" t="s">
        <v>118</v>
      </c>
      <c r="P20">
        <f>VLOOKUP(I20,'Other Lists'!$B$13:$D$15,3,FALSE)</f>
        <v>92</v>
      </c>
      <c r="Q20" t="str">
        <f>VLOOKUP(P20,'Other Lists'!$B$7:$D$8,2,FALSE)</f>
        <v>Linacar</v>
      </c>
      <c r="R20">
        <f>VLOOKUP(I20,'Other Lists'!$B$12:$O$15,14,FALSE)*L20</f>
        <v>2277.6</v>
      </c>
    </row>
    <row r="21" spans="3:18" x14ac:dyDescent="0.3">
      <c r="C21" t="s">
        <v>149</v>
      </c>
      <c r="D21">
        <v>792</v>
      </c>
      <c r="E21" s="13">
        <v>44995</v>
      </c>
      <c r="F21" s="18">
        <f>WEEKDAY(E21)</f>
        <v>6</v>
      </c>
      <c r="G21" s="18">
        <v>1</v>
      </c>
      <c r="H21">
        <v>1</v>
      </c>
      <c r="I21">
        <v>201</v>
      </c>
      <c r="J21" t="s">
        <v>356</v>
      </c>
      <c r="K21">
        <v>98</v>
      </c>
      <c r="L21">
        <v>93</v>
      </c>
      <c r="M21">
        <f>K21-L21</f>
        <v>5</v>
      </c>
      <c r="N21" t="s">
        <v>807</v>
      </c>
      <c r="O21" t="s">
        <v>117</v>
      </c>
      <c r="P21">
        <f>VLOOKUP(I21,'Other Lists'!$B$13:$D$15,3,FALSE)</f>
        <v>92</v>
      </c>
      <c r="Q21" t="str">
        <f>VLOOKUP(P21,'Other Lists'!$B$7:$D$8,2,FALSE)</f>
        <v>Linacar</v>
      </c>
      <c r="R21">
        <f>VLOOKUP(I21,'Other Lists'!$B$12:$O$15,14,FALSE)*L21</f>
        <v>2036.6999999999998</v>
      </c>
    </row>
    <row r="22" spans="3:18" x14ac:dyDescent="0.3">
      <c r="C22" t="s">
        <v>149</v>
      </c>
      <c r="D22">
        <v>793</v>
      </c>
      <c r="E22" s="13">
        <v>44996</v>
      </c>
      <c r="F22" s="18">
        <f>WEEKDAY(E22)</f>
        <v>7</v>
      </c>
      <c r="G22" s="18">
        <v>1</v>
      </c>
      <c r="H22">
        <v>1</v>
      </c>
      <c r="I22">
        <v>119</v>
      </c>
      <c r="J22" t="s">
        <v>364</v>
      </c>
      <c r="K22">
        <v>230</v>
      </c>
      <c r="L22">
        <v>218</v>
      </c>
      <c r="M22">
        <f>K22-L22</f>
        <v>12</v>
      </c>
      <c r="N22" t="s">
        <v>807</v>
      </c>
      <c r="O22" t="s">
        <v>115</v>
      </c>
      <c r="P22">
        <f>VLOOKUP(I22,'Other Lists'!$B$13:$D$15,3,FALSE)</f>
        <v>92</v>
      </c>
      <c r="Q22" t="str">
        <f>VLOOKUP(P22,'Other Lists'!$B$7:$D$8,2,FALSE)</f>
        <v>Linacar</v>
      </c>
      <c r="R22">
        <f>VLOOKUP(I22,'Other Lists'!$B$12:$O$15,14,FALSE)*L22</f>
        <v>697.5999999999998</v>
      </c>
    </row>
    <row r="23" spans="3:18" x14ac:dyDescent="0.3">
      <c r="C23" t="s">
        <v>149</v>
      </c>
      <c r="D23">
        <v>793</v>
      </c>
      <c r="E23" s="13">
        <v>44996</v>
      </c>
      <c r="F23" s="18">
        <f>WEEKDAY(E23)</f>
        <v>7</v>
      </c>
      <c r="G23" s="18">
        <v>1</v>
      </c>
      <c r="H23">
        <v>1</v>
      </c>
      <c r="I23">
        <v>119</v>
      </c>
      <c r="J23" t="s">
        <v>363</v>
      </c>
      <c r="K23">
        <v>224</v>
      </c>
      <c r="L23">
        <v>210</v>
      </c>
      <c r="M23">
        <f>K23-L23</f>
        <v>14</v>
      </c>
      <c r="N23" t="s">
        <v>807</v>
      </c>
      <c r="O23" t="s">
        <v>113</v>
      </c>
      <c r="P23">
        <f>VLOOKUP(I23,'Other Lists'!$B$13:$D$15,3,FALSE)</f>
        <v>92</v>
      </c>
      <c r="Q23" t="str">
        <f>VLOOKUP(P23,'Other Lists'!$B$7:$D$8,2,FALSE)</f>
        <v>Linacar</v>
      </c>
      <c r="R23">
        <f>VLOOKUP(I23,'Other Lists'!$B$12:$O$15,14,FALSE)*L23</f>
        <v>671.99999999999989</v>
      </c>
    </row>
    <row r="24" spans="3:18" x14ac:dyDescent="0.3">
      <c r="C24" t="s">
        <v>149</v>
      </c>
      <c r="D24">
        <v>793</v>
      </c>
      <c r="E24" s="13">
        <v>44996</v>
      </c>
      <c r="F24" s="18">
        <f>WEEKDAY(E24)</f>
        <v>7</v>
      </c>
      <c r="G24" s="18">
        <v>1</v>
      </c>
      <c r="H24">
        <v>1</v>
      </c>
      <c r="I24">
        <v>119</v>
      </c>
      <c r="J24" t="s">
        <v>362</v>
      </c>
      <c r="K24">
        <v>231</v>
      </c>
      <c r="L24">
        <v>217</v>
      </c>
      <c r="M24">
        <f>K24-L24</f>
        <v>14</v>
      </c>
      <c r="N24" t="s">
        <v>807</v>
      </c>
      <c r="O24" t="s">
        <v>111</v>
      </c>
      <c r="P24">
        <f>VLOOKUP(I24,'Other Lists'!$B$13:$D$15,3,FALSE)</f>
        <v>92</v>
      </c>
      <c r="Q24" t="str">
        <f>VLOOKUP(P24,'Other Lists'!$B$7:$D$8,2,FALSE)</f>
        <v>Linacar</v>
      </c>
      <c r="R24">
        <f>VLOOKUP(I24,'Other Lists'!$B$12:$O$15,14,FALSE)*L24</f>
        <v>694.39999999999986</v>
      </c>
    </row>
    <row r="25" spans="3:18" x14ac:dyDescent="0.3">
      <c r="C25" t="s">
        <v>149</v>
      </c>
      <c r="D25">
        <v>793</v>
      </c>
      <c r="E25" s="13">
        <v>44996</v>
      </c>
      <c r="F25" s="18">
        <f>WEEKDAY(E25)</f>
        <v>7</v>
      </c>
      <c r="G25" s="18">
        <v>1</v>
      </c>
      <c r="H25">
        <v>1</v>
      </c>
      <c r="I25">
        <v>119</v>
      </c>
      <c r="J25" t="s">
        <v>361</v>
      </c>
      <c r="K25">
        <v>242</v>
      </c>
      <c r="L25">
        <v>232</v>
      </c>
      <c r="M25">
        <f>K25-L25</f>
        <v>10</v>
      </c>
      <c r="N25" t="s">
        <v>807</v>
      </c>
      <c r="O25" t="s">
        <v>108</v>
      </c>
      <c r="P25">
        <f>VLOOKUP(I25,'Other Lists'!$B$13:$D$15,3,FALSE)</f>
        <v>92</v>
      </c>
      <c r="Q25" t="str">
        <f>VLOOKUP(P25,'Other Lists'!$B$7:$D$8,2,FALSE)</f>
        <v>Linacar</v>
      </c>
      <c r="R25">
        <f>VLOOKUP(I25,'Other Lists'!$B$12:$O$15,14,FALSE)*L25</f>
        <v>742.39999999999986</v>
      </c>
    </row>
    <row r="26" spans="3:18" x14ac:dyDescent="0.3">
      <c r="C26" t="s">
        <v>149</v>
      </c>
      <c r="D26">
        <v>793</v>
      </c>
      <c r="E26" s="13">
        <v>44996</v>
      </c>
      <c r="F26" s="18">
        <f>WEEKDAY(E26)</f>
        <v>7</v>
      </c>
      <c r="G26" s="18">
        <v>1</v>
      </c>
      <c r="H26">
        <v>1</v>
      </c>
      <c r="I26">
        <v>119</v>
      </c>
      <c r="J26" t="s">
        <v>360</v>
      </c>
      <c r="K26">
        <v>228</v>
      </c>
      <c r="L26">
        <v>216</v>
      </c>
      <c r="M26">
        <f>K26-L26</f>
        <v>12</v>
      </c>
      <c r="N26" t="s">
        <v>807</v>
      </c>
      <c r="O26" t="s">
        <v>106</v>
      </c>
      <c r="P26">
        <f>VLOOKUP(I26,'Other Lists'!$B$13:$D$15,3,FALSE)</f>
        <v>92</v>
      </c>
      <c r="Q26" t="str">
        <f>VLOOKUP(P26,'Other Lists'!$B$7:$D$8,2,FALSE)</f>
        <v>Linacar</v>
      </c>
      <c r="R26">
        <f>VLOOKUP(I26,'Other Lists'!$B$12:$O$15,14,FALSE)*L26</f>
        <v>691.19999999999982</v>
      </c>
    </row>
    <row r="27" spans="3:18" x14ac:dyDescent="0.3">
      <c r="C27" t="s">
        <v>149</v>
      </c>
      <c r="D27">
        <v>794</v>
      </c>
      <c r="E27" s="13">
        <v>44997</v>
      </c>
      <c r="F27" s="18">
        <f>WEEKDAY(E27)</f>
        <v>1</v>
      </c>
      <c r="G27" s="18">
        <v>2</v>
      </c>
      <c r="H27">
        <v>1</v>
      </c>
      <c r="I27">
        <v>119</v>
      </c>
      <c r="J27" t="s">
        <v>369</v>
      </c>
      <c r="K27">
        <v>115</v>
      </c>
      <c r="L27">
        <v>110</v>
      </c>
      <c r="M27">
        <f>K27-L27</f>
        <v>5</v>
      </c>
      <c r="N27" t="s">
        <v>807</v>
      </c>
      <c r="O27" t="s">
        <v>115</v>
      </c>
      <c r="P27">
        <f>VLOOKUP(I27,'Other Lists'!$B$13:$D$15,3,FALSE)</f>
        <v>92</v>
      </c>
      <c r="Q27" t="str">
        <f>VLOOKUP(P27,'Other Lists'!$B$7:$D$8,2,FALSE)</f>
        <v>Linacar</v>
      </c>
      <c r="R27">
        <f>VLOOKUP(I27,'Other Lists'!$B$12:$O$15,14,FALSE)*L27</f>
        <v>351.99999999999994</v>
      </c>
    </row>
    <row r="28" spans="3:18" x14ac:dyDescent="0.3">
      <c r="C28" t="s">
        <v>149</v>
      </c>
      <c r="D28">
        <v>794</v>
      </c>
      <c r="E28" s="13">
        <v>44997</v>
      </c>
      <c r="F28" s="18">
        <f>WEEKDAY(E28)</f>
        <v>1</v>
      </c>
      <c r="G28" s="18">
        <v>2</v>
      </c>
      <c r="H28">
        <v>1</v>
      </c>
      <c r="I28">
        <v>119</v>
      </c>
      <c r="J28" t="s">
        <v>368</v>
      </c>
      <c r="K28">
        <v>103</v>
      </c>
      <c r="L28">
        <v>100</v>
      </c>
      <c r="M28">
        <f>K28-L28</f>
        <v>3</v>
      </c>
      <c r="N28" t="s">
        <v>807</v>
      </c>
      <c r="O28" t="s">
        <v>111</v>
      </c>
      <c r="P28">
        <f>VLOOKUP(I28,'Other Lists'!$B$13:$D$15,3,FALSE)</f>
        <v>92</v>
      </c>
      <c r="Q28" t="str">
        <f>VLOOKUP(P28,'Other Lists'!$B$7:$D$8,2,FALSE)</f>
        <v>Linacar</v>
      </c>
      <c r="R28">
        <f>VLOOKUP(I28,'Other Lists'!$B$12:$O$15,14,FALSE)*L28</f>
        <v>319.99999999999994</v>
      </c>
    </row>
    <row r="29" spans="3:18" x14ac:dyDescent="0.3">
      <c r="C29" t="s">
        <v>149</v>
      </c>
      <c r="D29">
        <v>794</v>
      </c>
      <c r="E29" s="13">
        <v>44997</v>
      </c>
      <c r="F29" s="18">
        <f>WEEKDAY(E29)</f>
        <v>1</v>
      </c>
      <c r="G29" s="18">
        <v>2</v>
      </c>
      <c r="H29">
        <v>1</v>
      </c>
      <c r="I29">
        <v>119</v>
      </c>
      <c r="J29" t="s">
        <v>367</v>
      </c>
      <c r="K29">
        <v>98</v>
      </c>
      <c r="L29">
        <v>96</v>
      </c>
      <c r="M29">
        <f>K29-L29</f>
        <v>2</v>
      </c>
      <c r="N29" t="s">
        <v>807</v>
      </c>
      <c r="O29" t="s">
        <v>108</v>
      </c>
      <c r="P29">
        <f>VLOOKUP(I29,'Other Lists'!$B$13:$D$15,3,FALSE)</f>
        <v>92</v>
      </c>
      <c r="Q29" t="str">
        <f>VLOOKUP(P29,'Other Lists'!$B$7:$D$8,2,FALSE)</f>
        <v>Linacar</v>
      </c>
      <c r="R29">
        <f>VLOOKUP(I29,'Other Lists'!$B$12:$O$15,14,FALSE)*L29</f>
        <v>307.19999999999993</v>
      </c>
    </row>
    <row r="30" spans="3:18" x14ac:dyDescent="0.3">
      <c r="C30" t="s">
        <v>149</v>
      </c>
      <c r="D30">
        <v>794</v>
      </c>
      <c r="E30" s="13">
        <v>44997</v>
      </c>
      <c r="F30" s="18">
        <f>WEEKDAY(E30)</f>
        <v>1</v>
      </c>
      <c r="G30" s="18">
        <v>2</v>
      </c>
      <c r="H30">
        <v>1</v>
      </c>
      <c r="I30">
        <v>119</v>
      </c>
      <c r="J30" t="s">
        <v>366</v>
      </c>
      <c r="K30">
        <v>98</v>
      </c>
      <c r="L30">
        <v>94</v>
      </c>
      <c r="M30">
        <f>K30-L30</f>
        <v>4</v>
      </c>
      <c r="N30" t="s">
        <v>807</v>
      </c>
      <c r="O30" t="s">
        <v>106</v>
      </c>
      <c r="P30">
        <f>VLOOKUP(I30,'Other Lists'!$B$13:$D$15,3,FALSE)</f>
        <v>92</v>
      </c>
      <c r="Q30" t="str">
        <f>VLOOKUP(P30,'Other Lists'!$B$7:$D$8,2,FALSE)</f>
        <v>Linacar</v>
      </c>
      <c r="R30">
        <f>VLOOKUP(I30,'Other Lists'!$B$12:$O$15,14,FALSE)*L30</f>
        <v>300.79999999999995</v>
      </c>
    </row>
    <row r="31" spans="3:18" x14ac:dyDescent="0.3">
      <c r="C31" t="s">
        <v>149</v>
      </c>
      <c r="D31">
        <v>794</v>
      </c>
      <c r="E31" s="13">
        <v>44997</v>
      </c>
      <c r="F31" s="18">
        <f>WEEKDAY(E31)</f>
        <v>1</v>
      </c>
      <c r="G31" s="18">
        <v>2</v>
      </c>
      <c r="H31">
        <v>1</v>
      </c>
      <c r="I31">
        <v>119</v>
      </c>
      <c r="J31" t="s">
        <v>365</v>
      </c>
      <c r="K31">
        <v>105</v>
      </c>
      <c r="L31">
        <v>102</v>
      </c>
      <c r="M31">
        <f>K31-L31</f>
        <v>3</v>
      </c>
      <c r="N31" t="s">
        <v>807</v>
      </c>
      <c r="O31" t="s">
        <v>105</v>
      </c>
      <c r="P31">
        <f>VLOOKUP(I31,'Other Lists'!$B$13:$D$15,3,FALSE)</f>
        <v>92</v>
      </c>
      <c r="Q31" t="str">
        <f>VLOOKUP(P31,'Other Lists'!$B$7:$D$8,2,FALSE)</f>
        <v>Linacar</v>
      </c>
      <c r="R31">
        <f>VLOOKUP(I31,'Other Lists'!$B$12:$O$15,14,FALSE)*L31</f>
        <v>326.39999999999992</v>
      </c>
    </row>
    <row r="32" spans="3:18" x14ac:dyDescent="0.3">
      <c r="C32" t="s">
        <v>149</v>
      </c>
      <c r="D32">
        <v>795</v>
      </c>
      <c r="E32" s="13">
        <v>44998</v>
      </c>
      <c r="F32" s="18">
        <f>WEEKDAY(E32)</f>
        <v>2</v>
      </c>
      <c r="G32" s="18">
        <v>2</v>
      </c>
      <c r="H32">
        <v>1</v>
      </c>
      <c r="I32">
        <v>201</v>
      </c>
      <c r="J32" t="s">
        <v>373</v>
      </c>
      <c r="K32">
        <v>48</v>
      </c>
      <c r="L32">
        <v>46</v>
      </c>
      <c r="M32">
        <f>K32-L32</f>
        <v>2</v>
      </c>
      <c r="N32" t="s">
        <v>807</v>
      </c>
      <c r="O32" t="s">
        <v>121</v>
      </c>
      <c r="P32">
        <f>VLOOKUP(I32,'Other Lists'!$B$13:$D$15,3,FALSE)</f>
        <v>92</v>
      </c>
      <c r="Q32" t="str">
        <f>VLOOKUP(P32,'Other Lists'!$B$7:$D$8,2,FALSE)</f>
        <v>Linacar</v>
      </c>
      <c r="R32">
        <f>VLOOKUP(I32,'Other Lists'!$B$12:$O$15,14,FALSE)*L32</f>
        <v>1007.4</v>
      </c>
    </row>
    <row r="33" spans="3:18" x14ac:dyDescent="0.3">
      <c r="C33" t="s">
        <v>149</v>
      </c>
      <c r="D33">
        <v>795</v>
      </c>
      <c r="E33" s="13">
        <v>44998</v>
      </c>
      <c r="F33" s="18">
        <f>WEEKDAY(E33)</f>
        <v>2</v>
      </c>
      <c r="G33" s="18">
        <v>2</v>
      </c>
      <c r="H33">
        <v>1</v>
      </c>
      <c r="I33">
        <v>201</v>
      </c>
      <c r="J33" t="s">
        <v>372</v>
      </c>
      <c r="K33">
        <v>48</v>
      </c>
      <c r="L33">
        <v>46</v>
      </c>
      <c r="M33">
        <f>K33-L33</f>
        <v>2</v>
      </c>
      <c r="N33" t="s">
        <v>807</v>
      </c>
      <c r="O33" t="s">
        <v>119</v>
      </c>
      <c r="P33">
        <f>VLOOKUP(I33,'Other Lists'!$B$13:$D$15,3,FALSE)</f>
        <v>92</v>
      </c>
      <c r="Q33" t="str">
        <f>VLOOKUP(P33,'Other Lists'!$B$7:$D$8,2,FALSE)</f>
        <v>Linacar</v>
      </c>
      <c r="R33">
        <f>VLOOKUP(I33,'Other Lists'!$B$12:$O$15,14,FALSE)*L33</f>
        <v>1007.4</v>
      </c>
    </row>
    <row r="34" spans="3:18" x14ac:dyDescent="0.3">
      <c r="C34" t="s">
        <v>149</v>
      </c>
      <c r="D34">
        <v>795</v>
      </c>
      <c r="E34" s="13">
        <v>44998</v>
      </c>
      <c r="F34" s="18">
        <f>WEEKDAY(E34)</f>
        <v>2</v>
      </c>
      <c r="G34" s="18">
        <v>2</v>
      </c>
      <c r="H34">
        <v>1</v>
      </c>
      <c r="I34">
        <v>201</v>
      </c>
      <c r="J34" t="s">
        <v>371</v>
      </c>
      <c r="K34">
        <v>47</v>
      </c>
      <c r="L34">
        <v>44</v>
      </c>
      <c r="M34">
        <f>K34-L34</f>
        <v>3</v>
      </c>
      <c r="N34" t="s">
        <v>807</v>
      </c>
      <c r="O34" t="s">
        <v>118</v>
      </c>
      <c r="P34">
        <f>VLOOKUP(I34,'Other Lists'!$B$13:$D$15,3,FALSE)</f>
        <v>92</v>
      </c>
      <c r="Q34" t="str">
        <f>VLOOKUP(P34,'Other Lists'!$B$7:$D$8,2,FALSE)</f>
        <v>Linacar</v>
      </c>
      <c r="R34">
        <f>VLOOKUP(I34,'Other Lists'!$B$12:$O$15,14,FALSE)*L34</f>
        <v>963.59999999999991</v>
      </c>
    </row>
    <row r="35" spans="3:18" x14ac:dyDescent="0.3">
      <c r="C35" t="s">
        <v>149</v>
      </c>
      <c r="D35">
        <v>795</v>
      </c>
      <c r="E35" s="13">
        <v>44998</v>
      </c>
      <c r="F35" s="18">
        <f>WEEKDAY(E35)</f>
        <v>2</v>
      </c>
      <c r="G35" s="18">
        <v>2</v>
      </c>
      <c r="H35">
        <v>1</v>
      </c>
      <c r="I35">
        <v>201</v>
      </c>
      <c r="J35" t="s">
        <v>370</v>
      </c>
      <c r="K35">
        <v>47</v>
      </c>
      <c r="L35">
        <v>44</v>
      </c>
      <c r="M35">
        <f>K35-L35</f>
        <v>3</v>
      </c>
      <c r="N35" t="s">
        <v>807</v>
      </c>
      <c r="O35" t="s">
        <v>117</v>
      </c>
      <c r="P35">
        <f>VLOOKUP(I35,'Other Lists'!$B$13:$D$15,3,FALSE)</f>
        <v>92</v>
      </c>
      <c r="Q35" t="str">
        <f>VLOOKUP(P35,'Other Lists'!$B$7:$D$8,2,FALSE)</f>
        <v>Linacar</v>
      </c>
      <c r="R35">
        <f>VLOOKUP(I35,'Other Lists'!$B$12:$O$15,14,FALSE)*L35</f>
        <v>963.59999999999991</v>
      </c>
    </row>
    <row r="36" spans="3:18" x14ac:dyDescent="0.3">
      <c r="C36" t="s">
        <v>149</v>
      </c>
      <c r="D36">
        <v>796</v>
      </c>
      <c r="E36" s="13">
        <v>44999</v>
      </c>
      <c r="F36" s="18">
        <f>WEEKDAY(E36)</f>
        <v>3</v>
      </c>
      <c r="G36" s="18">
        <v>2</v>
      </c>
      <c r="H36">
        <v>1</v>
      </c>
      <c r="I36">
        <v>201</v>
      </c>
      <c r="J36" t="s">
        <v>377</v>
      </c>
      <c r="K36">
        <v>119</v>
      </c>
      <c r="L36">
        <v>116</v>
      </c>
      <c r="M36">
        <f>K36-L36</f>
        <v>3</v>
      </c>
      <c r="N36" t="s">
        <v>807</v>
      </c>
      <c r="O36" t="s">
        <v>121</v>
      </c>
      <c r="P36">
        <f>VLOOKUP(I36,'Other Lists'!$B$13:$D$15,3,FALSE)</f>
        <v>92</v>
      </c>
      <c r="Q36" t="str">
        <f>VLOOKUP(P36,'Other Lists'!$B$7:$D$8,2,FALSE)</f>
        <v>Linacar</v>
      </c>
      <c r="R36">
        <f>VLOOKUP(I36,'Other Lists'!$B$12:$O$15,14,FALSE)*L36</f>
        <v>2540.3999999999996</v>
      </c>
    </row>
    <row r="37" spans="3:18" x14ac:dyDescent="0.3">
      <c r="C37" t="s">
        <v>149</v>
      </c>
      <c r="D37">
        <v>796</v>
      </c>
      <c r="E37" s="13">
        <v>44999</v>
      </c>
      <c r="F37" s="18">
        <f>WEEKDAY(E37)</f>
        <v>3</v>
      </c>
      <c r="G37" s="18">
        <v>2</v>
      </c>
      <c r="H37">
        <v>1</v>
      </c>
      <c r="I37">
        <v>201</v>
      </c>
      <c r="J37" t="s">
        <v>376</v>
      </c>
      <c r="K37">
        <v>120</v>
      </c>
      <c r="L37">
        <v>116</v>
      </c>
      <c r="M37">
        <f>K37-L37</f>
        <v>4</v>
      </c>
      <c r="N37" t="s">
        <v>807</v>
      </c>
      <c r="O37" t="s">
        <v>119</v>
      </c>
      <c r="P37">
        <f>VLOOKUP(I37,'Other Lists'!$B$13:$D$15,3,FALSE)</f>
        <v>92</v>
      </c>
      <c r="Q37" t="str">
        <f>VLOOKUP(P37,'Other Lists'!$B$7:$D$8,2,FALSE)</f>
        <v>Linacar</v>
      </c>
      <c r="R37">
        <f>VLOOKUP(I37,'Other Lists'!$B$12:$O$15,14,FALSE)*L37</f>
        <v>2540.3999999999996</v>
      </c>
    </row>
    <row r="38" spans="3:18" x14ac:dyDescent="0.3">
      <c r="C38" t="s">
        <v>149</v>
      </c>
      <c r="D38">
        <v>796</v>
      </c>
      <c r="E38" s="13">
        <v>44999</v>
      </c>
      <c r="F38" s="18">
        <f>WEEKDAY(E38)</f>
        <v>3</v>
      </c>
      <c r="G38" s="18">
        <v>2</v>
      </c>
      <c r="H38">
        <v>1</v>
      </c>
      <c r="I38">
        <v>201</v>
      </c>
      <c r="J38" t="s">
        <v>375</v>
      </c>
      <c r="K38">
        <v>125</v>
      </c>
      <c r="L38">
        <v>118</v>
      </c>
      <c r="M38">
        <f>K38-L38</f>
        <v>7</v>
      </c>
      <c r="N38" t="s">
        <v>807</v>
      </c>
      <c r="O38" t="s">
        <v>118</v>
      </c>
      <c r="P38">
        <f>VLOOKUP(I38,'Other Lists'!$B$13:$D$15,3,FALSE)</f>
        <v>92</v>
      </c>
      <c r="Q38" t="str">
        <f>VLOOKUP(P38,'Other Lists'!$B$7:$D$8,2,FALSE)</f>
        <v>Linacar</v>
      </c>
      <c r="R38">
        <f>VLOOKUP(I38,'Other Lists'!$B$12:$O$15,14,FALSE)*L38</f>
        <v>2584.1999999999998</v>
      </c>
    </row>
    <row r="39" spans="3:18" x14ac:dyDescent="0.3">
      <c r="C39" t="s">
        <v>149</v>
      </c>
      <c r="D39">
        <v>796</v>
      </c>
      <c r="E39" s="13">
        <v>44999</v>
      </c>
      <c r="F39" s="18">
        <f>WEEKDAY(E39)</f>
        <v>3</v>
      </c>
      <c r="G39" s="18">
        <v>2</v>
      </c>
      <c r="H39">
        <v>1</v>
      </c>
      <c r="I39">
        <v>201</v>
      </c>
      <c r="J39" t="s">
        <v>374</v>
      </c>
      <c r="K39">
        <v>121</v>
      </c>
      <c r="L39">
        <v>118</v>
      </c>
      <c r="M39">
        <f>K39-L39</f>
        <v>3</v>
      </c>
      <c r="N39" t="s">
        <v>807</v>
      </c>
      <c r="O39" t="s">
        <v>117</v>
      </c>
      <c r="P39">
        <f>VLOOKUP(I39,'Other Lists'!$B$13:$D$15,3,FALSE)</f>
        <v>92</v>
      </c>
      <c r="Q39" t="str">
        <f>VLOOKUP(P39,'Other Lists'!$B$7:$D$8,2,FALSE)</f>
        <v>Linacar</v>
      </c>
      <c r="R39">
        <f>VLOOKUP(I39,'Other Lists'!$B$12:$O$15,14,FALSE)*L39</f>
        <v>2584.1999999999998</v>
      </c>
    </row>
    <row r="40" spans="3:18" x14ac:dyDescent="0.3">
      <c r="C40" t="s">
        <v>149</v>
      </c>
      <c r="D40">
        <v>797</v>
      </c>
      <c r="E40" s="13">
        <v>45000</v>
      </c>
      <c r="F40" s="18">
        <f>WEEKDAY(E40)</f>
        <v>4</v>
      </c>
      <c r="G40" s="18">
        <v>2</v>
      </c>
      <c r="H40">
        <v>1</v>
      </c>
      <c r="I40">
        <v>201</v>
      </c>
      <c r="J40" t="s">
        <v>230</v>
      </c>
      <c r="K40">
        <v>107</v>
      </c>
      <c r="L40">
        <v>97</v>
      </c>
      <c r="M40">
        <f>K40-L40</f>
        <v>10</v>
      </c>
      <c r="N40" t="s">
        <v>807</v>
      </c>
      <c r="O40" t="s">
        <v>121</v>
      </c>
      <c r="P40">
        <f>VLOOKUP(I40,'Other Lists'!$B$13:$D$15,3,FALSE)</f>
        <v>92</v>
      </c>
      <c r="Q40" t="str">
        <f>VLOOKUP(P40,'Other Lists'!$B$7:$D$8,2,FALSE)</f>
        <v>Linacar</v>
      </c>
      <c r="R40">
        <f>VLOOKUP(I40,'Other Lists'!$B$12:$O$15,14,FALSE)*L40</f>
        <v>2124.2999999999997</v>
      </c>
    </row>
    <row r="41" spans="3:18" x14ac:dyDescent="0.3">
      <c r="C41" t="s">
        <v>149</v>
      </c>
      <c r="D41">
        <v>797</v>
      </c>
      <c r="E41" s="13">
        <v>45000</v>
      </c>
      <c r="F41" s="18">
        <f>WEEKDAY(E41)</f>
        <v>4</v>
      </c>
      <c r="G41" s="18">
        <v>2</v>
      </c>
      <c r="H41">
        <v>1</v>
      </c>
      <c r="I41">
        <v>201</v>
      </c>
      <c r="J41" t="s">
        <v>229</v>
      </c>
      <c r="K41">
        <v>103</v>
      </c>
      <c r="L41">
        <v>93</v>
      </c>
      <c r="M41">
        <f>K41-L41</f>
        <v>10</v>
      </c>
      <c r="N41" t="s">
        <v>807</v>
      </c>
      <c r="O41" t="s">
        <v>119</v>
      </c>
      <c r="P41">
        <f>VLOOKUP(I41,'Other Lists'!$B$13:$D$15,3,FALSE)</f>
        <v>92</v>
      </c>
      <c r="Q41" t="str">
        <f>VLOOKUP(P41,'Other Lists'!$B$7:$D$8,2,FALSE)</f>
        <v>Linacar</v>
      </c>
      <c r="R41">
        <f>VLOOKUP(I41,'Other Lists'!$B$12:$O$15,14,FALSE)*L41</f>
        <v>2036.6999999999998</v>
      </c>
    </row>
    <row r="42" spans="3:18" x14ac:dyDescent="0.3">
      <c r="C42" t="s">
        <v>149</v>
      </c>
      <c r="D42">
        <v>797</v>
      </c>
      <c r="E42" s="13">
        <v>45000</v>
      </c>
      <c r="F42" s="18">
        <f>WEEKDAY(E42)</f>
        <v>4</v>
      </c>
      <c r="G42" s="18">
        <v>2</v>
      </c>
      <c r="H42">
        <v>1</v>
      </c>
      <c r="I42">
        <v>201</v>
      </c>
      <c r="J42" t="s">
        <v>228</v>
      </c>
      <c r="K42">
        <v>105</v>
      </c>
      <c r="L42">
        <v>98</v>
      </c>
      <c r="M42">
        <f>K42-L42</f>
        <v>7</v>
      </c>
      <c r="N42" t="s">
        <v>807</v>
      </c>
      <c r="O42" t="s">
        <v>118</v>
      </c>
      <c r="P42">
        <f>VLOOKUP(I42,'Other Lists'!$B$13:$D$15,3,FALSE)</f>
        <v>92</v>
      </c>
      <c r="Q42" t="str">
        <f>VLOOKUP(P42,'Other Lists'!$B$7:$D$8,2,FALSE)</f>
        <v>Linacar</v>
      </c>
      <c r="R42">
        <f>VLOOKUP(I42,'Other Lists'!$B$12:$O$15,14,FALSE)*L42</f>
        <v>2146.1999999999998</v>
      </c>
    </row>
    <row r="43" spans="3:18" x14ac:dyDescent="0.3">
      <c r="C43" t="s">
        <v>149</v>
      </c>
      <c r="D43">
        <v>797</v>
      </c>
      <c r="E43" s="13">
        <v>45000</v>
      </c>
      <c r="F43" s="18">
        <f>WEEKDAY(E43)</f>
        <v>4</v>
      </c>
      <c r="G43" s="18">
        <v>2</v>
      </c>
      <c r="H43">
        <v>1</v>
      </c>
      <c r="I43">
        <v>201</v>
      </c>
      <c r="J43" t="s">
        <v>227</v>
      </c>
      <c r="K43">
        <v>105</v>
      </c>
      <c r="L43">
        <v>96</v>
      </c>
      <c r="M43">
        <f>K43-L43</f>
        <v>9</v>
      </c>
      <c r="N43" t="s">
        <v>807</v>
      </c>
      <c r="O43" t="s">
        <v>117</v>
      </c>
      <c r="P43">
        <f>VLOOKUP(I43,'Other Lists'!$B$13:$D$15,3,FALSE)</f>
        <v>92</v>
      </c>
      <c r="Q43" t="str">
        <f>VLOOKUP(P43,'Other Lists'!$B$7:$D$8,2,FALSE)</f>
        <v>Linacar</v>
      </c>
      <c r="R43">
        <f>VLOOKUP(I43,'Other Lists'!$B$12:$O$15,14,FALSE)*L43</f>
        <v>2102.3999999999996</v>
      </c>
    </row>
    <row r="44" spans="3:18" x14ac:dyDescent="0.3">
      <c r="C44" t="s">
        <v>149</v>
      </c>
      <c r="D44">
        <v>798</v>
      </c>
      <c r="E44" s="13">
        <v>45001</v>
      </c>
      <c r="F44" s="18">
        <f>WEEKDAY(E44)</f>
        <v>5</v>
      </c>
      <c r="G44" s="18">
        <v>2</v>
      </c>
      <c r="H44">
        <v>1</v>
      </c>
      <c r="I44">
        <v>201</v>
      </c>
      <c r="J44" t="s">
        <v>381</v>
      </c>
      <c r="K44">
        <v>93</v>
      </c>
      <c r="L44">
        <v>87</v>
      </c>
      <c r="M44">
        <f>K44-L44</f>
        <v>6</v>
      </c>
      <c r="N44" t="s">
        <v>807</v>
      </c>
      <c r="O44" t="s">
        <v>121</v>
      </c>
      <c r="P44">
        <f>VLOOKUP(I44,'Other Lists'!$B$13:$D$15,3,FALSE)</f>
        <v>92</v>
      </c>
      <c r="Q44" t="str">
        <f>VLOOKUP(P44,'Other Lists'!$B$7:$D$8,2,FALSE)</f>
        <v>Linacar</v>
      </c>
      <c r="R44">
        <f>VLOOKUP(I44,'Other Lists'!$B$12:$O$15,14,FALSE)*L44</f>
        <v>1905.3</v>
      </c>
    </row>
    <row r="45" spans="3:18" x14ac:dyDescent="0.3">
      <c r="C45" t="s">
        <v>149</v>
      </c>
      <c r="D45">
        <v>798</v>
      </c>
      <c r="E45" s="13">
        <v>45001</v>
      </c>
      <c r="F45" s="18">
        <f>WEEKDAY(E45)</f>
        <v>5</v>
      </c>
      <c r="G45" s="18">
        <v>2</v>
      </c>
      <c r="H45">
        <v>1</v>
      </c>
      <c r="I45">
        <v>201</v>
      </c>
      <c r="J45" t="s">
        <v>380</v>
      </c>
      <c r="K45">
        <v>93</v>
      </c>
      <c r="L45">
        <v>89</v>
      </c>
      <c r="M45">
        <f>K45-L45</f>
        <v>4</v>
      </c>
      <c r="N45" t="s">
        <v>807</v>
      </c>
      <c r="O45" t="s">
        <v>119</v>
      </c>
      <c r="P45">
        <f>VLOOKUP(I45,'Other Lists'!$B$13:$D$15,3,FALSE)</f>
        <v>92</v>
      </c>
      <c r="Q45" t="str">
        <f>VLOOKUP(P45,'Other Lists'!$B$7:$D$8,2,FALSE)</f>
        <v>Linacar</v>
      </c>
      <c r="R45">
        <f>VLOOKUP(I45,'Other Lists'!$B$12:$O$15,14,FALSE)*L45</f>
        <v>1949.1</v>
      </c>
    </row>
    <row r="46" spans="3:18" x14ac:dyDescent="0.3">
      <c r="C46" t="s">
        <v>149</v>
      </c>
      <c r="D46">
        <v>798</v>
      </c>
      <c r="E46" s="13">
        <v>45001</v>
      </c>
      <c r="F46" s="18">
        <f>WEEKDAY(E46)</f>
        <v>5</v>
      </c>
      <c r="G46" s="18">
        <v>2</v>
      </c>
      <c r="H46">
        <v>1</v>
      </c>
      <c r="I46">
        <v>201</v>
      </c>
      <c r="J46" t="s">
        <v>379</v>
      </c>
      <c r="K46">
        <v>86</v>
      </c>
      <c r="L46">
        <v>82</v>
      </c>
      <c r="M46">
        <f>K46-L46</f>
        <v>4</v>
      </c>
      <c r="N46" t="s">
        <v>807</v>
      </c>
      <c r="O46" t="s">
        <v>118</v>
      </c>
      <c r="P46">
        <f>VLOOKUP(I46,'Other Lists'!$B$13:$D$15,3,FALSE)</f>
        <v>92</v>
      </c>
      <c r="Q46" t="str">
        <f>VLOOKUP(P46,'Other Lists'!$B$7:$D$8,2,FALSE)</f>
        <v>Linacar</v>
      </c>
      <c r="R46">
        <f>VLOOKUP(I46,'Other Lists'!$B$12:$O$15,14,FALSE)*L46</f>
        <v>1795.8</v>
      </c>
    </row>
    <row r="47" spans="3:18" x14ac:dyDescent="0.3">
      <c r="C47" t="s">
        <v>149</v>
      </c>
      <c r="D47">
        <v>798</v>
      </c>
      <c r="E47" s="13">
        <v>45001</v>
      </c>
      <c r="F47" s="18">
        <f>WEEKDAY(E47)</f>
        <v>5</v>
      </c>
      <c r="G47" s="18">
        <v>2</v>
      </c>
      <c r="H47">
        <v>1</v>
      </c>
      <c r="I47">
        <v>201</v>
      </c>
      <c r="J47" t="s">
        <v>378</v>
      </c>
      <c r="K47">
        <v>88</v>
      </c>
      <c r="L47">
        <v>83</v>
      </c>
      <c r="M47">
        <f>K47-L47</f>
        <v>5</v>
      </c>
      <c r="N47" t="s">
        <v>807</v>
      </c>
      <c r="O47" t="s">
        <v>117</v>
      </c>
      <c r="P47">
        <f>VLOOKUP(I47,'Other Lists'!$B$13:$D$15,3,FALSE)</f>
        <v>92</v>
      </c>
      <c r="Q47" t="str">
        <f>VLOOKUP(P47,'Other Lists'!$B$7:$D$8,2,FALSE)</f>
        <v>Linacar</v>
      </c>
      <c r="R47">
        <f>VLOOKUP(I47,'Other Lists'!$B$12:$O$15,14,FALSE)*L47</f>
        <v>1817.6999999999998</v>
      </c>
    </row>
    <row r="48" spans="3:18" x14ac:dyDescent="0.3">
      <c r="C48" t="s">
        <v>149</v>
      </c>
      <c r="D48">
        <v>799</v>
      </c>
      <c r="E48" s="13">
        <v>45002</v>
      </c>
      <c r="F48" s="18">
        <f>WEEKDAY(E48)</f>
        <v>6</v>
      </c>
      <c r="G48" s="18">
        <v>2</v>
      </c>
      <c r="H48">
        <v>1</v>
      </c>
      <c r="I48">
        <v>201</v>
      </c>
      <c r="J48" t="s">
        <v>233</v>
      </c>
      <c r="K48">
        <v>122</v>
      </c>
      <c r="L48">
        <v>118</v>
      </c>
      <c r="M48">
        <f>K48-L48</f>
        <v>4</v>
      </c>
      <c r="N48" t="s">
        <v>807</v>
      </c>
      <c r="O48" t="s">
        <v>121</v>
      </c>
      <c r="P48">
        <f>VLOOKUP(I48,'Other Lists'!$B$13:$D$15,3,FALSE)</f>
        <v>92</v>
      </c>
      <c r="Q48" t="str">
        <f>VLOOKUP(P48,'Other Lists'!$B$7:$D$8,2,FALSE)</f>
        <v>Linacar</v>
      </c>
      <c r="R48">
        <f>VLOOKUP(I48,'Other Lists'!$B$12:$O$15,14,FALSE)*L48</f>
        <v>2584.1999999999998</v>
      </c>
    </row>
    <row r="49" spans="3:18" x14ac:dyDescent="0.3">
      <c r="C49" t="s">
        <v>149</v>
      </c>
      <c r="D49">
        <v>799</v>
      </c>
      <c r="E49" s="13">
        <v>45002</v>
      </c>
      <c r="F49" s="18">
        <f>WEEKDAY(E49)</f>
        <v>6</v>
      </c>
      <c r="G49" s="18">
        <v>2</v>
      </c>
      <c r="H49">
        <v>1</v>
      </c>
      <c r="I49">
        <v>201</v>
      </c>
      <c r="J49" t="s">
        <v>232</v>
      </c>
      <c r="K49">
        <v>119</v>
      </c>
      <c r="L49">
        <v>115</v>
      </c>
      <c r="M49">
        <f>K49-L49</f>
        <v>4</v>
      </c>
      <c r="N49" t="s">
        <v>807</v>
      </c>
      <c r="O49" t="s">
        <v>119</v>
      </c>
      <c r="P49">
        <f>VLOOKUP(I49,'Other Lists'!$B$13:$D$15,3,FALSE)</f>
        <v>92</v>
      </c>
      <c r="Q49" t="str">
        <f>VLOOKUP(P49,'Other Lists'!$B$7:$D$8,2,FALSE)</f>
        <v>Linacar</v>
      </c>
      <c r="R49">
        <f>VLOOKUP(I49,'Other Lists'!$B$12:$O$15,14,FALSE)*L49</f>
        <v>2518.5</v>
      </c>
    </row>
    <row r="50" spans="3:18" x14ac:dyDescent="0.3">
      <c r="C50" t="s">
        <v>149</v>
      </c>
      <c r="D50">
        <v>799</v>
      </c>
      <c r="E50" s="13">
        <v>45002</v>
      </c>
      <c r="F50" s="18">
        <f>WEEKDAY(E50)</f>
        <v>6</v>
      </c>
      <c r="G50" s="18">
        <v>2</v>
      </c>
      <c r="H50">
        <v>1</v>
      </c>
      <c r="I50">
        <v>201</v>
      </c>
      <c r="J50" t="s">
        <v>231</v>
      </c>
      <c r="K50">
        <v>120</v>
      </c>
      <c r="L50">
        <v>115</v>
      </c>
      <c r="M50">
        <f>K50-L50</f>
        <v>5</v>
      </c>
      <c r="N50" t="s">
        <v>807</v>
      </c>
      <c r="O50" t="s">
        <v>117</v>
      </c>
      <c r="P50">
        <f>VLOOKUP(I50,'Other Lists'!$B$13:$D$15,3,FALSE)</f>
        <v>92</v>
      </c>
      <c r="Q50" t="str">
        <f>VLOOKUP(P50,'Other Lists'!$B$7:$D$8,2,FALSE)</f>
        <v>Linacar</v>
      </c>
      <c r="R50">
        <f>VLOOKUP(I50,'Other Lists'!$B$12:$O$15,14,FALSE)*L50</f>
        <v>2518.5</v>
      </c>
    </row>
    <row r="51" spans="3:18" x14ac:dyDescent="0.3">
      <c r="C51" t="s">
        <v>149</v>
      </c>
      <c r="D51">
        <v>800</v>
      </c>
      <c r="E51" s="13">
        <v>45003</v>
      </c>
      <c r="F51" s="18">
        <f>WEEKDAY(E51)</f>
        <v>7</v>
      </c>
      <c r="G51" s="18">
        <v>2</v>
      </c>
      <c r="H51">
        <v>1</v>
      </c>
      <c r="I51">
        <v>119</v>
      </c>
      <c r="J51" t="s">
        <v>239</v>
      </c>
      <c r="K51">
        <v>147</v>
      </c>
      <c r="L51">
        <v>139</v>
      </c>
      <c r="M51">
        <f>K51-L51</f>
        <v>8</v>
      </c>
      <c r="N51" t="s">
        <v>807</v>
      </c>
      <c r="O51" t="s">
        <v>115</v>
      </c>
      <c r="P51">
        <f>VLOOKUP(I51,'Other Lists'!$B$13:$D$15,3,FALSE)</f>
        <v>92</v>
      </c>
      <c r="Q51" t="str">
        <f>VLOOKUP(P51,'Other Lists'!$B$7:$D$8,2,FALSE)</f>
        <v>Linacar</v>
      </c>
      <c r="R51">
        <f>VLOOKUP(I51,'Other Lists'!$B$12:$O$15,14,FALSE)*L51</f>
        <v>444.7999999999999</v>
      </c>
    </row>
    <row r="52" spans="3:18" x14ac:dyDescent="0.3">
      <c r="C52" t="s">
        <v>149</v>
      </c>
      <c r="D52">
        <v>800</v>
      </c>
      <c r="E52" s="13">
        <v>45003</v>
      </c>
      <c r="F52" s="18">
        <f>WEEKDAY(E52)</f>
        <v>7</v>
      </c>
      <c r="G52" s="18">
        <v>2</v>
      </c>
      <c r="H52">
        <v>1</v>
      </c>
      <c r="I52">
        <v>119</v>
      </c>
      <c r="J52" t="s">
        <v>238</v>
      </c>
      <c r="K52">
        <v>148</v>
      </c>
      <c r="L52">
        <v>142</v>
      </c>
      <c r="M52">
        <f>K52-L52</f>
        <v>6</v>
      </c>
      <c r="N52" t="s">
        <v>807</v>
      </c>
      <c r="O52" t="s">
        <v>113</v>
      </c>
      <c r="P52">
        <f>VLOOKUP(I52,'Other Lists'!$B$13:$D$15,3,FALSE)</f>
        <v>92</v>
      </c>
      <c r="Q52" t="str">
        <f>VLOOKUP(P52,'Other Lists'!$B$7:$D$8,2,FALSE)</f>
        <v>Linacar</v>
      </c>
      <c r="R52">
        <f>VLOOKUP(I52,'Other Lists'!$B$12:$O$15,14,FALSE)*L52</f>
        <v>454.39999999999992</v>
      </c>
    </row>
    <row r="53" spans="3:18" x14ac:dyDescent="0.3">
      <c r="C53" t="s">
        <v>149</v>
      </c>
      <c r="D53">
        <v>800</v>
      </c>
      <c r="E53" s="13">
        <v>45003</v>
      </c>
      <c r="F53" s="18">
        <f>WEEKDAY(E53)</f>
        <v>7</v>
      </c>
      <c r="G53" s="18">
        <v>2</v>
      </c>
      <c r="H53">
        <v>1</v>
      </c>
      <c r="I53">
        <v>119</v>
      </c>
      <c r="J53" t="s">
        <v>237</v>
      </c>
      <c r="K53">
        <v>137</v>
      </c>
      <c r="L53">
        <v>131</v>
      </c>
      <c r="M53">
        <f>K53-L53</f>
        <v>6</v>
      </c>
      <c r="N53" t="s">
        <v>807</v>
      </c>
      <c r="O53" t="s">
        <v>111</v>
      </c>
      <c r="P53">
        <f>VLOOKUP(I53,'Other Lists'!$B$13:$D$15,3,FALSE)</f>
        <v>92</v>
      </c>
      <c r="Q53" t="str">
        <f>VLOOKUP(P53,'Other Lists'!$B$7:$D$8,2,FALSE)</f>
        <v>Linacar</v>
      </c>
      <c r="R53">
        <f>VLOOKUP(I53,'Other Lists'!$B$12:$O$15,14,FALSE)*L53</f>
        <v>419.19999999999993</v>
      </c>
    </row>
    <row r="54" spans="3:18" x14ac:dyDescent="0.3">
      <c r="C54" t="s">
        <v>149</v>
      </c>
      <c r="D54">
        <v>800</v>
      </c>
      <c r="E54" s="13">
        <v>45003</v>
      </c>
      <c r="F54" s="18">
        <f>WEEKDAY(E54)</f>
        <v>7</v>
      </c>
      <c r="G54" s="18">
        <v>2</v>
      </c>
      <c r="H54">
        <v>1</v>
      </c>
      <c r="I54">
        <v>119</v>
      </c>
      <c r="J54" t="s">
        <v>236</v>
      </c>
      <c r="K54">
        <v>148</v>
      </c>
      <c r="L54">
        <v>139</v>
      </c>
      <c r="M54">
        <f>K54-L54</f>
        <v>9</v>
      </c>
      <c r="N54" t="s">
        <v>807</v>
      </c>
      <c r="O54" t="s">
        <v>108</v>
      </c>
      <c r="P54">
        <f>VLOOKUP(I54,'Other Lists'!$B$13:$D$15,3,FALSE)</f>
        <v>92</v>
      </c>
      <c r="Q54" t="str">
        <f>VLOOKUP(P54,'Other Lists'!$B$7:$D$8,2,FALSE)</f>
        <v>Linacar</v>
      </c>
      <c r="R54">
        <f>VLOOKUP(I54,'Other Lists'!$B$12:$O$15,14,FALSE)*L54</f>
        <v>444.7999999999999</v>
      </c>
    </row>
    <row r="55" spans="3:18" x14ac:dyDescent="0.3">
      <c r="C55" t="s">
        <v>149</v>
      </c>
      <c r="D55">
        <v>800</v>
      </c>
      <c r="E55" s="13">
        <v>45003</v>
      </c>
      <c r="F55" s="18">
        <f>WEEKDAY(E55)</f>
        <v>7</v>
      </c>
      <c r="G55" s="18">
        <v>2</v>
      </c>
      <c r="H55">
        <v>1</v>
      </c>
      <c r="I55">
        <v>119</v>
      </c>
      <c r="J55" t="s">
        <v>235</v>
      </c>
      <c r="K55">
        <v>136</v>
      </c>
      <c r="L55">
        <v>127</v>
      </c>
      <c r="M55">
        <f>K55-L55</f>
        <v>9</v>
      </c>
      <c r="N55" t="s">
        <v>807</v>
      </c>
      <c r="O55" t="s">
        <v>106</v>
      </c>
      <c r="P55">
        <f>VLOOKUP(I55,'Other Lists'!$B$13:$D$15,3,FALSE)</f>
        <v>92</v>
      </c>
      <c r="Q55" t="str">
        <f>VLOOKUP(P55,'Other Lists'!$B$7:$D$8,2,FALSE)</f>
        <v>Linacar</v>
      </c>
      <c r="R55">
        <f>VLOOKUP(I55,'Other Lists'!$B$12:$O$15,14,FALSE)*L55</f>
        <v>406.39999999999992</v>
      </c>
    </row>
    <row r="56" spans="3:18" x14ac:dyDescent="0.3">
      <c r="C56" t="s">
        <v>149</v>
      </c>
      <c r="D56">
        <v>800</v>
      </c>
      <c r="E56" s="13">
        <v>45003</v>
      </c>
      <c r="F56" s="18">
        <f>WEEKDAY(E56)</f>
        <v>7</v>
      </c>
      <c r="G56" s="18">
        <v>2</v>
      </c>
      <c r="H56">
        <v>1</v>
      </c>
      <c r="I56">
        <v>119</v>
      </c>
      <c r="J56" t="s">
        <v>234</v>
      </c>
      <c r="K56">
        <v>134</v>
      </c>
      <c r="L56">
        <v>128</v>
      </c>
      <c r="M56">
        <f>K56-L56</f>
        <v>6</v>
      </c>
      <c r="N56" t="s">
        <v>807</v>
      </c>
      <c r="O56" t="s">
        <v>105</v>
      </c>
      <c r="P56">
        <f>VLOOKUP(I56,'Other Lists'!$B$13:$D$15,3,FALSE)</f>
        <v>92</v>
      </c>
      <c r="Q56" t="str">
        <f>VLOOKUP(P56,'Other Lists'!$B$7:$D$8,2,FALSE)</f>
        <v>Linacar</v>
      </c>
      <c r="R56">
        <f>VLOOKUP(I56,'Other Lists'!$B$12:$O$15,14,FALSE)*L56</f>
        <v>409.59999999999991</v>
      </c>
    </row>
    <row r="57" spans="3:18" x14ac:dyDescent="0.3">
      <c r="C57" t="s">
        <v>149</v>
      </c>
      <c r="D57">
        <v>801</v>
      </c>
      <c r="E57" s="13">
        <v>45004</v>
      </c>
      <c r="F57" s="18">
        <f>WEEKDAY(E57)</f>
        <v>1</v>
      </c>
      <c r="G57" s="18">
        <v>3</v>
      </c>
      <c r="H57">
        <v>1</v>
      </c>
      <c r="I57">
        <v>201</v>
      </c>
      <c r="J57" t="s">
        <v>242</v>
      </c>
      <c r="K57">
        <v>49</v>
      </c>
      <c r="L57">
        <v>47</v>
      </c>
      <c r="M57">
        <f>K57-L57</f>
        <v>2</v>
      </c>
      <c r="N57" t="s">
        <v>807</v>
      </c>
      <c r="O57" t="s">
        <v>121</v>
      </c>
      <c r="P57">
        <f>VLOOKUP(I57,'Other Lists'!$B$13:$D$15,3,FALSE)</f>
        <v>92</v>
      </c>
      <c r="Q57" t="str">
        <f>VLOOKUP(P57,'Other Lists'!$B$7:$D$8,2,FALSE)</f>
        <v>Linacar</v>
      </c>
      <c r="R57">
        <f>VLOOKUP(I57,'Other Lists'!$B$12:$O$15,14,FALSE)*L57</f>
        <v>1029.3</v>
      </c>
    </row>
    <row r="58" spans="3:18" x14ac:dyDescent="0.3">
      <c r="C58" t="s">
        <v>149</v>
      </c>
      <c r="D58">
        <v>801</v>
      </c>
      <c r="E58" s="13">
        <v>45004</v>
      </c>
      <c r="F58" s="18">
        <f>WEEKDAY(E58)</f>
        <v>1</v>
      </c>
      <c r="G58" s="18">
        <v>3</v>
      </c>
      <c r="H58">
        <v>1</v>
      </c>
      <c r="I58">
        <v>201</v>
      </c>
      <c r="J58" t="s">
        <v>241</v>
      </c>
      <c r="K58">
        <v>50</v>
      </c>
      <c r="L58">
        <v>48</v>
      </c>
      <c r="M58">
        <f>K58-L58</f>
        <v>2</v>
      </c>
      <c r="N58" t="s">
        <v>807</v>
      </c>
      <c r="O58" t="s">
        <v>119</v>
      </c>
      <c r="P58">
        <f>VLOOKUP(I58,'Other Lists'!$B$13:$D$15,3,FALSE)</f>
        <v>92</v>
      </c>
      <c r="Q58" t="str">
        <f>VLOOKUP(P58,'Other Lists'!$B$7:$D$8,2,FALSE)</f>
        <v>Linacar</v>
      </c>
      <c r="R58">
        <f>VLOOKUP(I58,'Other Lists'!$B$12:$O$15,14,FALSE)*L58</f>
        <v>1051.1999999999998</v>
      </c>
    </row>
    <row r="59" spans="3:18" x14ac:dyDescent="0.3">
      <c r="C59" t="s">
        <v>149</v>
      </c>
      <c r="D59">
        <v>801</v>
      </c>
      <c r="E59" s="13">
        <v>45004</v>
      </c>
      <c r="F59" s="18">
        <f>WEEKDAY(E59)</f>
        <v>1</v>
      </c>
      <c r="G59" s="18">
        <v>3</v>
      </c>
      <c r="H59">
        <v>1</v>
      </c>
      <c r="I59">
        <v>201</v>
      </c>
      <c r="J59" t="s">
        <v>240</v>
      </c>
      <c r="K59">
        <v>46</v>
      </c>
      <c r="L59">
        <v>43</v>
      </c>
      <c r="M59">
        <f>K59-L59</f>
        <v>3</v>
      </c>
      <c r="N59" t="s">
        <v>807</v>
      </c>
      <c r="O59" t="s">
        <v>118</v>
      </c>
      <c r="P59">
        <f>VLOOKUP(I59,'Other Lists'!$B$13:$D$15,3,FALSE)</f>
        <v>92</v>
      </c>
      <c r="Q59" t="str">
        <f>VLOOKUP(P59,'Other Lists'!$B$7:$D$8,2,FALSE)</f>
        <v>Linacar</v>
      </c>
      <c r="R59">
        <f>VLOOKUP(I59,'Other Lists'!$B$12:$O$15,14,FALSE)*L59</f>
        <v>941.69999999999993</v>
      </c>
    </row>
    <row r="60" spans="3:18" x14ac:dyDescent="0.3">
      <c r="C60" t="s">
        <v>149</v>
      </c>
      <c r="D60">
        <v>801</v>
      </c>
      <c r="E60" s="13">
        <v>45004</v>
      </c>
      <c r="F60" s="18">
        <f>WEEKDAY(E60)</f>
        <v>1</v>
      </c>
      <c r="G60" s="18">
        <v>3</v>
      </c>
      <c r="H60">
        <v>1</v>
      </c>
      <c r="I60">
        <v>201</v>
      </c>
      <c r="J60" t="s">
        <v>264</v>
      </c>
      <c r="K60">
        <v>49</v>
      </c>
      <c r="L60">
        <v>47</v>
      </c>
      <c r="M60">
        <f>K60-L60</f>
        <v>2</v>
      </c>
      <c r="N60" t="s">
        <v>807</v>
      </c>
      <c r="O60" t="s">
        <v>117</v>
      </c>
      <c r="P60">
        <f>VLOOKUP(I60,'Other Lists'!$B$13:$D$15,3,FALSE)</f>
        <v>92</v>
      </c>
      <c r="Q60" t="str">
        <f>VLOOKUP(P60,'Other Lists'!$B$7:$D$8,2,FALSE)</f>
        <v>Linacar</v>
      </c>
      <c r="R60">
        <f>VLOOKUP(I60,'Other Lists'!$B$12:$O$15,14,FALSE)*L60</f>
        <v>1029.3</v>
      </c>
    </row>
    <row r="61" spans="3:18" x14ac:dyDescent="0.3">
      <c r="C61" t="s">
        <v>149</v>
      </c>
      <c r="D61">
        <v>802</v>
      </c>
      <c r="E61" s="13">
        <v>45005</v>
      </c>
      <c r="F61" s="18">
        <f>WEEKDAY(E61)</f>
        <v>2</v>
      </c>
      <c r="G61" s="18">
        <v>3</v>
      </c>
      <c r="H61">
        <v>1</v>
      </c>
      <c r="I61">
        <v>119</v>
      </c>
      <c r="J61" t="s">
        <v>269</v>
      </c>
      <c r="K61">
        <v>92</v>
      </c>
      <c r="L61">
        <v>90</v>
      </c>
      <c r="M61">
        <f>K61-L61</f>
        <v>2</v>
      </c>
      <c r="N61" t="s">
        <v>807</v>
      </c>
      <c r="O61" t="s">
        <v>115</v>
      </c>
      <c r="P61">
        <f>VLOOKUP(I61,'Other Lists'!$B$13:$D$15,3,FALSE)</f>
        <v>92</v>
      </c>
      <c r="Q61" t="str">
        <f>VLOOKUP(P61,'Other Lists'!$B$7:$D$8,2,FALSE)</f>
        <v>Linacar</v>
      </c>
      <c r="R61">
        <f>VLOOKUP(I61,'Other Lists'!$B$12:$O$15,14,FALSE)*L61</f>
        <v>287.99999999999994</v>
      </c>
    </row>
    <row r="62" spans="3:18" x14ac:dyDescent="0.3">
      <c r="C62" t="s">
        <v>149</v>
      </c>
      <c r="D62">
        <v>802</v>
      </c>
      <c r="E62" s="13">
        <v>45005</v>
      </c>
      <c r="F62" s="18">
        <f>WEEKDAY(E62)</f>
        <v>2</v>
      </c>
      <c r="G62" s="18">
        <v>3</v>
      </c>
      <c r="H62">
        <v>1</v>
      </c>
      <c r="I62">
        <v>119</v>
      </c>
      <c r="J62" t="s">
        <v>268</v>
      </c>
      <c r="K62">
        <v>98</v>
      </c>
      <c r="L62">
        <v>94</v>
      </c>
      <c r="M62">
        <f>K62-L62</f>
        <v>4</v>
      </c>
      <c r="N62" t="s">
        <v>807</v>
      </c>
      <c r="O62" t="s">
        <v>113</v>
      </c>
      <c r="P62">
        <f>VLOOKUP(I62,'Other Lists'!$B$13:$D$15,3,FALSE)</f>
        <v>92</v>
      </c>
      <c r="Q62" t="str">
        <f>VLOOKUP(P62,'Other Lists'!$B$7:$D$8,2,FALSE)</f>
        <v>Linacar</v>
      </c>
      <c r="R62">
        <f>VLOOKUP(I62,'Other Lists'!$B$12:$O$15,14,FALSE)*L62</f>
        <v>300.79999999999995</v>
      </c>
    </row>
    <row r="63" spans="3:18" x14ac:dyDescent="0.3">
      <c r="C63" t="s">
        <v>149</v>
      </c>
      <c r="D63">
        <v>802</v>
      </c>
      <c r="E63" s="13">
        <v>45005</v>
      </c>
      <c r="F63" s="18">
        <f>WEEKDAY(E63)</f>
        <v>2</v>
      </c>
      <c r="G63" s="18">
        <v>3</v>
      </c>
      <c r="H63">
        <v>1</v>
      </c>
      <c r="I63">
        <v>119</v>
      </c>
      <c r="J63" t="s">
        <v>267</v>
      </c>
      <c r="K63">
        <v>104</v>
      </c>
      <c r="L63">
        <v>101</v>
      </c>
      <c r="M63">
        <f>K63-L63</f>
        <v>3</v>
      </c>
      <c r="N63" t="s">
        <v>807</v>
      </c>
      <c r="O63" t="s">
        <v>111</v>
      </c>
      <c r="P63">
        <f>VLOOKUP(I63,'Other Lists'!$B$13:$D$15,3,FALSE)</f>
        <v>92</v>
      </c>
      <c r="Q63" t="str">
        <f>VLOOKUP(P63,'Other Lists'!$B$7:$D$8,2,FALSE)</f>
        <v>Linacar</v>
      </c>
      <c r="R63">
        <f>VLOOKUP(I63,'Other Lists'!$B$12:$O$15,14,FALSE)*L63</f>
        <v>323.19999999999993</v>
      </c>
    </row>
    <row r="64" spans="3:18" x14ac:dyDescent="0.3">
      <c r="C64" t="s">
        <v>149</v>
      </c>
      <c r="D64">
        <v>802</v>
      </c>
      <c r="E64" s="13">
        <v>45005</v>
      </c>
      <c r="F64" s="18">
        <f>WEEKDAY(E64)</f>
        <v>2</v>
      </c>
      <c r="G64" s="18">
        <v>3</v>
      </c>
      <c r="H64">
        <v>1</v>
      </c>
      <c r="I64">
        <v>119</v>
      </c>
      <c r="J64" t="s">
        <v>281</v>
      </c>
      <c r="K64">
        <v>104</v>
      </c>
      <c r="L64">
        <v>101</v>
      </c>
      <c r="M64">
        <f>K64-L64</f>
        <v>3</v>
      </c>
      <c r="N64" t="s">
        <v>807</v>
      </c>
      <c r="O64" t="s">
        <v>108</v>
      </c>
      <c r="P64">
        <f>VLOOKUP(I64,'Other Lists'!$B$13:$D$15,3,FALSE)</f>
        <v>92</v>
      </c>
      <c r="Q64" t="str">
        <f>VLOOKUP(P64,'Other Lists'!$B$7:$D$8,2,FALSE)</f>
        <v>Linacar</v>
      </c>
      <c r="R64">
        <f>VLOOKUP(I64,'Other Lists'!$B$12:$O$15,14,FALSE)*L64</f>
        <v>323.19999999999993</v>
      </c>
    </row>
    <row r="65" spans="3:18" x14ac:dyDescent="0.3">
      <c r="C65" t="s">
        <v>149</v>
      </c>
      <c r="D65">
        <v>802</v>
      </c>
      <c r="E65" s="13">
        <v>45005</v>
      </c>
      <c r="F65" s="18">
        <f>WEEKDAY(E65)</f>
        <v>2</v>
      </c>
      <c r="G65" s="18">
        <v>3</v>
      </c>
      <c r="H65">
        <v>1</v>
      </c>
      <c r="I65">
        <v>119</v>
      </c>
      <c r="J65" t="s">
        <v>266</v>
      </c>
      <c r="K65">
        <v>100</v>
      </c>
      <c r="L65">
        <v>96</v>
      </c>
      <c r="M65">
        <f>K65-L65</f>
        <v>4</v>
      </c>
      <c r="N65" t="s">
        <v>807</v>
      </c>
      <c r="O65" t="s">
        <v>106</v>
      </c>
      <c r="P65">
        <f>VLOOKUP(I65,'Other Lists'!$B$13:$D$15,3,FALSE)</f>
        <v>92</v>
      </c>
      <c r="Q65" t="str">
        <f>VLOOKUP(P65,'Other Lists'!$B$7:$D$8,2,FALSE)</f>
        <v>Linacar</v>
      </c>
      <c r="R65">
        <f>VLOOKUP(I65,'Other Lists'!$B$12:$O$15,14,FALSE)*L65</f>
        <v>307.19999999999993</v>
      </c>
    </row>
    <row r="66" spans="3:18" x14ac:dyDescent="0.3">
      <c r="C66" t="s">
        <v>149</v>
      </c>
      <c r="D66">
        <v>802</v>
      </c>
      <c r="E66" s="13">
        <v>45005</v>
      </c>
      <c r="F66" s="18">
        <f>WEEKDAY(E66)</f>
        <v>2</v>
      </c>
      <c r="G66" s="18">
        <v>3</v>
      </c>
      <c r="H66">
        <v>1</v>
      </c>
      <c r="I66">
        <v>119</v>
      </c>
      <c r="J66" t="s">
        <v>265</v>
      </c>
      <c r="K66">
        <v>105</v>
      </c>
      <c r="L66">
        <v>102</v>
      </c>
      <c r="M66">
        <f>K66-L66</f>
        <v>3</v>
      </c>
      <c r="N66" t="s">
        <v>807</v>
      </c>
      <c r="O66" t="s">
        <v>105</v>
      </c>
      <c r="P66">
        <f>VLOOKUP(I66,'Other Lists'!$B$13:$D$15,3,FALSE)</f>
        <v>92</v>
      </c>
      <c r="Q66" t="str">
        <f>VLOOKUP(P66,'Other Lists'!$B$7:$D$8,2,FALSE)</f>
        <v>Linacar</v>
      </c>
      <c r="R66">
        <f>VLOOKUP(I66,'Other Lists'!$B$12:$O$15,14,FALSE)*L66</f>
        <v>326.39999999999992</v>
      </c>
    </row>
    <row r="67" spans="3:18" x14ac:dyDescent="0.3">
      <c r="C67" t="s">
        <v>149</v>
      </c>
      <c r="D67">
        <v>803</v>
      </c>
      <c r="E67" s="13">
        <v>45006</v>
      </c>
      <c r="F67" s="18">
        <f>WEEKDAY(E67)</f>
        <v>3</v>
      </c>
      <c r="G67" s="18">
        <v>3</v>
      </c>
      <c r="H67">
        <v>1</v>
      </c>
      <c r="I67">
        <v>201</v>
      </c>
      <c r="J67" t="s">
        <v>246</v>
      </c>
      <c r="K67">
        <v>107</v>
      </c>
      <c r="L67">
        <v>98</v>
      </c>
      <c r="M67">
        <f>K67-L67</f>
        <v>9</v>
      </c>
      <c r="N67" t="s">
        <v>807</v>
      </c>
      <c r="O67" t="s">
        <v>121</v>
      </c>
      <c r="P67">
        <f>VLOOKUP(I67,'Other Lists'!$B$13:$D$15,3,FALSE)</f>
        <v>92</v>
      </c>
      <c r="Q67" t="str">
        <f>VLOOKUP(P67,'Other Lists'!$B$7:$D$8,2,FALSE)</f>
        <v>Linacar</v>
      </c>
      <c r="R67">
        <f>VLOOKUP(I67,'Other Lists'!$B$12:$O$15,14,FALSE)*L67</f>
        <v>2146.1999999999998</v>
      </c>
    </row>
    <row r="68" spans="3:18" x14ac:dyDescent="0.3">
      <c r="C68" t="s">
        <v>149</v>
      </c>
      <c r="D68">
        <v>803</v>
      </c>
      <c r="E68" s="13">
        <v>45006</v>
      </c>
      <c r="F68" s="18">
        <f>WEEKDAY(E68)</f>
        <v>3</v>
      </c>
      <c r="G68" s="18">
        <v>3</v>
      </c>
      <c r="H68">
        <v>1</v>
      </c>
      <c r="I68">
        <v>201</v>
      </c>
      <c r="J68" t="s">
        <v>245</v>
      </c>
      <c r="K68">
        <v>104</v>
      </c>
      <c r="L68">
        <v>95</v>
      </c>
      <c r="M68">
        <f>K68-L68</f>
        <v>9</v>
      </c>
      <c r="N68" t="s">
        <v>807</v>
      </c>
      <c r="O68" t="s">
        <v>119</v>
      </c>
      <c r="P68">
        <f>VLOOKUP(I68,'Other Lists'!$B$13:$D$15,3,FALSE)</f>
        <v>92</v>
      </c>
      <c r="Q68" t="str">
        <f>VLOOKUP(P68,'Other Lists'!$B$7:$D$8,2,FALSE)</f>
        <v>Linacar</v>
      </c>
      <c r="R68">
        <f>VLOOKUP(I68,'Other Lists'!$B$12:$O$15,14,FALSE)*L68</f>
        <v>2080.5</v>
      </c>
    </row>
    <row r="69" spans="3:18" x14ac:dyDescent="0.3">
      <c r="C69" t="s">
        <v>149</v>
      </c>
      <c r="D69">
        <v>803</v>
      </c>
      <c r="E69" s="13">
        <v>45006</v>
      </c>
      <c r="F69" s="18">
        <f>WEEKDAY(E69)</f>
        <v>3</v>
      </c>
      <c r="G69" s="18">
        <v>3</v>
      </c>
      <c r="H69">
        <v>1</v>
      </c>
      <c r="I69">
        <v>201</v>
      </c>
      <c r="J69" t="s">
        <v>244</v>
      </c>
      <c r="K69">
        <v>106</v>
      </c>
      <c r="L69">
        <v>96</v>
      </c>
      <c r="M69">
        <f>K69-L69</f>
        <v>10</v>
      </c>
      <c r="N69" t="s">
        <v>807</v>
      </c>
      <c r="O69" t="s">
        <v>118</v>
      </c>
      <c r="P69">
        <f>VLOOKUP(I69,'Other Lists'!$B$13:$D$15,3,FALSE)</f>
        <v>92</v>
      </c>
      <c r="Q69" t="str">
        <f>VLOOKUP(P69,'Other Lists'!$B$7:$D$8,2,FALSE)</f>
        <v>Linacar</v>
      </c>
      <c r="R69">
        <f>VLOOKUP(I69,'Other Lists'!$B$12:$O$15,14,FALSE)*L69</f>
        <v>2102.3999999999996</v>
      </c>
    </row>
    <row r="70" spans="3:18" x14ac:dyDescent="0.3">
      <c r="C70" t="s">
        <v>149</v>
      </c>
      <c r="D70">
        <v>803</v>
      </c>
      <c r="E70" s="13">
        <v>45006</v>
      </c>
      <c r="F70" s="18">
        <f>WEEKDAY(E70)</f>
        <v>3</v>
      </c>
      <c r="G70" s="18">
        <v>3</v>
      </c>
      <c r="H70">
        <v>1</v>
      </c>
      <c r="I70">
        <v>201</v>
      </c>
      <c r="J70" t="s">
        <v>243</v>
      </c>
      <c r="K70">
        <v>97</v>
      </c>
      <c r="L70">
        <v>91</v>
      </c>
      <c r="M70">
        <f>K70-L70</f>
        <v>6</v>
      </c>
      <c r="N70" t="s">
        <v>807</v>
      </c>
      <c r="O70" t="s">
        <v>117</v>
      </c>
      <c r="P70">
        <f>VLOOKUP(I70,'Other Lists'!$B$13:$D$15,3,FALSE)</f>
        <v>92</v>
      </c>
      <c r="Q70" t="str">
        <f>VLOOKUP(P70,'Other Lists'!$B$7:$D$8,2,FALSE)</f>
        <v>Linacar</v>
      </c>
      <c r="R70">
        <f>VLOOKUP(I70,'Other Lists'!$B$12:$O$15,14,FALSE)*L70</f>
        <v>1992.8999999999999</v>
      </c>
    </row>
    <row r="71" spans="3:18" x14ac:dyDescent="0.3">
      <c r="C71" t="s">
        <v>149</v>
      </c>
      <c r="D71">
        <v>804</v>
      </c>
      <c r="E71" s="13">
        <v>45007</v>
      </c>
      <c r="F71" s="18">
        <f>WEEKDAY(E71)</f>
        <v>4</v>
      </c>
      <c r="G71" s="18">
        <v>3</v>
      </c>
      <c r="H71">
        <v>1</v>
      </c>
      <c r="I71">
        <v>201</v>
      </c>
      <c r="J71" t="s">
        <v>384</v>
      </c>
      <c r="K71">
        <v>168</v>
      </c>
      <c r="L71">
        <v>154</v>
      </c>
      <c r="M71">
        <f>K71-L71</f>
        <v>14</v>
      </c>
      <c r="N71" t="s">
        <v>807</v>
      </c>
      <c r="O71" t="s">
        <v>121</v>
      </c>
      <c r="P71">
        <f>VLOOKUP(I71,'Other Lists'!$B$13:$D$15,3,FALSE)</f>
        <v>92</v>
      </c>
      <c r="Q71" t="str">
        <f>VLOOKUP(P71,'Other Lists'!$B$7:$D$8,2,FALSE)</f>
        <v>Linacar</v>
      </c>
      <c r="R71">
        <f>VLOOKUP(I71,'Other Lists'!$B$12:$O$15,14,FALSE)*L71</f>
        <v>3372.6</v>
      </c>
    </row>
    <row r="72" spans="3:18" x14ac:dyDescent="0.3">
      <c r="C72" t="s">
        <v>149</v>
      </c>
      <c r="D72">
        <v>804</v>
      </c>
      <c r="E72" s="13">
        <v>45007</v>
      </c>
      <c r="F72" s="18">
        <f>WEEKDAY(E72)</f>
        <v>4</v>
      </c>
      <c r="G72" s="18">
        <v>3</v>
      </c>
      <c r="H72">
        <v>1</v>
      </c>
      <c r="I72">
        <v>201</v>
      </c>
      <c r="J72" t="s">
        <v>383</v>
      </c>
      <c r="K72">
        <v>168</v>
      </c>
      <c r="L72">
        <v>154</v>
      </c>
      <c r="M72">
        <f>K72-L72</f>
        <v>14</v>
      </c>
      <c r="N72" t="s">
        <v>807</v>
      </c>
      <c r="O72" t="s">
        <v>119</v>
      </c>
      <c r="P72">
        <f>VLOOKUP(I72,'Other Lists'!$B$13:$D$15,3,FALSE)</f>
        <v>92</v>
      </c>
      <c r="Q72" t="str">
        <f>VLOOKUP(P72,'Other Lists'!$B$7:$D$8,2,FALSE)</f>
        <v>Linacar</v>
      </c>
      <c r="R72">
        <f>VLOOKUP(I72,'Other Lists'!$B$12:$O$15,14,FALSE)*L72</f>
        <v>3372.6</v>
      </c>
    </row>
    <row r="73" spans="3:18" x14ac:dyDescent="0.3">
      <c r="C73" t="s">
        <v>149</v>
      </c>
      <c r="D73">
        <v>804</v>
      </c>
      <c r="E73" s="13">
        <v>45007</v>
      </c>
      <c r="F73" s="18">
        <f>WEEKDAY(E73)</f>
        <v>4</v>
      </c>
      <c r="G73" s="18">
        <v>3</v>
      </c>
      <c r="H73">
        <v>1</v>
      </c>
      <c r="I73">
        <v>201</v>
      </c>
      <c r="J73" t="s">
        <v>382</v>
      </c>
      <c r="K73">
        <v>171</v>
      </c>
      <c r="L73">
        <v>157</v>
      </c>
      <c r="M73">
        <f>K73-L73</f>
        <v>14</v>
      </c>
      <c r="N73" t="s">
        <v>807</v>
      </c>
      <c r="O73" t="s">
        <v>117</v>
      </c>
      <c r="P73">
        <f>VLOOKUP(I73,'Other Lists'!$B$13:$D$15,3,FALSE)</f>
        <v>92</v>
      </c>
      <c r="Q73" t="str">
        <f>VLOOKUP(P73,'Other Lists'!$B$7:$D$8,2,FALSE)</f>
        <v>Linacar</v>
      </c>
      <c r="R73">
        <f>VLOOKUP(I73,'Other Lists'!$B$12:$O$15,14,FALSE)*L73</f>
        <v>3438.2999999999997</v>
      </c>
    </row>
    <row r="74" spans="3:18" x14ac:dyDescent="0.3">
      <c r="C74" t="s">
        <v>149</v>
      </c>
      <c r="D74">
        <v>805</v>
      </c>
      <c r="E74" s="13">
        <v>45008</v>
      </c>
      <c r="F74" s="18">
        <f>WEEKDAY(E74)</f>
        <v>5</v>
      </c>
      <c r="G74" s="18">
        <v>3</v>
      </c>
      <c r="H74">
        <v>1</v>
      </c>
      <c r="I74">
        <v>201</v>
      </c>
      <c r="J74" t="s">
        <v>248</v>
      </c>
      <c r="K74">
        <v>115</v>
      </c>
      <c r="L74">
        <v>109</v>
      </c>
      <c r="M74">
        <f>K74-L74</f>
        <v>6</v>
      </c>
      <c r="N74" t="s">
        <v>807</v>
      </c>
      <c r="O74" t="s">
        <v>121</v>
      </c>
      <c r="P74">
        <f>VLOOKUP(I74,'Other Lists'!$B$13:$D$15,3,FALSE)</f>
        <v>92</v>
      </c>
      <c r="Q74" t="str">
        <f>VLOOKUP(P74,'Other Lists'!$B$7:$D$8,2,FALSE)</f>
        <v>Linacar</v>
      </c>
      <c r="R74">
        <f>VLOOKUP(I74,'Other Lists'!$B$12:$O$15,14,FALSE)*L74</f>
        <v>2387.1</v>
      </c>
    </row>
    <row r="75" spans="3:18" x14ac:dyDescent="0.3">
      <c r="C75" t="s">
        <v>149</v>
      </c>
      <c r="D75">
        <v>805</v>
      </c>
      <c r="E75" s="13">
        <v>45008</v>
      </c>
      <c r="F75" s="18">
        <f>WEEKDAY(E75)</f>
        <v>5</v>
      </c>
      <c r="G75" s="18">
        <v>3</v>
      </c>
      <c r="H75">
        <v>1</v>
      </c>
      <c r="I75">
        <v>201</v>
      </c>
      <c r="J75" t="s">
        <v>270</v>
      </c>
      <c r="K75">
        <v>112</v>
      </c>
      <c r="L75">
        <v>106</v>
      </c>
      <c r="M75">
        <f>K75-L75</f>
        <v>6</v>
      </c>
      <c r="N75" t="s">
        <v>807</v>
      </c>
      <c r="O75" t="s">
        <v>119</v>
      </c>
      <c r="P75">
        <f>VLOOKUP(I75,'Other Lists'!$B$13:$D$15,3,FALSE)</f>
        <v>92</v>
      </c>
      <c r="Q75" t="str">
        <f>VLOOKUP(P75,'Other Lists'!$B$7:$D$8,2,FALSE)</f>
        <v>Linacar</v>
      </c>
      <c r="R75">
        <f>VLOOKUP(I75,'Other Lists'!$B$12:$O$15,14,FALSE)*L75</f>
        <v>2321.3999999999996</v>
      </c>
    </row>
    <row r="76" spans="3:18" x14ac:dyDescent="0.3">
      <c r="C76" t="s">
        <v>149</v>
      </c>
      <c r="D76">
        <v>805</v>
      </c>
      <c r="E76" s="13">
        <v>45008</v>
      </c>
      <c r="F76" s="18">
        <f>WEEKDAY(E76)</f>
        <v>5</v>
      </c>
      <c r="G76" s="18">
        <v>3</v>
      </c>
      <c r="H76">
        <v>1</v>
      </c>
      <c r="I76">
        <v>201</v>
      </c>
      <c r="J76" t="s">
        <v>385</v>
      </c>
      <c r="K76">
        <v>110</v>
      </c>
      <c r="L76">
        <v>105</v>
      </c>
      <c r="M76">
        <f>K76-L76</f>
        <v>5</v>
      </c>
      <c r="N76" t="s">
        <v>807</v>
      </c>
      <c r="O76" t="s">
        <v>118</v>
      </c>
      <c r="P76">
        <f>VLOOKUP(I76,'Other Lists'!$B$13:$D$15,3,FALSE)</f>
        <v>92</v>
      </c>
      <c r="Q76" t="str">
        <f>VLOOKUP(P76,'Other Lists'!$B$7:$D$8,2,FALSE)</f>
        <v>Linacar</v>
      </c>
      <c r="R76">
        <f>VLOOKUP(I76,'Other Lists'!$B$12:$O$15,14,FALSE)*L76</f>
        <v>2299.5</v>
      </c>
    </row>
    <row r="77" spans="3:18" x14ac:dyDescent="0.3">
      <c r="C77" t="s">
        <v>149</v>
      </c>
      <c r="D77">
        <v>805</v>
      </c>
      <c r="E77" s="13">
        <v>45008</v>
      </c>
      <c r="F77" s="18">
        <f>WEEKDAY(E77)</f>
        <v>5</v>
      </c>
      <c r="G77" s="18">
        <v>3</v>
      </c>
      <c r="H77">
        <v>1</v>
      </c>
      <c r="I77">
        <v>201</v>
      </c>
      <c r="J77" t="s">
        <v>247</v>
      </c>
      <c r="K77">
        <v>105</v>
      </c>
      <c r="L77">
        <v>98</v>
      </c>
      <c r="M77">
        <f>K77-L77</f>
        <v>7</v>
      </c>
      <c r="N77" t="s">
        <v>807</v>
      </c>
      <c r="O77" t="s">
        <v>117</v>
      </c>
      <c r="P77">
        <f>VLOOKUP(I77,'Other Lists'!$B$13:$D$15,3,FALSE)</f>
        <v>92</v>
      </c>
      <c r="Q77" t="str">
        <f>VLOOKUP(P77,'Other Lists'!$B$7:$D$8,2,FALSE)</f>
        <v>Linacar</v>
      </c>
      <c r="R77">
        <f>VLOOKUP(I77,'Other Lists'!$B$12:$O$15,14,FALSE)*L77</f>
        <v>2146.1999999999998</v>
      </c>
    </row>
    <row r="78" spans="3:18" x14ac:dyDescent="0.3">
      <c r="C78" t="s">
        <v>149</v>
      </c>
      <c r="D78">
        <v>806</v>
      </c>
      <c r="E78" s="13">
        <v>45009</v>
      </c>
      <c r="F78" s="18">
        <f>WEEKDAY(E78)</f>
        <v>6</v>
      </c>
      <c r="G78" s="18">
        <v>3</v>
      </c>
      <c r="H78">
        <v>1</v>
      </c>
      <c r="I78">
        <v>119</v>
      </c>
      <c r="J78" t="s">
        <v>390</v>
      </c>
      <c r="K78">
        <v>173</v>
      </c>
      <c r="L78">
        <v>167</v>
      </c>
      <c r="M78">
        <f>K78-L78</f>
        <v>6</v>
      </c>
      <c r="N78" t="s">
        <v>807</v>
      </c>
      <c r="O78" t="s">
        <v>115</v>
      </c>
      <c r="P78">
        <f>VLOOKUP(I78,'Other Lists'!$B$13:$D$15,3,FALSE)</f>
        <v>92</v>
      </c>
      <c r="Q78" t="str">
        <f>VLOOKUP(P78,'Other Lists'!$B$7:$D$8,2,FALSE)</f>
        <v>Linacar</v>
      </c>
      <c r="R78">
        <f>VLOOKUP(I78,'Other Lists'!$B$12:$O$15,14,FALSE)*L78</f>
        <v>534.39999999999986</v>
      </c>
    </row>
    <row r="79" spans="3:18" x14ac:dyDescent="0.3">
      <c r="C79" t="s">
        <v>149</v>
      </c>
      <c r="D79">
        <v>806</v>
      </c>
      <c r="E79" s="13">
        <v>45009</v>
      </c>
      <c r="F79" s="18">
        <f>WEEKDAY(E79)</f>
        <v>6</v>
      </c>
      <c r="G79" s="18">
        <v>3</v>
      </c>
      <c r="H79">
        <v>1</v>
      </c>
      <c r="I79">
        <v>119</v>
      </c>
      <c r="J79" t="s">
        <v>389</v>
      </c>
      <c r="K79">
        <v>194</v>
      </c>
      <c r="L79">
        <v>184</v>
      </c>
      <c r="M79">
        <f>K79-L79</f>
        <v>10</v>
      </c>
      <c r="N79" t="s">
        <v>807</v>
      </c>
      <c r="O79" t="s">
        <v>113</v>
      </c>
      <c r="P79">
        <f>VLOOKUP(I79,'Other Lists'!$B$13:$D$15,3,FALSE)</f>
        <v>92</v>
      </c>
      <c r="Q79" t="str">
        <f>VLOOKUP(P79,'Other Lists'!$B$7:$D$8,2,FALSE)</f>
        <v>Linacar</v>
      </c>
      <c r="R79">
        <f>VLOOKUP(I79,'Other Lists'!$B$12:$O$15,14,FALSE)*L79</f>
        <v>588.79999999999984</v>
      </c>
    </row>
    <row r="80" spans="3:18" x14ac:dyDescent="0.3">
      <c r="C80" t="s">
        <v>149</v>
      </c>
      <c r="D80">
        <v>806</v>
      </c>
      <c r="E80" s="13">
        <v>45009</v>
      </c>
      <c r="F80" s="18">
        <f>WEEKDAY(E80)</f>
        <v>6</v>
      </c>
      <c r="G80" s="18">
        <v>3</v>
      </c>
      <c r="H80">
        <v>1</v>
      </c>
      <c r="I80">
        <v>119</v>
      </c>
      <c r="J80" t="s">
        <v>388</v>
      </c>
      <c r="K80">
        <v>190</v>
      </c>
      <c r="L80">
        <v>182</v>
      </c>
      <c r="M80">
        <f>K80-L80</f>
        <v>8</v>
      </c>
      <c r="N80" t="s">
        <v>807</v>
      </c>
      <c r="O80" t="s">
        <v>111</v>
      </c>
      <c r="P80">
        <f>VLOOKUP(I80,'Other Lists'!$B$13:$D$15,3,FALSE)</f>
        <v>92</v>
      </c>
      <c r="Q80" t="str">
        <f>VLOOKUP(P80,'Other Lists'!$B$7:$D$8,2,FALSE)</f>
        <v>Linacar</v>
      </c>
      <c r="R80">
        <f>VLOOKUP(I80,'Other Lists'!$B$12:$O$15,14,FALSE)*L80</f>
        <v>582.39999999999986</v>
      </c>
    </row>
    <row r="81" spans="3:18" x14ac:dyDescent="0.3">
      <c r="C81" t="s">
        <v>149</v>
      </c>
      <c r="D81">
        <v>806</v>
      </c>
      <c r="E81" s="13">
        <v>45009</v>
      </c>
      <c r="F81" s="18">
        <f>WEEKDAY(E81)</f>
        <v>6</v>
      </c>
      <c r="G81" s="18">
        <v>3</v>
      </c>
      <c r="H81">
        <v>1</v>
      </c>
      <c r="I81">
        <v>119</v>
      </c>
      <c r="J81" t="s">
        <v>387</v>
      </c>
      <c r="K81">
        <v>179</v>
      </c>
      <c r="L81">
        <v>168</v>
      </c>
      <c r="M81">
        <f>K81-L81</f>
        <v>11</v>
      </c>
      <c r="N81" t="s">
        <v>807</v>
      </c>
      <c r="O81" t="s">
        <v>108</v>
      </c>
      <c r="P81">
        <f>VLOOKUP(I81,'Other Lists'!$B$13:$D$15,3,FALSE)</f>
        <v>92</v>
      </c>
      <c r="Q81" t="str">
        <f>VLOOKUP(P81,'Other Lists'!$B$7:$D$8,2,FALSE)</f>
        <v>Linacar</v>
      </c>
      <c r="R81">
        <f>VLOOKUP(I81,'Other Lists'!$B$12:$O$15,14,FALSE)*L81</f>
        <v>537.59999999999991</v>
      </c>
    </row>
    <row r="82" spans="3:18" x14ac:dyDescent="0.3">
      <c r="C82" t="s">
        <v>149</v>
      </c>
      <c r="D82">
        <v>806</v>
      </c>
      <c r="E82" s="13">
        <v>45009</v>
      </c>
      <c r="F82" s="18">
        <f>WEEKDAY(E82)</f>
        <v>6</v>
      </c>
      <c r="G82" s="18">
        <v>3</v>
      </c>
      <c r="H82">
        <v>1</v>
      </c>
      <c r="I82">
        <v>119</v>
      </c>
      <c r="J82" t="s">
        <v>386</v>
      </c>
      <c r="K82">
        <v>188</v>
      </c>
      <c r="L82">
        <v>182</v>
      </c>
      <c r="M82">
        <f>K82-L82</f>
        <v>6</v>
      </c>
      <c r="N82" t="s">
        <v>807</v>
      </c>
      <c r="O82" t="s">
        <v>106</v>
      </c>
      <c r="P82">
        <f>VLOOKUP(I82,'Other Lists'!$B$13:$D$15,3,FALSE)</f>
        <v>92</v>
      </c>
      <c r="Q82" t="str">
        <f>VLOOKUP(P82,'Other Lists'!$B$7:$D$8,2,FALSE)</f>
        <v>Linacar</v>
      </c>
      <c r="R82">
        <f>VLOOKUP(I82,'Other Lists'!$B$12:$O$15,14,FALSE)*L82</f>
        <v>582.39999999999986</v>
      </c>
    </row>
    <row r="83" spans="3:18" x14ac:dyDescent="0.3">
      <c r="C83" t="s">
        <v>149</v>
      </c>
      <c r="D83">
        <v>807</v>
      </c>
      <c r="E83" s="13">
        <v>45010</v>
      </c>
      <c r="F83" s="18">
        <f>WEEKDAY(E83)</f>
        <v>7</v>
      </c>
      <c r="G83" s="18">
        <v>3</v>
      </c>
      <c r="H83">
        <v>1</v>
      </c>
      <c r="I83">
        <v>119</v>
      </c>
      <c r="J83" t="s">
        <v>396</v>
      </c>
      <c r="K83">
        <v>158</v>
      </c>
      <c r="L83">
        <v>150</v>
      </c>
      <c r="M83">
        <f>K83-L83</f>
        <v>8</v>
      </c>
      <c r="N83" t="s">
        <v>807</v>
      </c>
      <c r="O83" t="s">
        <v>115</v>
      </c>
      <c r="P83">
        <f>VLOOKUP(I83,'Other Lists'!$B$13:$D$15,3,FALSE)</f>
        <v>92</v>
      </c>
      <c r="Q83" t="str">
        <f>VLOOKUP(P83,'Other Lists'!$B$7:$D$8,2,FALSE)</f>
        <v>Linacar</v>
      </c>
      <c r="R83">
        <f>VLOOKUP(I83,'Other Lists'!$B$12:$O$15,14,FALSE)*L83</f>
        <v>479.99999999999989</v>
      </c>
    </row>
    <row r="84" spans="3:18" x14ac:dyDescent="0.3">
      <c r="C84" t="s">
        <v>149</v>
      </c>
      <c r="D84">
        <v>807</v>
      </c>
      <c r="E84" s="13">
        <v>45010</v>
      </c>
      <c r="F84" s="18">
        <f>WEEKDAY(E84)</f>
        <v>7</v>
      </c>
      <c r="G84" s="18">
        <v>3</v>
      </c>
      <c r="H84">
        <v>1</v>
      </c>
      <c r="I84">
        <v>119</v>
      </c>
      <c r="J84" t="s">
        <v>395</v>
      </c>
      <c r="K84">
        <v>146</v>
      </c>
      <c r="L84">
        <v>143</v>
      </c>
      <c r="M84">
        <f>K84-L84</f>
        <v>3</v>
      </c>
      <c r="N84" t="s">
        <v>807</v>
      </c>
      <c r="O84" t="s">
        <v>113</v>
      </c>
      <c r="P84">
        <f>VLOOKUP(I84,'Other Lists'!$B$13:$D$15,3,FALSE)</f>
        <v>92</v>
      </c>
      <c r="Q84" t="str">
        <f>VLOOKUP(P84,'Other Lists'!$B$7:$D$8,2,FALSE)</f>
        <v>Linacar</v>
      </c>
      <c r="R84">
        <f>VLOOKUP(I84,'Other Lists'!$B$12:$O$15,14,FALSE)*L84</f>
        <v>457.59999999999991</v>
      </c>
    </row>
    <row r="85" spans="3:18" x14ac:dyDescent="0.3">
      <c r="C85" t="s">
        <v>149</v>
      </c>
      <c r="D85">
        <v>807</v>
      </c>
      <c r="E85" s="13">
        <v>45010</v>
      </c>
      <c r="F85" s="18">
        <f>WEEKDAY(E85)</f>
        <v>7</v>
      </c>
      <c r="G85" s="18">
        <v>3</v>
      </c>
      <c r="H85">
        <v>1</v>
      </c>
      <c r="I85">
        <v>119</v>
      </c>
      <c r="J85" t="s">
        <v>394</v>
      </c>
      <c r="K85">
        <v>146</v>
      </c>
      <c r="L85">
        <v>143</v>
      </c>
      <c r="M85">
        <f>K85-L85</f>
        <v>3</v>
      </c>
      <c r="N85" t="s">
        <v>807</v>
      </c>
      <c r="O85" t="s">
        <v>111</v>
      </c>
      <c r="P85">
        <f>VLOOKUP(I85,'Other Lists'!$B$13:$D$15,3,FALSE)</f>
        <v>92</v>
      </c>
      <c r="Q85" t="str">
        <f>VLOOKUP(P85,'Other Lists'!$B$7:$D$8,2,FALSE)</f>
        <v>Linacar</v>
      </c>
      <c r="R85">
        <f>VLOOKUP(I85,'Other Lists'!$B$12:$O$15,14,FALSE)*L85</f>
        <v>457.59999999999991</v>
      </c>
    </row>
    <row r="86" spans="3:18" x14ac:dyDescent="0.3">
      <c r="C86" t="s">
        <v>149</v>
      </c>
      <c r="D86">
        <v>807</v>
      </c>
      <c r="E86" s="13">
        <v>45010</v>
      </c>
      <c r="F86" s="18">
        <f>WEEKDAY(E86)</f>
        <v>7</v>
      </c>
      <c r="G86" s="18">
        <v>3</v>
      </c>
      <c r="H86">
        <v>1</v>
      </c>
      <c r="I86">
        <v>119</v>
      </c>
      <c r="J86" t="s">
        <v>393</v>
      </c>
      <c r="K86">
        <v>140</v>
      </c>
      <c r="L86">
        <v>135</v>
      </c>
      <c r="M86">
        <f>K86-L86</f>
        <v>5</v>
      </c>
      <c r="N86" t="s">
        <v>807</v>
      </c>
      <c r="O86" t="s">
        <v>108</v>
      </c>
      <c r="P86">
        <f>VLOOKUP(I86,'Other Lists'!$B$13:$D$15,3,FALSE)</f>
        <v>92</v>
      </c>
      <c r="Q86" t="str">
        <f>VLOOKUP(P86,'Other Lists'!$B$7:$D$8,2,FALSE)</f>
        <v>Linacar</v>
      </c>
      <c r="R86">
        <f>VLOOKUP(I86,'Other Lists'!$B$12:$O$15,14,FALSE)*L86</f>
        <v>431.99999999999989</v>
      </c>
    </row>
    <row r="87" spans="3:18" x14ac:dyDescent="0.3">
      <c r="C87" t="s">
        <v>149</v>
      </c>
      <c r="D87">
        <v>807</v>
      </c>
      <c r="E87" s="13">
        <v>45010</v>
      </c>
      <c r="F87" s="18">
        <f>WEEKDAY(E87)</f>
        <v>7</v>
      </c>
      <c r="G87" s="18">
        <v>3</v>
      </c>
      <c r="H87">
        <v>1</v>
      </c>
      <c r="I87">
        <v>119</v>
      </c>
      <c r="J87" t="s">
        <v>392</v>
      </c>
      <c r="K87">
        <v>139</v>
      </c>
      <c r="L87">
        <v>133</v>
      </c>
      <c r="M87">
        <f>K87-L87</f>
        <v>6</v>
      </c>
      <c r="N87" t="s">
        <v>807</v>
      </c>
      <c r="O87" t="s">
        <v>106</v>
      </c>
      <c r="P87">
        <f>VLOOKUP(I87,'Other Lists'!$B$13:$D$15,3,FALSE)</f>
        <v>92</v>
      </c>
      <c r="Q87" t="str">
        <f>VLOOKUP(P87,'Other Lists'!$B$7:$D$8,2,FALSE)</f>
        <v>Linacar</v>
      </c>
      <c r="R87">
        <f>VLOOKUP(I87,'Other Lists'!$B$12:$O$15,14,FALSE)*L87</f>
        <v>425.59999999999991</v>
      </c>
    </row>
    <row r="88" spans="3:18" x14ac:dyDescent="0.3">
      <c r="C88" t="s">
        <v>149</v>
      </c>
      <c r="D88">
        <v>807</v>
      </c>
      <c r="E88" s="13">
        <v>45010</v>
      </c>
      <c r="F88" s="18">
        <f>WEEKDAY(E88)</f>
        <v>7</v>
      </c>
      <c r="G88" s="18">
        <v>3</v>
      </c>
      <c r="H88">
        <v>1</v>
      </c>
      <c r="I88">
        <v>119</v>
      </c>
      <c r="J88" t="s">
        <v>391</v>
      </c>
      <c r="K88">
        <v>142</v>
      </c>
      <c r="L88">
        <v>139</v>
      </c>
      <c r="M88">
        <f>K88-L88</f>
        <v>3</v>
      </c>
      <c r="N88" t="s">
        <v>807</v>
      </c>
      <c r="O88" t="s">
        <v>105</v>
      </c>
      <c r="P88">
        <f>VLOOKUP(I88,'Other Lists'!$B$13:$D$15,3,FALSE)</f>
        <v>92</v>
      </c>
      <c r="Q88" t="str">
        <f>VLOOKUP(P88,'Other Lists'!$B$7:$D$8,2,FALSE)</f>
        <v>Linacar</v>
      </c>
      <c r="R88">
        <f>VLOOKUP(I88,'Other Lists'!$B$12:$O$15,14,FALSE)*L88</f>
        <v>444.7999999999999</v>
      </c>
    </row>
    <row r="89" spans="3:18" x14ac:dyDescent="0.3">
      <c r="C89" t="s">
        <v>149</v>
      </c>
      <c r="D89">
        <v>808</v>
      </c>
      <c r="E89" s="13">
        <v>45011</v>
      </c>
      <c r="F89" s="18">
        <f>WEEKDAY(E89)</f>
        <v>1</v>
      </c>
      <c r="G89" s="18">
        <v>4</v>
      </c>
      <c r="H89">
        <v>1</v>
      </c>
      <c r="I89">
        <v>201</v>
      </c>
      <c r="J89" t="s">
        <v>400</v>
      </c>
      <c r="K89">
        <v>58</v>
      </c>
      <c r="L89">
        <v>55</v>
      </c>
      <c r="M89">
        <f>K89-L89</f>
        <v>3</v>
      </c>
      <c r="N89" t="s">
        <v>807</v>
      </c>
      <c r="O89" t="s">
        <v>121</v>
      </c>
      <c r="P89">
        <f>VLOOKUP(I89,'Other Lists'!$B$13:$D$15,3,FALSE)</f>
        <v>92</v>
      </c>
      <c r="Q89" t="str">
        <f>VLOOKUP(P89,'Other Lists'!$B$7:$D$8,2,FALSE)</f>
        <v>Linacar</v>
      </c>
      <c r="R89">
        <f>VLOOKUP(I89,'Other Lists'!$B$12:$O$15,14,FALSE)*L89</f>
        <v>1204.5</v>
      </c>
    </row>
    <row r="90" spans="3:18" x14ac:dyDescent="0.3">
      <c r="C90" t="s">
        <v>149</v>
      </c>
      <c r="D90">
        <v>808</v>
      </c>
      <c r="E90" s="13">
        <v>45011</v>
      </c>
      <c r="F90" s="18">
        <f>WEEKDAY(E90)</f>
        <v>1</v>
      </c>
      <c r="G90" s="18">
        <v>4</v>
      </c>
      <c r="H90">
        <v>1</v>
      </c>
      <c r="I90">
        <v>201</v>
      </c>
      <c r="J90" t="s">
        <v>399</v>
      </c>
      <c r="K90">
        <v>57</v>
      </c>
      <c r="L90">
        <v>54</v>
      </c>
      <c r="M90">
        <f>K90-L90</f>
        <v>3</v>
      </c>
      <c r="N90" t="s">
        <v>807</v>
      </c>
      <c r="O90" t="s">
        <v>119</v>
      </c>
      <c r="P90">
        <f>VLOOKUP(I90,'Other Lists'!$B$13:$D$15,3,FALSE)</f>
        <v>92</v>
      </c>
      <c r="Q90" t="str">
        <f>VLOOKUP(P90,'Other Lists'!$B$7:$D$8,2,FALSE)</f>
        <v>Linacar</v>
      </c>
      <c r="R90">
        <f>VLOOKUP(I90,'Other Lists'!$B$12:$O$15,14,FALSE)*L90</f>
        <v>1182.5999999999999</v>
      </c>
    </row>
    <row r="91" spans="3:18" x14ac:dyDescent="0.3">
      <c r="C91" t="s">
        <v>149</v>
      </c>
      <c r="D91">
        <v>808</v>
      </c>
      <c r="E91" s="13">
        <v>45011</v>
      </c>
      <c r="F91" s="18">
        <f>WEEKDAY(E91)</f>
        <v>1</v>
      </c>
      <c r="G91" s="18">
        <v>4</v>
      </c>
      <c r="H91">
        <v>1</v>
      </c>
      <c r="I91">
        <v>201</v>
      </c>
      <c r="J91" t="s">
        <v>398</v>
      </c>
      <c r="K91">
        <v>54</v>
      </c>
      <c r="L91">
        <v>52</v>
      </c>
      <c r="M91">
        <f>K91-L91</f>
        <v>2</v>
      </c>
      <c r="N91" t="s">
        <v>807</v>
      </c>
      <c r="O91" t="s">
        <v>118</v>
      </c>
      <c r="P91">
        <f>VLOOKUP(I91,'Other Lists'!$B$13:$D$15,3,FALSE)</f>
        <v>92</v>
      </c>
      <c r="Q91" t="str">
        <f>VLOOKUP(P91,'Other Lists'!$B$7:$D$8,2,FALSE)</f>
        <v>Linacar</v>
      </c>
      <c r="R91">
        <f>VLOOKUP(I91,'Other Lists'!$B$12:$O$15,14,FALSE)*L91</f>
        <v>1138.8</v>
      </c>
    </row>
    <row r="92" spans="3:18" x14ac:dyDescent="0.3">
      <c r="C92" t="s">
        <v>149</v>
      </c>
      <c r="D92">
        <v>808</v>
      </c>
      <c r="E92" s="13">
        <v>45011</v>
      </c>
      <c r="F92" s="18">
        <f>WEEKDAY(E92)</f>
        <v>1</v>
      </c>
      <c r="G92" s="18">
        <v>4</v>
      </c>
      <c r="H92">
        <v>1</v>
      </c>
      <c r="I92">
        <v>201</v>
      </c>
      <c r="J92" t="s">
        <v>397</v>
      </c>
      <c r="K92">
        <v>53</v>
      </c>
      <c r="L92">
        <v>50</v>
      </c>
      <c r="M92">
        <f>K92-L92</f>
        <v>3</v>
      </c>
      <c r="N92" t="s">
        <v>807</v>
      </c>
      <c r="O92" t="s">
        <v>117</v>
      </c>
      <c r="P92">
        <f>VLOOKUP(I92,'Other Lists'!$B$13:$D$15,3,FALSE)</f>
        <v>92</v>
      </c>
      <c r="Q92" t="str">
        <f>VLOOKUP(P92,'Other Lists'!$B$7:$D$8,2,FALSE)</f>
        <v>Linacar</v>
      </c>
      <c r="R92">
        <f>VLOOKUP(I92,'Other Lists'!$B$12:$O$15,14,FALSE)*L92</f>
        <v>1095</v>
      </c>
    </row>
    <row r="93" spans="3:18" x14ac:dyDescent="0.3">
      <c r="C93" t="s">
        <v>149</v>
      </c>
      <c r="D93">
        <v>809</v>
      </c>
      <c r="E93" s="13">
        <v>45012</v>
      </c>
      <c r="F93" s="18">
        <f>WEEKDAY(E93)</f>
        <v>2</v>
      </c>
      <c r="G93" s="18">
        <v>4</v>
      </c>
      <c r="H93">
        <v>1</v>
      </c>
      <c r="I93">
        <v>119</v>
      </c>
      <c r="J93" t="s">
        <v>405</v>
      </c>
      <c r="K93">
        <v>102</v>
      </c>
      <c r="L93">
        <v>95</v>
      </c>
      <c r="M93">
        <f>K93-L93</f>
        <v>7</v>
      </c>
      <c r="N93" t="s">
        <v>807</v>
      </c>
      <c r="O93" t="s">
        <v>115</v>
      </c>
      <c r="P93">
        <f>VLOOKUP(I93,'Other Lists'!$B$13:$D$15,3,FALSE)</f>
        <v>92</v>
      </c>
      <c r="Q93" t="str">
        <f>VLOOKUP(P93,'Other Lists'!$B$7:$D$8,2,FALSE)</f>
        <v>Linacar</v>
      </c>
      <c r="R93">
        <f>VLOOKUP(I93,'Other Lists'!$B$12:$O$15,14,FALSE)*L93</f>
        <v>303.99999999999994</v>
      </c>
    </row>
    <row r="94" spans="3:18" x14ac:dyDescent="0.3">
      <c r="C94" t="s">
        <v>149</v>
      </c>
      <c r="D94">
        <v>809</v>
      </c>
      <c r="E94" s="13">
        <v>45012</v>
      </c>
      <c r="F94" s="18">
        <f>WEEKDAY(E94)</f>
        <v>2</v>
      </c>
      <c r="G94" s="18">
        <v>4</v>
      </c>
      <c r="H94">
        <v>1</v>
      </c>
      <c r="I94">
        <v>119</v>
      </c>
      <c r="J94" t="s">
        <v>404</v>
      </c>
      <c r="K94">
        <v>102</v>
      </c>
      <c r="L94">
        <v>97</v>
      </c>
      <c r="M94">
        <f>K94-L94</f>
        <v>5</v>
      </c>
      <c r="N94" t="s">
        <v>807</v>
      </c>
      <c r="O94" t="s">
        <v>111</v>
      </c>
      <c r="P94">
        <f>VLOOKUP(I94,'Other Lists'!$B$13:$D$15,3,FALSE)</f>
        <v>92</v>
      </c>
      <c r="Q94" t="str">
        <f>VLOOKUP(P94,'Other Lists'!$B$7:$D$8,2,FALSE)</f>
        <v>Linacar</v>
      </c>
      <c r="R94">
        <f>VLOOKUP(I94,'Other Lists'!$B$12:$O$15,14,FALSE)*L94</f>
        <v>310.39999999999992</v>
      </c>
    </row>
    <row r="95" spans="3:18" x14ac:dyDescent="0.3">
      <c r="C95" t="s">
        <v>149</v>
      </c>
      <c r="D95">
        <v>809</v>
      </c>
      <c r="E95" s="13">
        <v>45012</v>
      </c>
      <c r="F95" s="18">
        <f>WEEKDAY(E95)</f>
        <v>2</v>
      </c>
      <c r="G95" s="18">
        <v>4</v>
      </c>
      <c r="H95">
        <v>1</v>
      </c>
      <c r="I95">
        <v>119</v>
      </c>
      <c r="J95" t="s">
        <v>403</v>
      </c>
      <c r="K95">
        <v>96</v>
      </c>
      <c r="L95">
        <v>91</v>
      </c>
      <c r="M95">
        <f>K95-L95</f>
        <v>5</v>
      </c>
      <c r="N95" t="s">
        <v>807</v>
      </c>
      <c r="O95" t="s">
        <v>108</v>
      </c>
      <c r="P95">
        <f>VLOOKUP(I95,'Other Lists'!$B$13:$D$15,3,FALSE)</f>
        <v>92</v>
      </c>
      <c r="Q95" t="str">
        <f>VLOOKUP(P95,'Other Lists'!$B$7:$D$8,2,FALSE)</f>
        <v>Linacar</v>
      </c>
      <c r="R95">
        <f>VLOOKUP(I95,'Other Lists'!$B$12:$O$15,14,FALSE)*L95</f>
        <v>291.19999999999993</v>
      </c>
    </row>
    <row r="96" spans="3:18" x14ac:dyDescent="0.3">
      <c r="C96" t="s">
        <v>149</v>
      </c>
      <c r="D96">
        <v>809</v>
      </c>
      <c r="E96" s="13">
        <v>45012</v>
      </c>
      <c r="F96" s="18">
        <f>WEEKDAY(E96)</f>
        <v>2</v>
      </c>
      <c r="G96" s="18">
        <v>4</v>
      </c>
      <c r="H96">
        <v>1</v>
      </c>
      <c r="I96">
        <v>119</v>
      </c>
      <c r="J96" t="s">
        <v>402</v>
      </c>
      <c r="K96">
        <v>97</v>
      </c>
      <c r="L96">
        <v>93</v>
      </c>
      <c r="M96">
        <f>K96-L96</f>
        <v>4</v>
      </c>
      <c r="N96" t="s">
        <v>807</v>
      </c>
      <c r="O96" t="s">
        <v>106</v>
      </c>
      <c r="P96">
        <f>VLOOKUP(I96,'Other Lists'!$B$13:$D$15,3,FALSE)</f>
        <v>92</v>
      </c>
      <c r="Q96" t="str">
        <f>VLOOKUP(P96,'Other Lists'!$B$7:$D$8,2,FALSE)</f>
        <v>Linacar</v>
      </c>
      <c r="R96">
        <f>VLOOKUP(I96,'Other Lists'!$B$12:$O$15,14,FALSE)*L96</f>
        <v>297.59999999999991</v>
      </c>
    </row>
    <row r="97" spans="3:18" x14ac:dyDescent="0.3">
      <c r="C97" t="s">
        <v>149</v>
      </c>
      <c r="D97">
        <v>809</v>
      </c>
      <c r="E97" s="13">
        <v>45012</v>
      </c>
      <c r="F97" s="18">
        <f>WEEKDAY(E97)</f>
        <v>2</v>
      </c>
      <c r="G97" s="18">
        <v>4</v>
      </c>
      <c r="H97">
        <v>1</v>
      </c>
      <c r="I97">
        <v>119</v>
      </c>
      <c r="J97" t="s">
        <v>401</v>
      </c>
      <c r="K97">
        <v>96</v>
      </c>
      <c r="L97">
        <v>90</v>
      </c>
      <c r="M97">
        <f>K97-L97</f>
        <v>6</v>
      </c>
      <c r="N97" t="s">
        <v>807</v>
      </c>
      <c r="O97" t="s">
        <v>105</v>
      </c>
      <c r="P97">
        <f>VLOOKUP(I97,'Other Lists'!$B$13:$D$15,3,FALSE)</f>
        <v>92</v>
      </c>
      <c r="Q97" t="str">
        <f>VLOOKUP(P97,'Other Lists'!$B$7:$D$8,2,FALSE)</f>
        <v>Linacar</v>
      </c>
      <c r="R97">
        <f>VLOOKUP(I97,'Other Lists'!$B$12:$O$15,14,FALSE)*L97</f>
        <v>287.99999999999994</v>
      </c>
    </row>
    <row r="98" spans="3:18" x14ac:dyDescent="0.3">
      <c r="C98" t="s">
        <v>149</v>
      </c>
      <c r="D98">
        <v>810</v>
      </c>
      <c r="E98" s="13">
        <v>45013</v>
      </c>
      <c r="F98" s="18">
        <f>WEEKDAY(E98)</f>
        <v>3</v>
      </c>
      <c r="G98" s="18">
        <v>4</v>
      </c>
      <c r="H98">
        <v>1</v>
      </c>
      <c r="I98">
        <v>201</v>
      </c>
      <c r="J98" t="s">
        <v>251</v>
      </c>
      <c r="K98">
        <v>141</v>
      </c>
      <c r="L98">
        <v>136</v>
      </c>
      <c r="M98">
        <f>K98-L98</f>
        <v>5</v>
      </c>
      <c r="N98" t="s">
        <v>807</v>
      </c>
      <c r="O98" t="s">
        <v>121</v>
      </c>
      <c r="P98">
        <f>VLOOKUP(I98,'Other Lists'!$B$13:$D$15,3,FALSE)</f>
        <v>92</v>
      </c>
      <c r="Q98" t="str">
        <f>VLOOKUP(P98,'Other Lists'!$B$7:$D$8,2,FALSE)</f>
        <v>Linacar</v>
      </c>
      <c r="R98">
        <f>VLOOKUP(I98,'Other Lists'!$B$12:$O$15,14,FALSE)*L98</f>
        <v>2978.3999999999996</v>
      </c>
    </row>
    <row r="99" spans="3:18" x14ac:dyDescent="0.3">
      <c r="C99" t="s">
        <v>149</v>
      </c>
      <c r="D99">
        <v>810</v>
      </c>
      <c r="E99" s="13">
        <v>45013</v>
      </c>
      <c r="F99" s="18">
        <f>WEEKDAY(E99)</f>
        <v>3</v>
      </c>
      <c r="G99" s="18">
        <v>4</v>
      </c>
      <c r="H99">
        <v>1</v>
      </c>
      <c r="I99">
        <v>201</v>
      </c>
      <c r="J99" t="s">
        <v>250</v>
      </c>
      <c r="K99">
        <v>132</v>
      </c>
      <c r="L99">
        <v>128</v>
      </c>
      <c r="M99">
        <f>K99-L99</f>
        <v>4</v>
      </c>
      <c r="N99" t="s">
        <v>807</v>
      </c>
      <c r="O99" t="s">
        <v>119</v>
      </c>
      <c r="P99">
        <f>VLOOKUP(I99,'Other Lists'!$B$13:$D$15,3,FALSE)</f>
        <v>92</v>
      </c>
      <c r="Q99" t="str">
        <f>VLOOKUP(P99,'Other Lists'!$B$7:$D$8,2,FALSE)</f>
        <v>Linacar</v>
      </c>
      <c r="R99">
        <f>VLOOKUP(I99,'Other Lists'!$B$12:$O$15,14,FALSE)*L99</f>
        <v>2803.2</v>
      </c>
    </row>
    <row r="100" spans="3:18" x14ac:dyDescent="0.3">
      <c r="C100" t="s">
        <v>149</v>
      </c>
      <c r="D100">
        <v>810</v>
      </c>
      <c r="E100" s="13">
        <v>45013</v>
      </c>
      <c r="F100" s="18">
        <f>WEEKDAY(E100)</f>
        <v>3</v>
      </c>
      <c r="G100" s="18">
        <v>4</v>
      </c>
      <c r="H100">
        <v>1</v>
      </c>
      <c r="I100">
        <v>201</v>
      </c>
      <c r="J100" t="s">
        <v>249</v>
      </c>
      <c r="K100">
        <v>131</v>
      </c>
      <c r="L100">
        <v>124</v>
      </c>
      <c r="M100">
        <f>K100-L100</f>
        <v>7</v>
      </c>
      <c r="N100" t="s">
        <v>807</v>
      </c>
      <c r="O100" t="s">
        <v>117</v>
      </c>
      <c r="P100">
        <f>VLOOKUP(I100,'Other Lists'!$B$13:$D$15,3,FALSE)</f>
        <v>92</v>
      </c>
      <c r="Q100" t="str">
        <f>VLOOKUP(P100,'Other Lists'!$B$7:$D$8,2,FALSE)</f>
        <v>Linacar</v>
      </c>
      <c r="R100">
        <f>VLOOKUP(I100,'Other Lists'!$B$12:$O$15,14,FALSE)*L100</f>
        <v>2715.6</v>
      </c>
    </row>
    <row r="101" spans="3:18" x14ac:dyDescent="0.3">
      <c r="C101" t="s">
        <v>149</v>
      </c>
      <c r="D101">
        <v>811</v>
      </c>
      <c r="E101" s="13">
        <v>45014</v>
      </c>
      <c r="F101" s="18">
        <f>WEEKDAY(E101)</f>
        <v>4</v>
      </c>
      <c r="G101" s="18">
        <v>4</v>
      </c>
      <c r="H101">
        <v>1</v>
      </c>
      <c r="I101">
        <v>201</v>
      </c>
      <c r="J101" t="s">
        <v>409</v>
      </c>
      <c r="K101">
        <v>86</v>
      </c>
      <c r="L101">
        <v>83</v>
      </c>
      <c r="M101">
        <f>K101-L101</f>
        <v>3</v>
      </c>
      <c r="N101" t="s">
        <v>807</v>
      </c>
      <c r="O101" t="s">
        <v>121</v>
      </c>
      <c r="P101">
        <f>VLOOKUP(I101,'Other Lists'!$B$13:$D$15,3,FALSE)</f>
        <v>92</v>
      </c>
      <c r="Q101" t="str">
        <f>VLOOKUP(P101,'Other Lists'!$B$7:$D$8,2,FALSE)</f>
        <v>Linacar</v>
      </c>
      <c r="R101">
        <f>VLOOKUP(I101,'Other Lists'!$B$12:$O$15,14,FALSE)*L101</f>
        <v>1817.6999999999998</v>
      </c>
    </row>
    <row r="102" spans="3:18" x14ac:dyDescent="0.3">
      <c r="C102" t="s">
        <v>149</v>
      </c>
      <c r="D102">
        <v>811</v>
      </c>
      <c r="E102" s="13">
        <v>45014</v>
      </c>
      <c r="F102" s="18">
        <f>WEEKDAY(E102)</f>
        <v>4</v>
      </c>
      <c r="G102" s="18">
        <v>4</v>
      </c>
      <c r="H102">
        <v>1</v>
      </c>
      <c r="I102">
        <v>201</v>
      </c>
      <c r="J102" t="s">
        <v>408</v>
      </c>
      <c r="K102">
        <v>87</v>
      </c>
      <c r="L102">
        <v>85</v>
      </c>
      <c r="M102">
        <f>K102-L102</f>
        <v>2</v>
      </c>
      <c r="N102" t="s">
        <v>807</v>
      </c>
      <c r="O102" t="s">
        <v>119</v>
      </c>
      <c r="P102">
        <f>VLOOKUP(I102,'Other Lists'!$B$13:$D$15,3,FALSE)</f>
        <v>92</v>
      </c>
      <c r="Q102" t="str">
        <f>VLOOKUP(P102,'Other Lists'!$B$7:$D$8,2,FALSE)</f>
        <v>Linacar</v>
      </c>
      <c r="R102">
        <f>VLOOKUP(I102,'Other Lists'!$B$12:$O$15,14,FALSE)*L102</f>
        <v>1861.4999999999998</v>
      </c>
    </row>
    <row r="103" spans="3:18" x14ac:dyDescent="0.3">
      <c r="C103" t="s">
        <v>149</v>
      </c>
      <c r="D103">
        <v>811</v>
      </c>
      <c r="E103" s="13">
        <v>45014</v>
      </c>
      <c r="F103" s="18">
        <f>WEEKDAY(E103)</f>
        <v>4</v>
      </c>
      <c r="G103" s="18">
        <v>4</v>
      </c>
      <c r="H103">
        <v>1</v>
      </c>
      <c r="I103">
        <v>201</v>
      </c>
      <c r="J103" t="s">
        <v>407</v>
      </c>
      <c r="K103">
        <v>88</v>
      </c>
      <c r="L103">
        <v>84</v>
      </c>
      <c r="M103">
        <f>K103-L103</f>
        <v>4</v>
      </c>
      <c r="N103" t="s">
        <v>807</v>
      </c>
      <c r="O103" t="s">
        <v>118</v>
      </c>
      <c r="P103">
        <f>VLOOKUP(I103,'Other Lists'!$B$13:$D$15,3,FALSE)</f>
        <v>92</v>
      </c>
      <c r="Q103" t="str">
        <f>VLOOKUP(P103,'Other Lists'!$B$7:$D$8,2,FALSE)</f>
        <v>Linacar</v>
      </c>
      <c r="R103">
        <f>VLOOKUP(I103,'Other Lists'!$B$12:$O$15,14,FALSE)*L103</f>
        <v>1839.6</v>
      </c>
    </row>
    <row r="104" spans="3:18" x14ac:dyDescent="0.3">
      <c r="C104" t="s">
        <v>149</v>
      </c>
      <c r="D104">
        <v>811</v>
      </c>
      <c r="E104" s="13">
        <v>45014</v>
      </c>
      <c r="F104" s="18">
        <f>WEEKDAY(E104)</f>
        <v>4</v>
      </c>
      <c r="G104" s="18">
        <v>4</v>
      </c>
      <c r="H104">
        <v>1</v>
      </c>
      <c r="I104">
        <v>201</v>
      </c>
      <c r="J104" t="s">
        <v>406</v>
      </c>
      <c r="K104">
        <v>89</v>
      </c>
      <c r="L104">
        <v>85</v>
      </c>
      <c r="M104">
        <f>K104-L104</f>
        <v>4</v>
      </c>
      <c r="N104" t="s">
        <v>807</v>
      </c>
      <c r="O104" t="s">
        <v>117</v>
      </c>
      <c r="P104">
        <f>VLOOKUP(I104,'Other Lists'!$B$13:$D$15,3,FALSE)</f>
        <v>92</v>
      </c>
      <c r="Q104" t="str">
        <f>VLOOKUP(P104,'Other Lists'!$B$7:$D$8,2,FALSE)</f>
        <v>Linacar</v>
      </c>
      <c r="R104">
        <f>VLOOKUP(I104,'Other Lists'!$B$12:$O$15,14,FALSE)*L104</f>
        <v>1861.4999999999998</v>
      </c>
    </row>
    <row r="105" spans="3:18" x14ac:dyDescent="0.3">
      <c r="C105" t="s">
        <v>149</v>
      </c>
      <c r="D105">
        <v>812</v>
      </c>
      <c r="E105" s="13">
        <v>45015</v>
      </c>
      <c r="F105" s="18">
        <f>WEEKDAY(E105)</f>
        <v>5</v>
      </c>
      <c r="G105" s="18">
        <v>4</v>
      </c>
      <c r="H105">
        <v>1</v>
      </c>
      <c r="I105">
        <v>201</v>
      </c>
      <c r="J105" t="s">
        <v>255</v>
      </c>
      <c r="K105">
        <v>106</v>
      </c>
      <c r="L105">
        <v>102</v>
      </c>
      <c r="M105">
        <f>K105-L105</f>
        <v>4</v>
      </c>
      <c r="N105" t="s">
        <v>807</v>
      </c>
      <c r="O105" t="s">
        <v>121</v>
      </c>
      <c r="P105">
        <f>VLOOKUP(I105,'Other Lists'!$B$13:$D$15,3,FALSE)</f>
        <v>92</v>
      </c>
      <c r="Q105" t="str">
        <f>VLOOKUP(P105,'Other Lists'!$B$7:$D$8,2,FALSE)</f>
        <v>Linacar</v>
      </c>
      <c r="R105">
        <f>VLOOKUP(I105,'Other Lists'!$B$12:$O$15,14,FALSE)*L105</f>
        <v>2233.7999999999997</v>
      </c>
    </row>
    <row r="106" spans="3:18" x14ac:dyDescent="0.3">
      <c r="C106" t="s">
        <v>149</v>
      </c>
      <c r="D106">
        <v>812</v>
      </c>
      <c r="E106" s="13">
        <v>45015</v>
      </c>
      <c r="F106" s="18">
        <f>WEEKDAY(E106)</f>
        <v>5</v>
      </c>
      <c r="G106" s="18">
        <v>4</v>
      </c>
      <c r="H106">
        <v>1</v>
      </c>
      <c r="I106">
        <v>201</v>
      </c>
      <c r="J106" t="s">
        <v>254</v>
      </c>
      <c r="K106">
        <v>96</v>
      </c>
      <c r="L106">
        <v>92</v>
      </c>
      <c r="M106">
        <f>K106-L106</f>
        <v>4</v>
      </c>
      <c r="N106" t="s">
        <v>807</v>
      </c>
      <c r="O106" t="s">
        <v>119</v>
      </c>
      <c r="P106">
        <f>VLOOKUP(I106,'Other Lists'!$B$13:$D$15,3,FALSE)</f>
        <v>92</v>
      </c>
      <c r="Q106" t="str">
        <f>VLOOKUP(P106,'Other Lists'!$B$7:$D$8,2,FALSE)</f>
        <v>Linacar</v>
      </c>
      <c r="R106">
        <f>VLOOKUP(I106,'Other Lists'!$B$12:$O$15,14,FALSE)*L106</f>
        <v>2014.8</v>
      </c>
    </row>
    <row r="107" spans="3:18" x14ac:dyDescent="0.3">
      <c r="C107" t="s">
        <v>149</v>
      </c>
      <c r="D107">
        <v>812</v>
      </c>
      <c r="E107" s="13">
        <v>45015</v>
      </c>
      <c r="F107" s="18">
        <f>WEEKDAY(E107)</f>
        <v>5</v>
      </c>
      <c r="G107" s="18">
        <v>4</v>
      </c>
      <c r="H107">
        <v>1</v>
      </c>
      <c r="I107">
        <v>201</v>
      </c>
      <c r="J107" t="s">
        <v>253</v>
      </c>
      <c r="K107">
        <v>96</v>
      </c>
      <c r="L107">
        <v>94</v>
      </c>
      <c r="M107">
        <f>K107-L107</f>
        <v>2</v>
      </c>
      <c r="N107" t="s">
        <v>807</v>
      </c>
      <c r="O107" t="s">
        <v>118</v>
      </c>
      <c r="P107">
        <f>VLOOKUP(I107,'Other Lists'!$B$13:$D$15,3,FALSE)</f>
        <v>92</v>
      </c>
      <c r="Q107" t="str">
        <f>VLOOKUP(P107,'Other Lists'!$B$7:$D$8,2,FALSE)</f>
        <v>Linacar</v>
      </c>
      <c r="R107">
        <f>VLOOKUP(I107,'Other Lists'!$B$12:$O$15,14,FALSE)*L107</f>
        <v>2058.6</v>
      </c>
    </row>
    <row r="108" spans="3:18" x14ac:dyDescent="0.3">
      <c r="C108" t="s">
        <v>149</v>
      </c>
      <c r="D108">
        <v>812</v>
      </c>
      <c r="E108" s="13">
        <v>45015</v>
      </c>
      <c r="F108" s="18">
        <f>WEEKDAY(E108)</f>
        <v>5</v>
      </c>
      <c r="G108" s="18">
        <v>4</v>
      </c>
      <c r="H108">
        <v>1</v>
      </c>
      <c r="I108">
        <v>201</v>
      </c>
      <c r="J108" t="s">
        <v>252</v>
      </c>
      <c r="K108">
        <v>103</v>
      </c>
      <c r="L108">
        <v>98</v>
      </c>
      <c r="M108">
        <f>K108-L108</f>
        <v>5</v>
      </c>
      <c r="N108" t="s">
        <v>807</v>
      </c>
      <c r="O108" t="s">
        <v>117</v>
      </c>
      <c r="P108">
        <f>VLOOKUP(I108,'Other Lists'!$B$13:$D$15,3,FALSE)</f>
        <v>92</v>
      </c>
      <c r="Q108" t="str">
        <f>VLOOKUP(P108,'Other Lists'!$B$7:$D$8,2,FALSE)</f>
        <v>Linacar</v>
      </c>
      <c r="R108">
        <f>VLOOKUP(I108,'Other Lists'!$B$12:$O$15,14,FALSE)*L108</f>
        <v>2146.1999999999998</v>
      </c>
    </row>
    <row r="109" spans="3:18" x14ac:dyDescent="0.3">
      <c r="C109" t="s">
        <v>149</v>
      </c>
      <c r="D109">
        <v>813</v>
      </c>
      <c r="E109" s="13">
        <v>45016</v>
      </c>
      <c r="F109" s="18">
        <f>WEEKDAY(E109)</f>
        <v>6</v>
      </c>
      <c r="G109" s="18">
        <v>4</v>
      </c>
      <c r="H109">
        <v>1</v>
      </c>
      <c r="I109">
        <v>119</v>
      </c>
      <c r="J109" t="s">
        <v>415</v>
      </c>
      <c r="K109">
        <v>205</v>
      </c>
      <c r="L109">
        <v>200</v>
      </c>
      <c r="M109">
        <f>K109-L109</f>
        <v>5</v>
      </c>
      <c r="N109" t="s">
        <v>807</v>
      </c>
      <c r="O109" t="s">
        <v>115</v>
      </c>
      <c r="P109">
        <f>VLOOKUP(I109,'Other Lists'!$B$13:$D$15,3,FALSE)</f>
        <v>92</v>
      </c>
      <c r="Q109" t="str">
        <f>VLOOKUP(P109,'Other Lists'!$B$7:$D$8,2,FALSE)</f>
        <v>Linacar</v>
      </c>
      <c r="R109">
        <f>VLOOKUP(I109,'Other Lists'!$B$12:$O$15,14,FALSE)*L109</f>
        <v>639.99999999999989</v>
      </c>
    </row>
    <row r="110" spans="3:18" x14ac:dyDescent="0.3">
      <c r="C110" t="s">
        <v>149</v>
      </c>
      <c r="D110">
        <v>813</v>
      </c>
      <c r="E110" s="13">
        <v>45016</v>
      </c>
      <c r="F110" s="18">
        <f>WEEKDAY(E110)</f>
        <v>6</v>
      </c>
      <c r="G110" s="18">
        <v>4</v>
      </c>
      <c r="H110">
        <v>1</v>
      </c>
      <c r="I110">
        <v>119</v>
      </c>
      <c r="J110" t="s">
        <v>414</v>
      </c>
      <c r="K110">
        <v>205</v>
      </c>
      <c r="L110">
        <v>202</v>
      </c>
      <c r="M110">
        <f>K110-L110</f>
        <v>3</v>
      </c>
      <c r="N110" t="s">
        <v>807</v>
      </c>
      <c r="O110" t="s">
        <v>113</v>
      </c>
      <c r="P110">
        <f>VLOOKUP(I110,'Other Lists'!$B$13:$D$15,3,FALSE)</f>
        <v>92</v>
      </c>
      <c r="Q110" t="str">
        <f>VLOOKUP(P110,'Other Lists'!$B$7:$D$8,2,FALSE)</f>
        <v>Linacar</v>
      </c>
      <c r="R110">
        <f>VLOOKUP(I110,'Other Lists'!$B$12:$O$15,14,FALSE)*L110</f>
        <v>646.39999999999986</v>
      </c>
    </row>
    <row r="111" spans="3:18" x14ac:dyDescent="0.3">
      <c r="C111" t="s">
        <v>149</v>
      </c>
      <c r="D111">
        <v>813</v>
      </c>
      <c r="E111" s="13">
        <v>45016</v>
      </c>
      <c r="F111" s="18">
        <f>WEEKDAY(E111)</f>
        <v>6</v>
      </c>
      <c r="G111" s="18">
        <v>4</v>
      </c>
      <c r="H111">
        <v>1</v>
      </c>
      <c r="I111">
        <v>119</v>
      </c>
      <c r="J111" t="s">
        <v>413</v>
      </c>
      <c r="K111">
        <v>216</v>
      </c>
      <c r="L111">
        <v>211</v>
      </c>
      <c r="M111">
        <f>K111-L111</f>
        <v>5</v>
      </c>
      <c r="N111" t="s">
        <v>807</v>
      </c>
      <c r="O111" t="s">
        <v>111</v>
      </c>
      <c r="P111">
        <f>VLOOKUP(I111,'Other Lists'!$B$13:$D$15,3,FALSE)</f>
        <v>92</v>
      </c>
      <c r="Q111" t="str">
        <f>VLOOKUP(P111,'Other Lists'!$B$7:$D$8,2,FALSE)</f>
        <v>Linacar</v>
      </c>
      <c r="R111">
        <f>VLOOKUP(I111,'Other Lists'!$B$12:$O$15,14,FALSE)*L111</f>
        <v>675.19999999999982</v>
      </c>
    </row>
    <row r="112" spans="3:18" x14ac:dyDescent="0.3">
      <c r="C112" t="s">
        <v>149</v>
      </c>
      <c r="D112">
        <v>813</v>
      </c>
      <c r="E112" s="13">
        <v>45016</v>
      </c>
      <c r="F112" s="18">
        <f>WEEKDAY(E112)</f>
        <v>6</v>
      </c>
      <c r="G112" s="18">
        <v>4</v>
      </c>
      <c r="H112">
        <v>1</v>
      </c>
      <c r="I112">
        <v>119</v>
      </c>
      <c r="J112" t="s">
        <v>412</v>
      </c>
      <c r="K112">
        <v>207</v>
      </c>
      <c r="L112">
        <v>200</v>
      </c>
      <c r="M112">
        <f>K112-L112</f>
        <v>7</v>
      </c>
      <c r="N112" t="s">
        <v>807</v>
      </c>
      <c r="O112" t="s">
        <v>108</v>
      </c>
      <c r="P112">
        <f>VLOOKUP(I112,'Other Lists'!$B$13:$D$15,3,FALSE)</f>
        <v>92</v>
      </c>
      <c r="Q112" t="str">
        <f>VLOOKUP(P112,'Other Lists'!$B$7:$D$8,2,FALSE)</f>
        <v>Linacar</v>
      </c>
      <c r="R112">
        <f>VLOOKUP(I112,'Other Lists'!$B$12:$O$15,14,FALSE)*L112</f>
        <v>639.99999999999989</v>
      </c>
    </row>
    <row r="113" spans="3:18" x14ac:dyDescent="0.3">
      <c r="C113" t="s">
        <v>149</v>
      </c>
      <c r="D113">
        <v>813</v>
      </c>
      <c r="E113" s="13">
        <v>45016</v>
      </c>
      <c r="F113" s="18">
        <f>WEEKDAY(E113)</f>
        <v>6</v>
      </c>
      <c r="G113" s="18">
        <v>4</v>
      </c>
      <c r="H113">
        <v>1</v>
      </c>
      <c r="I113">
        <v>119</v>
      </c>
      <c r="J113" t="s">
        <v>411</v>
      </c>
      <c r="K113">
        <v>207</v>
      </c>
      <c r="L113">
        <v>198</v>
      </c>
      <c r="M113">
        <f>K113-L113</f>
        <v>9</v>
      </c>
      <c r="N113" t="s">
        <v>807</v>
      </c>
      <c r="O113" t="s">
        <v>106</v>
      </c>
      <c r="P113">
        <f>VLOOKUP(I113,'Other Lists'!$B$13:$D$15,3,FALSE)</f>
        <v>92</v>
      </c>
      <c r="Q113" t="str">
        <f>VLOOKUP(P113,'Other Lists'!$B$7:$D$8,2,FALSE)</f>
        <v>Linacar</v>
      </c>
      <c r="R113">
        <f>VLOOKUP(I113,'Other Lists'!$B$12:$O$15,14,FALSE)*L113</f>
        <v>633.59999999999991</v>
      </c>
    </row>
    <row r="114" spans="3:18" x14ac:dyDescent="0.3">
      <c r="C114" t="s">
        <v>149</v>
      </c>
      <c r="D114">
        <v>813</v>
      </c>
      <c r="E114" s="13">
        <v>45016</v>
      </c>
      <c r="F114" s="18">
        <f>WEEKDAY(E114)</f>
        <v>6</v>
      </c>
      <c r="G114" s="18">
        <v>4</v>
      </c>
      <c r="H114">
        <v>1</v>
      </c>
      <c r="I114">
        <v>119</v>
      </c>
      <c r="J114" t="s">
        <v>410</v>
      </c>
      <c r="K114">
        <v>220</v>
      </c>
      <c r="L114">
        <v>213</v>
      </c>
      <c r="M114">
        <f>K114-L114</f>
        <v>7</v>
      </c>
      <c r="N114" t="s">
        <v>807</v>
      </c>
      <c r="O114" t="s">
        <v>105</v>
      </c>
      <c r="P114">
        <f>VLOOKUP(I114,'Other Lists'!$B$13:$D$15,3,FALSE)</f>
        <v>92</v>
      </c>
      <c r="Q114" t="str">
        <f>VLOOKUP(P114,'Other Lists'!$B$7:$D$8,2,FALSE)</f>
        <v>Linacar</v>
      </c>
      <c r="R114">
        <f>VLOOKUP(I114,'Other Lists'!$B$12:$O$15,14,FALSE)*L114</f>
        <v>681.5999999999998</v>
      </c>
    </row>
    <row r="115" spans="3:18" x14ac:dyDescent="0.3">
      <c r="C115" t="s">
        <v>149</v>
      </c>
      <c r="D115">
        <v>814</v>
      </c>
      <c r="E115" s="13">
        <v>45017</v>
      </c>
      <c r="F115" s="18">
        <f>WEEKDAY(E115)</f>
        <v>7</v>
      </c>
      <c r="G115" s="18">
        <v>4</v>
      </c>
      <c r="H115">
        <v>1</v>
      </c>
      <c r="I115">
        <v>119</v>
      </c>
      <c r="J115" t="s">
        <v>260</v>
      </c>
      <c r="K115">
        <v>189</v>
      </c>
      <c r="L115">
        <v>177</v>
      </c>
      <c r="M115">
        <f>K115-L115</f>
        <v>12</v>
      </c>
      <c r="N115" t="s">
        <v>807</v>
      </c>
      <c r="O115" t="s">
        <v>115</v>
      </c>
      <c r="P115">
        <f>VLOOKUP(I115,'Other Lists'!$B$13:$D$15,3,FALSE)</f>
        <v>92</v>
      </c>
      <c r="Q115" t="str">
        <f>VLOOKUP(P115,'Other Lists'!$B$7:$D$8,2,FALSE)</f>
        <v>Linacar</v>
      </c>
      <c r="R115">
        <f>VLOOKUP(I115,'Other Lists'!$B$12:$O$15,14,FALSE)*L115</f>
        <v>566.39999999999986</v>
      </c>
    </row>
    <row r="116" spans="3:18" x14ac:dyDescent="0.3">
      <c r="C116" t="s">
        <v>149</v>
      </c>
      <c r="D116">
        <v>814</v>
      </c>
      <c r="E116" s="13">
        <v>45017</v>
      </c>
      <c r="F116" s="18">
        <f>WEEKDAY(E116)</f>
        <v>7</v>
      </c>
      <c r="G116" s="18">
        <v>4</v>
      </c>
      <c r="H116">
        <v>1</v>
      </c>
      <c r="I116">
        <v>119</v>
      </c>
      <c r="J116" t="s">
        <v>259</v>
      </c>
      <c r="K116">
        <v>173</v>
      </c>
      <c r="L116">
        <v>157</v>
      </c>
      <c r="M116">
        <f>K116-L116</f>
        <v>16</v>
      </c>
      <c r="N116" t="s">
        <v>807</v>
      </c>
      <c r="O116" t="s">
        <v>113</v>
      </c>
      <c r="P116">
        <f>VLOOKUP(I116,'Other Lists'!$B$13:$D$15,3,FALSE)</f>
        <v>92</v>
      </c>
      <c r="Q116" t="str">
        <f>VLOOKUP(P116,'Other Lists'!$B$7:$D$8,2,FALSE)</f>
        <v>Linacar</v>
      </c>
      <c r="R116">
        <f>VLOOKUP(I116,'Other Lists'!$B$12:$O$15,14,FALSE)*L116</f>
        <v>502.39999999999986</v>
      </c>
    </row>
    <row r="117" spans="3:18" x14ac:dyDescent="0.3">
      <c r="C117" t="s">
        <v>149</v>
      </c>
      <c r="D117">
        <v>814</v>
      </c>
      <c r="E117" s="13">
        <v>45017</v>
      </c>
      <c r="F117" s="18">
        <f>WEEKDAY(E117)</f>
        <v>7</v>
      </c>
      <c r="G117" s="18">
        <v>4</v>
      </c>
      <c r="H117">
        <v>1</v>
      </c>
      <c r="I117">
        <v>119</v>
      </c>
      <c r="J117" t="s">
        <v>258</v>
      </c>
      <c r="K117">
        <v>169</v>
      </c>
      <c r="L117">
        <v>155</v>
      </c>
      <c r="M117">
        <f>K117-L117</f>
        <v>14</v>
      </c>
      <c r="N117" t="s">
        <v>807</v>
      </c>
      <c r="O117" t="s">
        <v>111</v>
      </c>
      <c r="P117">
        <f>VLOOKUP(I117,'Other Lists'!$B$13:$D$15,3,FALSE)</f>
        <v>92</v>
      </c>
      <c r="Q117" t="str">
        <f>VLOOKUP(P117,'Other Lists'!$B$7:$D$8,2,FALSE)</f>
        <v>Linacar</v>
      </c>
      <c r="R117">
        <f>VLOOKUP(I117,'Other Lists'!$B$12:$O$15,14,FALSE)*L117</f>
        <v>495.99999999999989</v>
      </c>
    </row>
    <row r="118" spans="3:18" x14ac:dyDescent="0.3">
      <c r="C118" t="s">
        <v>149</v>
      </c>
      <c r="D118">
        <v>814</v>
      </c>
      <c r="E118" s="13">
        <v>45017</v>
      </c>
      <c r="F118" s="18">
        <f>WEEKDAY(E118)</f>
        <v>7</v>
      </c>
      <c r="G118" s="18">
        <v>4</v>
      </c>
      <c r="H118">
        <v>1</v>
      </c>
      <c r="I118">
        <v>119</v>
      </c>
      <c r="J118" t="s">
        <v>257</v>
      </c>
      <c r="K118">
        <v>182</v>
      </c>
      <c r="L118">
        <v>169</v>
      </c>
      <c r="M118">
        <f>K118-L118</f>
        <v>13</v>
      </c>
      <c r="N118" t="s">
        <v>807</v>
      </c>
      <c r="O118" t="s">
        <v>108</v>
      </c>
      <c r="P118">
        <f>VLOOKUP(I118,'Other Lists'!$B$13:$D$15,3,FALSE)</f>
        <v>92</v>
      </c>
      <c r="Q118" t="str">
        <f>VLOOKUP(P118,'Other Lists'!$B$7:$D$8,2,FALSE)</f>
        <v>Linacar</v>
      </c>
      <c r="R118">
        <f>VLOOKUP(I118,'Other Lists'!$B$12:$O$15,14,FALSE)*L118</f>
        <v>540.79999999999984</v>
      </c>
    </row>
    <row r="119" spans="3:18" x14ac:dyDescent="0.3">
      <c r="C119" t="s">
        <v>149</v>
      </c>
      <c r="D119">
        <v>814</v>
      </c>
      <c r="E119" s="13">
        <v>45017</v>
      </c>
      <c r="F119" s="18">
        <f>WEEKDAY(E119)</f>
        <v>7</v>
      </c>
      <c r="G119" s="18">
        <v>4</v>
      </c>
      <c r="H119">
        <v>1</v>
      </c>
      <c r="I119">
        <v>119</v>
      </c>
      <c r="J119" t="s">
        <v>256</v>
      </c>
      <c r="K119">
        <v>173</v>
      </c>
      <c r="L119">
        <v>157</v>
      </c>
      <c r="M119">
        <f>K119-L119</f>
        <v>16</v>
      </c>
      <c r="N119" t="s">
        <v>807</v>
      </c>
      <c r="O119" t="s">
        <v>106</v>
      </c>
      <c r="P119">
        <f>VLOOKUP(I119,'Other Lists'!$B$13:$D$15,3,FALSE)</f>
        <v>92</v>
      </c>
      <c r="Q119" t="str">
        <f>VLOOKUP(P119,'Other Lists'!$B$7:$D$8,2,FALSE)</f>
        <v>Linacar</v>
      </c>
      <c r="R119">
        <f>VLOOKUP(I119,'Other Lists'!$B$12:$O$15,14,FALSE)*L119</f>
        <v>502.39999999999986</v>
      </c>
    </row>
    <row r="120" spans="3:18" x14ac:dyDescent="0.3">
      <c r="C120" t="s">
        <v>149</v>
      </c>
      <c r="D120">
        <v>814</v>
      </c>
      <c r="E120" s="13">
        <v>45017</v>
      </c>
      <c r="F120" s="18">
        <f>WEEKDAY(E120)</f>
        <v>7</v>
      </c>
      <c r="G120" s="18">
        <v>4</v>
      </c>
      <c r="H120">
        <v>1</v>
      </c>
      <c r="I120">
        <v>119</v>
      </c>
      <c r="J120" t="s">
        <v>271</v>
      </c>
      <c r="K120">
        <v>185</v>
      </c>
      <c r="L120">
        <v>170</v>
      </c>
      <c r="M120">
        <f>K120-L120</f>
        <v>15</v>
      </c>
      <c r="N120" t="s">
        <v>807</v>
      </c>
      <c r="O120" t="s">
        <v>105</v>
      </c>
      <c r="P120">
        <f>VLOOKUP(I120,'Other Lists'!$B$13:$D$15,3,FALSE)</f>
        <v>92</v>
      </c>
      <c r="Q120" t="str">
        <f>VLOOKUP(P120,'Other Lists'!$B$7:$D$8,2,FALSE)</f>
        <v>Linacar</v>
      </c>
      <c r="R120">
        <f>VLOOKUP(I120,'Other Lists'!$B$12:$O$15,14,FALSE)*L120</f>
        <v>543.99999999999989</v>
      </c>
    </row>
    <row r="121" spans="3:18" x14ac:dyDescent="0.3">
      <c r="C121" t="s">
        <v>149</v>
      </c>
      <c r="D121">
        <v>815</v>
      </c>
      <c r="E121" s="13">
        <v>45018</v>
      </c>
      <c r="F121" s="18">
        <f>WEEKDAY(E121)</f>
        <v>1</v>
      </c>
      <c r="G121" s="18">
        <v>5</v>
      </c>
      <c r="H121">
        <v>1</v>
      </c>
      <c r="I121">
        <v>201</v>
      </c>
      <c r="J121" t="s">
        <v>419</v>
      </c>
      <c r="K121">
        <v>53</v>
      </c>
      <c r="L121">
        <v>50</v>
      </c>
      <c r="M121">
        <f>K121-L121</f>
        <v>3</v>
      </c>
      <c r="N121" t="s">
        <v>807</v>
      </c>
      <c r="O121" t="s">
        <v>121</v>
      </c>
      <c r="P121">
        <f>VLOOKUP(I121,'Other Lists'!$B$13:$D$15,3,FALSE)</f>
        <v>92</v>
      </c>
      <c r="Q121" t="str">
        <f>VLOOKUP(P121,'Other Lists'!$B$7:$D$8,2,FALSE)</f>
        <v>Linacar</v>
      </c>
      <c r="R121">
        <f>VLOOKUP(I121,'Other Lists'!$B$12:$O$15,14,FALSE)*L121</f>
        <v>1095</v>
      </c>
    </row>
    <row r="122" spans="3:18" x14ac:dyDescent="0.3">
      <c r="C122" t="s">
        <v>149</v>
      </c>
      <c r="D122">
        <v>815</v>
      </c>
      <c r="E122" s="13">
        <v>45018</v>
      </c>
      <c r="F122" s="18">
        <f>WEEKDAY(E122)</f>
        <v>1</v>
      </c>
      <c r="G122" s="18">
        <v>5</v>
      </c>
      <c r="H122">
        <v>1</v>
      </c>
      <c r="I122">
        <v>201</v>
      </c>
      <c r="J122" t="s">
        <v>418</v>
      </c>
      <c r="K122">
        <v>54</v>
      </c>
      <c r="L122">
        <v>50</v>
      </c>
      <c r="M122">
        <f>K122-L122</f>
        <v>4</v>
      </c>
      <c r="N122" t="s">
        <v>807</v>
      </c>
      <c r="O122" t="s">
        <v>119</v>
      </c>
      <c r="P122">
        <f>VLOOKUP(I122,'Other Lists'!$B$13:$D$15,3,FALSE)</f>
        <v>92</v>
      </c>
      <c r="Q122" t="str">
        <f>VLOOKUP(P122,'Other Lists'!$B$7:$D$8,2,FALSE)</f>
        <v>Linacar</v>
      </c>
      <c r="R122">
        <f>VLOOKUP(I122,'Other Lists'!$B$12:$O$15,14,FALSE)*L122</f>
        <v>1095</v>
      </c>
    </row>
    <row r="123" spans="3:18" x14ac:dyDescent="0.3">
      <c r="C123" t="s">
        <v>149</v>
      </c>
      <c r="D123">
        <v>815</v>
      </c>
      <c r="E123" s="13">
        <v>45018</v>
      </c>
      <c r="F123" s="18">
        <f>WEEKDAY(E123)</f>
        <v>1</v>
      </c>
      <c r="G123" s="18">
        <v>5</v>
      </c>
      <c r="H123">
        <v>1</v>
      </c>
      <c r="I123">
        <v>201</v>
      </c>
      <c r="J123" t="s">
        <v>417</v>
      </c>
      <c r="K123">
        <v>55</v>
      </c>
      <c r="L123">
        <v>52</v>
      </c>
      <c r="M123">
        <f>K123-L123</f>
        <v>3</v>
      </c>
      <c r="N123" t="s">
        <v>807</v>
      </c>
      <c r="O123" t="s">
        <v>118</v>
      </c>
      <c r="P123">
        <f>VLOOKUP(I123,'Other Lists'!$B$13:$D$15,3,FALSE)</f>
        <v>92</v>
      </c>
      <c r="Q123" t="str">
        <f>VLOOKUP(P123,'Other Lists'!$B$7:$D$8,2,FALSE)</f>
        <v>Linacar</v>
      </c>
      <c r="R123">
        <f>VLOOKUP(I123,'Other Lists'!$B$12:$O$15,14,FALSE)*L123</f>
        <v>1138.8</v>
      </c>
    </row>
    <row r="124" spans="3:18" x14ac:dyDescent="0.3">
      <c r="C124" t="s">
        <v>149</v>
      </c>
      <c r="D124">
        <v>815</v>
      </c>
      <c r="E124" s="13">
        <v>45018</v>
      </c>
      <c r="F124" s="18">
        <f>WEEKDAY(E124)</f>
        <v>1</v>
      </c>
      <c r="G124" s="18">
        <v>5</v>
      </c>
      <c r="H124">
        <v>1</v>
      </c>
      <c r="I124">
        <v>201</v>
      </c>
      <c r="J124" t="s">
        <v>416</v>
      </c>
      <c r="K124">
        <v>55</v>
      </c>
      <c r="L124">
        <v>51</v>
      </c>
      <c r="M124">
        <f>K124-L124</f>
        <v>4</v>
      </c>
      <c r="N124" t="s">
        <v>807</v>
      </c>
      <c r="O124" t="s">
        <v>117</v>
      </c>
      <c r="P124">
        <f>VLOOKUP(I124,'Other Lists'!$B$13:$D$15,3,FALSE)</f>
        <v>92</v>
      </c>
      <c r="Q124" t="str">
        <f>VLOOKUP(P124,'Other Lists'!$B$7:$D$8,2,FALSE)</f>
        <v>Linacar</v>
      </c>
      <c r="R124">
        <f>VLOOKUP(I124,'Other Lists'!$B$12:$O$15,14,FALSE)*L124</f>
        <v>1116.8999999999999</v>
      </c>
    </row>
    <row r="125" spans="3:18" x14ac:dyDescent="0.3">
      <c r="C125" t="s">
        <v>149</v>
      </c>
      <c r="D125">
        <v>816</v>
      </c>
      <c r="E125" s="13">
        <v>45019</v>
      </c>
      <c r="F125" s="18">
        <f>WEEKDAY(E125)</f>
        <v>2</v>
      </c>
      <c r="G125" s="18">
        <v>5</v>
      </c>
      <c r="H125">
        <v>1</v>
      </c>
      <c r="I125">
        <v>201</v>
      </c>
      <c r="J125" t="s">
        <v>423</v>
      </c>
      <c r="K125">
        <v>64</v>
      </c>
      <c r="L125">
        <v>60</v>
      </c>
      <c r="M125">
        <f>K125-L125</f>
        <v>4</v>
      </c>
      <c r="N125" t="s">
        <v>807</v>
      </c>
      <c r="O125" t="s">
        <v>121</v>
      </c>
      <c r="P125">
        <f>VLOOKUP(I125,'Other Lists'!$B$13:$D$15,3,FALSE)</f>
        <v>92</v>
      </c>
      <c r="Q125" t="str">
        <f>VLOOKUP(P125,'Other Lists'!$B$7:$D$8,2,FALSE)</f>
        <v>Linacar</v>
      </c>
      <c r="R125">
        <f>VLOOKUP(I125,'Other Lists'!$B$12:$O$15,14,FALSE)*L125</f>
        <v>1314</v>
      </c>
    </row>
    <row r="126" spans="3:18" x14ac:dyDescent="0.3">
      <c r="C126" t="s">
        <v>149</v>
      </c>
      <c r="D126">
        <v>816</v>
      </c>
      <c r="E126" s="13">
        <v>45019</v>
      </c>
      <c r="F126" s="18">
        <f>WEEKDAY(E126)</f>
        <v>2</v>
      </c>
      <c r="G126" s="18">
        <v>5</v>
      </c>
      <c r="H126">
        <v>1</v>
      </c>
      <c r="I126">
        <v>201</v>
      </c>
      <c r="J126" t="s">
        <v>422</v>
      </c>
      <c r="K126">
        <v>63</v>
      </c>
      <c r="L126">
        <v>59</v>
      </c>
      <c r="M126">
        <f>K126-L126</f>
        <v>4</v>
      </c>
      <c r="N126" t="s">
        <v>807</v>
      </c>
      <c r="O126" t="s">
        <v>119</v>
      </c>
      <c r="P126">
        <f>VLOOKUP(I126,'Other Lists'!$B$13:$D$15,3,FALSE)</f>
        <v>92</v>
      </c>
      <c r="Q126" t="str">
        <f>VLOOKUP(P126,'Other Lists'!$B$7:$D$8,2,FALSE)</f>
        <v>Linacar</v>
      </c>
      <c r="R126">
        <f>VLOOKUP(I126,'Other Lists'!$B$12:$O$15,14,FALSE)*L126</f>
        <v>1292.0999999999999</v>
      </c>
    </row>
    <row r="127" spans="3:18" x14ac:dyDescent="0.3">
      <c r="C127" t="s">
        <v>149</v>
      </c>
      <c r="D127">
        <v>816</v>
      </c>
      <c r="E127" s="13">
        <v>45019</v>
      </c>
      <c r="F127" s="18">
        <f>WEEKDAY(E127)</f>
        <v>2</v>
      </c>
      <c r="G127" s="18">
        <v>5</v>
      </c>
      <c r="H127">
        <v>1</v>
      </c>
      <c r="I127">
        <v>201</v>
      </c>
      <c r="J127" t="s">
        <v>421</v>
      </c>
      <c r="K127">
        <v>66</v>
      </c>
      <c r="L127">
        <v>60</v>
      </c>
      <c r="M127">
        <f>K127-L127</f>
        <v>6</v>
      </c>
      <c r="N127" t="s">
        <v>807</v>
      </c>
      <c r="O127" t="s">
        <v>118</v>
      </c>
      <c r="P127">
        <f>VLOOKUP(I127,'Other Lists'!$B$13:$D$15,3,FALSE)</f>
        <v>92</v>
      </c>
      <c r="Q127" t="str">
        <f>VLOOKUP(P127,'Other Lists'!$B$7:$D$8,2,FALSE)</f>
        <v>Linacar</v>
      </c>
      <c r="R127">
        <f>VLOOKUP(I127,'Other Lists'!$B$12:$O$15,14,FALSE)*L127</f>
        <v>1314</v>
      </c>
    </row>
    <row r="128" spans="3:18" x14ac:dyDescent="0.3">
      <c r="C128" t="s">
        <v>149</v>
      </c>
      <c r="D128">
        <v>816</v>
      </c>
      <c r="E128" s="13">
        <v>45019</v>
      </c>
      <c r="F128" s="18">
        <f>WEEKDAY(E128)</f>
        <v>2</v>
      </c>
      <c r="G128" s="18">
        <v>5</v>
      </c>
      <c r="H128">
        <v>1</v>
      </c>
      <c r="I128">
        <v>201</v>
      </c>
      <c r="J128" t="s">
        <v>420</v>
      </c>
      <c r="K128">
        <v>62</v>
      </c>
      <c r="L128">
        <v>57</v>
      </c>
      <c r="M128">
        <f>K128-L128</f>
        <v>5</v>
      </c>
      <c r="N128" t="s">
        <v>807</v>
      </c>
      <c r="O128" t="s">
        <v>117</v>
      </c>
      <c r="P128">
        <f>VLOOKUP(I128,'Other Lists'!$B$13:$D$15,3,FALSE)</f>
        <v>92</v>
      </c>
      <c r="Q128" t="str">
        <f>VLOOKUP(P128,'Other Lists'!$B$7:$D$8,2,FALSE)</f>
        <v>Linacar</v>
      </c>
      <c r="R128">
        <f>VLOOKUP(I128,'Other Lists'!$B$12:$O$15,14,FALSE)*L128</f>
        <v>1248.3</v>
      </c>
    </row>
    <row r="129" spans="3:18" x14ac:dyDescent="0.3">
      <c r="C129" t="s">
        <v>149</v>
      </c>
      <c r="D129">
        <v>817</v>
      </c>
      <c r="E129" s="13">
        <v>45020</v>
      </c>
      <c r="F129" s="18">
        <f>WEEKDAY(E129)</f>
        <v>3</v>
      </c>
      <c r="G129" s="18">
        <v>5</v>
      </c>
      <c r="H129">
        <v>1</v>
      </c>
      <c r="I129">
        <v>119</v>
      </c>
      <c r="J129" t="s">
        <v>277</v>
      </c>
      <c r="K129">
        <v>174</v>
      </c>
      <c r="L129">
        <v>160</v>
      </c>
      <c r="M129">
        <f>K129-L129</f>
        <v>14</v>
      </c>
      <c r="N129" t="s">
        <v>807</v>
      </c>
      <c r="O129" t="s">
        <v>115</v>
      </c>
      <c r="P129">
        <f>VLOOKUP(I129,'Other Lists'!$B$13:$D$15,3,FALSE)</f>
        <v>92</v>
      </c>
      <c r="Q129" t="str">
        <f>VLOOKUP(P129,'Other Lists'!$B$7:$D$8,2,FALSE)</f>
        <v>Linacar</v>
      </c>
      <c r="R129">
        <f>VLOOKUP(I129,'Other Lists'!$B$12:$O$15,14,FALSE)*L129</f>
        <v>511.99999999999989</v>
      </c>
    </row>
    <row r="130" spans="3:18" x14ac:dyDescent="0.3">
      <c r="C130" t="s">
        <v>149</v>
      </c>
      <c r="D130">
        <v>817</v>
      </c>
      <c r="E130" s="13">
        <v>45020</v>
      </c>
      <c r="F130" s="18">
        <f>WEEKDAY(E130)</f>
        <v>3</v>
      </c>
      <c r="G130" s="18">
        <v>5</v>
      </c>
      <c r="H130">
        <v>1</v>
      </c>
      <c r="I130">
        <v>119</v>
      </c>
      <c r="J130" t="s">
        <v>276</v>
      </c>
      <c r="K130">
        <v>194</v>
      </c>
      <c r="L130">
        <v>182</v>
      </c>
      <c r="M130">
        <f>K130-L130</f>
        <v>12</v>
      </c>
      <c r="N130" t="s">
        <v>807</v>
      </c>
      <c r="O130" t="s">
        <v>113</v>
      </c>
      <c r="P130">
        <f>VLOOKUP(I130,'Other Lists'!$B$13:$D$15,3,FALSE)</f>
        <v>92</v>
      </c>
      <c r="Q130" t="str">
        <f>VLOOKUP(P130,'Other Lists'!$B$7:$D$8,2,FALSE)</f>
        <v>Linacar</v>
      </c>
      <c r="R130">
        <f>VLOOKUP(I130,'Other Lists'!$B$12:$O$15,14,FALSE)*L130</f>
        <v>582.39999999999986</v>
      </c>
    </row>
    <row r="131" spans="3:18" x14ac:dyDescent="0.3">
      <c r="C131" t="s">
        <v>149</v>
      </c>
      <c r="D131">
        <v>817</v>
      </c>
      <c r="E131" s="13">
        <v>45020</v>
      </c>
      <c r="F131" s="18">
        <f>WEEKDAY(E131)</f>
        <v>3</v>
      </c>
      <c r="G131" s="18">
        <v>5</v>
      </c>
      <c r="H131">
        <v>1</v>
      </c>
      <c r="I131">
        <v>119</v>
      </c>
      <c r="J131" t="s">
        <v>275</v>
      </c>
      <c r="K131">
        <v>187</v>
      </c>
      <c r="L131">
        <v>175</v>
      </c>
      <c r="M131">
        <f>K131-L131</f>
        <v>12</v>
      </c>
      <c r="N131" t="s">
        <v>807</v>
      </c>
      <c r="O131" t="s">
        <v>111</v>
      </c>
      <c r="P131">
        <f>VLOOKUP(I131,'Other Lists'!$B$13:$D$15,3,FALSE)</f>
        <v>92</v>
      </c>
      <c r="Q131" t="str">
        <f>VLOOKUP(P131,'Other Lists'!$B$7:$D$8,2,FALSE)</f>
        <v>Linacar</v>
      </c>
      <c r="R131">
        <f>VLOOKUP(I131,'Other Lists'!$B$12:$O$15,14,FALSE)*L131</f>
        <v>559.99999999999989</v>
      </c>
    </row>
    <row r="132" spans="3:18" x14ac:dyDescent="0.3">
      <c r="C132" t="s">
        <v>149</v>
      </c>
      <c r="D132">
        <v>817</v>
      </c>
      <c r="E132" s="13">
        <v>45020</v>
      </c>
      <c r="F132" s="18">
        <f>WEEKDAY(E132)</f>
        <v>3</v>
      </c>
      <c r="G132" s="18">
        <v>5</v>
      </c>
      <c r="H132">
        <v>1</v>
      </c>
      <c r="I132">
        <v>119</v>
      </c>
      <c r="J132" t="s">
        <v>274</v>
      </c>
      <c r="K132">
        <v>191</v>
      </c>
      <c r="L132">
        <v>179</v>
      </c>
      <c r="M132">
        <f>K132-L132</f>
        <v>12</v>
      </c>
      <c r="N132" t="s">
        <v>807</v>
      </c>
      <c r="O132" t="s">
        <v>108</v>
      </c>
      <c r="P132">
        <f>VLOOKUP(I132,'Other Lists'!$B$13:$D$15,3,FALSE)</f>
        <v>92</v>
      </c>
      <c r="Q132" t="str">
        <f>VLOOKUP(P132,'Other Lists'!$B$7:$D$8,2,FALSE)</f>
        <v>Linacar</v>
      </c>
      <c r="R132">
        <f>VLOOKUP(I132,'Other Lists'!$B$12:$O$15,14,FALSE)*L132</f>
        <v>572.79999999999984</v>
      </c>
    </row>
    <row r="133" spans="3:18" x14ac:dyDescent="0.3">
      <c r="C133" t="s">
        <v>149</v>
      </c>
      <c r="D133">
        <v>817</v>
      </c>
      <c r="E133" s="13">
        <v>45020</v>
      </c>
      <c r="F133" s="18">
        <f>WEEKDAY(E133)</f>
        <v>3</v>
      </c>
      <c r="G133" s="18">
        <v>5</v>
      </c>
      <c r="H133">
        <v>1</v>
      </c>
      <c r="I133">
        <v>119</v>
      </c>
      <c r="J133" t="s">
        <v>273</v>
      </c>
      <c r="K133">
        <v>176</v>
      </c>
      <c r="L133">
        <v>161</v>
      </c>
      <c r="M133">
        <f>K133-L133</f>
        <v>15</v>
      </c>
      <c r="N133" t="s">
        <v>807</v>
      </c>
      <c r="O133" t="s">
        <v>106</v>
      </c>
      <c r="P133">
        <f>VLOOKUP(I133,'Other Lists'!$B$13:$D$15,3,FALSE)</f>
        <v>92</v>
      </c>
      <c r="Q133" t="str">
        <f>VLOOKUP(P133,'Other Lists'!$B$7:$D$8,2,FALSE)</f>
        <v>Linacar</v>
      </c>
      <c r="R133">
        <f>VLOOKUP(I133,'Other Lists'!$B$12:$O$15,14,FALSE)*L133</f>
        <v>515.19999999999993</v>
      </c>
    </row>
    <row r="134" spans="3:18" x14ac:dyDescent="0.3">
      <c r="C134" t="s">
        <v>149</v>
      </c>
      <c r="D134">
        <v>817</v>
      </c>
      <c r="E134" s="13">
        <v>45020</v>
      </c>
      <c r="F134" s="18">
        <f>WEEKDAY(E134)</f>
        <v>3</v>
      </c>
      <c r="G134" s="18">
        <v>5</v>
      </c>
      <c r="H134">
        <v>1</v>
      </c>
      <c r="I134">
        <v>119</v>
      </c>
      <c r="J134" t="s">
        <v>272</v>
      </c>
      <c r="K134">
        <v>191</v>
      </c>
      <c r="L134">
        <v>177</v>
      </c>
      <c r="M134">
        <f>K134-L134</f>
        <v>14</v>
      </c>
      <c r="N134" t="s">
        <v>807</v>
      </c>
      <c r="O134" t="s">
        <v>105</v>
      </c>
      <c r="P134">
        <f>VLOOKUP(I134,'Other Lists'!$B$13:$D$15,3,FALSE)</f>
        <v>92</v>
      </c>
      <c r="Q134" t="str">
        <f>VLOOKUP(P134,'Other Lists'!$B$7:$D$8,2,FALSE)</f>
        <v>Linacar</v>
      </c>
      <c r="R134">
        <f>VLOOKUP(I134,'Other Lists'!$B$12:$O$15,14,FALSE)*L134</f>
        <v>566.39999999999986</v>
      </c>
    </row>
    <row r="135" spans="3:18" x14ac:dyDescent="0.3">
      <c r="C135" t="s">
        <v>149</v>
      </c>
      <c r="D135">
        <v>818</v>
      </c>
      <c r="E135" s="13">
        <v>45021</v>
      </c>
      <c r="F135" s="18">
        <f>WEEKDAY(E135)</f>
        <v>4</v>
      </c>
      <c r="G135" s="18">
        <v>5</v>
      </c>
      <c r="H135">
        <v>1</v>
      </c>
      <c r="I135">
        <v>201</v>
      </c>
      <c r="J135" t="s">
        <v>263</v>
      </c>
      <c r="K135">
        <v>93</v>
      </c>
      <c r="L135">
        <v>87</v>
      </c>
      <c r="M135">
        <f>K135-L135</f>
        <v>6</v>
      </c>
      <c r="N135" t="s">
        <v>807</v>
      </c>
      <c r="O135" t="s">
        <v>121</v>
      </c>
      <c r="P135">
        <f>VLOOKUP(I135,'Other Lists'!$B$13:$D$15,3,FALSE)</f>
        <v>92</v>
      </c>
      <c r="Q135" t="str">
        <f>VLOOKUP(P135,'Other Lists'!$B$7:$D$8,2,FALSE)</f>
        <v>Linacar</v>
      </c>
      <c r="R135">
        <f>VLOOKUP(I135,'Other Lists'!$B$12:$O$15,14,FALSE)*L135</f>
        <v>1905.3</v>
      </c>
    </row>
    <row r="136" spans="3:18" x14ac:dyDescent="0.3">
      <c r="C136" t="s">
        <v>149</v>
      </c>
      <c r="D136">
        <v>818</v>
      </c>
      <c r="E136" s="13">
        <v>45021</v>
      </c>
      <c r="F136" s="18">
        <f>WEEKDAY(E136)</f>
        <v>4</v>
      </c>
      <c r="G136" s="18">
        <v>5</v>
      </c>
      <c r="H136">
        <v>1</v>
      </c>
      <c r="I136">
        <v>201</v>
      </c>
      <c r="J136" t="s">
        <v>262</v>
      </c>
      <c r="K136">
        <v>85</v>
      </c>
      <c r="L136">
        <v>82</v>
      </c>
      <c r="M136">
        <f>K136-L136</f>
        <v>3</v>
      </c>
      <c r="N136" t="s">
        <v>807</v>
      </c>
      <c r="O136" t="s">
        <v>119</v>
      </c>
      <c r="P136">
        <f>VLOOKUP(I136,'Other Lists'!$B$13:$D$15,3,FALSE)</f>
        <v>92</v>
      </c>
      <c r="Q136" t="str">
        <f>VLOOKUP(P136,'Other Lists'!$B$7:$D$8,2,FALSE)</f>
        <v>Linacar</v>
      </c>
      <c r="R136">
        <f>VLOOKUP(I136,'Other Lists'!$B$12:$O$15,14,FALSE)*L136</f>
        <v>1795.8</v>
      </c>
    </row>
    <row r="137" spans="3:18" x14ac:dyDescent="0.3">
      <c r="C137" t="s">
        <v>149</v>
      </c>
      <c r="D137">
        <v>818</v>
      </c>
      <c r="E137" s="13">
        <v>45021</v>
      </c>
      <c r="F137" s="18">
        <f>WEEKDAY(E137)</f>
        <v>4</v>
      </c>
      <c r="G137" s="18">
        <v>5</v>
      </c>
      <c r="H137">
        <v>1</v>
      </c>
      <c r="I137">
        <v>201</v>
      </c>
      <c r="J137" t="s">
        <v>424</v>
      </c>
      <c r="K137">
        <v>91</v>
      </c>
      <c r="L137">
        <v>87</v>
      </c>
      <c r="M137">
        <f>K137-L137</f>
        <v>4</v>
      </c>
      <c r="N137" t="s">
        <v>807</v>
      </c>
      <c r="O137" t="s">
        <v>118</v>
      </c>
      <c r="P137">
        <f>VLOOKUP(I137,'Other Lists'!$B$13:$D$15,3,FALSE)</f>
        <v>92</v>
      </c>
      <c r="Q137" t="str">
        <f>VLOOKUP(P137,'Other Lists'!$B$7:$D$8,2,FALSE)</f>
        <v>Linacar</v>
      </c>
      <c r="R137">
        <f>VLOOKUP(I137,'Other Lists'!$B$12:$O$15,14,FALSE)*L137</f>
        <v>1905.3</v>
      </c>
    </row>
    <row r="138" spans="3:18" x14ac:dyDescent="0.3">
      <c r="C138" t="s">
        <v>149</v>
      </c>
      <c r="D138">
        <v>818</v>
      </c>
      <c r="E138" s="13">
        <v>45021</v>
      </c>
      <c r="F138" s="18">
        <f>WEEKDAY(E138)</f>
        <v>4</v>
      </c>
      <c r="G138" s="18">
        <v>5</v>
      </c>
      <c r="H138">
        <v>1</v>
      </c>
      <c r="I138">
        <v>201</v>
      </c>
      <c r="J138" t="s">
        <v>261</v>
      </c>
      <c r="K138">
        <v>89</v>
      </c>
      <c r="L138">
        <v>85</v>
      </c>
      <c r="M138">
        <f>K138-L138</f>
        <v>4</v>
      </c>
      <c r="N138" t="s">
        <v>807</v>
      </c>
      <c r="O138" t="s">
        <v>117</v>
      </c>
      <c r="P138">
        <f>VLOOKUP(I138,'Other Lists'!$B$13:$D$15,3,FALSE)</f>
        <v>92</v>
      </c>
      <c r="Q138" t="str">
        <f>VLOOKUP(P138,'Other Lists'!$B$7:$D$8,2,FALSE)</f>
        <v>Linacar</v>
      </c>
      <c r="R138">
        <f>VLOOKUP(I138,'Other Lists'!$B$12:$O$15,14,FALSE)*L138</f>
        <v>1861.4999999999998</v>
      </c>
    </row>
    <row r="139" spans="3:18" x14ac:dyDescent="0.3">
      <c r="C139" t="s">
        <v>151</v>
      </c>
      <c r="D139">
        <v>780</v>
      </c>
      <c r="E139" s="15">
        <v>44993</v>
      </c>
      <c r="F139" s="18">
        <f>WEEKDAY(E139)</f>
        <v>4</v>
      </c>
      <c r="G139" s="18">
        <v>1</v>
      </c>
      <c r="H139">
        <v>1</v>
      </c>
      <c r="I139">
        <v>105</v>
      </c>
      <c r="J139" t="s">
        <v>282</v>
      </c>
      <c r="K139">
        <v>106</v>
      </c>
      <c r="L139">
        <v>99</v>
      </c>
      <c r="M139">
        <f>K139-L139</f>
        <v>7</v>
      </c>
      <c r="N139" t="s">
        <v>807</v>
      </c>
      <c r="O139" t="s">
        <v>104</v>
      </c>
      <c r="P139">
        <f>VLOOKUP(I139,'Other Lists'!$B$13:$D$15,3,FALSE)</f>
        <v>55</v>
      </c>
      <c r="Q139" t="str">
        <f>VLOOKUP(P139,'Other Lists'!$B$7:$D$8,2,FALSE)</f>
        <v>Eclipse</v>
      </c>
      <c r="R139">
        <f>VLOOKUP(I139,'Other Lists'!$B$12:$O$15,14,FALSE)*L139</f>
        <v>1881</v>
      </c>
    </row>
    <row r="140" spans="3:18" x14ac:dyDescent="0.3">
      <c r="C140" t="s">
        <v>151</v>
      </c>
      <c r="D140">
        <v>780</v>
      </c>
      <c r="E140" s="15">
        <v>44993</v>
      </c>
      <c r="F140" s="18">
        <f>WEEKDAY(E140)</f>
        <v>4</v>
      </c>
      <c r="G140" s="18">
        <v>1</v>
      </c>
      <c r="H140">
        <v>1</v>
      </c>
      <c r="I140">
        <v>105</v>
      </c>
      <c r="J140" t="s">
        <v>655</v>
      </c>
      <c r="K140">
        <v>114</v>
      </c>
      <c r="L140">
        <v>107</v>
      </c>
      <c r="M140">
        <f>K140-L140</f>
        <v>7</v>
      </c>
      <c r="N140" t="s">
        <v>807</v>
      </c>
      <c r="O140" t="s">
        <v>100</v>
      </c>
      <c r="P140">
        <f>VLOOKUP(I140,'Other Lists'!$B$13:$D$15,3,FALSE)</f>
        <v>55</v>
      </c>
      <c r="Q140" t="str">
        <f>VLOOKUP(P140,'Other Lists'!$B$7:$D$8,2,FALSE)</f>
        <v>Eclipse</v>
      </c>
      <c r="R140">
        <f>VLOOKUP(I140,'Other Lists'!$B$12:$O$15,14,FALSE)*L140</f>
        <v>2033</v>
      </c>
    </row>
    <row r="141" spans="3:18" x14ac:dyDescent="0.3">
      <c r="C141" t="s">
        <v>151</v>
      </c>
      <c r="D141">
        <v>781</v>
      </c>
      <c r="E141" s="15">
        <v>44994</v>
      </c>
      <c r="F141" s="18">
        <f>WEEKDAY(E141)</f>
        <v>5</v>
      </c>
      <c r="G141" s="18">
        <v>1</v>
      </c>
      <c r="H141">
        <v>1</v>
      </c>
      <c r="I141">
        <v>105</v>
      </c>
      <c r="J141" t="s">
        <v>285</v>
      </c>
      <c r="K141">
        <v>65</v>
      </c>
      <c r="L141">
        <v>63</v>
      </c>
      <c r="M141">
        <f>K141-L141</f>
        <v>2</v>
      </c>
      <c r="N141" t="s">
        <v>807</v>
      </c>
      <c r="O141" t="s">
        <v>104</v>
      </c>
      <c r="P141">
        <f>VLOOKUP(I141,'Other Lists'!$B$13:$D$15,3,FALSE)</f>
        <v>55</v>
      </c>
      <c r="Q141" t="str">
        <f>VLOOKUP(P141,'Other Lists'!$B$7:$D$8,2,FALSE)</f>
        <v>Eclipse</v>
      </c>
      <c r="R141">
        <f>VLOOKUP(I141,'Other Lists'!$B$12:$O$15,14,FALSE)*L141</f>
        <v>1197</v>
      </c>
    </row>
    <row r="142" spans="3:18" x14ac:dyDescent="0.3">
      <c r="C142" t="s">
        <v>151</v>
      </c>
      <c r="D142">
        <v>781</v>
      </c>
      <c r="E142" s="15">
        <v>44994</v>
      </c>
      <c r="F142" s="18">
        <f>WEEKDAY(E142)</f>
        <v>5</v>
      </c>
      <c r="G142" s="18">
        <v>1</v>
      </c>
      <c r="H142">
        <v>1</v>
      </c>
      <c r="I142">
        <v>105</v>
      </c>
      <c r="J142" t="s">
        <v>284</v>
      </c>
      <c r="K142">
        <v>61</v>
      </c>
      <c r="L142">
        <v>58</v>
      </c>
      <c r="M142">
        <f>K142-L142</f>
        <v>3</v>
      </c>
      <c r="N142" t="s">
        <v>807</v>
      </c>
      <c r="O142" t="s">
        <v>102</v>
      </c>
      <c r="P142">
        <f>VLOOKUP(I142,'Other Lists'!$B$13:$D$15,3,FALSE)</f>
        <v>55</v>
      </c>
      <c r="Q142" t="str">
        <f>VLOOKUP(P142,'Other Lists'!$B$7:$D$8,2,FALSE)</f>
        <v>Eclipse</v>
      </c>
      <c r="R142">
        <f>VLOOKUP(I142,'Other Lists'!$B$12:$O$15,14,FALSE)*L142</f>
        <v>1102</v>
      </c>
    </row>
    <row r="143" spans="3:18" x14ac:dyDescent="0.3">
      <c r="C143" t="s">
        <v>151</v>
      </c>
      <c r="D143">
        <v>781</v>
      </c>
      <c r="E143" s="15">
        <v>44994</v>
      </c>
      <c r="F143" s="18">
        <f>WEEKDAY(E143)</f>
        <v>5</v>
      </c>
      <c r="G143" s="18">
        <v>1</v>
      </c>
      <c r="H143">
        <v>1</v>
      </c>
      <c r="I143">
        <v>105</v>
      </c>
      <c r="J143" t="s">
        <v>283</v>
      </c>
      <c r="K143">
        <v>59</v>
      </c>
      <c r="L143">
        <v>58</v>
      </c>
      <c r="M143">
        <f>K143-L143</f>
        <v>1</v>
      </c>
      <c r="N143" t="s">
        <v>807</v>
      </c>
      <c r="O143" t="s">
        <v>100</v>
      </c>
      <c r="P143">
        <f>VLOOKUP(I143,'Other Lists'!$B$13:$D$15,3,FALSE)</f>
        <v>55</v>
      </c>
      <c r="Q143" t="str">
        <f>VLOOKUP(P143,'Other Lists'!$B$7:$D$8,2,FALSE)</f>
        <v>Eclipse</v>
      </c>
      <c r="R143">
        <f>VLOOKUP(I143,'Other Lists'!$B$12:$O$15,14,FALSE)*L143</f>
        <v>1102</v>
      </c>
    </row>
    <row r="144" spans="3:18" x14ac:dyDescent="0.3">
      <c r="C144" t="s">
        <v>151</v>
      </c>
      <c r="D144">
        <v>782</v>
      </c>
      <c r="E144" s="15">
        <v>44995</v>
      </c>
      <c r="F144" s="18">
        <f>WEEKDAY(E144)</f>
        <v>6</v>
      </c>
      <c r="G144" s="18">
        <v>1</v>
      </c>
      <c r="H144">
        <v>1</v>
      </c>
      <c r="I144">
        <v>105</v>
      </c>
      <c r="J144" t="s">
        <v>287</v>
      </c>
      <c r="K144">
        <v>115</v>
      </c>
      <c r="L144">
        <v>106</v>
      </c>
      <c r="M144">
        <f>K144-L144</f>
        <v>9</v>
      </c>
      <c r="N144" t="s">
        <v>807</v>
      </c>
      <c r="O144" t="s">
        <v>104</v>
      </c>
      <c r="P144">
        <f>VLOOKUP(I144,'Other Lists'!$B$13:$D$15,3,FALSE)</f>
        <v>55</v>
      </c>
      <c r="Q144" t="str">
        <f>VLOOKUP(P144,'Other Lists'!$B$7:$D$8,2,FALSE)</f>
        <v>Eclipse</v>
      </c>
      <c r="R144">
        <f>VLOOKUP(I144,'Other Lists'!$B$12:$O$15,14,FALSE)*L144</f>
        <v>2014</v>
      </c>
    </row>
    <row r="145" spans="3:18" x14ac:dyDescent="0.3">
      <c r="C145" t="s">
        <v>151</v>
      </c>
      <c r="D145">
        <v>782</v>
      </c>
      <c r="E145" s="15">
        <v>44995</v>
      </c>
      <c r="F145" s="18">
        <f>WEEKDAY(E145)</f>
        <v>6</v>
      </c>
      <c r="G145" s="18">
        <v>1</v>
      </c>
      <c r="H145">
        <v>1</v>
      </c>
      <c r="I145">
        <v>105</v>
      </c>
      <c r="J145" t="s">
        <v>286</v>
      </c>
      <c r="K145">
        <v>118</v>
      </c>
      <c r="L145">
        <v>108</v>
      </c>
      <c r="M145">
        <f>K145-L145</f>
        <v>10</v>
      </c>
      <c r="N145" t="s">
        <v>807</v>
      </c>
      <c r="O145" t="s">
        <v>102</v>
      </c>
      <c r="P145">
        <f>VLOOKUP(I145,'Other Lists'!$B$13:$D$15,3,FALSE)</f>
        <v>55</v>
      </c>
      <c r="Q145" t="str">
        <f>VLOOKUP(P145,'Other Lists'!$B$7:$D$8,2,FALSE)</f>
        <v>Eclipse</v>
      </c>
      <c r="R145">
        <f>VLOOKUP(I145,'Other Lists'!$B$12:$O$15,14,FALSE)*L145</f>
        <v>2052</v>
      </c>
    </row>
    <row r="146" spans="3:18" x14ac:dyDescent="0.3">
      <c r="C146" t="s">
        <v>151</v>
      </c>
      <c r="D146">
        <v>783</v>
      </c>
      <c r="E146" s="15">
        <v>44996</v>
      </c>
      <c r="F146" s="18">
        <f>WEEKDAY(E146)</f>
        <v>7</v>
      </c>
      <c r="G146" s="18">
        <v>1</v>
      </c>
      <c r="H146">
        <v>1</v>
      </c>
      <c r="I146">
        <v>105</v>
      </c>
      <c r="J146" t="s">
        <v>290</v>
      </c>
      <c r="K146">
        <v>77</v>
      </c>
      <c r="L146">
        <v>73</v>
      </c>
      <c r="M146">
        <f>K146-L146</f>
        <v>4</v>
      </c>
      <c r="N146" t="s">
        <v>807</v>
      </c>
      <c r="O146" t="s">
        <v>104</v>
      </c>
      <c r="P146">
        <f>VLOOKUP(I146,'Other Lists'!$B$13:$D$15,3,FALSE)</f>
        <v>55</v>
      </c>
      <c r="Q146" t="str">
        <f>VLOOKUP(P146,'Other Lists'!$B$7:$D$8,2,FALSE)</f>
        <v>Eclipse</v>
      </c>
      <c r="R146">
        <f>VLOOKUP(I146,'Other Lists'!$B$12:$O$15,14,FALSE)*L146</f>
        <v>1387</v>
      </c>
    </row>
    <row r="147" spans="3:18" x14ac:dyDescent="0.3">
      <c r="C147" t="s">
        <v>151</v>
      </c>
      <c r="D147">
        <v>783</v>
      </c>
      <c r="E147" s="15">
        <v>44996</v>
      </c>
      <c r="F147" s="18">
        <f>WEEKDAY(E147)</f>
        <v>7</v>
      </c>
      <c r="G147" s="18">
        <v>1</v>
      </c>
      <c r="H147">
        <v>1</v>
      </c>
      <c r="I147">
        <v>105</v>
      </c>
      <c r="J147" t="s">
        <v>289</v>
      </c>
      <c r="K147">
        <v>71</v>
      </c>
      <c r="L147">
        <v>66</v>
      </c>
      <c r="M147">
        <f>K147-L147</f>
        <v>5</v>
      </c>
      <c r="N147" t="s">
        <v>807</v>
      </c>
      <c r="O147" t="s">
        <v>102</v>
      </c>
      <c r="P147">
        <f>VLOOKUP(I147,'Other Lists'!$B$13:$D$15,3,FALSE)</f>
        <v>55</v>
      </c>
      <c r="Q147" t="str">
        <f>VLOOKUP(P147,'Other Lists'!$B$7:$D$8,2,FALSE)</f>
        <v>Eclipse</v>
      </c>
      <c r="R147">
        <f>VLOOKUP(I147,'Other Lists'!$B$12:$O$15,14,FALSE)*L147</f>
        <v>1254</v>
      </c>
    </row>
    <row r="148" spans="3:18" x14ac:dyDescent="0.3">
      <c r="C148" t="s">
        <v>151</v>
      </c>
      <c r="D148">
        <v>783</v>
      </c>
      <c r="E148" s="15">
        <v>44996</v>
      </c>
      <c r="F148" s="18">
        <f>WEEKDAY(E148)</f>
        <v>7</v>
      </c>
      <c r="G148" s="18">
        <v>1</v>
      </c>
      <c r="H148">
        <v>1</v>
      </c>
      <c r="I148">
        <v>105</v>
      </c>
      <c r="J148" t="s">
        <v>288</v>
      </c>
      <c r="K148">
        <v>70</v>
      </c>
      <c r="L148">
        <v>65</v>
      </c>
      <c r="M148">
        <f>K148-L148</f>
        <v>5</v>
      </c>
      <c r="N148" t="s">
        <v>807</v>
      </c>
      <c r="O148" t="s">
        <v>100</v>
      </c>
      <c r="P148">
        <f>VLOOKUP(I148,'Other Lists'!$B$13:$D$15,3,FALSE)</f>
        <v>55</v>
      </c>
      <c r="Q148" t="str">
        <f>VLOOKUP(P148,'Other Lists'!$B$7:$D$8,2,FALSE)</f>
        <v>Eclipse</v>
      </c>
      <c r="R148">
        <f>VLOOKUP(I148,'Other Lists'!$B$12:$O$15,14,FALSE)*L148</f>
        <v>1235</v>
      </c>
    </row>
    <row r="149" spans="3:18" x14ac:dyDescent="0.3">
      <c r="C149" t="s">
        <v>151</v>
      </c>
      <c r="D149">
        <v>784</v>
      </c>
      <c r="E149" s="15">
        <v>44997</v>
      </c>
      <c r="F149" s="18">
        <f>WEEKDAY(E149)</f>
        <v>1</v>
      </c>
      <c r="G149" s="18">
        <v>2</v>
      </c>
      <c r="H149">
        <v>1</v>
      </c>
      <c r="I149">
        <v>105</v>
      </c>
      <c r="J149" t="s">
        <v>292</v>
      </c>
      <c r="K149">
        <v>54</v>
      </c>
      <c r="L149">
        <v>49</v>
      </c>
      <c r="M149">
        <f>K149-L149</f>
        <v>5</v>
      </c>
      <c r="N149" t="s">
        <v>807</v>
      </c>
      <c r="O149" t="s">
        <v>104</v>
      </c>
      <c r="P149">
        <f>VLOOKUP(I149,'Other Lists'!$B$13:$D$15,3,FALSE)</f>
        <v>55</v>
      </c>
      <c r="Q149" t="str">
        <f>VLOOKUP(P149,'Other Lists'!$B$7:$D$8,2,FALSE)</f>
        <v>Eclipse</v>
      </c>
      <c r="R149">
        <f>VLOOKUP(I149,'Other Lists'!$B$12:$O$15,14,FALSE)*L149</f>
        <v>931</v>
      </c>
    </row>
    <row r="150" spans="3:18" x14ac:dyDescent="0.3">
      <c r="C150" t="s">
        <v>151</v>
      </c>
      <c r="D150">
        <v>784</v>
      </c>
      <c r="E150" s="15">
        <v>44997</v>
      </c>
      <c r="F150" s="18">
        <f>WEEKDAY(E150)</f>
        <v>1</v>
      </c>
      <c r="G150" s="18">
        <v>2</v>
      </c>
      <c r="H150">
        <v>1</v>
      </c>
      <c r="I150">
        <v>105</v>
      </c>
      <c r="J150" t="s">
        <v>291</v>
      </c>
      <c r="K150">
        <v>55</v>
      </c>
      <c r="L150">
        <v>51</v>
      </c>
      <c r="M150">
        <f>K150-L150</f>
        <v>4</v>
      </c>
      <c r="N150" t="s">
        <v>807</v>
      </c>
      <c r="O150" t="s">
        <v>102</v>
      </c>
      <c r="P150">
        <f>VLOOKUP(I150,'Other Lists'!$B$13:$D$15,3,FALSE)</f>
        <v>55</v>
      </c>
      <c r="Q150" t="str">
        <f>VLOOKUP(P150,'Other Lists'!$B$7:$D$8,2,FALSE)</f>
        <v>Eclipse</v>
      </c>
      <c r="R150">
        <f>VLOOKUP(I150,'Other Lists'!$B$12:$O$15,14,FALSE)*L150</f>
        <v>969</v>
      </c>
    </row>
    <row r="151" spans="3:18" x14ac:dyDescent="0.3">
      <c r="C151" t="s">
        <v>151</v>
      </c>
      <c r="D151">
        <v>785</v>
      </c>
      <c r="E151" s="15">
        <v>44998</v>
      </c>
      <c r="F151" s="18">
        <f>WEEKDAY(E151)</f>
        <v>2</v>
      </c>
      <c r="G151" s="18">
        <v>2</v>
      </c>
      <c r="H151">
        <v>1</v>
      </c>
      <c r="I151">
        <v>105</v>
      </c>
      <c r="J151" t="s">
        <v>295</v>
      </c>
      <c r="K151">
        <v>43</v>
      </c>
      <c r="L151">
        <v>40</v>
      </c>
      <c r="M151">
        <f>K151-L151</f>
        <v>3</v>
      </c>
      <c r="N151" t="s">
        <v>807</v>
      </c>
      <c r="O151" t="s">
        <v>104</v>
      </c>
      <c r="P151">
        <f>VLOOKUP(I151,'Other Lists'!$B$13:$D$15,3,FALSE)</f>
        <v>55</v>
      </c>
      <c r="Q151" t="str">
        <f>VLOOKUP(P151,'Other Lists'!$B$7:$D$8,2,FALSE)</f>
        <v>Eclipse</v>
      </c>
      <c r="R151">
        <f>VLOOKUP(I151,'Other Lists'!$B$12:$O$15,14,FALSE)*L151</f>
        <v>760</v>
      </c>
    </row>
    <row r="152" spans="3:18" x14ac:dyDescent="0.3">
      <c r="C152" t="s">
        <v>151</v>
      </c>
      <c r="D152">
        <v>785</v>
      </c>
      <c r="E152" s="15">
        <v>44998</v>
      </c>
      <c r="F152" s="18">
        <f>WEEKDAY(E152)</f>
        <v>2</v>
      </c>
      <c r="G152" s="18">
        <v>2</v>
      </c>
      <c r="H152">
        <v>1</v>
      </c>
      <c r="I152">
        <v>105</v>
      </c>
      <c r="J152" t="s">
        <v>294</v>
      </c>
      <c r="K152">
        <v>42</v>
      </c>
      <c r="L152">
        <v>40</v>
      </c>
      <c r="M152">
        <f>K152-L152</f>
        <v>2</v>
      </c>
      <c r="N152" t="s">
        <v>807</v>
      </c>
      <c r="O152" t="s">
        <v>102</v>
      </c>
      <c r="P152">
        <f>VLOOKUP(I152,'Other Lists'!$B$13:$D$15,3,FALSE)</f>
        <v>55</v>
      </c>
      <c r="Q152" t="str">
        <f>VLOOKUP(P152,'Other Lists'!$B$7:$D$8,2,FALSE)</f>
        <v>Eclipse</v>
      </c>
      <c r="R152">
        <f>VLOOKUP(I152,'Other Lists'!$B$12:$O$15,14,FALSE)*L152</f>
        <v>760</v>
      </c>
    </row>
    <row r="153" spans="3:18" x14ac:dyDescent="0.3">
      <c r="C153" t="s">
        <v>151</v>
      </c>
      <c r="D153">
        <v>785</v>
      </c>
      <c r="E153" s="15">
        <v>44998</v>
      </c>
      <c r="F153" s="18">
        <f>WEEKDAY(E153)</f>
        <v>2</v>
      </c>
      <c r="G153" s="18">
        <v>2</v>
      </c>
      <c r="H153">
        <v>1</v>
      </c>
      <c r="I153">
        <v>105</v>
      </c>
      <c r="J153" t="s">
        <v>293</v>
      </c>
      <c r="K153">
        <v>39</v>
      </c>
      <c r="L153">
        <v>37</v>
      </c>
      <c r="M153">
        <f>K153-L153</f>
        <v>2</v>
      </c>
      <c r="N153" t="s">
        <v>807</v>
      </c>
      <c r="O153" t="s">
        <v>100</v>
      </c>
      <c r="P153">
        <f>VLOOKUP(I153,'Other Lists'!$B$13:$D$15,3,FALSE)</f>
        <v>55</v>
      </c>
      <c r="Q153" t="str">
        <f>VLOOKUP(P153,'Other Lists'!$B$7:$D$8,2,FALSE)</f>
        <v>Eclipse</v>
      </c>
      <c r="R153">
        <f>VLOOKUP(I153,'Other Lists'!$B$12:$O$15,14,FALSE)*L153</f>
        <v>703</v>
      </c>
    </row>
    <row r="154" spans="3:18" x14ac:dyDescent="0.3">
      <c r="C154" t="s">
        <v>151</v>
      </c>
      <c r="D154">
        <v>786</v>
      </c>
      <c r="E154" s="15">
        <v>44999</v>
      </c>
      <c r="F154" s="18">
        <f>WEEKDAY(E154)</f>
        <v>3</v>
      </c>
      <c r="G154" s="18">
        <v>2</v>
      </c>
      <c r="H154">
        <v>1</v>
      </c>
      <c r="I154">
        <v>105</v>
      </c>
      <c r="J154" t="s">
        <v>297</v>
      </c>
      <c r="K154">
        <v>87</v>
      </c>
      <c r="L154">
        <v>83</v>
      </c>
      <c r="M154">
        <f>K154-L154</f>
        <v>4</v>
      </c>
      <c r="N154" t="s">
        <v>807</v>
      </c>
      <c r="O154" t="s">
        <v>104</v>
      </c>
      <c r="P154">
        <f>VLOOKUP(I154,'Other Lists'!$B$13:$D$15,3,FALSE)</f>
        <v>55</v>
      </c>
      <c r="Q154" t="str">
        <f>VLOOKUP(P154,'Other Lists'!$B$7:$D$8,2,FALSE)</f>
        <v>Eclipse</v>
      </c>
      <c r="R154">
        <f>VLOOKUP(I154,'Other Lists'!$B$12:$O$15,14,FALSE)*L154</f>
        <v>1577</v>
      </c>
    </row>
    <row r="155" spans="3:18" x14ac:dyDescent="0.3">
      <c r="C155" t="s">
        <v>151</v>
      </c>
      <c r="D155">
        <v>786</v>
      </c>
      <c r="E155" s="15">
        <v>44999</v>
      </c>
      <c r="F155" s="18">
        <f>WEEKDAY(E155)</f>
        <v>3</v>
      </c>
      <c r="G155" s="18">
        <v>2</v>
      </c>
      <c r="H155">
        <v>1</v>
      </c>
      <c r="I155">
        <v>105</v>
      </c>
      <c r="J155" t="s">
        <v>296</v>
      </c>
      <c r="K155">
        <v>89</v>
      </c>
      <c r="L155">
        <v>88</v>
      </c>
      <c r="M155">
        <f>K155-L155</f>
        <v>1</v>
      </c>
      <c r="N155" t="s">
        <v>807</v>
      </c>
      <c r="O155" t="s">
        <v>102</v>
      </c>
      <c r="P155">
        <f>VLOOKUP(I155,'Other Lists'!$B$13:$D$15,3,FALSE)</f>
        <v>55</v>
      </c>
      <c r="Q155" t="str">
        <f>VLOOKUP(P155,'Other Lists'!$B$7:$D$8,2,FALSE)</f>
        <v>Eclipse</v>
      </c>
      <c r="R155">
        <f>VLOOKUP(I155,'Other Lists'!$B$12:$O$15,14,FALSE)*L155</f>
        <v>1672</v>
      </c>
    </row>
    <row r="156" spans="3:18" x14ac:dyDescent="0.3">
      <c r="C156" t="s">
        <v>151</v>
      </c>
      <c r="D156">
        <v>786</v>
      </c>
      <c r="E156" s="15">
        <v>44999</v>
      </c>
      <c r="F156" s="18">
        <f>WEEKDAY(E156)</f>
        <v>3</v>
      </c>
      <c r="G156" s="18">
        <v>2</v>
      </c>
      <c r="H156">
        <v>1</v>
      </c>
      <c r="I156">
        <v>105</v>
      </c>
      <c r="J156" t="s">
        <v>656</v>
      </c>
      <c r="K156">
        <v>83</v>
      </c>
      <c r="L156">
        <v>79</v>
      </c>
      <c r="M156">
        <f>K156-L156</f>
        <v>4</v>
      </c>
      <c r="N156" t="s">
        <v>807</v>
      </c>
      <c r="O156" t="s">
        <v>100</v>
      </c>
      <c r="P156">
        <f>VLOOKUP(I156,'Other Lists'!$B$13:$D$15,3,FALSE)</f>
        <v>55</v>
      </c>
      <c r="Q156" t="str">
        <f>VLOOKUP(P156,'Other Lists'!$B$7:$D$8,2,FALSE)</f>
        <v>Eclipse</v>
      </c>
      <c r="R156">
        <f>VLOOKUP(I156,'Other Lists'!$B$12:$O$15,14,FALSE)*L156</f>
        <v>1501</v>
      </c>
    </row>
    <row r="157" spans="3:18" x14ac:dyDescent="0.3">
      <c r="C157" t="s">
        <v>151</v>
      </c>
      <c r="D157">
        <v>787</v>
      </c>
      <c r="E157" s="15">
        <v>45000</v>
      </c>
      <c r="F157" s="18">
        <f>WEEKDAY(E157)</f>
        <v>4</v>
      </c>
      <c r="G157" s="18">
        <v>2</v>
      </c>
      <c r="H157">
        <v>1</v>
      </c>
      <c r="I157">
        <v>105</v>
      </c>
      <c r="J157" t="s">
        <v>299</v>
      </c>
      <c r="K157">
        <v>104</v>
      </c>
      <c r="L157">
        <v>94</v>
      </c>
      <c r="M157">
        <f>K157-L157</f>
        <v>10</v>
      </c>
      <c r="N157" t="s">
        <v>807</v>
      </c>
      <c r="O157" t="s">
        <v>104</v>
      </c>
      <c r="P157">
        <f>VLOOKUP(I157,'Other Lists'!$B$13:$D$15,3,FALSE)</f>
        <v>55</v>
      </c>
      <c r="Q157" t="str">
        <f>VLOOKUP(P157,'Other Lists'!$B$7:$D$8,2,FALSE)</f>
        <v>Eclipse</v>
      </c>
      <c r="R157">
        <f>VLOOKUP(I157,'Other Lists'!$B$12:$O$15,14,FALSE)*L157</f>
        <v>1786</v>
      </c>
    </row>
    <row r="158" spans="3:18" x14ac:dyDescent="0.3">
      <c r="C158" t="s">
        <v>151</v>
      </c>
      <c r="D158">
        <v>787</v>
      </c>
      <c r="E158" s="15">
        <v>45000</v>
      </c>
      <c r="F158" s="18">
        <f>WEEKDAY(E158)</f>
        <v>4</v>
      </c>
      <c r="G158" s="18">
        <v>2</v>
      </c>
      <c r="H158">
        <v>1</v>
      </c>
      <c r="I158">
        <v>105</v>
      </c>
      <c r="J158" t="s">
        <v>298</v>
      </c>
      <c r="K158">
        <v>96</v>
      </c>
      <c r="L158">
        <v>87</v>
      </c>
      <c r="M158">
        <f>K158-L158</f>
        <v>9</v>
      </c>
      <c r="N158" t="s">
        <v>807</v>
      </c>
      <c r="O158" t="s">
        <v>100</v>
      </c>
      <c r="P158">
        <f>VLOOKUP(I158,'Other Lists'!$B$13:$D$15,3,FALSE)</f>
        <v>55</v>
      </c>
      <c r="Q158" t="str">
        <f>VLOOKUP(P158,'Other Lists'!$B$7:$D$8,2,FALSE)</f>
        <v>Eclipse</v>
      </c>
      <c r="R158">
        <f>VLOOKUP(I158,'Other Lists'!$B$12:$O$15,14,FALSE)*L158</f>
        <v>1653</v>
      </c>
    </row>
    <row r="159" spans="3:18" x14ac:dyDescent="0.3">
      <c r="C159" t="s">
        <v>151</v>
      </c>
      <c r="D159">
        <v>788</v>
      </c>
      <c r="E159" s="15">
        <v>45001</v>
      </c>
      <c r="F159" s="18">
        <f>WEEKDAY(E159)</f>
        <v>5</v>
      </c>
      <c r="G159" s="18">
        <v>2</v>
      </c>
      <c r="H159">
        <v>1</v>
      </c>
      <c r="I159">
        <v>105</v>
      </c>
      <c r="J159" t="s">
        <v>302</v>
      </c>
      <c r="K159">
        <v>78</v>
      </c>
      <c r="L159">
        <v>71</v>
      </c>
      <c r="M159">
        <f>K159-L159</f>
        <v>7</v>
      </c>
      <c r="N159" t="s">
        <v>807</v>
      </c>
      <c r="O159" t="s">
        <v>104</v>
      </c>
      <c r="P159">
        <f>VLOOKUP(I159,'Other Lists'!$B$13:$D$15,3,FALSE)</f>
        <v>55</v>
      </c>
      <c r="Q159" t="str">
        <f>VLOOKUP(P159,'Other Lists'!$B$7:$D$8,2,FALSE)</f>
        <v>Eclipse</v>
      </c>
      <c r="R159">
        <f>VLOOKUP(I159,'Other Lists'!$B$12:$O$15,14,FALSE)*L159</f>
        <v>1349</v>
      </c>
    </row>
    <row r="160" spans="3:18" x14ac:dyDescent="0.3">
      <c r="C160" t="s">
        <v>151</v>
      </c>
      <c r="D160">
        <v>788</v>
      </c>
      <c r="E160" s="15">
        <v>45001</v>
      </c>
      <c r="F160" s="18">
        <f>WEEKDAY(E160)</f>
        <v>5</v>
      </c>
      <c r="G160" s="18">
        <v>2</v>
      </c>
      <c r="H160">
        <v>1</v>
      </c>
      <c r="I160">
        <v>105</v>
      </c>
      <c r="J160" t="s">
        <v>301</v>
      </c>
      <c r="K160">
        <v>80</v>
      </c>
      <c r="L160">
        <v>73</v>
      </c>
      <c r="M160">
        <f>K160-L160</f>
        <v>7</v>
      </c>
      <c r="N160" t="s">
        <v>807</v>
      </c>
      <c r="O160" t="s">
        <v>102</v>
      </c>
      <c r="P160">
        <f>VLOOKUP(I160,'Other Lists'!$B$13:$D$15,3,FALSE)</f>
        <v>55</v>
      </c>
      <c r="Q160" t="str">
        <f>VLOOKUP(P160,'Other Lists'!$B$7:$D$8,2,FALSE)</f>
        <v>Eclipse</v>
      </c>
      <c r="R160">
        <f>VLOOKUP(I160,'Other Lists'!$B$12:$O$15,14,FALSE)*L160</f>
        <v>1387</v>
      </c>
    </row>
    <row r="161" spans="3:18" x14ac:dyDescent="0.3">
      <c r="C161" t="s">
        <v>151</v>
      </c>
      <c r="D161">
        <v>788</v>
      </c>
      <c r="E161" s="15">
        <v>45001</v>
      </c>
      <c r="F161" s="18">
        <f>WEEKDAY(E161)</f>
        <v>5</v>
      </c>
      <c r="G161" s="18">
        <v>2</v>
      </c>
      <c r="H161">
        <v>1</v>
      </c>
      <c r="I161">
        <v>105</v>
      </c>
      <c r="J161" t="s">
        <v>300</v>
      </c>
      <c r="K161">
        <v>81</v>
      </c>
      <c r="L161">
        <v>74</v>
      </c>
      <c r="M161">
        <f>K161-L161</f>
        <v>7</v>
      </c>
      <c r="N161" t="s">
        <v>807</v>
      </c>
      <c r="O161" t="s">
        <v>100</v>
      </c>
      <c r="P161">
        <f>VLOOKUP(I161,'Other Lists'!$B$13:$D$15,3,FALSE)</f>
        <v>55</v>
      </c>
      <c r="Q161" t="str">
        <f>VLOOKUP(P161,'Other Lists'!$B$7:$D$8,2,FALSE)</f>
        <v>Eclipse</v>
      </c>
      <c r="R161">
        <f>VLOOKUP(I161,'Other Lists'!$B$12:$O$15,14,FALSE)*L161</f>
        <v>1406</v>
      </c>
    </row>
    <row r="162" spans="3:18" x14ac:dyDescent="0.3">
      <c r="C162" t="s">
        <v>151</v>
      </c>
      <c r="D162">
        <v>789</v>
      </c>
      <c r="E162" s="15">
        <v>45002</v>
      </c>
      <c r="F162" s="18">
        <f>WEEKDAY(E162)</f>
        <v>6</v>
      </c>
      <c r="G162" s="18">
        <v>2</v>
      </c>
      <c r="H162">
        <v>1</v>
      </c>
      <c r="I162">
        <v>105</v>
      </c>
      <c r="J162" t="s">
        <v>303</v>
      </c>
      <c r="K162">
        <v>126</v>
      </c>
      <c r="L162">
        <v>118</v>
      </c>
      <c r="M162">
        <f>K162-L162</f>
        <v>8</v>
      </c>
      <c r="N162" t="s">
        <v>807</v>
      </c>
      <c r="O162" t="s">
        <v>104</v>
      </c>
      <c r="P162">
        <f>VLOOKUP(I162,'Other Lists'!$B$13:$D$15,3,FALSE)</f>
        <v>55</v>
      </c>
      <c r="Q162" t="str">
        <f>VLOOKUP(P162,'Other Lists'!$B$7:$D$8,2,FALSE)</f>
        <v>Eclipse</v>
      </c>
      <c r="R162">
        <f>VLOOKUP(I162,'Other Lists'!$B$12:$O$15,14,FALSE)*L162</f>
        <v>2242</v>
      </c>
    </row>
    <row r="163" spans="3:18" x14ac:dyDescent="0.3">
      <c r="C163" t="s">
        <v>151</v>
      </c>
      <c r="D163">
        <v>789</v>
      </c>
      <c r="E163" s="15">
        <v>45002</v>
      </c>
      <c r="F163" s="18">
        <f>WEEKDAY(E163)</f>
        <v>6</v>
      </c>
      <c r="G163" s="18">
        <v>2</v>
      </c>
      <c r="H163">
        <v>1</v>
      </c>
      <c r="I163">
        <v>105</v>
      </c>
      <c r="J163" t="s">
        <v>657</v>
      </c>
      <c r="K163">
        <v>120</v>
      </c>
      <c r="L163">
        <v>112</v>
      </c>
      <c r="M163">
        <f>K163-L163</f>
        <v>8</v>
      </c>
      <c r="N163" t="s">
        <v>807</v>
      </c>
      <c r="O163" t="s">
        <v>102</v>
      </c>
      <c r="P163">
        <f>VLOOKUP(I163,'Other Lists'!$B$13:$D$15,3,FALSE)</f>
        <v>55</v>
      </c>
      <c r="Q163" t="str">
        <f>VLOOKUP(P163,'Other Lists'!$B$7:$D$8,2,FALSE)</f>
        <v>Eclipse</v>
      </c>
      <c r="R163">
        <f>VLOOKUP(I163,'Other Lists'!$B$12:$O$15,14,FALSE)*L163</f>
        <v>2128</v>
      </c>
    </row>
    <row r="164" spans="3:18" x14ac:dyDescent="0.3">
      <c r="C164" t="s">
        <v>151</v>
      </c>
      <c r="D164">
        <v>790</v>
      </c>
      <c r="E164" s="15">
        <v>45003</v>
      </c>
      <c r="F164" s="18">
        <f>WEEKDAY(E164)</f>
        <v>7</v>
      </c>
      <c r="G164" s="18">
        <v>2</v>
      </c>
      <c r="H164">
        <v>1</v>
      </c>
      <c r="I164">
        <v>105</v>
      </c>
      <c r="J164" t="s">
        <v>305</v>
      </c>
      <c r="K164">
        <v>120</v>
      </c>
      <c r="L164">
        <v>116</v>
      </c>
      <c r="M164">
        <f>K164-L164</f>
        <v>4</v>
      </c>
      <c r="N164" t="s">
        <v>807</v>
      </c>
      <c r="O164" t="s">
        <v>104</v>
      </c>
      <c r="P164">
        <f>VLOOKUP(I164,'Other Lists'!$B$13:$D$15,3,FALSE)</f>
        <v>55</v>
      </c>
      <c r="Q164" t="str">
        <f>VLOOKUP(P164,'Other Lists'!$B$7:$D$8,2,FALSE)</f>
        <v>Eclipse</v>
      </c>
      <c r="R164">
        <f>VLOOKUP(I164,'Other Lists'!$B$12:$O$15,14,FALSE)*L164</f>
        <v>2204</v>
      </c>
    </row>
    <row r="165" spans="3:18" x14ac:dyDescent="0.3">
      <c r="C165" t="s">
        <v>151</v>
      </c>
      <c r="D165">
        <v>790</v>
      </c>
      <c r="E165" s="15">
        <v>45003</v>
      </c>
      <c r="F165" s="18">
        <f>WEEKDAY(E165)</f>
        <v>7</v>
      </c>
      <c r="G165" s="18">
        <v>2</v>
      </c>
      <c r="H165">
        <v>1</v>
      </c>
      <c r="I165">
        <v>105</v>
      </c>
      <c r="J165" t="s">
        <v>304</v>
      </c>
      <c r="K165">
        <v>108</v>
      </c>
      <c r="L165">
        <v>104</v>
      </c>
      <c r="M165">
        <f>K165-L165</f>
        <v>4</v>
      </c>
      <c r="N165" t="s">
        <v>807</v>
      </c>
      <c r="O165" t="s">
        <v>100</v>
      </c>
      <c r="P165">
        <f>VLOOKUP(I165,'Other Lists'!$B$13:$D$15,3,FALSE)</f>
        <v>55</v>
      </c>
      <c r="Q165" t="str">
        <f>VLOOKUP(P165,'Other Lists'!$B$7:$D$8,2,FALSE)</f>
        <v>Eclipse</v>
      </c>
      <c r="R165">
        <f>VLOOKUP(I165,'Other Lists'!$B$12:$O$15,14,FALSE)*L165</f>
        <v>1976</v>
      </c>
    </row>
    <row r="166" spans="3:18" x14ac:dyDescent="0.3">
      <c r="C166" t="s">
        <v>151</v>
      </c>
      <c r="D166">
        <v>791</v>
      </c>
      <c r="E166" s="15">
        <v>45004</v>
      </c>
      <c r="F166" s="18">
        <f>WEEKDAY(E166)</f>
        <v>1</v>
      </c>
      <c r="G166" s="18">
        <v>3</v>
      </c>
      <c r="H166">
        <v>1</v>
      </c>
      <c r="I166">
        <v>105</v>
      </c>
      <c r="J166" t="s">
        <v>308</v>
      </c>
      <c r="K166">
        <v>41</v>
      </c>
      <c r="L166">
        <v>37</v>
      </c>
      <c r="M166">
        <f>K166-L166</f>
        <v>4</v>
      </c>
      <c r="N166" t="s">
        <v>807</v>
      </c>
      <c r="O166" t="s">
        <v>104</v>
      </c>
      <c r="P166">
        <f>VLOOKUP(I166,'Other Lists'!$B$13:$D$15,3,FALSE)</f>
        <v>55</v>
      </c>
      <c r="Q166" t="str">
        <f>VLOOKUP(P166,'Other Lists'!$B$7:$D$8,2,FALSE)</f>
        <v>Eclipse</v>
      </c>
      <c r="R166">
        <f>VLOOKUP(I166,'Other Lists'!$B$12:$O$15,14,FALSE)*L166</f>
        <v>703</v>
      </c>
    </row>
    <row r="167" spans="3:18" x14ac:dyDescent="0.3">
      <c r="C167" t="s">
        <v>151</v>
      </c>
      <c r="D167">
        <v>791</v>
      </c>
      <c r="E167" s="15">
        <v>45004</v>
      </c>
      <c r="F167" s="18">
        <f>WEEKDAY(E167)</f>
        <v>1</v>
      </c>
      <c r="G167" s="18">
        <v>3</v>
      </c>
      <c r="H167">
        <v>1</v>
      </c>
      <c r="I167">
        <v>105</v>
      </c>
      <c r="J167" t="s">
        <v>307</v>
      </c>
      <c r="K167">
        <v>44</v>
      </c>
      <c r="L167">
        <v>40</v>
      </c>
      <c r="M167">
        <f>K167-L167</f>
        <v>4</v>
      </c>
      <c r="N167" t="s">
        <v>807</v>
      </c>
      <c r="O167" t="s">
        <v>102</v>
      </c>
      <c r="P167">
        <f>VLOOKUP(I167,'Other Lists'!$B$13:$D$15,3,FALSE)</f>
        <v>55</v>
      </c>
      <c r="Q167" t="str">
        <f>VLOOKUP(P167,'Other Lists'!$B$7:$D$8,2,FALSE)</f>
        <v>Eclipse</v>
      </c>
      <c r="R167">
        <f>VLOOKUP(I167,'Other Lists'!$B$12:$O$15,14,FALSE)*L167</f>
        <v>760</v>
      </c>
    </row>
    <row r="168" spans="3:18" x14ac:dyDescent="0.3">
      <c r="C168" t="s">
        <v>151</v>
      </c>
      <c r="D168">
        <v>791</v>
      </c>
      <c r="E168" s="15">
        <v>45004</v>
      </c>
      <c r="F168" s="18">
        <f>WEEKDAY(E168)</f>
        <v>1</v>
      </c>
      <c r="G168" s="18">
        <v>3</v>
      </c>
      <c r="H168">
        <v>1</v>
      </c>
      <c r="I168">
        <v>105</v>
      </c>
      <c r="J168" t="s">
        <v>306</v>
      </c>
      <c r="K168">
        <v>42</v>
      </c>
      <c r="L168">
        <v>39</v>
      </c>
      <c r="M168">
        <f>K168-L168</f>
        <v>3</v>
      </c>
      <c r="N168" t="s">
        <v>807</v>
      </c>
      <c r="O168" t="s">
        <v>100</v>
      </c>
      <c r="P168">
        <f>VLOOKUP(I168,'Other Lists'!$B$13:$D$15,3,FALSE)</f>
        <v>55</v>
      </c>
      <c r="Q168" t="str">
        <f>VLOOKUP(P168,'Other Lists'!$B$7:$D$8,2,FALSE)</f>
        <v>Eclipse</v>
      </c>
      <c r="R168">
        <f>VLOOKUP(I168,'Other Lists'!$B$12:$O$15,14,FALSE)*L168</f>
        <v>741</v>
      </c>
    </row>
    <row r="169" spans="3:18" x14ac:dyDescent="0.3">
      <c r="C169" t="s">
        <v>151</v>
      </c>
      <c r="D169">
        <v>792</v>
      </c>
      <c r="E169" s="15">
        <v>45005</v>
      </c>
      <c r="F169" s="18">
        <f>WEEKDAY(E169)</f>
        <v>2</v>
      </c>
      <c r="G169" s="18">
        <v>3</v>
      </c>
      <c r="H169">
        <v>1</v>
      </c>
      <c r="I169">
        <v>105</v>
      </c>
      <c r="J169" t="s">
        <v>311</v>
      </c>
      <c r="K169">
        <v>40</v>
      </c>
      <c r="L169">
        <v>37</v>
      </c>
      <c r="M169">
        <f>K169-L169</f>
        <v>3</v>
      </c>
      <c r="N169" t="s">
        <v>807</v>
      </c>
      <c r="O169" t="s">
        <v>104</v>
      </c>
      <c r="P169">
        <f>VLOOKUP(I169,'Other Lists'!$B$13:$D$15,3,FALSE)</f>
        <v>55</v>
      </c>
      <c r="Q169" t="str">
        <f>VLOOKUP(P169,'Other Lists'!$B$7:$D$8,2,FALSE)</f>
        <v>Eclipse</v>
      </c>
      <c r="R169">
        <f>VLOOKUP(I169,'Other Lists'!$B$12:$O$15,14,FALSE)*L169</f>
        <v>703</v>
      </c>
    </row>
    <row r="170" spans="3:18" x14ac:dyDescent="0.3">
      <c r="C170" t="s">
        <v>151</v>
      </c>
      <c r="D170">
        <v>792</v>
      </c>
      <c r="E170" s="15">
        <v>45005</v>
      </c>
      <c r="F170" s="18">
        <f>WEEKDAY(E170)</f>
        <v>2</v>
      </c>
      <c r="G170" s="18">
        <v>3</v>
      </c>
      <c r="H170">
        <v>1</v>
      </c>
      <c r="I170">
        <v>105</v>
      </c>
      <c r="J170" t="s">
        <v>310</v>
      </c>
      <c r="K170">
        <v>40</v>
      </c>
      <c r="L170">
        <v>38</v>
      </c>
      <c r="M170">
        <f>K170-L170</f>
        <v>2</v>
      </c>
      <c r="N170" t="s">
        <v>807</v>
      </c>
      <c r="O170" t="s">
        <v>102</v>
      </c>
      <c r="P170">
        <f>VLOOKUP(I170,'Other Lists'!$B$13:$D$15,3,FALSE)</f>
        <v>55</v>
      </c>
      <c r="Q170" t="str">
        <f>VLOOKUP(P170,'Other Lists'!$B$7:$D$8,2,FALSE)</f>
        <v>Eclipse</v>
      </c>
      <c r="R170">
        <f>VLOOKUP(I170,'Other Lists'!$B$12:$O$15,14,FALSE)*L170</f>
        <v>722</v>
      </c>
    </row>
    <row r="171" spans="3:18" x14ac:dyDescent="0.3">
      <c r="C171" t="s">
        <v>151</v>
      </c>
      <c r="D171">
        <v>792</v>
      </c>
      <c r="E171" s="15">
        <v>45005</v>
      </c>
      <c r="F171" s="18">
        <f>WEEKDAY(E171)</f>
        <v>2</v>
      </c>
      <c r="G171" s="18">
        <v>3</v>
      </c>
      <c r="H171">
        <v>1</v>
      </c>
      <c r="I171">
        <v>105</v>
      </c>
      <c r="J171" t="s">
        <v>309</v>
      </c>
      <c r="K171">
        <v>40</v>
      </c>
      <c r="L171">
        <v>37</v>
      </c>
      <c r="M171">
        <f>K171-L171</f>
        <v>3</v>
      </c>
      <c r="N171" t="s">
        <v>807</v>
      </c>
      <c r="O171" t="s">
        <v>100</v>
      </c>
      <c r="P171">
        <f>VLOOKUP(I171,'Other Lists'!$B$13:$D$15,3,FALSE)</f>
        <v>55</v>
      </c>
      <c r="Q171" t="str">
        <f>VLOOKUP(P171,'Other Lists'!$B$7:$D$8,2,FALSE)</f>
        <v>Eclipse</v>
      </c>
      <c r="R171">
        <f>VLOOKUP(I171,'Other Lists'!$B$12:$O$15,14,FALSE)*L171</f>
        <v>703</v>
      </c>
    </row>
    <row r="172" spans="3:18" x14ac:dyDescent="0.3">
      <c r="C172" t="s">
        <v>151</v>
      </c>
      <c r="D172">
        <v>793</v>
      </c>
      <c r="E172" s="15">
        <v>45006</v>
      </c>
      <c r="F172" s="18">
        <f>WEEKDAY(E172)</f>
        <v>3</v>
      </c>
      <c r="G172" s="18">
        <v>3</v>
      </c>
      <c r="H172">
        <v>1</v>
      </c>
      <c r="I172">
        <v>105</v>
      </c>
      <c r="J172" t="s">
        <v>314</v>
      </c>
      <c r="K172">
        <v>60</v>
      </c>
      <c r="L172">
        <v>57</v>
      </c>
      <c r="M172">
        <f>K172-L172</f>
        <v>3</v>
      </c>
      <c r="N172" t="s">
        <v>807</v>
      </c>
      <c r="O172" t="s">
        <v>104</v>
      </c>
      <c r="P172">
        <f>VLOOKUP(I172,'Other Lists'!$B$13:$D$15,3,FALSE)</f>
        <v>55</v>
      </c>
      <c r="Q172" t="str">
        <f>VLOOKUP(P172,'Other Lists'!$B$7:$D$8,2,FALSE)</f>
        <v>Eclipse</v>
      </c>
      <c r="R172">
        <f>VLOOKUP(I172,'Other Lists'!$B$12:$O$15,14,FALSE)*L172</f>
        <v>1083</v>
      </c>
    </row>
    <row r="173" spans="3:18" x14ac:dyDescent="0.3">
      <c r="C173" t="s">
        <v>151</v>
      </c>
      <c r="D173">
        <v>793</v>
      </c>
      <c r="E173" s="15">
        <v>45006</v>
      </c>
      <c r="F173" s="18">
        <f>WEEKDAY(E173)</f>
        <v>3</v>
      </c>
      <c r="G173" s="18">
        <v>3</v>
      </c>
      <c r="H173">
        <v>1</v>
      </c>
      <c r="I173">
        <v>105</v>
      </c>
      <c r="J173" t="s">
        <v>313</v>
      </c>
      <c r="K173">
        <v>59</v>
      </c>
      <c r="L173">
        <v>56</v>
      </c>
      <c r="M173">
        <f>K173-L173</f>
        <v>3</v>
      </c>
      <c r="N173" t="s">
        <v>807</v>
      </c>
      <c r="O173" t="s">
        <v>102</v>
      </c>
      <c r="P173">
        <f>VLOOKUP(I173,'Other Lists'!$B$13:$D$15,3,FALSE)</f>
        <v>55</v>
      </c>
      <c r="Q173" t="str">
        <f>VLOOKUP(P173,'Other Lists'!$B$7:$D$8,2,FALSE)</f>
        <v>Eclipse</v>
      </c>
      <c r="R173">
        <f>VLOOKUP(I173,'Other Lists'!$B$12:$O$15,14,FALSE)*L173</f>
        <v>1064</v>
      </c>
    </row>
    <row r="174" spans="3:18" x14ac:dyDescent="0.3">
      <c r="C174" t="s">
        <v>151</v>
      </c>
      <c r="D174">
        <v>793</v>
      </c>
      <c r="E174" s="15">
        <v>45006</v>
      </c>
      <c r="F174" s="18">
        <f>WEEKDAY(E174)</f>
        <v>3</v>
      </c>
      <c r="G174" s="18">
        <v>3</v>
      </c>
      <c r="H174">
        <v>1</v>
      </c>
      <c r="I174">
        <v>105</v>
      </c>
      <c r="J174" t="s">
        <v>312</v>
      </c>
      <c r="K174">
        <v>55</v>
      </c>
      <c r="L174">
        <v>52</v>
      </c>
      <c r="M174">
        <f>K174-L174</f>
        <v>3</v>
      </c>
      <c r="N174" t="s">
        <v>807</v>
      </c>
      <c r="O174" t="s">
        <v>100</v>
      </c>
      <c r="P174">
        <f>VLOOKUP(I174,'Other Lists'!$B$13:$D$15,3,FALSE)</f>
        <v>55</v>
      </c>
      <c r="Q174" t="str">
        <f>VLOOKUP(P174,'Other Lists'!$B$7:$D$8,2,FALSE)</f>
        <v>Eclipse</v>
      </c>
      <c r="R174">
        <f>VLOOKUP(I174,'Other Lists'!$B$12:$O$15,14,FALSE)*L174</f>
        <v>988</v>
      </c>
    </row>
    <row r="175" spans="3:18" x14ac:dyDescent="0.3">
      <c r="C175" t="s">
        <v>151</v>
      </c>
      <c r="D175">
        <v>794</v>
      </c>
      <c r="E175" s="15">
        <v>45007</v>
      </c>
      <c r="F175" s="18">
        <f>WEEKDAY(E175)</f>
        <v>4</v>
      </c>
      <c r="G175" s="18">
        <v>3</v>
      </c>
      <c r="H175">
        <v>1</v>
      </c>
      <c r="I175">
        <v>105</v>
      </c>
      <c r="J175" t="s">
        <v>317</v>
      </c>
      <c r="K175">
        <v>68</v>
      </c>
      <c r="L175">
        <v>65</v>
      </c>
      <c r="M175">
        <f>K175-L175</f>
        <v>3</v>
      </c>
      <c r="N175" t="s">
        <v>807</v>
      </c>
      <c r="O175" t="s">
        <v>104</v>
      </c>
      <c r="P175">
        <f>VLOOKUP(I175,'Other Lists'!$B$13:$D$15,3,FALSE)</f>
        <v>55</v>
      </c>
      <c r="Q175" t="str">
        <f>VLOOKUP(P175,'Other Lists'!$B$7:$D$8,2,FALSE)</f>
        <v>Eclipse</v>
      </c>
      <c r="R175">
        <f>VLOOKUP(I175,'Other Lists'!$B$12:$O$15,14,FALSE)*L175</f>
        <v>1235</v>
      </c>
    </row>
    <row r="176" spans="3:18" x14ac:dyDescent="0.3">
      <c r="C176" t="s">
        <v>151</v>
      </c>
      <c r="D176">
        <v>794</v>
      </c>
      <c r="E176" s="15">
        <v>45007</v>
      </c>
      <c r="F176" s="18">
        <f>WEEKDAY(E176)</f>
        <v>4</v>
      </c>
      <c r="G176" s="18">
        <v>3</v>
      </c>
      <c r="H176">
        <v>1</v>
      </c>
      <c r="I176">
        <v>105</v>
      </c>
      <c r="J176" t="s">
        <v>316</v>
      </c>
      <c r="K176">
        <v>68</v>
      </c>
      <c r="L176">
        <v>67</v>
      </c>
      <c r="M176">
        <f>K176-L176</f>
        <v>1</v>
      </c>
      <c r="N176" t="s">
        <v>807</v>
      </c>
      <c r="O176" t="s">
        <v>102</v>
      </c>
      <c r="P176">
        <f>VLOOKUP(I176,'Other Lists'!$B$13:$D$15,3,FALSE)</f>
        <v>55</v>
      </c>
      <c r="Q176" t="str">
        <f>VLOOKUP(P176,'Other Lists'!$B$7:$D$8,2,FALSE)</f>
        <v>Eclipse</v>
      </c>
      <c r="R176">
        <f>VLOOKUP(I176,'Other Lists'!$B$12:$O$15,14,FALSE)*L176</f>
        <v>1273</v>
      </c>
    </row>
    <row r="177" spans="3:18" x14ac:dyDescent="0.3">
      <c r="C177" t="s">
        <v>151</v>
      </c>
      <c r="D177">
        <v>794</v>
      </c>
      <c r="E177" s="15">
        <v>45007</v>
      </c>
      <c r="F177" s="18">
        <f>WEEKDAY(E177)</f>
        <v>4</v>
      </c>
      <c r="G177" s="18">
        <v>3</v>
      </c>
      <c r="H177">
        <v>1</v>
      </c>
      <c r="I177">
        <v>105</v>
      </c>
      <c r="J177" t="s">
        <v>315</v>
      </c>
      <c r="K177">
        <v>62</v>
      </c>
      <c r="L177">
        <v>60</v>
      </c>
      <c r="M177">
        <f>K177-L177</f>
        <v>2</v>
      </c>
      <c r="N177" t="s">
        <v>807</v>
      </c>
      <c r="O177" t="s">
        <v>100</v>
      </c>
      <c r="P177">
        <f>VLOOKUP(I177,'Other Lists'!$B$13:$D$15,3,FALSE)</f>
        <v>55</v>
      </c>
      <c r="Q177" t="str">
        <f>VLOOKUP(P177,'Other Lists'!$B$7:$D$8,2,FALSE)</f>
        <v>Eclipse</v>
      </c>
      <c r="R177">
        <f>VLOOKUP(I177,'Other Lists'!$B$12:$O$15,14,FALSE)*L177</f>
        <v>1140</v>
      </c>
    </row>
    <row r="178" spans="3:18" x14ac:dyDescent="0.3">
      <c r="C178" t="s">
        <v>151</v>
      </c>
      <c r="D178">
        <v>795</v>
      </c>
      <c r="E178" s="15">
        <v>45008</v>
      </c>
      <c r="F178" s="18">
        <f>WEEKDAY(E178)</f>
        <v>5</v>
      </c>
      <c r="G178" s="18">
        <v>3</v>
      </c>
      <c r="H178">
        <v>1</v>
      </c>
      <c r="I178">
        <v>105</v>
      </c>
      <c r="J178" t="s">
        <v>320</v>
      </c>
      <c r="K178">
        <v>65</v>
      </c>
      <c r="L178">
        <v>63</v>
      </c>
      <c r="M178">
        <f>K178-L178</f>
        <v>2</v>
      </c>
      <c r="N178" t="s">
        <v>807</v>
      </c>
      <c r="O178" t="s">
        <v>104</v>
      </c>
      <c r="P178">
        <f>VLOOKUP(I178,'Other Lists'!$B$13:$D$15,3,FALSE)</f>
        <v>55</v>
      </c>
      <c r="Q178" t="str">
        <f>VLOOKUP(P178,'Other Lists'!$B$7:$D$8,2,FALSE)</f>
        <v>Eclipse</v>
      </c>
      <c r="R178">
        <f>VLOOKUP(I178,'Other Lists'!$B$12:$O$15,14,FALSE)*L178</f>
        <v>1197</v>
      </c>
    </row>
    <row r="179" spans="3:18" x14ac:dyDescent="0.3">
      <c r="C179" t="s">
        <v>151</v>
      </c>
      <c r="D179">
        <v>795</v>
      </c>
      <c r="E179" s="15">
        <v>45008</v>
      </c>
      <c r="F179" s="18">
        <f>WEEKDAY(E179)</f>
        <v>5</v>
      </c>
      <c r="G179" s="18">
        <v>3</v>
      </c>
      <c r="H179">
        <v>1</v>
      </c>
      <c r="I179">
        <v>105</v>
      </c>
      <c r="J179" t="s">
        <v>319</v>
      </c>
      <c r="K179">
        <v>61</v>
      </c>
      <c r="L179">
        <v>58</v>
      </c>
      <c r="M179">
        <f>K179-L179</f>
        <v>3</v>
      </c>
      <c r="N179" t="s">
        <v>807</v>
      </c>
      <c r="O179" t="s">
        <v>102</v>
      </c>
      <c r="P179">
        <f>VLOOKUP(I179,'Other Lists'!$B$13:$D$15,3,FALSE)</f>
        <v>55</v>
      </c>
      <c r="Q179" t="str">
        <f>VLOOKUP(P179,'Other Lists'!$B$7:$D$8,2,FALSE)</f>
        <v>Eclipse</v>
      </c>
      <c r="R179">
        <f>VLOOKUP(I179,'Other Lists'!$B$12:$O$15,14,FALSE)*L179</f>
        <v>1102</v>
      </c>
    </row>
    <row r="180" spans="3:18" x14ac:dyDescent="0.3">
      <c r="C180" t="s">
        <v>151</v>
      </c>
      <c r="D180">
        <v>795</v>
      </c>
      <c r="E180" s="15">
        <v>45008</v>
      </c>
      <c r="F180" s="18">
        <f>WEEKDAY(E180)</f>
        <v>5</v>
      </c>
      <c r="G180" s="18">
        <v>3</v>
      </c>
      <c r="H180">
        <v>1</v>
      </c>
      <c r="I180">
        <v>105</v>
      </c>
      <c r="J180" t="s">
        <v>318</v>
      </c>
      <c r="K180">
        <v>64</v>
      </c>
      <c r="L180">
        <v>60</v>
      </c>
      <c r="M180">
        <f>K180-L180</f>
        <v>4</v>
      </c>
      <c r="N180" t="s">
        <v>807</v>
      </c>
      <c r="O180" t="s">
        <v>100</v>
      </c>
      <c r="P180">
        <f>VLOOKUP(I180,'Other Lists'!$B$13:$D$15,3,FALSE)</f>
        <v>55</v>
      </c>
      <c r="Q180" t="str">
        <f>VLOOKUP(P180,'Other Lists'!$B$7:$D$8,2,FALSE)</f>
        <v>Eclipse</v>
      </c>
      <c r="R180">
        <f>VLOOKUP(I180,'Other Lists'!$B$12:$O$15,14,FALSE)*L180</f>
        <v>1140</v>
      </c>
    </row>
    <row r="181" spans="3:18" x14ac:dyDescent="0.3">
      <c r="C181" t="s">
        <v>151</v>
      </c>
      <c r="D181">
        <v>796</v>
      </c>
      <c r="E181" s="15">
        <v>45009</v>
      </c>
      <c r="F181" s="18">
        <f>WEEKDAY(E181)</f>
        <v>6</v>
      </c>
      <c r="G181" s="18">
        <v>3</v>
      </c>
      <c r="H181">
        <v>1</v>
      </c>
      <c r="I181">
        <v>105</v>
      </c>
      <c r="J181" t="s">
        <v>323</v>
      </c>
      <c r="K181">
        <v>84</v>
      </c>
      <c r="L181">
        <v>80</v>
      </c>
      <c r="M181">
        <f>K181-L181</f>
        <v>4</v>
      </c>
      <c r="N181" t="s">
        <v>807</v>
      </c>
      <c r="O181" t="s">
        <v>104</v>
      </c>
      <c r="P181">
        <f>VLOOKUP(I181,'Other Lists'!$B$13:$D$15,3,FALSE)</f>
        <v>55</v>
      </c>
      <c r="Q181" t="str">
        <f>VLOOKUP(P181,'Other Lists'!$B$7:$D$8,2,FALSE)</f>
        <v>Eclipse</v>
      </c>
      <c r="R181">
        <f>VLOOKUP(I181,'Other Lists'!$B$12:$O$15,14,FALSE)*L181</f>
        <v>1520</v>
      </c>
    </row>
    <row r="182" spans="3:18" x14ac:dyDescent="0.3">
      <c r="C182" t="s">
        <v>151</v>
      </c>
      <c r="D182">
        <v>796</v>
      </c>
      <c r="E182" s="15">
        <v>45009</v>
      </c>
      <c r="F182" s="18">
        <f>WEEKDAY(E182)</f>
        <v>6</v>
      </c>
      <c r="G182" s="18">
        <v>3</v>
      </c>
      <c r="H182">
        <v>1</v>
      </c>
      <c r="I182">
        <v>105</v>
      </c>
      <c r="J182" t="s">
        <v>322</v>
      </c>
      <c r="K182">
        <v>90</v>
      </c>
      <c r="L182">
        <v>85</v>
      </c>
      <c r="M182">
        <f>K182-L182</f>
        <v>5</v>
      </c>
      <c r="N182" t="s">
        <v>807</v>
      </c>
      <c r="O182" t="s">
        <v>102</v>
      </c>
      <c r="P182">
        <f>VLOOKUP(I182,'Other Lists'!$B$13:$D$15,3,FALSE)</f>
        <v>55</v>
      </c>
      <c r="Q182" t="str">
        <f>VLOOKUP(P182,'Other Lists'!$B$7:$D$8,2,FALSE)</f>
        <v>Eclipse</v>
      </c>
      <c r="R182">
        <f>VLOOKUP(I182,'Other Lists'!$B$12:$O$15,14,FALSE)*L182</f>
        <v>1615</v>
      </c>
    </row>
    <row r="183" spans="3:18" x14ac:dyDescent="0.3">
      <c r="C183" t="s">
        <v>151</v>
      </c>
      <c r="D183">
        <v>796</v>
      </c>
      <c r="E183" s="15">
        <v>45009</v>
      </c>
      <c r="F183" s="18">
        <f>WEEKDAY(E183)</f>
        <v>6</v>
      </c>
      <c r="G183" s="18">
        <v>3</v>
      </c>
      <c r="H183">
        <v>1</v>
      </c>
      <c r="I183">
        <v>105</v>
      </c>
      <c r="J183" t="s">
        <v>321</v>
      </c>
      <c r="K183">
        <v>85</v>
      </c>
      <c r="L183">
        <v>80</v>
      </c>
      <c r="M183">
        <f>K183-L183</f>
        <v>5</v>
      </c>
      <c r="N183" t="s">
        <v>807</v>
      </c>
      <c r="O183" t="s">
        <v>100</v>
      </c>
      <c r="P183">
        <f>VLOOKUP(I183,'Other Lists'!$B$13:$D$15,3,FALSE)</f>
        <v>55</v>
      </c>
      <c r="Q183" t="str">
        <f>VLOOKUP(P183,'Other Lists'!$B$7:$D$8,2,FALSE)</f>
        <v>Eclipse</v>
      </c>
      <c r="R183">
        <f>VLOOKUP(I183,'Other Lists'!$B$12:$O$15,14,FALSE)*L183</f>
        <v>1520</v>
      </c>
    </row>
    <row r="184" spans="3:18" x14ac:dyDescent="0.3">
      <c r="C184" t="s">
        <v>151</v>
      </c>
      <c r="D184">
        <v>797</v>
      </c>
      <c r="E184" s="15">
        <v>45010</v>
      </c>
      <c r="F184" s="18">
        <f>WEEKDAY(E184)</f>
        <v>7</v>
      </c>
      <c r="G184" s="18">
        <v>3</v>
      </c>
      <c r="H184">
        <v>1</v>
      </c>
      <c r="I184">
        <v>105</v>
      </c>
      <c r="J184" t="s">
        <v>325</v>
      </c>
      <c r="K184">
        <v>85</v>
      </c>
      <c r="L184">
        <v>81</v>
      </c>
      <c r="M184">
        <f>K184-L184</f>
        <v>4</v>
      </c>
      <c r="N184" t="s">
        <v>807</v>
      </c>
      <c r="O184" t="s">
        <v>104</v>
      </c>
      <c r="P184">
        <f>VLOOKUP(I184,'Other Lists'!$B$13:$D$15,3,FALSE)</f>
        <v>55</v>
      </c>
      <c r="Q184" t="str">
        <f>VLOOKUP(P184,'Other Lists'!$B$7:$D$8,2,FALSE)</f>
        <v>Eclipse</v>
      </c>
      <c r="R184">
        <f>VLOOKUP(I184,'Other Lists'!$B$12:$O$15,14,FALSE)*L184</f>
        <v>1539</v>
      </c>
    </row>
    <row r="185" spans="3:18" x14ac:dyDescent="0.3">
      <c r="C185" t="s">
        <v>151</v>
      </c>
      <c r="D185">
        <v>797</v>
      </c>
      <c r="E185" s="15">
        <v>45010</v>
      </c>
      <c r="F185" s="18">
        <f>WEEKDAY(E185)</f>
        <v>7</v>
      </c>
      <c r="G185" s="18">
        <v>3</v>
      </c>
      <c r="H185">
        <v>1</v>
      </c>
      <c r="I185">
        <v>105</v>
      </c>
      <c r="J185" t="s">
        <v>324</v>
      </c>
      <c r="K185">
        <v>74</v>
      </c>
      <c r="L185">
        <v>71</v>
      </c>
      <c r="M185">
        <f>K185-L185</f>
        <v>3</v>
      </c>
      <c r="N185" t="s">
        <v>807</v>
      </c>
      <c r="O185" t="s">
        <v>102</v>
      </c>
      <c r="P185">
        <f>VLOOKUP(I185,'Other Lists'!$B$13:$D$15,3,FALSE)</f>
        <v>55</v>
      </c>
      <c r="Q185" t="str">
        <f>VLOOKUP(P185,'Other Lists'!$B$7:$D$8,2,FALSE)</f>
        <v>Eclipse</v>
      </c>
      <c r="R185">
        <f>VLOOKUP(I185,'Other Lists'!$B$12:$O$15,14,FALSE)*L185</f>
        <v>1349</v>
      </c>
    </row>
    <row r="186" spans="3:18" x14ac:dyDescent="0.3">
      <c r="C186" t="s">
        <v>151</v>
      </c>
      <c r="D186">
        <v>797</v>
      </c>
      <c r="E186" s="15">
        <v>45010</v>
      </c>
      <c r="F186" s="18">
        <f>WEEKDAY(E186)</f>
        <v>7</v>
      </c>
      <c r="G186" s="18">
        <v>3</v>
      </c>
      <c r="H186">
        <v>1</v>
      </c>
      <c r="I186">
        <v>105</v>
      </c>
      <c r="J186" t="s">
        <v>658</v>
      </c>
      <c r="K186">
        <v>76</v>
      </c>
      <c r="L186">
        <v>72</v>
      </c>
      <c r="M186">
        <f>K186-L186</f>
        <v>4</v>
      </c>
      <c r="N186" t="s">
        <v>807</v>
      </c>
      <c r="O186" t="s">
        <v>100</v>
      </c>
      <c r="P186">
        <f>VLOOKUP(I186,'Other Lists'!$B$13:$D$15,3,FALSE)</f>
        <v>55</v>
      </c>
      <c r="Q186" t="str">
        <f>VLOOKUP(P186,'Other Lists'!$B$7:$D$8,2,FALSE)</f>
        <v>Eclipse</v>
      </c>
      <c r="R186">
        <f>VLOOKUP(I186,'Other Lists'!$B$12:$O$15,14,FALSE)*L186</f>
        <v>1368</v>
      </c>
    </row>
    <row r="187" spans="3:18" x14ac:dyDescent="0.3">
      <c r="C187" t="s">
        <v>151</v>
      </c>
      <c r="D187">
        <v>798</v>
      </c>
      <c r="E187" s="15">
        <v>45011</v>
      </c>
      <c r="F187" s="18">
        <f>WEEKDAY(E187)</f>
        <v>1</v>
      </c>
      <c r="G187" s="18">
        <v>4</v>
      </c>
      <c r="H187">
        <v>1</v>
      </c>
      <c r="I187">
        <v>105</v>
      </c>
      <c r="J187" t="s">
        <v>328</v>
      </c>
      <c r="K187">
        <v>42</v>
      </c>
      <c r="L187">
        <v>40</v>
      </c>
      <c r="M187">
        <f>K187-L187</f>
        <v>2</v>
      </c>
      <c r="N187" t="s">
        <v>807</v>
      </c>
      <c r="O187" t="s">
        <v>104</v>
      </c>
      <c r="P187">
        <f>VLOOKUP(I187,'Other Lists'!$B$13:$D$15,3,FALSE)</f>
        <v>55</v>
      </c>
      <c r="Q187" t="str">
        <f>VLOOKUP(P187,'Other Lists'!$B$7:$D$8,2,FALSE)</f>
        <v>Eclipse</v>
      </c>
      <c r="R187">
        <f>VLOOKUP(I187,'Other Lists'!$B$12:$O$15,14,FALSE)*L187</f>
        <v>760</v>
      </c>
    </row>
    <row r="188" spans="3:18" x14ac:dyDescent="0.3">
      <c r="C188" t="s">
        <v>151</v>
      </c>
      <c r="D188">
        <v>798</v>
      </c>
      <c r="E188" s="15">
        <v>45011</v>
      </c>
      <c r="F188" s="18">
        <f>WEEKDAY(E188)</f>
        <v>1</v>
      </c>
      <c r="G188" s="18">
        <v>4</v>
      </c>
      <c r="H188">
        <v>1</v>
      </c>
      <c r="I188">
        <v>105</v>
      </c>
      <c r="J188" t="s">
        <v>327</v>
      </c>
      <c r="K188">
        <v>36</v>
      </c>
      <c r="L188">
        <v>35</v>
      </c>
      <c r="M188">
        <f>K188-L188</f>
        <v>1</v>
      </c>
      <c r="N188" t="s">
        <v>807</v>
      </c>
      <c r="O188" t="s">
        <v>102</v>
      </c>
      <c r="P188">
        <f>VLOOKUP(I188,'Other Lists'!$B$13:$D$15,3,FALSE)</f>
        <v>55</v>
      </c>
      <c r="Q188" t="str">
        <f>VLOOKUP(P188,'Other Lists'!$B$7:$D$8,2,FALSE)</f>
        <v>Eclipse</v>
      </c>
      <c r="R188">
        <f>VLOOKUP(I188,'Other Lists'!$B$12:$O$15,14,FALSE)*L188</f>
        <v>665</v>
      </c>
    </row>
    <row r="189" spans="3:18" x14ac:dyDescent="0.3">
      <c r="C189" t="s">
        <v>151</v>
      </c>
      <c r="D189">
        <v>798</v>
      </c>
      <c r="E189" s="15">
        <v>45011</v>
      </c>
      <c r="F189" s="18">
        <f>WEEKDAY(E189)</f>
        <v>1</v>
      </c>
      <c r="G189" s="18">
        <v>4</v>
      </c>
      <c r="H189">
        <v>1</v>
      </c>
      <c r="I189">
        <v>105</v>
      </c>
      <c r="J189" t="s">
        <v>326</v>
      </c>
      <c r="K189">
        <v>36</v>
      </c>
      <c r="L189">
        <v>34</v>
      </c>
      <c r="M189">
        <f>K189-L189</f>
        <v>2</v>
      </c>
      <c r="N189" t="s">
        <v>807</v>
      </c>
      <c r="O189" t="s">
        <v>100</v>
      </c>
      <c r="P189">
        <f>VLOOKUP(I189,'Other Lists'!$B$13:$D$15,3,FALSE)</f>
        <v>55</v>
      </c>
      <c r="Q189" t="str">
        <f>VLOOKUP(P189,'Other Lists'!$B$7:$D$8,2,FALSE)</f>
        <v>Eclipse</v>
      </c>
      <c r="R189">
        <f>VLOOKUP(I189,'Other Lists'!$B$12:$O$15,14,FALSE)*L189</f>
        <v>646</v>
      </c>
    </row>
    <row r="190" spans="3:18" x14ac:dyDescent="0.3">
      <c r="C190" t="s">
        <v>151</v>
      </c>
      <c r="D190">
        <v>799</v>
      </c>
      <c r="E190" s="15">
        <v>45012</v>
      </c>
      <c r="F190" s="18">
        <f>WEEKDAY(E190)</f>
        <v>2</v>
      </c>
      <c r="G190" s="18">
        <v>4</v>
      </c>
      <c r="H190">
        <v>1</v>
      </c>
      <c r="I190">
        <v>105</v>
      </c>
      <c r="J190" t="s">
        <v>331</v>
      </c>
      <c r="K190">
        <v>36</v>
      </c>
      <c r="L190">
        <v>33</v>
      </c>
      <c r="M190">
        <f>K190-L190</f>
        <v>3</v>
      </c>
      <c r="N190" t="s">
        <v>807</v>
      </c>
      <c r="O190" t="s">
        <v>104</v>
      </c>
      <c r="P190">
        <f>VLOOKUP(I190,'Other Lists'!$B$13:$D$15,3,FALSE)</f>
        <v>55</v>
      </c>
      <c r="Q190" t="str">
        <f>VLOOKUP(P190,'Other Lists'!$B$7:$D$8,2,FALSE)</f>
        <v>Eclipse</v>
      </c>
      <c r="R190">
        <f>VLOOKUP(I190,'Other Lists'!$B$12:$O$15,14,FALSE)*L190</f>
        <v>627</v>
      </c>
    </row>
    <row r="191" spans="3:18" x14ac:dyDescent="0.3">
      <c r="C191" t="s">
        <v>151</v>
      </c>
      <c r="D191">
        <v>799</v>
      </c>
      <c r="E191" s="15">
        <v>45012</v>
      </c>
      <c r="F191" s="18">
        <f>WEEKDAY(E191)</f>
        <v>2</v>
      </c>
      <c r="G191" s="18">
        <v>4</v>
      </c>
      <c r="H191">
        <v>1</v>
      </c>
      <c r="I191">
        <v>105</v>
      </c>
      <c r="J191" t="s">
        <v>330</v>
      </c>
      <c r="K191">
        <v>36</v>
      </c>
      <c r="L191">
        <v>33</v>
      </c>
      <c r="M191">
        <f>K191-L191</f>
        <v>3</v>
      </c>
      <c r="N191" t="s">
        <v>807</v>
      </c>
      <c r="O191" t="s">
        <v>102</v>
      </c>
      <c r="P191">
        <f>VLOOKUP(I191,'Other Lists'!$B$13:$D$15,3,FALSE)</f>
        <v>55</v>
      </c>
      <c r="Q191" t="str">
        <f>VLOOKUP(P191,'Other Lists'!$B$7:$D$8,2,FALSE)</f>
        <v>Eclipse</v>
      </c>
      <c r="R191">
        <f>VLOOKUP(I191,'Other Lists'!$B$12:$O$15,14,FALSE)*L191</f>
        <v>627</v>
      </c>
    </row>
    <row r="192" spans="3:18" x14ac:dyDescent="0.3">
      <c r="C192" t="s">
        <v>151</v>
      </c>
      <c r="D192">
        <v>799</v>
      </c>
      <c r="E192" s="15">
        <v>45012</v>
      </c>
      <c r="F192" s="18">
        <f>WEEKDAY(E192)</f>
        <v>2</v>
      </c>
      <c r="G192" s="18">
        <v>4</v>
      </c>
      <c r="H192">
        <v>1</v>
      </c>
      <c r="I192">
        <v>105</v>
      </c>
      <c r="J192" t="s">
        <v>329</v>
      </c>
      <c r="K192">
        <v>33</v>
      </c>
      <c r="L192">
        <v>30</v>
      </c>
      <c r="M192">
        <f>K192-L192</f>
        <v>3</v>
      </c>
      <c r="N192" t="s">
        <v>807</v>
      </c>
      <c r="O192" t="s">
        <v>100</v>
      </c>
      <c r="P192">
        <f>VLOOKUP(I192,'Other Lists'!$B$13:$D$15,3,FALSE)</f>
        <v>55</v>
      </c>
      <c r="Q192" t="str">
        <f>VLOOKUP(P192,'Other Lists'!$B$7:$D$8,2,FALSE)</f>
        <v>Eclipse</v>
      </c>
      <c r="R192">
        <f>VLOOKUP(I192,'Other Lists'!$B$12:$O$15,14,FALSE)*L192</f>
        <v>570</v>
      </c>
    </row>
    <row r="193" spans="3:18" x14ac:dyDescent="0.3">
      <c r="C193" t="s">
        <v>151</v>
      </c>
      <c r="D193">
        <v>800</v>
      </c>
      <c r="E193" s="15">
        <v>45013</v>
      </c>
      <c r="F193" s="18">
        <f>WEEKDAY(E193)</f>
        <v>3</v>
      </c>
      <c r="G193" s="18">
        <v>4</v>
      </c>
      <c r="H193">
        <v>1</v>
      </c>
      <c r="I193">
        <v>105</v>
      </c>
      <c r="J193" t="s">
        <v>334</v>
      </c>
      <c r="K193">
        <v>73</v>
      </c>
      <c r="L193">
        <v>66</v>
      </c>
      <c r="M193">
        <f>K193-L193</f>
        <v>7</v>
      </c>
      <c r="N193" t="s">
        <v>807</v>
      </c>
      <c r="O193" t="s">
        <v>104</v>
      </c>
      <c r="P193">
        <f>VLOOKUP(I193,'Other Lists'!$B$13:$D$15,3,FALSE)</f>
        <v>55</v>
      </c>
      <c r="Q193" t="str">
        <f>VLOOKUP(P193,'Other Lists'!$B$7:$D$8,2,FALSE)</f>
        <v>Eclipse</v>
      </c>
      <c r="R193">
        <f>VLOOKUP(I193,'Other Lists'!$B$12:$O$15,14,FALSE)*L193</f>
        <v>1254</v>
      </c>
    </row>
    <row r="194" spans="3:18" x14ac:dyDescent="0.3">
      <c r="C194" t="s">
        <v>151</v>
      </c>
      <c r="D194">
        <v>800</v>
      </c>
      <c r="E194" s="15">
        <v>45013</v>
      </c>
      <c r="F194" s="18">
        <f>WEEKDAY(E194)</f>
        <v>3</v>
      </c>
      <c r="G194" s="18">
        <v>4</v>
      </c>
      <c r="H194">
        <v>1</v>
      </c>
      <c r="I194">
        <v>105</v>
      </c>
      <c r="J194" t="s">
        <v>333</v>
      </c>
      <c r="K194">
        <v>67</v>
      </c>
      <c r="L194">
        <v>60</v>
      </c>
      <c r="M194">
        <f>K194-L194</f>
        <v>7</v>
      </c>
      <c r="N194" t="s">
        <v>807</v>
      </c>
      <c r="O194" t="s">
        <v>102</v>
      </c>
      <c r="P194">
        <f>VLOOKUP(I194,'Other Lists'!$B$13:$D$15,3,FALSE)</f>
        <v>55</v>
      </c>
      <c r="Q194" t="str">
        <f>VLOOKUP(P194,'Other Lists'!$B$7:$D$8,2,FALSE)</f>
        <v>Eclipse</v>
      </c>
      <c r="R194">
        <f>VLOOKUP(I194,'Other Lists'!$B$12:$O$15,14,FALSE)*L194</f>
        <v>1140</v>
      </c>
    </row>
    <row r="195" spans="3:18" x14ac:dyDescent="0.3">
      <c r="C195" t="s">
        <v>151</v>
      </c>
      <c r="D195">
        <v>800</v>
      </c>
      <c r="E195" s="15">
        <v>45013</v>
      </c>
      <c r="F195" s="18">
        <f>WEEKDAY(E195)</f>
        <v>3</v>
      </c>
      <c r="G195" s="18">
        <v>4</v>
      </c>
      <c r="H195">
        <v>1</v>
      </c>
      <c r="I195">
        <v>105</v>
      </c>
      <c r="J195" t="s">
        <v>332</v>
      </c>
      <c r="K195">
        <v>71</v>
      </c>
      <c r="L195">
        <v>65</v>
      </c>
      <c r="M195">
        <f>K195-L195</f>
        <v>6</v>
      </c>
      <c r="N195" t="s">
        <v>807</v>
      </c>
      <c r="O195" t="s">
        <v>100</v>
      </c>
      <c r="P195">
        <f>VLOOKUP(I195,'Other Lists'!$B$13:$D$15,3,FALSE)</f>
        <v>55</v>
      </c>
      <c r="Q195" t="str">
        <f>VLOOKUP(P195,'Other Lists'!$B$7:$D$8,2,FALSE)</f>
        <v>Eclipse</v>
      </c>
      <c r="R195">
        <f>VLOOKUP(I195,'Other Lists'!$B$12:$O$15,14,FALSE)*L195</f>
        <v>1235</v>
      </c>
    </row>
    <row r="196" spans="3:18" x14ac:dyDescent="0.3">
      <c r="C196" t="s">
        <v>151</v>
      </c>
      <c r="D196">
        <v>801</v>
      </c>
      <c r="E196" s="15">
        <v>45014</v>
      </c>
      <c r="F196" s="18">
        <f>WEEKDAY(E196)</f>
        <v>4</v>
      </c>
      <c r="G196" s="18">
        <v>4</v>
      </c>
      <c r="H196">
        <v>1</v>
      </c>
      <c r="I196">
        <v>105</v>
      </c>
      <c r="J196" t="s">
        <v>336</v>
      </c>
      <c r="K196">
        <v>63</v>
      </c>
      <c r="L196">
        <v>60</v>
      </c>
      <c r="M196">
        <f>K196-L196</f>
        <v>3</v>
      </c>
      <c r="N196" t="s">
        <v>807</v>
      </c>
      <c r="O196" t="s">
        <v>104</v>
      </c>
      <c r="P196">
        <f>VLOOKUP(I196,'Other Lists'!$B$13:$D$15,3,FALSE)</f>
        <v>55</v>
      </c>
      <c r="Q196" t="str">
        <f>VLOOKUP(P196,'Other Lists'!$B$7:$D$8,2,FALSE)</f>
        <v>Eclipse</v>
      </c>
      <c r="R196">
        <f>VLOOKUP(I196,'Other Lists'!$B$12:$O$15,14,FALSE)*L196</f>
        <v>1140</v>
      </c>
    </row>
    <row r="197" spans="3:18" x14ac:dyDescent="0.3">
      <c r="C197" t="s">
        <v>151</v>
      </c>
      <c r="D197">
        <v>801</v>
      </c>
      <c r="E197" s="15">
        <v>45014</v>
      </c>
      <c r="F197" s="18">
        <f>WEEKDAY(E197)</f>
        <v>4</v>
      </c>
      <c r="G197" s="18">
        <v>4</v>
      </c>
      <c r="H197">
        <v>1</v>
      </c>
      <c r="I197">
        <v>105</v>
      </c>
      <c r="J197" t="s">
        <v>659</v>
      </c>
      <c r="K197">
        <v>64</v>
      </c>
      <c r="L197">
        <v>62</v>
      </c>
      <c r="M197">
        <f>K197-L197</f>
        <v>2</v>
      </c>
      <c r="N197" t="s">
        <v>807</v>
      </c>
      <c r="O197" t="s">
        <v>102</v>
      </c>
      <c r="P197">
        <f>VLOOKUP(I197,'Other Lists'!$B$13:$D$15,3,FALSE)</f>
        <v>55</v>
      </c>
      <c r="Q197" t="str">
        <f>VLOOKUP(P197,'Other Lists'!$B$7:$D$8,2,FALSE)</f>
        <v>Eclipse</v>
      </c>
      <c r="R197">
        <f>VLOOKUP(I197,'Other Lists'!$B$12:$O$15,14,FALSE)*L197</f>
        <v>1178</v>
      </c>
    </row>
    <row r="198" spans="3:18" x14ac:dyDescent="0.3">
      <c r="C198" t="s">
        <v>151</v>
      </c>
      <c r="D198">
        <v>801</v>
      </c>
      <c r="E198" s="15">
        <v>45014</v>
      </c>
      <c r="F198" s="18">
        <f>WEEKDAY(E198)</f>
        <v>4</v>
      </c>
      <c r="G198" s="18">
        <v>4</v>
      </c>
      <c r="H198">
        <v>1</v>
      </c>
      <c r="I198">
        <v>105</v>
      </c>
      <c r="J198" t="s">
        <v>335</v>
      </c>
      <c r="K198">
        <v>65</v>
      </c>
      <c r="L198">
        <v>62</v>
      </c>
      <c r="M198">
        <f>K198-L198</f>
        <v>3</v>
      </c>
      <c r="N198" t="s">
        <v>807</v>
      </c>
      <c r="O198" t="s">
        <v>100</v>
      </c>
      <c r="P198">
        <f>VLOOKUP(I198,'Other Lists'!$B$13:$D$15,3,FALSE)</f>
        <v>55</v>
      </c>
      <c r="Q198" t="str">
        <f>VLOOKUP(P198,'Other Lists'!$B$7:$D$8,2,FALSE)</f>
        <v>Eclipse</v>
      </c>
      <c r="R198">
        <f>VLOOKUP(I198,'Other Lists'!$B$12:$O$15,14,FALSE)*L198</f>
        <v>1178</v>
      </c>
    </row>
    <row r="199" spans="3:18" x14ac:dyDescent="0.3">
      <c r="C199" t="s">
        <v>151</v>
      </c>
      <c r="D199">
        <v>802</v>
      </c>
      <c r="E199" s="15">
        <v>45015</v>
      </c>
      <c r="F199" s="18">
        <f>WEEKDAY(E199)</f>
        <v>5</v>
      </c>
      <c r="G199" s="18">
        <v>4</v>
      </c>
      <c r="H199">
        <v>1</v>
      </c>
      <c r="I199">
        <v>105</v>
      </c>
      <c r="J199" t="s">
        <v>339</v>
      </c>
      <c r="K199">
        <v>88</v>
      </c>
      <c r="L199">
        <v>82</v>
      </c>
      <c r="M199">
        <f>K199-L199</f>
        <v>6</v>
      </c>
      <c r="N199" t="s">
        <v>807</v>
      </c>
      <c r="O199" t="s">
        <v>104</v>
      </c>
      <c r="P199">
        <f>VLOOKUP(I199,'Other Lists'!$B$13:$D$15,3,FALSE)</f>
        <v>55</v>
      </c>
      <c r="Q199" t="str">
        <f>VLOOKUP(P199,'Other Lists'!$B$7:$D$8,2,FALSE)</f>
        <v>Eclipse</v>
      </c>
      <c r="R199">
        <f>VLOOKUP(I199,'Other Lists'!$B$12:$O$15,14,FALSE)*L199</f>
        <v>1558</v>
      </c>
    </row>
    <row r="200" spans="3:18" x14ac:dyDescent="0.3">
      <c r="C200" t="s">
        <v>151</v>
      </c>
      <c r="D200">
        <v>802</v>
      </c>
      <c r="E200" s="15">
        <v>45015</v>
      </c>
      <c r="F200" s="18">
        <f>WEEKDAY(E200)</f>
        <v>5</v>
      </c>
      <c r="G200" s="18">
        <v>4</v>
      </c>
      <c r="H200">
        <v>1</v>
      </c>
      <c r="I200">
        <v>105</v>
      </c>
      <c r="J200" t="s">
        <v>338</v>
      </c>
      <c r="K200">
        <v>86</v>
      </c>
      <c r="L200">
        <v>80</v>
      </c>
      <c r="M200">
        <f>K200-L200</f>
        <v>6</v>
      </c>
      <c r="N200" t="s">
        <v>807</v>
      </c>
      <c r="O200" t="s">
        <v>102</v>
      </c>
      <c r="P200">
        <f>VLOOKUP(I200,'Other Lists'!$B$13:$D$15,3,FALSE)</f>
        <v>55</v>
      </c>
      <c r="Q200" t="str">
        <f>VLOOKUP(P200,'Other Lists'!$B$7:$D$8,2,FALSE)</f>
        <v>Eclipse</v>
      </c>
      <c r="R200">
        <f>VLOOKUP(I200,'Other Lists'!$B$12:$O$15,14,FALSE)*L200</f>
        <v>1520</v>
      </c>
    </row>
    <row r="201" spans="3:18" x14ac:dyDescent="0.3">
      <c r="C201" t="s">
        <v>151</v>
      </c>
      <c r="D201">
        <v>802</v>
      </c>
      <c r="E201" s="15">
        <v>45015</v>
      </c>
      <c r="F201" s="18">
        <f>WEEKDAY(E201)</f>
        <v>5</v>
      </c>
      <c r="G201" s="18">
        <v>4</v>
      </c>
      <c r="H201">
        <v>1</v>
      </c>
      <c r="I201">
        <v>105</v>
      </c>
      <c r="J201" t="s">
        <v>337</v>
      </c>
      <c r="K201">
        <v>80</v>
      </c>
      <c r="L201">
        <v>76</v>
      </c>
      <c r="M201">
        <f>K201-L201</f>
        <v>4</v>
      </c>
      <c r="N201" t="s">
        <v>807</v>
      </c>
      <c r="O201" t="s">
        <v>100</v>
      </c>
      <c r="P201">
        <f>VLOOKUP(I201,'Other Lists'!$B$13:$D$15,3,FALSE)</f>
        <v>55</v>
      </c>
      <c r="Q201" t="str">
        <f>VLOOKUP(P201,'Other Lists'!$B$7:$D$8,2,FALSE)</f>
        <v>Eclipse</v>
      </c>
      <c r="R201">
        <f>VLOOKUP(I201,'Other Lists'!$B$12:$O$15,14,FALSE)*L201</f>
        <v>1444</v>
      </c>
    </row>
    <row r="202" spans="3:18" x14ac:dyDescent="0.3">
      <c r="C202" t="s">
        <v>151</v>
      </c>
      <c r="D202">
        <v>803</v>
      </c>
      <c r="E202" s="15">
        <v>45016</v>
      </c>
      <c r="F202" s="18">
        <f>WEEKDAY(E202)</f>
        <v>6</v>
      </c>
      <c r="G202" s="18">
        <v>4</v>
      </c>
      <c r="H202">
        <v>1</v>
      </c>
      <c r="I202">
        <v>105</v>
      </c>
      <c r="J202" t="s">
        <v>341</v>
      </c>
      <c r="K202">
        <v>82</v>
      </c>
      <c r="L202">
        <v>76</v>
      </c>
      <c r="M202">
        <f>K202-L202</f>
        <v>6</v>
      </c>
      <c r="N202" t="s">
        <v>807</v>
      </c>
      <c r="O202" t="s">
        <v>104</v>
      </c>
      <c r="P202">
        <f>VLOOKUP(I202,'Other Lists'!$B$13:$D$15,3,FALSE)</f>
        <v>55</v>
      </c>
      <c r="Q202" t="str">
        <f>VLOOKUP(P202,'Other Lists'!$B$7:$D$8,2,FALSE)</f>
        <v>Eclipse</v>
      </c>
      <c r="R202">
        <f>VLOOKUP(I202,'Other Lists'!$B$12:$O$15,14,FALSE)*L202</f>
        <v>1444</v>
      </c>
    </row>
    <row r="203" spans="3:18" x14ac:dyDescent="0.3">
      <c r="C203" t="s">
        <v>151</v>
      </c>
      <c r="D203">
        <v>803</v>
      </c>
      <c r="E203" s="15">
        <v>45016</v>
      </c>
      <c r="F203" s="18">
        <f>WEEKDAY(E203)</f>
        <v>6</v>
      </c>
      <c r="G203" s="18">
        <v>4</v>
      </c>
      <c r="H203">
        <v>1</v>
      </c>
      <c r="I203">
        <v>105</v>
      </c>
      <c r="J203" t="s">
        <v>340</v>
      </c>
      <c r="K203">
        <v>78</v>
      </c>
      <c r="L203">
        <v>74</v>
      </c>
      <c r="M203">
        <f>K203-L203</f>
        <v>4</v>
      </c>
      <c r="N203" t="s">
        <v>807</v>
      </c>
      <c r="O203" t="s">
        <v>102</v>
      </c>
      <c r="P203">
        <f>VLOOKUP(I203,'Other Lists'!$B$13:$D$15,3,FALSE)</f>
        <v>55</v>
      </c>
      <c r="Q203" t="str">
        <f>VLOOKUP(P203,'Other Lists'!$B$7:$D$8,2,FALSE)</f>
        <v>Eclipse</v>
      </c>
      <c r="R203">
        <f>VLOOKUP(I203,'Other Lists'!$B$12:$O$15,14,FALSE)*L203</f>
        <v>1406</v>
      </c>
    </row>
    <row r="204" spans="3:18" x14ac:dyDescent="0.3">
      <c r="C204" t="s">
        <v>151</v>
      </c>
      <c r="D204">
        <v>803</v>
      </c>
      <c r="E204" s="15">
        <v>45016</v>
      </c>
      <c r="F204" s="18">
        <f>WEEKDAY(E204)</f>
        <v>6</v>
      </c>
      <c r="G204" s="18">
        <v>4</v>
      </c>
      <c r="H204">
        <v>1</v>
      </c>
      <c r="I204">
        <v>105</v>
      </c>
      <c r="J204" t="s">
        <v>660</v>
      </c>
      <c r="K204">
        <v>81</v>
      </c>
      <c r="L204">
        <v>76</v>
      </c>
      <c r="M204">
        <f>K204-L204</f>
        <v>5</v>
      </c>
      <c r="N204" t="s">
        <v>807</v>
      </c>
      <c r="O204" t="s">
        <v>100</v>
      </c>
      <c r="P204">
        <f>VLOOKUP(I204,'Other Lists'!$B$13:$D$15,3,FALSE)</f>
        <v>55</v>
      </c>
      <c r="Q204" t="str">
        <f>VLOOKUP(P204,'Other Lists'!$B$7:$D$8,2,FALSE)</f>
        <v>Eclipse</v>
      </c>
      <c r="R204">
        <f>VLOOKUP(I204,'Other Lists'!$B$12:$O$15,14,FALSE)*L204</f>
        <v>1444</v>
      </c>
    </row>
    <row r="205" spans="3:18" x14ac:dyDescent="0.3">
      <c r="C205" t="s">
        <v>151</v>
      </c>
      <c r="D205">
        <v>804</v>
      </c>
      <c r="E205" s="15">
        <v>45017</v>
      </c>
      <c r="F205" s="18">
        <f>WEEKDAY(E205)</f>
        <v>7</v>
      </c>
      <c r="G205" s="18">
        <v>4</v>
      </c>
      <c r="H205">
        <v>1</v>
      </c>
      <c r="I205">
        <v>105</v>
      </c>
      <c r="J205" t="s">
        <v>344</v>
      </c>
      <c r="K205">
        <v>87</v>
      </c>
      <c r="L205">
        <v>84</v>
      </c>
      <c r="M205">
        <f>K205-L205</f>
        <v>3</v>
      </c>
      <c r="N205" t="s">
        <v>807</v>
      </c>
      <c r="O205" t="s">
        <v>104</v>
      </c>
      <c r="P205">
        <f>VLOOKUP(I205,'Other Lists'!$B$13:$D$15,3,FALSE)</f>
        <v>55</v>
      </c>
      <c r="Q205" t="str">
        <f>VLOOKUP(P205,'Other Lists'!$B$7:$D$8,2,FALSE)</f>
        <v>Eclipse</v>
      </c>
      <c r="R205">
        <f>VLOOKUP(I205,'Other Lists'!$B$12:$O$15,14,FALSE)*L205</f>
        <v>1596</v>
      </c>
    </row>
    <row r="206" spans="3:18" x14ac:dyDescent="0.3">
      <c r="C206" t="s">
        <v>151</v>
      </c>
      <c r="D206">
        <v>804</v>
      </c>
      <c r="E206" s="15">
        <v>45017</v>
      </c>
      <c r="F206" s="18">
        <f>WEEKDAY(E206)</f>
        <v>7</v>
      </c>
      <c r="G206" s="18">
        <v>4</v>
      </c>
      <c r="H206">
        <v>1</v>
      </c>
      <c r="I206">
        <v>105</v>
      </c>
      <c r="J206" t="s">
        <v>343</v>
      </c>
      <c r="K206">
        <v>83</v>
      </c>
      <c r="L206">
        <v>78</v>
      </c>
      <c r="M206">
        <f>K206-L206</f>
        <v>5</v>
      </c>
      <c r="N206" t="s">
        <v>807</v>
      </c>
      <c r="O206" t="s">
        <v>102</v>
      </c>
      <c r="P206">
        <f>VLOOKUP(I206,'Other Lists'!$B$13:$D$15,3,FALSE)</f>
        <v>55</v>
      </c>
      <c r="Q206" t="str">
        <f>VLOOKUP(P206,'Other Lists'!$B$7:$D$8,2,FALSE)</f>
        <v>Eclipse</v>
      </c>
      <c r="R206">
        <f>VLOOKUP(I206,'Other Lists'!$B$12:$O$15,14,FALSE)*L206</f>
        <v>1482</v>
      </c>
    </row>
    <row r="207" spans="3:18" x14ac:dyDescent="0.3">
      <c r="C207" t="s">
        <v>151</v>
      </c>
      <c r="D207">
        <v>804</v>
      </c>
      <c r="E207" s="15">
        <v>45017</v>
      </c>
      <c r="F207" s="18">
        <f>WEEKDAY(E207)</f>
        <v>7</v>
      </c>
      <c r="G207" s="18">
        <v>4</v>
      </c>
      <c r="H207">
        <v>1</v>
      </c>
      <c r="I207">
        <v>105</v>
      </c>
      <c r="J207" t="s">
        <v>342</v>
      </c>
      <c r="K207">
        <v>80</v>
      </c>
      <c r="L207">
        <v>76</v>
      </c>
      <c r="M207">
        <f>K207-L207</f>
        <v>4</v>
      </c>
      <c r="N207" t="s">
        <v>807</v>
      </c>
      <c r="O207" t="s">
        <v>100</v>
      </c>
      <c r="P207">
        <f>VLOOKUP(I207,'Other Lists'!$B$13:$D$15,3,FALSE)</f>
        <v>55</v>
      </c>
      <c r="Q207" t="str">
        <f>VLOOKUP(P207,'Other Lists'!$B$7:$D$8,2,FALSE)</f>
        <v>Eclipse</v>
      </c>
      <c r="R207">
        <f>VLOOKUP(I207,'Other Lists'!$B$12:$O$15,14,FALSE)*L207</f>
        <v>1444</v>
      </c>
    </row>
    <row r="208" spans="3:18" x14ac:dyDescent="0.3">
      <c r="C208" t="s">
        <v>151</v>
      </c>
      <c r="D208">
        <v>805</v>
      </c>
      <c r="E208" s="15">
        <v>45018</v>
      </c>
      <c r="F208" s="18">
        <f>WEEKDAY(E208)</f>
        <v>1</v>
      </c>
      <c r="G208" s="18">
        <v>5</v>
      </c>
      <c r="H208">
        <v>1</v>
      </c>
      <c r="I208">
        <v>105</v>
      </c>
      <c r="J208" t="s">
        <v>347</v>
      </c>
      <c r="K208">
        <v>40</v>
      </c>
      <c r="L208">
        <v>38</v>
      </c>
      <c r="M208">
        <f>K208-L208</f>
        <v>2</v>
      </c>
      <c r="N208" t="s">
        <v>807</v>
      </c>
      <c r="O208" t="s">
        <v>104</v>
      </c>
      <c r="P208">
        <f>VLOOKUP(I208,'Other Lists'!$B$13:$D$15,3,FALSE)</f>
        <v>55</v>
      </c>
      <c r="Q208" t="str">
        <f>VLOOKUP(P208,'Other Lists'!$B$7:$D$8,2,FALSE)</f>
        <v>Eclipse</v>
      </c>
      <c r="R208">
        <f>VLOOKUP(I208,'Other Lists'!$B$12:$O$15,14,FALSE)*L208</f>
        <v>722</v>
      </c>
    </row>
    <row r="209" spans="3:18" x14ac:dyDescent="0.3">
      <c r="C209" t="s">
        <v>151</v>
      </c>
      <c r="D209">
        <v>805</v>
      </c>
      <c r="E209" s="15">
        <v>45018</v>
      </c>
      <c r="F209" s="18">
        <f>WEEKDAY(E209)</f>
        <v>1</v>
      </c>
      <c r="G209" s="18">
        <v>5</v>
      </c>
      <c r="H209">
        <v>1</v>
      </c>
      <c r="I209">
        <v>105</v>
      </c>
      <c r="J209" t="s">
        <v>346</v>
      </c>
      <c r="K209">
        <v>43</v>
      </c>
      <c r="L209">
        <v>41</v>
      </c>
      <c r="M209">
        <f>K209-L209</f>
        <v>2</v>
      </c>
      <c r="N209" t="s">
        <v>807</v>
      </c>
      <c r="O209" t="s">
        <v>102</v>
      </c>
      <c r="P209">
        <f>VLOOKUP(I209,'Other Lists'!$B$13:$D$15,3,FALSE)</f>
        <v>55</v>
      </c>
      <c r="Q209" t="str">
        <f>VLOOKUP(P209,'Other Lists'!$B$7:$D$8,2,FALSE)</f>
        <v>Eclipse</v>
      </c>
      <c r="R209">
        <f>VLOOKUP(I209,'Other Lists'!$B$12:$O$15,14,FALSE)*L209</f>
        <v>779</v>
      </c>
    </row>
    <row r="210" spans="3:18" x14ac:dyDescent="0.3">
      <c r="C210" t="s">
        <v>151</v>
      </c>
      <c r="D210">
        <v>805</v>
      </c>
      <c r="E210" s="15">
        <v>45018</v>
      </c>
      <c r="F210" s="18">
        <f>WEEKDAY(E210)</f>
        <v>1</v>
      </c>
      <c r="G210" s="18">
        <v>5</v>
      </c>
      <c r="H210">
        <v>1</v>
      </c>
      <c r="I210">
        <v>105</v>
      </c>
      <c r="J210" t="s">
        <v>345</v>
      </c>
      <c r="K210">
        <v>43</v>
      </c>
      <c r="L210">
        <v>42</v>
      </c>
      <c r="M210">
        <f>K210-L210</f>
        <v>1</v>
      </c>
      <c r="N210" t="s">
        <v>807</v>
      </c>
      <c r="O210" t="s">
        <v>100</v>
      </c>
      <c r="P210">
        <f>VLOOKUP(I210,'Other Lists'!$B$13:$D$15,3,FALSE)</f>
        <v>55</v>
      </c>
      <c r="Q210" t="str">
        <f>VLOOKUP(P210,'Other Lists'!$B$7:$D$8,2,FALSE)</f>
        <v>Eclipse</v>
      </c>
      <c r="R210">
        <f>VLOOKUP(I210,'Other Lists'!$B$12:$O$15,14,FALSE)*L210</f>
        <v>798</v>
      </c>
    </row>
    <row r="211" spans="3:18" x14ac:dyDescent="0.3">
      <c r="C211" t="s">
        <v>151</v>
      </c>
      <c r="D211">
        <v>806</v>
      </c>
      <c r="E211" s="15">
        <v>45019</v>
      </c>
      <c r="F211" s="18">
        <f>WEEKDAY(E211)</f>
        <v>2</v>
      </c>
      <c r="G211" s="18">
        <v>5</v>
      </c>
      <c r="H211">
        <v>1</v>
      </c>
      <c r="I211">
        <v>105</v>
      </c>
      <c r="J211" t="s">
        <v>349</v>
      </c>
      <c r="K211">
        <v>49</v>
      </c>
      <c r="L211">
        <v>46</v>
      </c>
      <c r="M211">
        <f>K211-L211</f>
        <v>3</v>
      </c>
      <c r="N211" t="s">
        <v>807</v>
      </c>
      <c r="O211" t="s">
        <v>104</v>
      </c>
      <c r="P211">
        <f>VLOOKUP(I211,'Other Lists'!$B$13:$D$15,3,FALSE)</f>
        <v>55</v>
      </c>
      <c r="Q211" t="str">
        <f>VLOOKUP(P211,'Other Lists'!$B$7:$D$8,2,FALSE)</f>
        <v>Eclipse</v>
      </c>
      <c r="R211">
        <f>VLOOKUP(I211,'Other Lists'!$B$12:$O$15,14,FALSE)*L211</f>
        <v>874</v>
      </c>
    </row>
    <row r="212" spans="3:18" x14ac:dyDescent="0.3">
      <c r="C212" t="s">
        <v>151</v>
      </c>
      <c r="D212">
        <v>806</v>
      </c>
      <c r="E212" s="15">
        <v>45019</v>
      </c>
      <c r="F212" s="18">
        <f>WEEKDAY(E212)</f>
        <v>2</v>
      </c>
      <c r="G212" s="18">
        <v>5</v>
      </c>
      <c r="H212">
        <v>1</v>
      </c>
      <c r="I212">
        <v>105</v>
      </c>
      <c r="J212" t="s">
        <v>348</v>
      </c>
      <c r="K212">
        <v>46</v>
      </c>
      <c r="L212">
        <v>43</v>
      </c>
      <c r="M212">
        <f>K212-L212</f>
        <v>3</v>
      </c>
      <c r="N212" t="s">
        <v>807</v>
      </c>
      <c r="O212" t="s">
        <v>100</v>
      </c>
      <c r="P212">
        <f>VLOOKUP(I212,'Other Lists'!$B$13:$D$15,3,FALSE)</f>
        <v>55</v>
      </c>
      <c r="Q212" t="str">
        <f>VLOOKUP(P212,'Other Lists'!$B$7:$D$8,2,FALSE)</f>
        <v>Eclipse</v>
      </c>
      <c r="R212">
        <f>VLOOKUP(I212,'Other Lists'!$B$12:$O$15,14,FALSE)*L212</f>
        <v>817</v>
      </c>
    </row>
    <row r="213" spans="3:18" x14ac:dyDescent="0.3">
      <c r="C213" t="s">
        <v>151</v>
      </c>
      <c r="D213">
        <v>807</v>
      </c>
      <c r="E213" s="15">
        <v>45020</v>
      </c>
      <c r="F213" s="18">
        <f>WEEKDAY(E213)</f>
        <v>3</v>
      </c>
      <c r="G213" s="18">
        <v>5</v>
      </c>
      <c r="H213">
        <v>1</v>
      </c>
      <c r="I213">
        <v>105</v>
      </c>
      <c r="J213" t="s">
        <v>351</v>
      </c>
      <c r="K213">
        <v>71</v>
      </c>
      <c r="L213">
        <v>66</v>
      </c>
      <c r="M213">
        <f>K213-L213</f>
        <v>5</v>
      </c>
      <c r="N213" t="s">
        <v>807</v>
      </c>
      <c r="O213" t="s">
        <v>104</v>
      </c>
      <c r="P213">
        <f>VLOOKUP(I213,'Other Lists'!$B$13:$D$15,3,FALSE)</f>
        <v>55</v>
      </c>
      <c r="Q213" t="str">
        <f>VLOOKUP(P213,'Other Lists'!$B$7:$D$8,2,FALSE)</f>
        <v>Eclipse</v>
      </c>
      <c r="R213">
        <f>VLOOKUP(I213,'Other Lists'!$B$12:$O$15,14,FALSE)*L213</f>
        <v>1254</v>
      </c>
    </row>
    <row r="214" spans="3:18" x14ac:dyDescent="0.3">
      <c r="C214" t="s">
        <v>151</v>
      </c>
      <c r="D214">
        <v>807</v>
      </c>
      <c r="E214" s="15">
        <v>45020</v>
      </c>
      <c r="F214" s="18">
        <f>WEEKDAY(E214)</f>
        <v>3</v>
      </c>
      <c r="G214" s="18">
        <v>5</v>
      </c>
      <c r="H214">
        <v>1</v>
      </c>
      <c r="I214">
        <v>105</v>
      </c>
      <c r="J214" t="s">
        <v>350</v>
      </c>
      <c r="K214">
        <v>77</v>
      </c>
      <c r="L214">
        <v>70</v>
      </c>
      <c r="M214">
        <f>K214-L214</f>
        <v>7</v>
      </c>
      <c r="N214" t="s">
        <v>807</v>
      </c>
      <c r="O214" t="s">
        <v>102</v>
      </c>
      <c r="P214">
        <f>VLOOKUP(I214,'Other Lists'!$B$13:$D$15,3,FALSE)</f>
        <v>55</v>
      </c>
      <c r="Q214" t="str">
        <f>VLOOKUP(P214,'Other Lists'!$B$7:$D$8,2,FALSE)</f>
        <v>Eclipse</v>
      </c>
      <c r="R214">
        <f>VLOOKUP(I214,'Other Lists'!$B$12:$O$15,14,FALSE)*L214</f>
        <v>1330</v>
      </c>
    </row>
    <row r="215" spans="3:18" x14ac:dyDescent="0.3">
      <c r="C215" t="s">
        <v>151</v>
      </c>
      <c r="D215">
        <v>807</v>
      </c>
      <c r="E215" s="15">
        <v>45020</v>
      </c>
      <c r="F215" s="18">
        <f>WEEKDAY(E215)</f>
        <v>3</v>
      </c>
      <c r="G215" s="18">
        <v>5</v>
      </c>
      <c r="H215">
        <v>1</v>
      </c>
      <c r="I215">
        <v>105</v>
      </c>
      <c r="J215" t="s">
        <v>661</v>
      </c>
      <c r="K215">
        <v>76</v>
      </c>
      <c r="L215">
        <v>70</v>
      </c>
      <c r="M215">
        <f>K215-L215</f>
        <v>6</v>
      </c>
      <c r="N215" t="s">
        <v>807</v>
      </c>
      <c r="O215" t="s">
        <v>100</v>
      </c>
      <c r="P215">
        <f>VLOOKUP(I215,'Other Lists'!$B$13:$D$15,3,FALSE)</f>
        <v>55</v>
      </c>
      <c r="Q215" t="str">
        <f>VLOOKUP(P215,'Other Lists'!$B$7:$D$8,2,FALSE)</f>
        <v>Eclipse</v>
      </c>
      <c r="R215">
        <f>VLOOKUP(I215,'Other Lists'!$B$12:$O$15,14,FALSE)*L215</f>
        <v>1330</v>
      </c>
    </row>
    <row r="216" spans="3:18" x14ac:dyDescent="0.3">
      <c r="C216" t="s">
        <v>151</v>
      </c>
      <c r="D216">
        <v>808</v>
      </c>
      <c r="E216" s="15">
        <v>45021</v>
      </c>
      <c r="F216" s="18">
        <f>WEEKDAY(E216)</f>
        <v>4</v>
      </c>
      <c r="G216" s="18">
        <v>5</v>
      </c>
      <c r="H216">
        <v>1</v>
      </c>
      <c r="I216">
        <v>105</v>
      </c>
      <c r="J216" t="s">
        <v>354</v>
      </c>
      <c r="K216">
        <v>79</v>
      </c>
      <c r="L216">
        <v>75</v>
      </c>
      <c r="M216">
        <f>K216-L216</f>
        <v>4</v>
      </c>
      <c r="N216" t="s">
        <v>807</v>
      </c>
      <c r="O216" t="s">
        <v>104</v>
      </c>
      <c r="P216">
        <f>VLOOKUP(I216,'Other Lists'!$B$13:$D$15,3,FALSE)</f>
        <v>55</v>
      </c>
      <c r="Q216" t="str">
        <f>VLOOKUP(P216,'Other Lists'!$B$7:$D$8,2,FALSE)</f>
        <v>Eclipse</v>
      </c>
      <c r="R216">
        <f>VLOOKUP(I216,'Other Lists'!$B$12:$O$15,14,FALSE)*L216</f>
        <v>1425</v>
      </c>
    </row>
    <row r="217" spans="3:18" x14ac:dyDescent="0.3">
      <c r="C217" t="s">
        <v>151</v>
      </c>
      <c r="D217">
        <v>808</v>
      </c>
      <c r="E217" s="15">
        <v>45021</v>
      </c>
      <c r="F217" s="18">
        <f>WEEKDAY(E217)</f>
        <v>4</v>
      </c>
      <c r="G217" s="18">
        <v>5</v>
      </c>
      <c r="H217">
        <v>1</v>
      </c>
      <c r="I217">
        <v>105</v>
      </c>
      <c r="J217" t="s">
        <v>353</v>
      </c>
      <c r="K217">
        <v>77</v>
      </c>
      <c r="L217">
        <v>73</v>
      </c>
      <c r="M217">
        <f>K217-L217</f>
        <v>4</v>
      </c>
      <c r="N217" t="s">
        <v>807</v>
      </c>
      <c r="O217" t="s">
        <v>102</v>
      </c>
      <c r="P217">
        <f>VLOOKUP(I217,'Other Lists'!$B$13:$D$15,3,FALSE)</f>
        <v>55</v>
      </c>
      <c r="Q217" t="str">
        <f>VLOOKUP(P217,'Other Lists'!$B$7:$D$8,2,FALSE)</f>
        <v>Eclipse</v>
      </c>
      <c r="R217">
        <f>VLOOKUP(I217,'Other Lists'!$B$12:$O$15,14,FALSE)*L217</f>
        <v>1387</v>
      </c>
    </row>
    <row r="218" spans="3:18" x14ac:dyDescent="0.3">
      <c r="C218" t="s">
        <v>151</v>
      </c>
      <c r="D218">
        <v>808</v>
      </c>
      <c r="E218" s="15">
        <v>45021</v>
      </c>
      <c r="F218" s="18">
        <f>WEEKDAY(E218)</f>
        <v>4</v>
      </c>
      <c r="G218" s="18">
        <v>5</v>
      </c>
      <c r="H218">
        <v>1</v>
      </c>
      <c r="I218">
        <v>105</v>
      </c>
      <c r="J218" t="s">
        <v>352</v>
      </c>
      <c r="K218">
        <v>79</v>
      </c>
      <c r="L218">
        <v>74</v>
      </c>
      <c r="M218">
        <f>K218-L218</f>
        <v>5</v>
      </c>
      <c r="N218" t="s">
        <v>807</v>
      </c>
      <c r="O218" t="s">
        <v>100</v>
      </c>
      <c r="P218">
        <f>VLOOKUP(I218,'Other Lists'!$B$13:$D$15,3,FALSE)</f>
        <v>55</v>
      </c>
      <c r="Q218" t="str">
        <f>VLOOKUP(P218,'Other Lists'!$B$7:$D$8,2,FALSE)</f>
        <v>Eclipse</v>
      </c>
      <c r="R218">
        <f>VLOOKUP(I218,'Other Lists'!$B$12:$O$15,14,FALSE)*L218</f>
        <v>1406</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00CBD-4D56-4C9D-A874-2F37DD3309B8}">
  <sheetPr>
    <tabColor rgb="FFFF0000"/>
  </sheetPr>
  <dimension ref="A1:D30"/>
  <sheetViews>
    <sheetView workbookViewId="0">
      <selection activeCell="F48" sqref="F48"/>
    </sheetView>
  </sheetViews>
  <sheetFormatPr defaultRowHeight="14.4" x14ac:dyDescent="0.3"/>
  <cols>
    <col min="1" max="1" width="12.5546875" bestFit="1" customWidth="1"/>
    <col min="2" max="2" width="18.33203125" bestFit="1" customWidth="1"/>
    <col min="3" max="3" width="16.88671875" bestFit="1" customWidth="1"/>
    <col min="4" max="4" width="12.21875" bestFit="1" customWidth="1"/>
    <col min="5" max="5" width="3" bestFit="1" customWidth="1"/>
    <col min="6" max="6" width="16.88671875" bestFit="1" customWidth="1"/>
    <col min="7" max="9" width="3" bestFit="1" customWidth="1"/>
    <col min="10" max="10" width="23.109375" bestFit="1" customWidth="1"/>
    <col min="11" max="12" width="21.77734375" bestFit="1" customWidth="1"/>
    <col min="13" max="13" width="20.33203125" bestFit="1" customWidth="1"/>
  </cols>
  <sheetData>
    <row r="1" spans="1:4" ht="46.2" customHeight="1" x14ac:dyDescent="0.35">
      <c r="A1" s="19" t="s">
        <v>820</v>
      </c>
      <c r="B1" t="s">
        <v>816</v>
      </c>
      <c r="D1" s="29" t="s">
        <v>825</v>
      </c>
    </row>
    <row r="2" spans="1:4" ht="36" customHeight="1" x14ac:dyDescent="0.3"/>
    <row r="3" spans="1:4" x14ac:dyDescent="0.3">
      <c r="A3" s="19" t="s">
        <v>813</v>
      </c>
      <c r="B3" t="s">
        <v>822</v>
      </c>
      <c r="C3" t="s">
        <v>823</v>
      </c>
    </row>
    <row r="4" spans="1:4" x14ac:dyDescent="0.3">
      <c r="A4" s="20" t="s">
        <v>105</v>
      </c>
      <c r="B4" s="17">
        <v>9</v>
      </c>
      <c r="C4" s="17">
        <v>9</v>
      </c>
    </row>
    <row r="5" spans="1:4" x14ac:dyDescent="0.3">
      <c r="A5" s="21" t="s">
        <v>79</v>
      </c>
      <c r="B5" s="17">
        <v>9</v>
      </c>
      <c r="C5" s="17">
        <v>9</v>
      </c>
    </row>
    <row r="6" spans="1:4" x14ac:dyDescent="0.3">
      <c r="A6" s="20" t="s">
        <v>106</v>
      </c>
      <c r="B6" s="17">
        <v>11</v>
      </c>
      <c r="C6" s="17">
        <v>11</v>
      </c>
    </row>
    <row r="7" spans="1:4" x14ac:dyDescent="0.3">
      <c r="A7" s="21" t="s">
        <v>79</v>
      </c>
      <c r="B7" s="17">
        <v>11</v>
      </c>
      <c r="C7" s="17">
        <v>11</v>
      </c>
    </row>
    <row r="8" spans="1:4" x14ac:dyDescent="0.3">
      <c r="A8" s="20" t="s">
        <v>108</v>
      </c>
      <c r="B8" s="17">
        <v>11</v>
      </c>
      <c r="C8" s="17">
        <v>11</v>
      </c>
    </row>
    <row r="9" spans="1:4" x14ac:dyDescent="0.3">
      <c r="A9" s="21" t="s">
        <v>79</v>
      </c>
      <c r="B9" s="17">
        <v>11</v>
      </c>
      <c r="C9" s="17">
        <v>11</v>
      </c>
    </row>
    <row r="10" spans="1:4" x14ac:dyDescent="0.3">
      <c r="A10" s="20" t="s">
        <v>111</v>
      </c>
      <c r="B10" s="17">
        <v>11</v>
      </c>
      <c r="C10" s="17">
        <v>11</v>
      </c>
    </row>
    <row r="11" spans="1:4" x14ac:dyDescent="0.3">
      <c r="A11" s="21" t="s">
        <v>79</v>
      </c>
      <c r="B11" s="17">
        <v>11</v>
      </c>
      <c r="C11" s="17">
        <v>11</v>
      </c>
    </row>
    <row r="12" spans="1:4" x14ac:dyDescent="0.3">
      <c r="A12" s="20" t="s">
        <v>113</v>
      </c>
      <c r="B12" s="17">
        <v>9</v>
      </c>
      <c r="C12" s="17">
        <v>9</v>
      </c>
    </row>
    <row r="13" spans="1:4" x14ac:dyDescent="0.3">
      <c r="A13" s="21" t="s">
        <v>79</v>
      </c>
      <c r="B13" s="17">
        <v>9</v>
      </c>
      <c r="C13" s="17">
        <v>9</v>
      </c>
    </row>
    <row r="14" spans="1:4" x14ac:dyDescent="0.3">
      <c r="A14" s="20" t="s">
        <v>115</v>
      </c>
      <c r="B14" s="17">
        <v>11</v>
      </c>
      <c r="C14" s="17">
        <v>11</v>
      </c>
    </row>
    <row r="15" spans="1:4" x14ac:dyDescent="0.3">
      <c r="A15" s="21" t="s">
        <v>79</v>
      </c>
      <c r="B15" s="17">
        <v>11</v>
      </c>
      <c r="C15" s="17">
        <v>11</v>
      </c>
    </row>
    <row r="16" spans="1:4" x14ac:dyDescent="0.3">
      <c r="A16" s="20" t="s">
        <v>100</v>
      </c>
      <c r="B16" s="17">
        <v>26</v>
      </c>
      <c r="C16" s="17">
        <v>26</v>
      </c>
    </row>
    <row r="17" spans="1:3" x14ac:dyDescent="0.3">
      <c r="A17" s="21" t="s">
        <v>77</v>
      </c>
      <c r="B17" s="17">
        <v>26</v>
      </c>
      <c r="C17" s="17">
        <v>26</v>
      </c>
    </row>
    <row r="18" spans="1:3" x14ac:dyDescent="0.3">
      <c r="A18" s="20" t="s">
        <v>102</v>
      </c>
      <c r="B18" s="17">
        <v>25</v>
      </c>
      <c r="C18" s="17">
        <v>25</v>
      </c>
    </row>
    <row r="19" spans="1:3" x14ac:dyDescent="0.3">
      <c r="A19" s="21" t="s">
        <v>77</v>
      </c>
      <c r="B19" s="17">
        <v>25</v>
      </c>
      <c r="C19" s="17">
        <v>25</v>
      </c>
    </row>
    <row r="20" spans="1:3" x14ac:dyDescent="0.3">
      <c r="A20" s="20" t="s">
        <v>104</v>
      </c>
      <c r="B20" s="17">
        <v>29</v>
      </c>
      <c r="C20" s="17">
        <v>29</v>
      </c>
    </row>
    <row r="21" spans="1:3" x14ac:dyDescent="0.3">
      <c r="A21" s="21" t="s">
        <v>77</v>
      </c>
      <c r="B21" s="17">
        <v>29</v>
      </c>
      <c r="C21" s="17">
        <v>29</v>
      </c>
    </row>
    <row r="22" spans="1:3" x14ac:dyDescent="0.3">
      <c r="A22" s="20" t="s">
        <v>117</v>
      </c>
      <c r="B22" s="17">
        <v>18</v>
      </c>
      <c r="C22" s="17">
        <v>18</v>
      </c>
    </row>
    <row r="23" spans="1:3" x14ac:dyDescent="0.3">
      <c r="A23" s="21" t="s">
        <v>79</v>
      </c>
      <c r="B23" s="17">
        <v>18</v>
      </c>
      <c r="C23" s="17">
        <v>18</v>
      </c>
    </row>
    <row r="24" spans="1:3" x14ac:dyDescent="0.3">
      <c r="A24" s="20" t="s">
        <v>118</v>
      </c>
      <c r="B24" s="17">
        <v>15</v>
      </c>
      <c r="C24" s="17">
        <v>15</v>
      </c>
    </row>
    <row r="25" spans="1:3" x14ac:dyDescent="0.3">
      <c r="A25" s="21" t="s">
        <v>79</v>
      </c>
      <c r="B25" s="17">
        <v>15</v>
      </c>
      <c r="C25" s="17">
        <v>15</v>
      </c>
    </row>
    <row r="26" spans="1:3" x14ac:dyDescent="0.3">
      <c r="A26" s="20" t="s">
        <v>119</v>
      </c>
      <c r="B26" s="17">
        <v>18</v>
      </c>
      <c r="C26" s="17">
        <v>18</v>
      </c>
    </row>
    <row r="27" spans="1:3" x14ac:dyDescent="0.3">
      <c r="A27" s="21" t="s">
        <v>79</v>
      </c>
      <c r="B27" s="17">
        <v>18</v>
      </c>
      <c r="C27" s="17">
        <v>18</v>
      </c>
    </row>
    <row r="28" spans="1:3" x14ac:dyDescent="0.3">
      <c r="A28" s="20" t="s">
        <v>121</v>
      </c>
      <c r="B28" s="17">
        <v>18</v>
      </c>
      <c r="C28" s="17">
        <v>18</v>
      </c>
    </row>
    <row r="29" spans="1:3" x14ac:dyDescent="0.3">
      <c r="A29" s="21" t="s">
        <v>79</v>
      </c>
      <c r="B29" s="17">
        <v>18</v>
      </c>
      <c r="C29" s="17">
        <v>18</v>
      </c>
    </row>
    <row r="30" spans="1:3" x14ac:dyDescent="0.3">
      <c r="A30" s="20" t="s">
        <v>814</v>
      </c>
      <c r="B30" s="17">
        <v>211</v>
      </c>
      <c r="C30" s="17">
        <v>211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138F9-B2BF-4B7E-B80B-7F94CAF3D2CC}">
  <sheetPr>
    <tabColor theme="4" tint="-0.249977111117893"/>
  </sheetPr>
  <dimension ref="B2:H35"/>
  <sheetViews>
    <sheetView topLeftCell="A30" workbookViewId="0">
      <selection activeCell="E38" sqref="E38"/>
    </sheetView>
  </sheetViews>
  <sheetFormatPr defaultRowHeight="14.4" x14ac:dyDescent="0.3"/>
  <cols>
    <col min="1" max="1" width="12.5546875" bestFit="1" customWidth="1"/>
    <col min="2" max="2" width="17.5546875" bestFit="1" customWidth="1"/>
    <col min="3" max="3" width="15.5546875" bestFit="1" customWidth="1"/>
    <col min="4" max="7" width="9.109375" bestFit="1" customWidth="1"/>
    <col min="8" max="8" width="10.77734375" bestFit="1" customWidth="1"/>
    <col min="9" max="9" width="9.109375" bestFit="1" customWidth="1"/>
    <col min="10" max="10" width="10.77734375" bestFit="1" customWidth="1"/>
  </cols>
  <sheetData>
    <row r="2" spans="2:8" ht="20.399999999999999" x14ac:dyDescent="0.35">
      <c r="C2" s="29" t="s">
        <v>826</v>
      </c>
    </row>
    <row r="3" spans="2:8" ht="21.6" customHeight="1" x14ac:dyDescent="0.4">
      <c r="C3" s="30"/>
    </row>
    <row r="7" spans="2:8" x14ac:dyDescent="0.3">
      <c r="B7" s="19" t="s">
        <v>824</v>
      </c>
      <c r="C7" s="19" t="s">
        <v>815</v>
      </c>
    </row>
    <row r="8" spans="2:8" x14ac:dyDescent="0.3">
      <c r="B8" s="19" t="s">
        <v>813</v>
      </c>
      <c r="C8" s="18">
        <v>1</v>
      </c>
      <c r="D8" s="18">
        <v>2</v>
      </c>
      <c r="E8" s="18">
        <v>3</v>
      </c>
      <c r="F8" s="18">
        <v>4</v>
      </c>
      <c r="G8" s="18">
        <v>5</v>
      </c>
      <c r="H8" s="18" t="s">
        <v>814</v>
      </c>
    </row>
    <row r="9" spans="2:8" x14ac:dyDescent="0.3">
      <c r="B9" s="20" t="s">
        <v>105</v>
      </c>
      <c r="C9" s="26">
        <v>511.99999999999989</v>
      </c>
      <c r="D9" s="26">
        <v>735.99999999999977</v>
      </c>
      <c r="E9" s="26">
        <v>771.19999999999982</v>
      </c>
      <c r="F9" s="26">
        <v>1513.5999999999995</v>
      </c>
      <c r="G9" s="26">
        <v>566.39999999999986</v>
      </c>
      <c r="H9" s="26">
        <v>4099.1999999999989</v>
      </c>
    </row>
    <row r="10" spans="2:8" x14ac:dyDescent="0.3">
      <c r="B10" s="21" t="s">
        <v>79</v>
      </c>
      <c r="C10" s="26">
        <v>511.99999999999989</v>
      </c>
      <c r="D10" s="26">
        <v>735.99999999999977</v>
      </c>
      <c r="E10" s="26">
        <v>771.19999999999982</v>
      </c>
      <c r="F10" s="26">
        <v>1513.5999999999995</v>
      </c>
      <c r="G10" s="26">
        <v>566.39999999999986</v>
      </c>
      <c r="H10" s="26">
        <v>4099.1999999999989</v>
      </c>
    </row>
    <row r="11" spans="2:8" x14ac:dyDescent="0.3">
      <c r="B11" s="20" t="s">
        <v>106</v>
      </c>
      <c r="C11" s="26">
        <v>1203.1999999999998</v>
      </c>
      <c r="D11" s="26">
        <v>707.19999999999982</v>
      </c>
      <c r="E11" s="26">
        <v>1315.1999999999998</v>
      </c>
      <c r="F11" s="26">
        <v>1433.5999999999997</v>
      </c>
      <c r="G11" s="26">
        <v>515.19999999999993</v>
      </c>
      <c r="H11" s="26">
        <v>5174.3999999999987</v>
      </c>
    </row>
    <row r="12" spans="2:8" x14ac:dyDescent="0.3">
      <c r="B12" s="21" t="s">
        <v>79</v>
      </c>
      <c r="C12" s="26">
        <v>1203.1999999999998</v>
      </c>
      <c r="D12" s="26">
        <v>707.19999999999982</v>
      </c>
      <c r="E12" s="26">
        <v>1315.1999999999998</v>
      </c>
      <c r="F12" s="26">
        <v>1433.5999999999997</v>
      </c>
      <c r="G12" s="26">
        <v>515.19999999999993</v>
      </c>
      <c r="H12" s="26">
        <v>5174.3999999999987</v>
      </c>
    </row>
    <row r="13" spans="2:8" x14ac:dyDescent="0.3">
      <c r="B13" s="20" t="s">
        <v>108</v>
      </c>
      <c r="C13" s="26">
        <v>1302.3999999999996</v>
      </c>
      <c r="D13" s="26">
        <v>751.99999999999977</v>
      </c>
      <c r="E13" s="26">
        <v>1292.7999999999997</v>
      </c>
      <c r="F13" s="26">
        <v>1471.9999999999995</v>
      </c>
      <c r="G13" s="26">
        <v>572.79999999999984</v>
      </c>
      <c r="H13" s="26">
        <v>5391.9999999999991</v>
      </c>
    </row>
    <row r="14" spans="2:8" x14ac:dyDescent="0.3">
      <c r="B14" s="21" t="s">
        <v>79</v>
      </c>
      <c r="C14" s="26">
        <v>1302.3999999999996</v>
      </c>
      <c r="D14" s="26">
        <v>751.99999999999977</v>
      </c>
      <c r="E14" s="26">
        <v>1292.7999999999997</v>
      </c>
      <c r="F14" s="26">
        <v>1471.9999999999995</v>
      </c>
      <c r="G14" s="26">
        <v>572.79999999999984</v>
      </c>
      <c r="H14" s="26">
        <v>5391.9999999999991</v>
      </c>
    </row>
    <row r="15" spans="2:8" x14ac:dyDescent="0.3">
      <c r="B15" s="20" t="s">
        <v>111</v>
      </c>
      <c r="C15" s="26">
        <v>1238.3999999999996</v>
      </c>
      <c r="D15" s="26">
        <v>739.19999999999982</v>
      </c>
      <c r="E15" s="26">
        <v>1363.1999999999998</v>
      </c>
      <c r="F15" s="26">
        <v>1481.5999999999995</v>
      </c>
      <c r="G15" s="26">
        <v>559.99999999999989</v>
      </c>
      <c r="H15" s="26">
        <v>5382.3999999999987</v>
      </c>
    </row>
    <row r="16" spans="2:8" x14ac:dyDescent="0.3">
      <c r="B16" s="21" t="s">
        <v>79</v>
      </c>
      <c r="C16" s="26">
        <v>1238.3999999999996</v>
      </c>
      <c r="D16" s="26">
        <v>739.19999999999982</v>
      </c>
      <c r="E16" s="26">
        <v>1363.1999999999998</v>
      </c>
      <c r="F16" s="26">
        <v>1481.5999999999995</v>
      </c>
      <c r="G16" s="26">
        <v>559.99999999999989</v>
      </c>
      <c r="H16" s="26">
        <v>5382.3999999999987</v>
      </c>
    </row>
    <row r="17" spans="2:8" x14ac:dyDescent="0.3">
      <c r="B17" s="20" t="s">
        <v>113</v>
      </c>
      <c r="C17" s="26">
        <v>1193.5999999999999</v>
      </c>
      <c r="D17" s="26">
        <v>454.39999999999992</v>
      </c>
      <c r="E17" s="26">
        <v>1347.1999999999998</v>
      </c>
      <c r="F17" s="26">
        <v>1148.7999999999997</v>
      </c>
      <c r="G17" s="26">
        <v>582.39999999999986</v>
      </c>
      <c r="H17" s="26">
        <v>4726.3999999999996</v>
      </c>
    </row>
    <row r="18" spans="2:8" x14ac:dyDescent="0.3">
      <c r="B18" s="21" t="s">
        <v>79</v>
      </c>
      <c r="C18" s="26">
        <v>1193.5999999999999</v>
      </c>
      <c r="D18" s="26">
        <v>454.39999999999992</v>
      </c>
      <c r="E18" s="26">
        <v>1347.1999999999998</v>
      </c>
      <c r="F18" s="26">
        <v>1148.7999999999997</v>
      </c>
      <c r="G18" s="26">
        <v>582.39999999999986</v>
      </c>
      <c r="H18" s="26">
        <v>4726.3999999999996</v>
      </c>
    </row>
    <row r="19" spans="2:8" x14ac:dyDescent="0.3">
      <c r="B19" s="20" t="s">
        <v>115</v>
      </c>
      <c r="C19" s="26">
        <v>1279.9999999999995</v>
      </c>
      <c r="D19" s="26">
        <v>796.79999999999984</v>
      </c>
      <c r="E19" s="26">
        <v>1302.3999999999996</v>
      </c>
      <c r="F19" s="26">
        <v>1510.3999999999996</v>
      </c>
      <c r="G19" s="26">
        <v>511.99999999999989</v>
      </c>
      <c r="H19" s="26">
        <v>5401.5999999999985</v>
      </c>
    </row>
    <row r="20" spans="2:8" x14ac:dyDescent="0.3">
      <c r="B20" s="21" t="s">
        <v>79</v>
      </c>
      <c r="C20" s="26">
        <v>1279.9999999999995</v>
      </c>
      <c r="D20" s="26">
        <v>796.79999999999984</v>
      </c>
      <c r="E20" s="26">
        <v>1302.3999999999996</v>
      </c>
      <c r="F20" s="26">
        <v>1510.3999999999996</v>
      </c>
      <c r="G20" s="26">
        <v>511.99999999999989</v>
      </c>
      <c r="H20" s="26">
        <v>5401.5999999999985</v>
      </c>
    </row>
    <row r="21" spans="2:8" x14ac:dyDescent="0.3">
      <c r="B21" s="20" t="s">
        <v>100</v>
      </c>
      <c r="C21" s="26">
        <v>4370</v>
      </c>
      <c r="D21" s="26">
        <v>7239</v>
      </c>
      <c r="E21" s="26">
        <v>7600</v>
      </c>
      <c r="F21" s="26">
        <v>7961</v>
      </c>
      <c r="G21" s="26">
        <v>4351</v>
      </c>
      <c r="H21" s="26">
        <v>31521</v>
      </c>
    </row>
    <row r="22" spans="2:8" x14ac:dyDescent="0.3">
      <c r="B22" s="21" t="s">
        <v>77</v>
      </c>
      <c r="C22" s="26">
        <v>4370</v>
      </c>
      <c r="D22" s="26">
        <v>7239</v>
      </c>
      <c r="E22" s="26">
        <v>7600</v>
      </c>
      <c r="F22" s="26">
        <v>7961</v>
      </c>
      <c r="G22" s="26">
        <v>4351</v>
      </c>
      <c r="H22" s="26">
        <v>31521</v>
      </c>
    </row>
    <row r="23" spans="2:8" x14ac:dyDescent="0.3">
      <c r="B23" s="20" t="s">
        <v>102</v>
      </c>
      <c r="C23" s="26">
        <v>4408</v>
      </c>
      <c r="D23" s="26">
        <v>6916</v>
      </c>
      <c r="E23" s="26">
        <v>7885</v>
      </c>
      <c r="F23" s="26">
        <v>8018</v>
      </c>
      <c r="G23" s="26">
        <v>3496</v>
      </c>
      <c r="H23" s="26">
        <v>30723</v>
      </c>
    </row>
    <row r="24" spans="2:8" x14ac:dyDescent="0.3">
      <c r="B24" s="21" t="s">
        <v>77</v>
      </c>
      <c r="C24" s="26">
        <v>4408</v>
      </c>
      <c r="D24" s="26">
        <v>6916</v>
      </c>
      <c r="E24" s="26">
        <v>7885</v>
      </c>
      <c r="F24" s="26">
        <v>8018</v>
      </c>
      <c r="G24" s="26">
        <v>3496</v>
      </c>
      <c r="H24" s="26">
        <v>30723</v>
      </c>
    </row>
    <row r="25" spans="2:8" x14ac:dyDescent="0.3">
      <c r="B25" s="20" t="s">
        <v>104</v>
      </c>
      <c r="C25" s="26">
        <v>6479</v>
      </c>
      <c r="D25" s="26">
        <v>10849</v>
      </c>
      <c r="E25" s="26">
        <v>7980</v>
      </c>
      <c r="F25" s="26">
        <v>8379</v>
      </c>
      <c r="G25" s="26">
        <v>4275</v>
      </c>
      <c r="H25" s="26">
        <v>37962</v>
      </c>
    </row>
    <row r="26" spans="2:8" x14ac:dyDescent="0.3">
      <c r="B26" s="21" t="s">
        <v>77</v>
      </c>
      <c r="C26" s="26">
        <v>6479</v>
      </c>
      <c r="D26" s="26">
        <v>10849</v>
      </c>
      <c r="E26" s="26">
        <v>7980</v>
      </c>
      <c r="F26" s="26">
        <v>8379</v>
      </c>
      <c r="G26" s="26">
        <v>4275</v>
      </c>
      <c r="H26" s="26">
        <v>37962</v>
      </c>
    </row>
    <row r="27" spans="2:8" x14ac:dyDescent="0.3">
      <c r="B27" s="20" t="s">
        <v>117</v>
      </c>
      <c r="C27" s="26">
        <v>4445.7</v>
      </c>
      <c r="D27" s="26">
        <v>9986.3999999999978</v>
      </c>
      <c r="E27" s="26">
        <v>8606.7000000000007</v>
      </c>
      <c r="F27" s="26">
        <v>7818.2999999999993</v>
      </c>
      <c r="G27" s="26">
        <v>4226.7</v>
      </c>
      <c r="H27" s="26">
        <v>35083.799999999996</v>
      </c>
    </row>
    <row r="28" spans="2:8" x14ac:dyDescent="0.3">
      <c r="B28" s="21" t="s">
        <v>79</v>
      </c>
      <c r="C28" s="26">
        <v>4445.7</v>
      </c>
      <c r="D28" s="26">
        <v>9986.3999999999978</v>
      </c>
      <c r="E28" s="26">
        <v>8606.7000000000007</v>
      </c>
      <c r="F28" s="26">
        <v>7818.2999999999993</v>
      </c>
      <c r="G28" s="26">
        <v>4226.7</v>
      </c>
      <c r="H28" s="26">
        <v>35083.799999999996</v>
      </c>
    </row>
    <row r="29" spans="2:8" x14ac:dyDescent="0.3">
      <c r="B29" s="20" t="s">
        <v>118</v>
      </c>
      <c r="C29" s="26">
        <v>4730.3999999999996</v>
      </c>
      <c r="D29" s="26">
        <v>7489.8</v>
      </c>
      <c r="E29" s="26">
        <v>5343.5999999999995</v>
      </c>
      <c r="F29" s="26">
        <v>5037</v>
      </c>
      <c r="G29" s="26">
        <v>4358.1000000000004</v>
      </c>
      <c r="H29" s="26">
        <v>26958.9</v>
      </c>
    </row>
    <row r="30" spans="2:8" x14ac:dyDescent="0.3">
      <c r="B30" s="21" t="s">
        <v>79</v>
      </c>
      <c r="C30" s="26">
        <v>4730.3999999999996</v>
      </c>
      <c r="D30" s="26">
        <v>7489.8</v>
      </c>
      <c r="E30" s="26">
        <v>5343.5999999999995</v>
      </c>
      <c r="F30" s="26">
        <v>5037</v>
      </c>
      <c r="G30" s="26">
        <v>4358.1000000000004</v>
      </c>
      <c r="H30" s="26">
        <v>26958.9</v>
      </c>
    </row>
    <row r="31" spans="2:8" x14ac:dyDescent="0.3">
      <c r="B31" s="20" t="s">
        <v>119</v>
      </c>
      <c r="C31" s="26">
        <v>4555.2</v>
      </c>
      <c r="D31" s="26">
        <v>10052.1</v>
      </c>
      <c r="E31" s="26">
        <v>8825.6999999999989</v>
      </c>
      <c r="F31" s="26">
        <v>7862.0999999999995</v>
      </c>
      <c r="G31" s="26">
        <v>4182.8999999999996</v>
      </c>
      <c r="H31" s="26">
        <v>35478</v>
      </c>
    </row>
    <row r="32" spans="2:8" x14ac:dyDescent="0.3">
      <c r="B32" s="21" t="s">
        <v>79</v>
      </c>
      <c r="C32" s="26">
        <v>4555.2</v>
      </c>
      <c r="D32" s="26">
        <v>10052.1</v>
      </c>
      <c r="E32" s="26">
        <v>8825.6999999999989</v>
      </c>
      <c r="F32" s="26">
        <v>7862.0999999999995</v>
      </c>
      <c r="G32" s="26">
        <v>4182.8999999999996</v>
      </c>
      <c r="H32" s="26">
        <v>35478</v>
      </c>
    </row>
    <row r="33" spans="2:8" x14ac:dyDescent="0.3">
      <c r="B33" s="20" t="s">
        <v>121</v>
      </c>
      <c r="C33" s="26">
        <v>4708.5</v>
      </c>
      <c r="D33" s="26">
        <v>10161.599999999999</v>
      </c>
      <c r="E33" s="26">
        <v>8935.2000000000007</v>
      </c>
      <c r="F33" s="26">
        <v>8234.4</v>
      </c>
      <c r="G33" s="26">
        <v>4314.3</v>
      </c>
      <c r="H33" s="26">
        <v>36354</v>
      </c>
    </row>
    <row r="34" spans="2:8" x14ac:dyDescent="0.3">
      <c r="B34" s="21" t="s">
        <v>79</v>
      </c>
      <c r="C34" s="26">
        <v>4708.5</v>
      </c>
      <c r="D34" s="26">
        <v>10161.599999999999</v>
      </c>
      <c r="E34" s="26">
        <v>8935.2000000000007</v>
      </c>
      <c r="F34" s="26">
        <v>8234.4</v>
      </c>
      <c r="G34" s="26">
        <v>4314.3</v>
      </c>
      <c r="H34" s="26">
        <v>36354</v>
      </c>
    </row>
    <row r="35" spans="2:8" x14ac:dyDescent="0.3">
      <c r="B35" s="20" t="s">
        <v>814</v>
      </c>
      <c r="C35" s="26">
        <v>40426.399999999994</v>
      </c>
      <c r="D35" s="26">
        <v>66879.5</v>
      </c>
      <c r="E35" s="26">
        <v>62568.2</v>
      </c>
      <c r="F35" s="26">
        <v>61869.8</v>
      </c>
      <c r="G35" s="26">
        <v>32512.799999999999</v>
      </c>
      <c r="H35" s="26">
        <v>264256.69999999995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ReadMeFirst</vt:lpstr>
      <vt:lpstr>Other Lists</vt:lpstr>
      <vt:lpstr>Inspect DM</vt:lpstr>
      <vt:lpstr>B Batches</vt:lpstr>
      <vt:lpstr>A Batches</vt:lpstr>
      <vt:lpstr>BATCH DATA 2</vt:lpstr>
      <vt:lpstr>SHIFT 1 DATA</vt:lpstr>
      <vt:lpstr>PIVOT TABLE 1</vt:lpstr>
      <vt:lpstr>PIVOT TABLE 2</vt:lpstr>
      <vt:lpstr>PIVOT TABLE 3</vt:lpstr>
      <vt:lpstr>PIVOT TABLE 4</vt:lpstr>
      <vt:lpstr>PIVOT TABLE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Bill Nixon</dc:creator>
  <cp:lastModifiedBy>Aparna Santhosh</cp:lastModifiedBy>
  <dcterms:created xsi:type="dcterms:W3CDTF">2024-04-02T18:09:52Z</dcterms:created>
  <dcterms:modified xsi:type="dcterms:W3CDTF">2024-12-03T04:14:02Z</dcterms:modified>
</cp:coreProperties>
</file>