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Resources\Resources\"/>
    </mc:Choice>
  </mc:AlternateContent>
  <xr:revisionPtr revIDLastSave="0" documentId="8_{CAB9E92D-77A0-42B7-BEAC-A19A62EC0295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Planner" sheetId="1" r:id="rId1"/>
    <sheet name="Detail" sheetId="5" r:id="rId2"/>
    <sheet name="Calculations" sheetId="2" state="hidden" r:id="rId3"/>
    <sheet name="Support" sheetId="3" state="hidden" r:id="rId4"/>
  </sheets>
  <definedNames>
    <definedName name="age_when_runout">Support!$B$9</definedName>
    <definedName name="AI">Planner!$B$11</definedName>
    <definedName name="AII">Planner!$B$12</definedName>
    <definedName name="CAE">Planner!$B$7</definedName>
    <definedName name="CRS">Planner!$B$8</definedName>
    <definedName name="Current_A_Income">Planner!$B$6</definedName>
    <definedName name="Current_Age">Planner!$B$5</definedName>
    <definedName name="DRA">Planner!$B$2</definedName>
    <definedName name="dynamic_axis">OFFSET(Calculations!$B$2,0,0,years_before_money_runsout,1)</definedName>
    <definedName name="Dynamic_Series">OFFSET(Calculations!$J$2,0,0,years_before_money_runsout,1)</definedName>
    <definedName name="investment_return_post">Support!$B$6</definedName>
    <definedName name="Investment_return_pre">Support!$B$5</definedName>
    <definedName name="risk_tolerance_Pre">Planner!$A$16</definedName>
    <definedName name="RT_PostR">Planner!$A$19</definedName>
    <definedName name="RT_PreR">"Planner!$A$16"</definedName>
    <definedName name="Tax_Rate">Planner!$B$13</definedName>
    <definedName name="years_before_money_runsout">Support!$B$8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E2" i="2"/>
  <c r="E3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C2" i="2"/>
  <c r="B3" i="2"/>
  <c r="B2" i="2"/>
  <c r="I2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3" i="2"/>
  <c r="B5" i="3"/>
  <c r="B6" i="3"/>
  <c r="I3" i="2" l="1"/>
  <c r="C3" i="2"/>
  <c r="F3" i="2" s="1"/>
  <c r="B4" i="2"/>
  <c r="H2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F2" i="2"/>
  <c r="B5" i="2" l="1"/>
  <c r="I4" i="2"/>
  <c r="C4" i="2"/>
  <c r="J2" i="2"/>
  <c r="G3" i="2" s="1"/>
  <c r="E24" i="2"/>
  <c r="C5" i="2"/>
  <c r="F4" i="2"/>
  <c r="B6" i="2" l="1"/>
  <c r="I5" i="2"/>
  <c r="K2" i="2"/>
  <c r="H3" i="2"/>
  <c r="J3" i="2" s="1"/>
  <c r="E25" i="2"/>
  <c r="C6" i="2"/>
  <c r="F5" i="2"/>
  <c r="B7" i="2" l="1"/>
  <c r="I6" i="2"/>
  <c r="G4" i="2"/>
  <c r="H4" i="2" s="1"/>
  <c r="J4" i="2" s="1"/>
  <c r="K4" i="2" s="1"/>
  <c r="K3" i="2"/>
  <c r="E26" i="2"/>
  <c r="C7" i="2"/>
  <c r="F6" i="2"/>
  <c r="B8" i="2" l="1"/>
  <c r="I7" i="2"/>
  <c r="G5" i="2"/>
  <c r="E27" i="2"/>
  <c r="C8" i="2"/>
  <c r="F7" i="2"/>
  <c r="B9" i="2" l="1"/>
  <c r="I8" i="2"/>
  <c r="H5" i="2"/>
  <c r="J5" i="2" s="1"/>
  <c r="K5" i="2" s="1"/>
  <c r="E28" i="2"/>
  <c r="C9" i="2"/>
  <c r="F8" i="2"/>
  <c r="B10" i="2" l="1"/>
  <c r="I9" i="2"/>
  <c r="G6" i="2"/>
  <c r="H6" i="2" s="1"/>
  <c r="E29" i="2"/>
  <c r="C10" i="2"/>
  <c r="F9" i="2"/>
  <c r="B11" i="2" l="1"/>
  <c r="I10" i="2"/>
  <c r="J6" i="2"/>
  <c r="K6" i="2" s="1"/>
  <c r="E30" i="2"/>
  <c r="C11" i="2"/>
  <c r="F10" i="2"/>
  <c r="B12" i="2" l="1"/>
  <c r="I11" i="2"/>
  <c r="G7" i="2"/>
  <c r="H7" i="2" s="1"/>
  <c r="E31" i="2"/>
  <c r="C12" i="2"/>
  <c r="F11" i="2"/>
  <c r="B13" i="2" l="1"/>
  <c r="I12" i="2"/>
  <c r="J7" i="2"/>
  <c r="K7" i="2" s="1"/>
  <c r="E32" i="2"/>
  <c r="C13" i="2"/>
  <c r="F12" i="2"/>
  <c r="B14" i="2" l="1"/>
  <c r="I13" i="2"/>
  <c r="G8" i="2"/>
  <c r="H8" i="2" s="1"/>
  <c r="E33" i="2"/>
  <c r="C14" i="2"/>
  <c r="F13" i="2"/>
  <c r="B15" i="2" l="1"/>
  <c r="I14" i="2"/>
  <c r="J8" i="2"/>
  <c r="E34" i="2"/>
  <c r="C15" i="2"/>
  <c r="F14" i="2"/>
  <c r="B16" i="2" l="1"/>
  <c r="I15" i="2"/>
  <c r="K8" i="2"/>
  <c r="G9" i="2"/>
  <c r="E35" i="2"/>
  <c r="C16" i="2"/>
  <c r="F15" i="2"/>
  <c r="B17" i="2" l="1"/>
  <c r="I16" i="2"/>
  <c r="H9" i="2"/>
  <c r="J9" i="2" s="1"/>
  <c r="E36" i="2"/>
  <c r="C17" i="2"/>
  <c r="F16" i="2"/>
  <c r="B18" i="2" l="1"/>
  <c r="I17" i="2"/>
  <c r="K9" i="2"/>
  <c r="G10" i="2"/>
  <c r="E37" i="2"/>
  <c r="C18" i="2"/>
  <c r="F17" i="2"/>
  <c r="B19" i="2" l="1"/>
  <c r="I18" i="2"/>
  <c r="H10" i="2"/>
  <c r="J10" i="2" s="1"/>
  <c r="E38" i="2"/>
  <c r="C19" i="2"/>
  <c r="F18" i="2"/>
  <c r="B20" i="2" l="1"/>
  <c r="I19" i="2"/>
  <c r="K10" i="2"/>
  <c r="G11" i="2"/>
  <c r="E39" i="2"/>
  <c r="C20" i="2"/>
  <c r="F19" i="2"/>
  <c r="B21" i="2" l="1"/>
  <c r="I20" i="2"/>
  <c r="H11" i="2"/>
  <c r="J11" i="2" s="1"/>
  <c r="E40" i="2"/>
  <c r="C21" i="2"/>
  <c r="F20" i="2"/>
  <c r="B22" i="2" l="1"/>
  <c r="I21" i="2"/>
  <c r="K11" i="2"/>
  <c r="G12" i="2"/>
  <c r="E41" i="2"/>
  <c r="C22" i="2"/>
  <c r="F21" i="2"/>
  <c r="B23" i="2" l="1"/>
  <c r="I22" i="2"/>
  <c r="H12" i="2"/>
  <c r="J12" i="2" s="1"/>
  <c r="E42" i="2"/>
  <c r="C23" i="2"/>
  <c r="F22" i="2"/>
  <c r="B24" i="2" l="1"/>
  <c r="I23" i="2"/>
  <c r="K12" i="2"/>
  <c r="G13" i="2"/>
  <c r="E43" i="2"/>
  <c r="C24" i="2"/>
  <c r="F23" i="2"/>
  <c r="B25" i="2" l="1"/>
  <c r="I24" i="2"/>
  <c r="H13" i="2"/>
  <c r="J13" i="2" s="1"/>
  <c r="E44" i="2"/>
  <c r="C25" i="2"/>
  <c r="F24" i="2"/>
  <c r="B26" i="2" l="1"/>
  <c r="I25" i="2"/>
  <c r="K13" i="2"/>
  <c r="G14" i="2"/>
  <c r="E45" i="2"/>
  <c r="C26" i="2"/>
  <c r="F25" i="2"/>
  <c r="B27" i="2" l="1"/>
  <c r="I26" i="2"/>
  <c r="H14" i="2"/>
  <c r="J14" i="2" s="1"/>
  <c r="E46" i="2"/>
  <c r="C27" i="2"/>
  <c r="F26" i="2"/>
  <c r="B28" i="2" l="1"/>
  <c r="I27" i="2"/>
  <c r="K14" i="2"/>
  <c r="G15" i="2"/>
  <c r="E47" i="2"/>
  <c r="C28" i="2"/>
  <c r="F27" i="2"/>
  <c r="B29" i="2" l="1"/>
  <c r="I28" i="2"/>
  <c r="H15" i="2"/>
  <c r="J15" i="2" s="1"/>
  <c r="E48" i="2"/>
  <c r="C29" i="2"/>
  <c r="F28" i="2"/>
  <c r="B30" i="2" l="1"/>
  <c r="I29" i="2"/>
  <c r="K15" i="2"/>
  <c r="G16" i="2"/>
  <c r="E49" i="2"/>
  <c r="C30" i="2"/>
  <c r="F29" i="2"/>
  <c r="B31" i="2" l="1"/>
  <c r="I30" i="2"/>
  <c r="H16" i="2"/>
  <c r="J16" i="2" s="1"/>
  <c r="E50" i="2"/>
  <c r="C31" i="2"/>
  <c r="F30" i="2"/>
  <c r="B32" i="2" l="1"/>
  <c r="I31" i="2"/>
  <c r="K16" i="2"/>
  <c r="G17" i="2"/>
  <c r="E51" i="2"/>
  <c r="C32" i="2"/>
  <c r="F31" i="2"/>
  <c r="B33" i="2" l="1"/>
  <c r="I32" i="2"/>
  <c r="C33" i="2"/>
  <c r="F32" i="2"/>
  <c r="H17" i="2"/>
  <c r="J17" i="2" s="1"/>
  <c r="E52" i="2"/>
  <c r="B34" i="2" l="1"/>
  <c r="I33" i="2"/>
  <c r="C34" i="2"/>
  <c r="F33" i="2"/>
  <c r="K17" i="2"/>
  <c r="G18" i="2"/>
  <c r="E53" i="2"/>
  <c r="B35" i="2" l="1"/>
  <c r="I34" i="2"/>
  <c r="C35" i="2"/>
  <c r="F34" i="2"/>
  <c r="H18" i="2"/>
  <c r="J18" i="2" s="1"/>
  <c r="E54" i="2"/>
  <c r="B36" i="2" l="1"/>
  <c r="I35" i="2"/>
  <c r="C36" i="2"/>
  <c r="F35" i="2"/>
  <c r="K18" i="2"/>
  <c r="G19" i="2"/>
  <c r="H19" i="2" s="1"/>
  <c r="J19" i="2" s="1"/>
  <c r="K19" i="2" s="1"/>
  <c r="E55" i="2"/>
  <c r="B37" i="2" l="1"/>
  <c r="I36" i="2"/>
  <c r="C37" i="2"/>
  <c r="F36" i="2"/>
  <c r="G20" i="2"/>
  <c r="H20" i="2" s="1"/>
  <c r="E56" i="2"/>
  <c r="B38" i="2" l="1"/>
  <c r="I37" i="2"/>
  <c r="C38" i="2"/>
  <c r="F37" i="2"/>
  <c r="J20" i="2"/>
  <c r="K20" i="2" s="1"/>
  <c r="E57" i="2"/>
  <c r="B39" i="2" l="1"/>
  <c r="I38" i="2"/>
  <c r="G21" i="2"/>
  <c r="H21" i="2" s="1"/>
  <c r="J21" i="2" s="1"/>
  <c r="K21" i="2" s="1"/>
  <c r="C39" i="2"/>
  <c r="F38" i="2"/>
  <c r="E58" i="2"/>
  <c r="B40" i="2" l="1"/>
  <c r="I39" i="2"/>
  <c r="C40" i="2"/>
  <c r="F39" i="2"/>
  <c r="G22" i="2"/>
  <c r="H22" i="2" s="1"/>
  <c r="J22" i="2" s="1"/>
  <c r="K22" i="2" s="1"/>
  <c r="E59" i="2"/>
  <c r="B41" i="2" l="1"/>
  <c r="I40" i="2"/>
  <c r="C41" i="2"/>
  <c r="F41" i="2" s="1"/>
  <c r="F40" i="2"/>
  <c r="G23" i="2"/>
  <c r="H23" i="2" s="1"/>
  <c r="E60" i="2"/>
  <c r="B42" i="2" l="1"/>
  <c r="I41" i="2"/>
  <c r="J23" i="2"/>
  <c r="K23" i="2" s="1"/>
  <c r="E61" i="2"/>
  <c r="B43" i="2" l="1"/>
  <c r="F42" i="2"/>
  <c r="C42" i="2"/>
  <c r="I42" i="2"/>
  <c r="G24" i="2"/>
  <c r="H24" i="2" s="1"/>
  <c r="J24" i="2" s="1"/>
  <c r="K24" i="2" s="1"/>
  <c r="E62" i="2"/>
  <c r="B44" i="2" l="1"/>
  <c r="F43" i="2"/>
  <c r="C43" i="2"/>
  <c r="I43" i="2"/>
  <c r="E63" i="2"/>
  <c r="B45" i="2" l="1"/>
  <c r="F44" i="2"/>
  <c r="C44" i="2"/>
  <c r="I44" i="2"/>
  <c r="G25" i="2"/>
  <c r="H25" i="2" s="1"/>
  <c r="E64" i="2"/>
  <c r="B46" i="2" l="1"/>
  <c r="F45" i="2"/>
  <c r="C45" i="2"/>
  <c r="I45" i="2"/>
  <c r="J25" i="2"/>
  <c r="K25" i="2" s="1"/>
  <c r="G26" i="2"/>
  <c r="E65" i="2"/>
  <c r="H26" i="2"/>
  <c r="B47" i="2" l="1"/>
  <c r="F46" i="2"/>
  <c r="C46" i="2"/>
  <c r="I46" i="2"/>
  <c r="J26" i="2"/>
  <c r="K26" i="2" s="1"/>
  <c r="E66" i="2"/>
  <c r="G27" i="2"/>
  <c r="B48" i="2" l="1"/>
  <c r="F47" i="2"/>
  <c r="C47" i="2"/>
  <c r="I47" i="2"/>
  <c r="E67" i="2"/>
  <c r="H27" i="2"/>
  <c r="B49" i="2" l="1"/>
  <c r="F48" i="2"/>
  <c r="C48" i="2"/>
  <c r="I48" i="2"/>
  <c r="J27" i="2"/>
  <c r="K27" i="2" s="1"/>
  <c r="E68" i="2"/>
  <c r="G28" i="2" l="1"/>
  <c r="B50" i="2"/>
  <c r="F49" i="2"/>
  <c r="C49" i="2"/>
  <c r="I49" i="2"/>
  <c r="E69" i="2"/>
  <c r="H28" i="2"/>
  <c r="B51" i="2" l="1"/>
  <c r="C50" i="2"/>
  <c r="F50" i="2"/>
  <c r="I50" i="2"/>
  <c r="J28" i="2"/>
  <c r="K28" i="2" s="1"/>
  <c r="E70" i="2"/>
  <c r="B52" i="2" l="1"/>
  <c r="C51" i="2"/>
  <c r="F51" i="2"/>
  <c r="I51" i="2"/>
  <c r="G29" i="2"/>
  <c r="E71" i="2"/>
  <c r="H29" i="2"/>
  <c r="B53" i="2" l="1"/>
  <c r="F52" i="2"/>
  <c r="C52" i="2"/>
  <c r="I52" i="2"/>
  <c r="J29" i="2"/>
  <c r="K29" i="2" s="1"/>
  <c r="E72" i="2"/>
  <c r="G30" i="2"/>
  <c r="B54" i="2" l="1"/>
  <c r="F53" i="2"/>
  <c r="C53" i="2"/>
  <c r="I53" i="2"/>
  <c r="E73" i="2"/>
  <c r="H30" i="2"/>
  <c r="B55" i="2" l="1"/>
  <c r="F54" i="2"/>
  <c r="C54" i="2"/>
  <c r="I54" i="2"/>
  <c r="J30" i="2"/>
  <c r="K30" i="2" s="1"/>
  <c r="E74" i="2"/>
  <c r="B56" i="2" l="1"/>
  <c r="F55" i="2"/>
  <c r="C55" i="2"/>
  <c r="I55" i="2"/>
  <c r="G31" i="2"/>
  <c r="H31" i="2" s="1"/>
  <c r="E75" i="2"/>
  <c r="B57" i="2" l="1"/>
  <c r="F56" i="2"/>
  <c r="C56" i="2"/>
  <c r="I56" i="2"/>
  <c r="J31" i="2"/>
  <c r="K31" i="2" s="1"/>
  <c r="E76" i="2"/>
  <c r="B58" i="2" l="1"/>
  <c r="F57" i="2"/>
  <c r="C57" i="2"/>
  <c r="I57" i="2"/>
  <c r="G32" i="2"/>
  <c r="H32" i="2" s="1"/>
  <c r="E77" i="2"/>
  <c r="B59" i="2" l="1"/>
  <c r="C58" i="2"/>
  <c r="F58" i="2"/>
  <c r="I58" i="2"/>
  <c r="J32" i="2"/>
  <c r="K32" i="2" s="1"/>
  <c r="E78" i="2"/>
  <c r="B60" i="2" l="1"/>
  <c r="F59" i="2"/>
  <c r="C59" i="2"/>
  <c r="I59" i="2"/>
  <c r="G33" i="2"/>
  <c r="H33" i="2" s="1"/>
  <c r="E79" i="2"/>
  <c r="B61" i="2" l="1"/>
  <c r="F60" i="2"/>
  <c r="C60" i="2"/>
  <c r="I60" i="2"/>
  <c r="J33" i="2"/>
  <c r="K33" i="2" s="1"/>
  <c r="E80" i="2"/>
  <c r="B62" i="2" l="1"/>
  <c r="C61" i="2"/>
  <c r="F61" i="2"/>
  <c r="I61" i="2"/>
  <c r="G34" i="2"/>
  <c r="E81" i="2"/>
  <c r="H34" i="2"/>
  <c r="B63" i="2" l="1"/>
  <c r="C62" i="2"/>
  <c r="F62" i="2"/>
  <c r="I62" i="2"/>
  <c r="J34" i="2"/>
  <c r="K34" i="2" s="1"/>
  <c r="E82" i="2"/>
  <c r="B64" i="2" l="1"/>
  <c r="C63" i="2"/>
  <c r="F63" i="2"/>
  <c r="I63" i="2"/>
  <c r="G35" i="2"/>
  <c r="H35" i="2" s="1"/>
  <c r="E83" i="2"/>
  <c r="B65" i="2" l="1"/>
  <c r="C64" i="2"/>
  <c r="F64" i="2"/>
  <c r="I64" i="2"/>
  <c r="J35" i="2"/>
  <c r="K35" i="2" s="1"/>
  <c r="E84" i="2"/>
  <c r="B66" i="2" l="1"/>
  <c r="F65" i="2"/>
  <c r="C65" i="2"/>
  <c r="I65" i="2"/>
  <c r="G36" i="2"/>
  <c r="H36" i="2"/>
  <c r="J36" i="2" s="1"/>
  <c r="K36" i="2" s="1"/>
  <c r="E85" i="2"/>
  <c r="B67" i="2" l="1"/>
  <c r="C66" i="2"/>
  <c r="F66" i="2"/>
  <c r="I66" i="2"/>
  <c r="E86" i="2"/>
  <c r="B68" i="2" l="1"/>
  <c r="C67" i="2"/>
  <c r="F67" i="2"/>
  <c r="I67" i="2"/>
  <c r="G37" i="2"/>
  <c r="H37" i="2" s="1"/>
  <c r="E87" i="2"/>
  <c r="B69" i="2" l="1"/>
  <c r="F68" i="2"/>
  <c r="C68" i="2"/>
  <c r="I68" i="2"/>
  <c r="J37" i="2"/>
  <c r="K37" i="2" s="1"/>
  <c r="E88" i="2"/>
  <c r="B70" i="2" l="1"/>
  <c r="C69" i="2"/>
  <c r="F69" i="2"/>
  <c r="I69" i="2"/>
  <c r="G38" i="2"/>
  <c r="H38" i="2" s="1"/>
  <c r="J38" i="2" s="1"/>
  <c r="K38" i="2" s="1"/>
  <c r="E89" i="2"/>
  <c r="B71" i="2" l="1"/>
  <c r="F70" i="2"/>
  <c r="C70" i="2"/>
  <c r="I70" i="2"/>
  <c r="G39" i="2"/>
  <c r="H39" i="2" s="1"/>
  <c r="E90" i="2"/>
  <c r="B72" i="2" l="1"/>
  <c r="F71" i="2"/>
  <c r="C71" i="2"/>
  <c r="I71" i="2"/>
  <c r="J39" i="2"/>
  <c r="K39" i="2" s="1"/>
  <c r="E91" i="2"/>
  <c r="B73" i="2" l="1"/>
  <c r="F72" i="2"/>
  <c r="C72" i="2"/>
  <c r="I72" i="2"/>
  <c r="G40" i="2"/>
  <c r="H40" i="2" s="1"/>
  <c r="J40" i="2" s="1"/>
  <c r="E92" i="2"/>
  <c r="B74" i="2" l="1"/>
  <c r="F73" i="2"/>
  <c r="C73" i="2"/>
  <c r="I73" i="2"/>
  <c r="K40" i="2"/>
  <c r="G41" i="2"/>
  <c r="E93" i="2"/>
  <c r="H41" i="2"/>
  <c r="B75" i="2" l="1"/>
  <c r="C74" i="2"/>
  <c r="I74" i="2"/>
  <c r="J41" i="2"/>
  <c r="K41" i="2" s="1"/>
  <c r="E94" i="2"/>
  <c r="B76" i="2" l="1"/>
  <c r="C75" i="2"/>
  <c r="I75" i="2"/>
  <c r="G42" i="2"/>
  <c r="H42" i="2" s="1"/>
  <c r="E95" i="2"/>
  <c r="B77" i="2" l="1"/>
  <c r="C76" i="2"/>
  <c r="I76" i="2"/>
  <c r="J42" i="2"/>
  <c r="K42" i="2" s="1"/>
  <c r="E96" i="2"/>
  <c r="B78" i="2" l="1"/>
  <c r="C77" i="2"/>
  <c r="I77" i="2"/>
  <c r="G43" i="2"/>
  <c r="H43" i="2" s="1"/>
  <c r="E97" i="2"/>
  <c r="B79" i="2" l="1"/>
  <c r="C78" i="2"/>
  <c r="I78" i="2"/>
  <c r="J43" i="2"/>
  <c r="K43" i="2" s="1"/>
  <c r="G44" i="2"/>
  <c r="E98" i="2"/>
  <c r="B80" i="2" l="1"/>
  <c r="C79" i="2"/>
  <c r="I79" i="2"/>
  <c r="H44" i="2"/>
  <c r="E99" i="2"/>
  <c r="B81" i="2" l="1"/>
  <c r="C80" i="2"/>
  <c r="I80" i="2"/>
  <c r="J44" i="2"/>
  <c r="K44" i="2" s="1"/>
  <c r="E100" i="2"/>
  <c r="B82" i="2" l="1"/>
  <c r="C81" i="2"/>
  <c r="I81" i="2"/>
  <c r="G45" i="2"/>
  <c r="H45" i="2"/>
  <c r="J45" i="2" s="1"/>
  <c r="K45" i="2" s="1"/>
  <c r="E101" i="2"/>
  <c r="B83" i="2" l="1"/>
  <c r="C82" i="2"/>
  <c r="I82" i="2"/>
  <c r="G46" i="2"/>
  <c r="H46" i="2"/>
  <c r="B84" i="2" l="1"/>
  <c r="C83" i="2"/>
  <c r="I83" i="2"/>
  <c r="J46" i="2"/>
  <c r="K46" i="2" s="1"/>
  <c r="B85" i="2" l="1"/>
  <c r="C84" i="2"/>
  <c r="I84" i="2"/>
  <c r="G47" i="2"/>
  <c r="H47" i="2" s="1"/>
  <c r="J47" i="2" s="1"/>
  <c r="K47" i="2" s="1"/>
  <c r="B86" i="2" l="1"/>
  <c r="C85" i="2"/>
  <c r="I85" i="2"/>
  <c r="G48" i="2"/>
  <c r="H48" i="2" s="1"/>
  <c r="J48" i="2" s="1"/>
  <c r="K48" i="2" s="1"/>
  <c r="B87" i="2" l="1"/>
  <c r="C86" i="2"/>
  <c r="I86" i="2"/>
  <c r="G49" i="2"/>
  <c r="H49" i="2"/>
  <c r="J49" i="2" s="1"/>
  <c r="B88" i="2" l="1"/>
  <c r="C87" i="2"/>
  <c r="I87" i="2"/>
  <c r="G50" i="2"/>
  <c r="H50" i="2" s="1"/>
  <c r="K49" i="2"/>
  <c r="B89" i="2" l="1"/>
  <c r="C88" i="2"/>
  <c r="I88" i="2"/>
  <c r="J50" i="2"/>
  <c r="K50" i="2" s="1"/>
  <c r="G51" i="2"/>
  <c r="B90" i="2" l="1"/>
  <c r="C89" i="2"/>
  <c r="I89" i="2"/>
  <c r="H51" i="2"/>
  <c r="B91" i="2" l="1"/>
  <c r="C90" i="2"/>
  <c r="I90" i="2"/>
  <c r="J51" i="2"/>
  <c r="K51" i="2" s="1"/>
  <c r="B92" i="2" l="1"/>
  <c r="C91" i="2"/>
  <c r="I91" i="2"/>
  <c r="G52" i="2"/>
  <c r="H52" i="2"/>
  <c r="B93" i="2" l="1"/>
  <c r="C92" i="2"/>
  <c r="I92" i="2"/>
  <c r="J52" i="2"/>
  <c r="K52" i="2" s="1"/>
  <c r="B94" i="2" l="1"/>
  <c r="C93" i="2"/>
  <c r="I93" i="2"/>
  <c r="G53" i="2"/>
  <c r="H53" i="2"/>
  <c r="B95" i="2" l="1"/>
  <c r="C94" i="2"/>
  <c r="I94" i="2"/>
  <c r="J53" i="2"/>
  <c r="K53" i="2" s="1"/>
  <c r="B96" i="2" l="1"/>
  <c r="C95" i="2"/>
  <c r="I95" i="2"/>
  <c r="G54" i="2"/>
  <c r="H54" i="2"/>
  <c r="B97" i="2" l="1"/>
  <c r="C96" i="2"/>
  <c r="I96" i="2"/>
  <c r="J54" i="2"/>
  <c r="K54" i="2" s="1"/>
  <c r="B98" i="2" l="1"/>
  <c r="C97" i="2"/>
  <c r="C98" i="2" s="1"/>
  <c r="C99" i="2" s="1"/>
  <c r="C100" i="2" s="1"/>
  <c r="C101" i="2" s="1"/>
  <c r="I97" i="2"/>
  <c r="G55" i="2"/>
  <c r="H55" i="2" s="1"/>
  <c r="J55" i="2" s="1"/>
  <c r="B99" i="2" l="1"/>
  <c r="I98" i="2"/>
  <c r="G56" i="2"/>
  <c r="K55" i="2"/>
  <c r="B100" i="2" l="1"/>
  <c r="I99" i="2"/>
  <c r="H56" i="2"/>
  <c r="J56" i="2" s="1"/>
  <c r="B101" i="2" l="1"/>
  <c r="I101" i="2" s="1"/>
  <c r="I100" i="2"/>
  <c r="K56" i="2"/>
  <c r="G57" i="2"/>
  <c r="H57" i="2" l="1"/>
  <c r="J57" i="2" s="1"/>
  <c r="K57" i="2" l="1"/>
  <c r="G58" i="2"/>
  <c r="H58" i="2" l="1"/>
  <c r="J58" i="2" s="1"/>
  <c r="K58" i="2" l="1"/>
  <c r="G59" i="2"/>
  <c r="H59" i="2" l="1"/>
  <c r="J59" i="2" s="1"/>
  <c r="K59" i="2" l="1"/>
  <c r="G60" i="2"/>
  <c r="H60" i="2" l="1"/>
  <c r="J60" i="2" s="1"/>
  <c r="K60" i="2" l="1"/>
  <c r="G61" i="2"/>
  <c r="H61" i="2" l="1"/>
  <c r="J61" i="2" s="1"/>
  <c r="K61" i="2" l="1"/>
  <c r="G62" i="2"/>
  <c r="H62" i="2" l="1"/>
  <c r="J62" i="2" s="1"/>
  <c r="K62" i="2" l="1"/>
  <c r="G63" i="2"/>
  <c r="H63" i="2" l="1"/>
  <c r="J63" i="2" s="1"/>
  <c r="K63" i="2" l="1"/>
  <c r="G64" i="2"/>
  <c r="H64" i="2" l="1"/>
  <c r="J64" i="2" s="1"/>
  <c r="K64" i="2" l="1"/>
  <c r="G65" i="2"/>
  <c r="H65" i="2" l="1"/>
  <c r="J65" i="2" s="1"/>
  <c r="K65" i="2" l="1"/>
  <c r="G66" i="2"/>
  <c r="H66" i="2" l="1"/>
  <c r="J66" i="2" s="1"/>
  <c r="K66" i="2" l="1"/>
  <c r="G67" i="2"/>
  <c r="H67" i="2" l="1"/>
  <c r="J67" i="2" s="1"/>
  <c r="K67" i="2" l="1"/>
  <c r="G68" i="2"/>
  <c r="H68" i="2" l="1"/>
  <c r="J68" i="2" s="1"/>
  <c r="K68" i="2" l="1"/>
  <c r="G69" i="2"/>
  <c r="H69" i="2" l="1"/>
  <c r="J69" i="2" s="1"/>
  <c r="K69" i="2" l="1"/>
  <c r="G70" i="2"/>
  <c r="H70" i="2" l="1"/>
  <c r="J70" i="2" s="1"/>
  <c r="G71" i="2" l="1"/>
  <c r="H71" i="2" s="1"/>
  <c r="J71" i="2" s="1"/>
  <c r="K70" i="2"/>
  <c r="G72" i="2" l="1"/>
  <c r="H72" i="2" s="1"/>
  <c r="J72" i="2" s="1"/>
  <c r="K71" i="2"/>
  <c r="G73" i="2" l="1"/>
  <c r="H73" i="2" s="1"/>
  <c r="J73" i="2" s="1"/>
  <c r="K72" i="2"/>
  <c r="K73" i="2" l="1"/>
  <c r="G74" i="2"/>
  <c r="H74" i="2" s="1"/>
  <c r="J74" i="2" s="1"/>
  <c r="K74" i="2" l="1"/>
  <c r="G75" i="2"/>
  <c r="H75" i="2" s="1"/>
  <c r="J75" i="2" s="1"/>
  <c r="K75" i="2" l="1"/>
  <c r="G76" i="2"/>
  <c r="H76" i="2" s="1"/>
  <c r="J76" i="2" s="1"/>
  <c r="G77" i="2" l="1"/>
  <c r="H77" i="2" s="1"/>
  <c r="J77" i="2" s="1"/>
  <c r="K76" i="2"/>
  <c r="G78" i="2" l="1"/>
  <c r="H78" i="2" s="1"/>
  <c r="J78" i="2" s="1"/>
  <c r="K77" i="2"/>
  <c r="K78" i="2" l="1"/>
  <c r="G79" i="2"/>
  <c r="H79" i="2" s="1"/>
  <c r="J79" i="2" s="1"/>
  <c r="K79" i="2" l="1"/>
  <c r="G80" i="2"/>
  <c r="H80" i="2" s="1"/>
  <c r="J80" i="2" s="1"/>
  <c r="K80" i="2" l="1"/>
  <c r="G81" i="2"/>
  <c r="H81" i="2" s="1"/>
  <c r="J81" i="2" s="1"/>
  <c r="G82" i="2" l="1"/>
  <c r="H82" i="2" s="1"/>
  <c r="J82" i="2" s="1"/>
  <c r="K81" i="2"/>
  <c r="G83" i="2" l="1"/>
  <c r="H83" i="2" s="1"/>
  <c r="J83" i="2" s="1"/>
  <c r="K82" i="2"/>
  <c r="K83" i="2" l="1"/>
  <c r="G84" i="2"/>
  <c r="H84" i="2" s="1"/>
  <c r="J84" i="2" s="1"/>
  <c r="G85" i="2" l="1"/>
  <c r="H85" i="2" s="1"/>
  <c r="J85" i="2" s="1"/>
  <c r="K84" i="2"/>
  <c r="G86" i="2" l="1"/>
  <c r="H86" i="2" s="1"/>
  <c r="J86" i="2" s="1"/>
  <c r="K85" i="2"/>
  <c r="G87" i="2" l="1"/>
  <c r="H87" i="2" s="1"/>
  <c r="J87" i="2" s="1"/>
  <c r="K86" i="2"/>
  <c r="G88" i="2" l="1"/>
  <c r="H88" i="2" s="1"/>
  <c r="J88" i="2" s="1"/>
  <c r="K87" i="2"/>
  <c r="G89" i="2" l="1"/>
  <c r="H89" i="2" s="1"/>
  <c r="J89" i="2" s="1"/>
  <c r="K88" i="2"/>
  <c r="K89" i="2" l="1"/>
  <c r="G90" i="2"/>
  <c r="H90" i="2" s="1"/>
  <c r="J90" i="2" s="1"/>
  <c r="K90" i="2" l="1"/>
  <c r="G91" i="2"/>
  <c r="H91" i="2" s="1"/>
  <c r="J91" i="2" s="1"/>
  <c r="G92" i="2" l="1"/>
  <c r="H92" i="2" s="1"/>
  <c r="J92" i="2" s="1"/>
  <c r="K91" i="2"/>
  <c r="K92" i="2" l="1"/>
  <c r="G93" i="2"/>
  <c r="H93" i="2" s="1"/>
  <c r="J93" i="2" s="1"/>
  <c r="K93" i="2" l="1"/>
  <c r="G94" i="2"/>
  <c r="H94" i="2" s="1"/>
  <c r="J94" i="2" s="1"/>
  <c r="G95" i="2" l="1"/>
  <c r="H95" i="2" s="1"/>
  <c r="J95" i="2" s="1"/>
  <c r="K94" i="2"/>
  <c r="G96" i="2" l="1"/>
  <c r="H96" i="2" s="1"/>
  <c r="J96" i="2" s="1"/>
  <c r="K95" i="2"/>
  <c r="K96" i="2" l="1"/>
  <c r="G97" i="2"/>
  <c r="H97" i="2" s="1"/>
  <c r="J97" i="2" s="1"/>
  <c r="K97" i="2" l="1"/>
  <c r="G98" i="2"/>
  <c r="H98" i="2" s="1"/>
  <c r="J98" i="2" s="1"/>
  <c r="K98" i="2" l="1"/>
  <c r="G99" i="2"/>
  <c r="H99" i="2" s="1"/>
  <c r="J99" i="2" s="1"/>
  <c r="G100" i="2" l="1"/>
  <c r="H100" i="2" s="1"/>
  <c r="J100" i="2" s="1"/>
  <c r="K99" i="2"/>
  <c r="G101" i="2" l="1"/>
  <c r="H101" i="2" s="1"/>
  <c r="J101" i="2" s="1"/>
  <c r="B8" i="3" s="1"/>
  <c r="K100" i="2"/>
  <c r="B9" i="3" l="1"/>
  <c r="K101" i="2"/>
  <c r="D1" i="1" l="1"/>
  <c r="A3" i="5"/>
  <c r="G4" i="5"/>
  <c r="C6" i="5"/>
  <c r="I7" i="5"/>
  <c r="E9" i="5"/>
  <c r="A11" i="5"/>
  <c r="G12" i="5"/>
  <c r="C14" i="5"/>
  <c r="I15" i="5"/>
  <c r="E17" i="5"/>
  <c r="A19" i="5"/>
  <c r="G20" i="5"/>
  <c r="C22" i="5"/>
  <c r="I23" i="5"/>
  <c r="E25" i="5"/>
  <c r="A27" i="5"/>
  <c r="G28" i="5"/>
  <c r="C30" i="5"/>
  <c r="I31" i="5"/>
  <c r="E33" i="5"/>
  <c r="A35" i="5"/>
  <c r="G36" i="5"/>
  <c r="C38" i="5"/>
  <c r="I39" i="5"/>
  <c r="E41" i="5"/>
  <c r="A43" i="5"/>
  <c r="G44" i="5"/>
  <c r="C46" i="5"/>
  <c r="I47" i="5"/>
  <c r="E49" i="5"/>
  <c r="A51" i="5"/>
  <c r="G52" i="5"/>
  <c r="C54" i="5"/>
  <c r="I55" i="5"/>
  <c r="E57" i="5"/>
  <c r="A59" i="5"/>
  <c r="G60" i="5"/>
  <c r="C62" i="5"/>
  <c r="I63" i="5"/>
  <c r="E65" i="5"/>
  <c r="A67" i="5"/>
  <c r="G68" i="5"/>
  <c r="C70" i="5"/>
  <c r="I71" i="5"/>
  <c r="E73" i="5"/>
  <c r="A75" i="5"/>
  <c r="G76" i="5"/>
  <c r="C78" i="5"/>
  <c r="I79" i="5"/>
  <c r="E81" i="5"/>
  <c r="A83" i="5"/>
  <c r="G84" i="5"/>
  <c r="C86" i="5"/>
  <c r="I87" i="5"/>
  <c r="E89" i="5"/>
  <c r="A91" i="5"/>
  <c r="G92" i="5"/>
  <c r="C94" i="5"/>
  <c r="I95" i="5"/>
  <c r="E97" i="5"/>
  <c r="A99" i="5"/>
  <c r="G100" i="5"/>
  <c r="D6" i="5"/>
  <c r="J7" i="5"/>
  <c r="F9" i="5"/>
  <c r="B11" i="5"/>
  <c r="H12" i="5"/>
  <c r="D14" i="5"/>
  <c r="J15" i="5"/>
  <c r="F17" i="5"/>
  <c r="B19" i="5"/>
  <c r="H20" i="5"/>
  <c r="D22" i="5"/>
  <c r="J23" i="5"/>
  <c r="F25" i="5"/>
  <c r="B27" i="5"/>
  <c r="H28" i="5"/>
  <c r="D30" i="5"/>
  <c r="J31" i="5"/>
  <c r="F33" i="5"/>
  <c r="B35" i="5"/>
  <c r="H36" i="5"/>
  <c r="D38" i="5"/>
  <c r="J39" i="5"/>
  <c r="F41" i="5"/>
  <c r="B3" i="5"/>
  <c r="H4" i="5"/>
  <c r="C3" i="5"/>
  <c r="I4" i="5"/>
  <c r="E6" i="5"/>
  <c r="A8" i="5"/>
  <c r="G9" i="5"/>
  <c r="C11" i="5"/>
  <c r="I12" i="5"/>
  <c r="E14" i="5"/>
  <c r="A16" i="5"/>
  <c r="G17" i="5"/>
  <c r="C19" i="5"/>
  <c r="I20" i="5"/>
  <c r="D3" i="5"/>
  <c r="J4" i="5"/>
  <c r="F6" i="5"/>
  <c r="B8" i="5"/>
  <c r="H9" i="5"/>
  <c r="D11" i="5"/>
  <c r="J12" i="5"/>
  <c r="F14" i="5"/>
  <c r="B16" i="5"/>
  <c r="H17" i="5"/>
  <c r="D19" i="5"/>
  <c r="J20" i="5"/>
  <c r="F22" i="5"/>
  <c r="B24" i="5"/>
  <c r="H25" i="5"/>
  <c r="D27" i="5"/>
  <c r="J28" i="5"/>
  <c r="F30" i="5"/>
  <c r="B32" i="5"/>
  <c r="H33" i="5"/>
  <c r="D35" i="5"/>
  <c r="J36" i="5"/>
  <c r="F38" i="5"/>
  <c r="B40" i="5"/>
  <c r="H41" i="5"/>
  <c r="D43" i="5"/>
  <c r="J44" i="5"/>
  <c r="F46" i="5"/>
  <c r="B48" i="5"/>
  <c r="H49" i="5"/>
  <c r="D51" i="5"/>
  <c r="J52" i="5"/>
  <c r="F54" i="5"/>
  <c r="B56" i="5"/>
  <c r="H57" i="5"/>
  <c r="D59" i="5"/>
  <c r="J60" i="5"/>
  <c r="F62" i="5"/>
  <c r="B64" i="5"/>
  <c r="H65" i="5"/>
  <c r="D67" i="5"/>
  <c r="J68" i="5"/>
  <c r="F70" i="5"/>
  <c r="B72" i="5"/>
  <c r="H73" i="5"/>
  <c r="D75" i="5"/>
  <c r="J76" i="5"/>
  <c r="F78" i="5"/>
  <c r="B80" i="5"/>
  <c r="H81" i="5"/>
  <c r="D83" i="5"/>
  <c r="J84" i="5"/>
  <c r="F86" i="5"/>
  <c r="B88" i="5"/>
  <c r="H89" i="5"/>
  <c r="D91" i="5"/>
  <c r="J92" i="5"/>
  <c r="F94" i="5"/>
  <c r="B96" i="5"/>
  <c r="H97" i="5"/>
  <c r="D99" i="5"/>
  <c r="J100" i="5"/>
  <c r="E3" i="5"/>
  <c r="A5" i="5"/>
  <c r="G6" i="5"/>
  <c r="C8" i="5"/>
  <c r="I9" i="5"/>
  <c r="E11" i="5"/>
  <c r="A13" i="5"/>
  <c r="G14" i="5"/>
  <c r="C16" i="5"/>
  <c r="I17" i="5"/>
  <c r="E19" i="5"/>
  <c r="A21" i="5"/>
  <c r="G22" i="5"/>
  <c r="C24" i="5"/>
  <c r="I25" i="5"/>
  <c r="E27" i="5"/>
  <c r="F3" i="5"/>
  <c r="B5" i="5"/>
  <c r="H6" i="5"/>
  <c r="D8" i="5"/>
  <c r="J9" i="5"/>
  <c r="F11" i="5"/>
  <c r="B13" i="5"/>
  <c r="H14" i="5"/>
  <c r="D16" i="5"/>
  <c r="J17" i="5"/>
  <c r="F19" i="5"/>
  <c r="B21" i="5"/>
  <c r="H22" i="5"/>
  <c r="D24" i="5"/>
  <c r="J25" i="5"/>
  <c r="F27" i="5"/>
  <c r="B29" i="5"/>
  <c r="H30" i="5"/>
  <c r="D32" i="5"/>
  <c r="J33" i="5"/>
  <c r="F35" i="5"/>
  <c r="B37" i="5"/>
  <c r="H38" i="5"/>
  <c r="D40" i="5"/>
  <c r="J41" i="5"/>
  <c r="F43" i="5"/>
  <c r="B45" i="5"/>
  <c r="H46" i="5"/>
  <c r="D48" i="5"/>
  <c r="J49" i="5"/>
  <c r="F51" i="5"/>
  <c r="B53" i="5"/>
  <c r="H54" i="5"/>
  <c r="D56" i="5"/>
  <c r="J57" i="5"/>
  <c r="F59" i="5"/>
  <c r="B61" i="5"/>
  <c r="H62" i="5"/>
  <c r="D64" i="5"/>
  <c r="J65" i="5"/>
  <c r="F67" i="5"/>
  <c r="B69" i="5"/>
  <c r="H70" i="5"/>
  <c r="D72" i="5"/>
  <c r="J73" i="5"/>
  <c r="F75" i="5"/>
  <c r="B77" i="5"/>
  <c r="H78" i="5"/>
  <c r="D80" i="5"/>
  <c r="J81" i="5"/>
  <c r="F83" i="5"/>
  <c r="B85" i="5"/>
  <c r="H86" i="5"/>
  <c r="D88" i="5"/>
  <c r="J89" i="5"/>
  <c r="F91" i="5"/>
  <c r="B93" i="5"/>
  <c r="H94" i="5"/>
  <c r="D96" i="5"/>
  <c r="J97" i="5"/>
  <c r="F99" i="5"/>
  <c r="C2" i="5"/>
  <c r="G3" i="5"/>
  <c r="C5" i="5"/>
  <c r="I6" i="5"/>
  <c r="E8" i="5"/>
  <c r="A10" i="5"/>
  <c r="G11" i="5"/>
  <c r="C13" i="5"/>
  <c r="I14" i="5"/>
  <c r="E16" i="5"/>
  <c r="A18" i="5"/>
  <c r="G19" i="5"/>
  <c r="C21" i="5"/>
  <c r="I22" i="5"/>
  <c r="E24" i="5"/>
  <c r="A26" i="5"/>
  <c r="G27" i="5"/>
  <c r="H3" i="5"/>
  <c r="A6" i="5"/>
  <c r="A9" i="5"/>
  <c r="A12" i="5"/>
  <c r="A15" i="5"/>
  <c r="D17" i="5"/>
  <c r="D20" i="5"/>
  <c r="C23" i="5"/>
  <c r="G25" i="5"/>
  <c r="C28" i="5"/>
  <c r="E30" i="5"/>
  <c r="G32" i="5"/>
  <c r="G34" i="5"/>
  <c r="I36" i="5"/>
  <c r="A39" i="5"/>
  <c r="A41" i="5"/>
  <c r="B43" i="5"/>
  <c r="C45" i="5"/>
  <c r="B47" i="5"/>
  <c r="A49" i="5"/>
  <c r="J50" i="5"/>
  <c r="A53" i="5"/>
  <c r="A55" i="5"/>
  <c r="J56" i="5"/>
  <c r="I58" i="5"/>
  <c r="I60" i="5"/>
  <c r="J62" i="5"/>
  <c r="I64" i="5"/>
  <c r="H66" i="5"/>
  <c r="H68" i="5"/>
  <c r="I70" i="5"/>
  <c r="H72" i="5"/>
  <c r="G74" i="5"/>
  <c r="F76" i="5"/>
  <c r="G78" i="5"/>
  <c r="G80" i="5"/>
  <c r="F82" i="5"/>
  <c r="E84" i="5"/>
  <c r="E86" i="5"/>
  <c r="F88" i="5"/>
  <c r="E90" i="5"/>
  <c r="D92" i="5"/>
  <c r="D94" i="5"/>
  <c r="E96" i="5"/>
  <c r="D98" i="5"/>
  <c r="C100" i="5"/>
  <c r="D47" i="5"/>
  <c r="J78" i="5"/>
  <c r="H88" i="5"/>
  <c r="G94" i="5"/>
  <c r="I88" i="5"/>
  <c r="I94" i="5"/>
  <c r="F100" i="5"/>
  <c r="H53" i="5"/>
  <c r="E71" i="5"/>
  <c r="D85" i="5"/>
  <c r="B95" i="5"/>
  <c r="E10" i="5"/>
  <c r="B42" i="5"/>
  <c r="I57" i="5"/>
  <c r="F71" i="5"/>
  <c r="I3" i="5"/>
  <c r="B6" i="5"/>
  <c r="B9" i="5"/>
  <c r="B12" i="5"/>
  <c r="B15" i="5"/>
  <c r="B18" i="5"/>
  <c r="E20" i="5"/>
  <c r="D23" i="5"/>
  <c r="B26" i="5"/>
  <c r="D28" i="5"/>
  <c r="G30" i="5"/>
  <c r="H32" i="5"/>
  <c r="H34" i="5"/>
  <c r="A37" i="5"/>
  <c r="B39" i="5"/>
  <c r="B41" i="5"/>
  <c r="C43" i="5"/>
  <c r="D45" i="5"/>
  <c r="C47" i="5"/>
  <c r="B49" i="5"/>
  <c r="B51" i="5"/>
  <c r="C53" i="5"/>
  <c r="B55" i="5"/>
  <c r="A57" i="5"/>
  <c r="J58" i="5"/>
  <c r="A61" i="5"/>
  <c r="A63" i="5"/>
  <c r="J64" i="5"/>
  <c r="I66" i="5"/>
  <c r="I68" i="5"/>
  <c r="J70" i="5"/>
  <c r="I72" i="5"/>
  <c r="H74" i="5"/>
  <c r="H76" i="5"/>
  <c r="I78" i="5"/>
  <c r="H80" i="5"/>
  <c r="G82" i="5"/>
  <c r="F84" i="5"/>
  <c r="G86" i="5"/>
  <c r="G88" i="5"/>
  <c r="F90" i="5"/>
  <c r="E92" i="5"/>
  <c r="E94" i="5"/>
  <c r="F96" i="5"/>
  <c r="E98" i="5"/>
  <c r="D100" i="5"/>
  <c r="C49" i="5"/>
  <c r="I74" i="5"/>
  <c r="H84" i="5"/>
  <c r="F92" i="5"/>
  <c r="F98" i="5"/>
  <c r="H96" i="5"/>
  <c r="G98" i="5"/>
  <c r="I51" i="5"/>
  <c r="E75" i="5"/>
  <c r="B89" i="5"/>
  <c r="E7" i="5"/>
  <c r="H39" i="5"/>
  <c r="I53" i="5"/>
  <c r="G65" i="5"/>
  <c r="G75" i="5"/>
  <c r="J3" i="5"/>
  <c r="J6" i="5"/>
  <c r="C9" i="5"/>
  <c r="C12" i="5"/>
  <c r="C15" i="5"/>
  <c r="C18" i="5"/>
  <c r="F20" i="5"/>
  <c r="E23" i="5"/>
  <c r="C26" i="5"/>
  <c r="E28" i="5"/>
  <c r="I30" i="5"/>
  <c r="I32" i="5"/>
  <c r="I34" i="5"/>
  <c r="C37" i="5"/>
  <c r="C39" i="5"/>
  <c r="C41" i="5"/>
  <c r="E43" i="5"/>
  <c r="E45" i="5"/>
  <c r="C51" i="5"/>
  <c r="D53" i="5"/>
  <c r="C55" i="5"/>
  <c r="B57" i="5"/>
  <c r="B59" i="5"/>
  <c r="C61" i="5"/>
  <c r="B63" i="5"/>
  <c r="A65" i="5"/>
  <c r="J66" i="5"/>
  <c r="A69" i="5"/>
  <c r="A71" i="5"/>
  <c r="J72" i="5"/>
  <c r="I76" i="5"/>
  <c r="I80" i="5"/>
  <c r="H82" i="5"/>
  <c r="I86" i="5"/>
  <c r="G90" i="5"/>
  <c r="G96" i="5"/>
  <c r="E100" i="5"/>
  <c r="H90" i="5"/>
  <c r="G55" i="5"/>
  <c r="D79" i="5"/>
  <c r="C93" i="5"/>
  <c r="E13" i="5"/>
  <c r="D29" i="5"/>
  <c r="J45" i="5"/>
  <c r="H61" i="5"/>
  <c r="A4" i="5"/>
  <c r="A7" i="5"/>
  <c r="D9" i="5"/>
  <c r="D12" i="5"/>
  <c r="D15" i="5"/>
  <c r="D18" i="5"/>
  <c r="D21" i="5"/>
  <c r="F23" i="5"/>
  <c r="D26" i="5"/>
  <c r="F28" i="5"/>
  <c r="J30" i="5"/>
  <c r="J32" i="5"/>
  <c r="J34" i="5"/>
  <c r="D37" i="5"/>
  <c r="D39" i="5"/>
  <c r="D41" i="5"/>
  <c r="G43" i="5"/>
  <c r="F45" i="5"/>
  <c r="E47" i="5"/>
  <c r="D49" i="5"/>
  <c r="E51" i="5"/>
  <c r="E53" i="5"/>
  <c r="D55" i="5"/>
  <c r="C57" i="5"/>
  <c r="C59" i="5"/>
  <c r="D61" i="5"/>
  <c r="C63" i="5"/>
  <c r="B65" i="5"/>
  <c r="B67" i="5"/>
  <c r="C69" i="5"/>
  <c r="B71" i="5"/>
  <c r="A73" i="5"/>
  <c r="J74" i="5"/>
  <c r="A77" i="5"/>
  <c r="A79" i="5"/>
  <c r="J80" i="5"/>
  <c r="I82" i="5"/>
  <c r="I84" i="5"/>
  <c r="J86" i="5"/>
  <c r="H92" i="5"/>
  <c r="H59" i="5"/>
  <c r="C81" i="5"/>
  <c r="A97" i="5"/>
  <c r="H15" i="5"/>
  <c r="H26" i="5"/>
  <c r="H37" i="5"/>
  <c r="H55" i="5"/>
  <c r="F73" i="5"/>
  <c r="B4" i="5"/>
  <c r="B7" i="5"/>
  <c r="B10" i="5"/>
  <c r="E12" i="5"/>
  <c r="E15" i="5"/>
  <c r="E18" i="5"/>
  <c r="E21" i="5"/>
  <c r="G23" i="5"/>
  <c r="E26" i="5"/>
  <c r="I28" i="5"/>
  <c r="A31" i="5"/>
  <c r="A33" i="5"/>
  <c r="C35" i="5"/>
  <c r="E37" i="5"/>
  <c r="E39" i="5"/>
  <c r="G41" i="5"/>
  <c r="H43" i="5"/>
  <c r="G45" i="5"/>
  <c r="F47" i="5"/>
  <c r="F49" i="5"/>
  <c r="G51" i="5"/>
  <c r="F53" i="5"/>
  <c r="E55" i="5"/>
  <c r="D57" i="5"/>
  <c r="E59" i="5"/>
  <c r="E61" i="5"/>
  <c r="D63" i="5"/>
  <c r="C65" i="5"/>
  <c r="C67" i="5"/>
  <c r="D69" i="5"/>
  <c r="C71" i="5"/>
  <c r="B73" i="5"/>
  <c r="B75" i="5"/>
  <c r="C77" i="5"/>
  <c r="B79" i="5"/>
  <c r="A81" i="5"/>
  <c r="J82" i="5"/>
  <c r="A85" i="5"/>
  <c r="A87" i="5"/>
  <c r="J88" i="5"/>
  <c r="I90" i="5"/>
  <c r="I92" i="5"/>
  <c r="J94" i="5"/>
  <c r="I96" i="5"/>
  <c r="H98" i="5"/>
  <c r="H100" i="5"/>
  <c r="D7" i="5"/>
  <c r="G67" i="5"/>
  <c r="H18" i="5"/>
  <c r="H21" i="5"/>
  <c r="D31" i="5"/>
  <c r="H35" i="5"/>
  <c r="J47" i="5"/>
  <c r="J51" i="5"/>
  <c r="G63" i="5"/>
  <c r="G69" i="5"/>
  <c r="E79" i="5"/>
  <c r="C4" i="5"/>
  <c r="C7" i="5"/>
  <c r="C10" i="5"/>
  <c r="F12" i="5"/>
  <c r="F15" i="5"/>
  <c r="F18" i="5"/>
  <c r="F21" i="5"/>
  <c r="H23" i="5"/>
  <c r="F26" i="5"/>
  <c r="A29" i="5"/>
  <c r="B31" i="5"/>
  <c r="B33" i="5"/>
  <c r="E35" i="5"/>
  <c r="F37" i="5"/>
  <c r="F39" i="5"/>
  <c r="I41" i="5"/>
  <c r="I43" i="5"/>
  <c r="H45" i="5"/>
  <c r="G47" i="5"/>
  <c r="G49" i="5"/>
  <c r="H51" i="5"/>
  <c r="G53" i="5"/>
  <c r="F55" i="5"/>
  <c r="F57" i="5"/>
  <c r="G59" i="5"/>
  <c r="F61" i="5"/>
  <c r="E63" i="5"/>
  <c r="D65" i="5"/>
  <c r="E67" i="5"/>
  <c r="E69" i="5"/>
  <c r="D71" i="5"/>
  <c r="C73" i="5"/>
  <c r="C75" i="5"/>
  <c r="D77" i="5"/>
  <c r="C79" i="5"/>
  <c r="B81" i="5"/>
  <c r="B83" i="5"/>
  <c r="C85" i="5"/>
  <c r="B87" i="5"/>
  <c r="A89" i="5"/>
  <c r="J90" i="5"/>
  <c r="A93" i="5"/>
  <c r="A95" i="5"/>
  <c r="J96" i="5"/>
  <c r="I98" i="5"/>
  <c r="I100" i="5"/>
  <c r="D4" i="5"/>
  <c r="D10" i="5"/>
  <c r="D13" i="5"/>
  <c r="G15" i="5"/>
  <c r="G18" i="5"/>
  <c r="G21" i="5"/>
  <c r="A24" i="5"/>
  <c r="G26" i="5"/>
  <c r="C29" i="5"/>
  <c r="C31" i="5"/>
  <c r="C33" i="5"/>
  <c r="G35" i="5"/>
  <c r="G37" i="5"/>
  <c r="G39" i="5"/>
  <c r="A42" i="5"/>
  <c r="J43" i="5"/>
  <c r="I45" i="5"/>
  <c r="H47" i="5"/>
  <c r="I49" i="5"/>
  <c r="G57" i="5"/>
  <c r="G61" i="5"/>
  <c r="F63" i="5"/>
  <c r="F65" i="5"/>
  <c r="F69" i="5"/>
  <c r="D73" i="5"/>
  <c r="E77" i="5"/>
  <c r="C83" i="5"/>
  <c r="C87" i="5"/>
  <c r="B91" i="5"/>
  <c r="J98" i="5"/>
  <c r="B2" i="5"/>
  <c r="E4" i="5"/>
  <c r="F24" i="5"/>
  <c r="D33" i="5"/>
  <c r="A44" i="5"/>
  <c r="A50" i="5"/>
  <c r="I59" i="5"/>
  <c r="H67" i="5"/>
  <c r="F77" i="5"/>
  <c r="F4" i="5"/>
  <c r="F10" i="5"/>
  <c r="F16" i="5"/>
  <c r="I21" i="5"/>
  <c r="I26" i="5"/>
  <c r="E31" i="5"/>
  <c r="I35" i="5"/>
  <c r="A40" i="5"/>
  <c r="B44" i="5"/>
  <c r="A48" i="5"/>
  <c r="A52" i="5"/>
  <c r="J55" i="5"/>
  <c r="J59" i="5"/>
  <c r="H63" i="5"/>
  <c r="I67" i="5"/>
  <c r="G71" i="5"/>
  <c r="H75" i="5"/>
  <c r="F79" i="5"/>
  <c r="E82" i="5"/>
  <c r="A86" i="5"/>
  <c r="I89" i="5"/>
  <c r="F93" i="5"/>
  <c r="B97" i="5"/>
  <c r="A100" i="5"/>
  <c r="B52" i="5"/>
  <c r="J63" i="5"/>
  <c r="I75" i="5"/>
  <c r="B86" i="5"/>
  <c r="B100" i="5"/>
  <c r="H79" i="5"/>
  <c r="D86" i="5"/>
  <c r="H93" i="5"/>
  <c r="D52" i="5"/>
  <c r="F97" i="5"/>
  <c r="E64" i="5"/>
  <c r="B76" i="5"/>
  <c r="J93" i="5"/>
  <c r="A23" i="5"/>
  <c r="H2" i="5"/>
  <c r="F32" i="5"/>
  <c r="A45" i="5"/>
  <c r="I56" i="5"/>
  <c r="G72" i="5"/>
  <c r="B84" i="5"/>
  <c r="I2" i="5"/>
  <c r="I18" i="5"/>
  <c r="B50" i="5"/>
  <c r="G73" i="5"/>
  <c r="J87" i="5"/>
  <c r="F8" i="5"/>
  <c r="D54" i="5"/>
  <c r="E88" i="5"/>
  <c r="I29" i="5"/>
  <c r="G46" i="5"/>
  <c r="D66" i="5"/>
  <c r="A82" i="5"/>
  <c r="A20" i="5"/>
  <c r="F58" i="5"/>
  <c r="B82" i="5"/>
  <c r="B14" i="5"/>
  <c r="J46" i="5"/>
  <c r="E70" i="5"/>
  <c r="A96" i="5"/>
  <c r="C20" i="5"/>
  <c r="H58" i="5"/>
  <c r="E93" i="5"/>
  <c r="D5" i="5"/>
  <c r="G10" i="5"/>
  <c r="G16" i="5"/>
  <c r="J21" i="5"/>
  <c r="J26" i="5"/>
  <c r="F31" i="5"/>
  <c r="J35" i="5"/>
  <c r="C40" i="5"/>
  <c r="C44" i="5"/>
  <c r="C48" i="5"/>
  <c r="A56" i="5"/>
  <c r="A60" i="5"/>
  <c r="J67" i="5"/>
  <c r="H71" i="5"/>
  <c r="G79" i="5"/>
  <c r="E83" i="5"/>
  <c r="A90" i="5"/>
  <c r="G93" i="5"/>
  <c r="C97" i="5"/>
  <c r="J71" i="5"/>
  <c r="D2" i="5"/>
  <c r="A72" i="5"/>
  <c r="J79" i="5"/>
  <c r="H83" i="5"/>
  <c r="I93" i="5"/>
  <c r="E2" i="5"/>
  <c r="E52" i="5"/>
  <c r="D90" i="5"/>
  <c r="H56" i="5"/>
  <c r="G64" i="5"/>
  <c r="F72" i="5"/>
  <c r="A84" i="5"/>
  <c r="B94" i="5"/>
  <c r="J5" i="5"/>
  <c r="F80" i="5"/>
  <c r="G24" i="5"/>
  <c r="J53" i="5"/>
  <c r="G77" i="5"/>
  <c r="H91" i="5"/>
  <c r="J24" i="5"/>
  <c r="F42" i="5"/>
  <c r="D58" i="5"/>
  <c r="C66" i="5"/>
  <c r="I81" i="5"/>
  <c r="J19" i="5"/>
  <c r="E54" i="5"/>
  <c r="A78" i="5"/>
  <c r="A14" i="5"/>
  <c r="E62" i="5"/>
  <c r="H99" i="5"/>
  <c r="C25" i="5"/>
  <c r="H50" i="5"/>
  <c r="F66" i="5"/>
  <c r="F89" i="5"/>
  <c r="J8" i="5"/>
  <c r="J54" i="5"/>
  <c r="G89" i="5"/>
  <c r="E5" i="5"/>
  <c r="H10" i="5"/>
  <c r="H16" i="5"/>
  <c r="A22" i="5"/>
  <c r="C27" i="5"/>
  <c r="G31" i="5"/>
  <c r="A36" i="5"/>
  <c r="E40" i="5"/>
  <c r="D44" i="5"/>
  <c r="E48" i="5"/>
  <c r="C52" i="5"/>
  <c r="C56" i="5"/>
  <c r="B60" i="5"/>
  <c r="A64" i="5"/>
  <c r="A68" i="5"/>
  <c r="J75" i="5"/>
  <c r="G83" i="5"/>
  <c r="B90" i="5"/>
  <c r="D97" i="5"/>
  <c r="C60" i="5"/>
  <c r="D87" i="5"/>
  <c r="D60" i="5"/>
  <c r="C72" i="5"/>
  <c r="E87" i="5"/>
  <c r="G97" i="5"/>
  <c r="E32" i="5"/>
  <c r="G87" i="5"/>
  <c r="J11" i="5"/>
  <c r="J40" i="5"/>
  <c r="F68" i="5"/>
  <c r="G91" i="5"/>
  <c r="F13" i="5"/>
  <c r="I37" i="5"/>
  <c r="A46" i="5"/>
  <c r="A58" i="5"/>
  <c r="D81" i="5"/>
  <c r="C98" i="5"/>
  <c r="H29" i="5"/>
  <c r="E46" i="5"/>
  <c r="B62" i="5"/>
  <c r="J77" i="5"/>
  <c r="G95" i="5"/>
  <c r="G8" i="5"/>
  <c r="D62" i="5"/>
  <c r="C89" i="5"/>
  <c r="J29" i="5"/>
  <c r="H42" i="5"/>
  <c r="G54" i="5"/>
  <c r="D70" i="5"/>
  <c r="J95" i="5"/>
  <c r="B20" i="5"/>
  <c r="I42" i="5"/>
  <c r="G62" i="5"/>
  <c r="I99" i="5"/>
  <c r="B30" i="5"/>
  <c r="I50" i="5"/>
  <c r="G66" i="5"/>
  <c r="D82" i="5"/>
  <c r="J99" i="5"/>
  <c r="F5" i="5"/>
  <c r="I10" i="5"/>
  <c r="I16" i="5"/>
  <c r="B22" i="5"/>
  <c r="H27" i="5"/>
  <c r="H31" i="5"/>
  <c r="B36" i="5"/>
  <c r="F40" i="5"/>
  <c r="E44" i="5"/>
  <c r="F48" i="5"/>
  <c r="E56" i="5"/>
  <c r="C64" i="5"/>
  <c r="B68" i="5"/>
  <c r="A76" i="5"/>
  <c r="C90" i="5"/>
  <c r="C68" i="5"/>
  <c r="I83" i="5"/>
  <c r="F2" i="5"/>
  <c r="E36" i="5"/>
  <c r="E91" i="5"/>
  <c r="B23" i="5"/>
  <c r="I52" i="5"/>
  <c r="H87" i="5"/>
  <c r="E29" i="5"/>
  <c r="I65" i="5"/>
  <c r="D95" i="5"/>
  <c r="B38" i="5"/>
  <c r="F85" i="5"/>
  <c r="C34" i="5"/>
  <c r="B92" i="5"/>
  <c r="G38" i="5"/>
  <c r="B78" i="5"/>
  <c r="E34" i="5"/>
  <c r="D78" i="5"/>
  <c r="F34" i="5"/>
  <c r="J85" i="5"/>
  <c r="G5" i="5"/>
  <c r="J10" i="5"/>
  <c r="J16" i="5"/>
  <c r="E22" i="5"/>
  <c r="I27" i="5"/>
  <c r="A32" i="5"/>
  <c r="C36" i="5"/>
  <c r="G40" i="5"/>
  <c r="F44" i="5"/>
  <c r="G48" i="5"/>
  <c r="F56" i="5"/>
  <c r="A80" i="5"/>
  <c r="I44" i="5"/>
  <c r="D76" i="5"/>
  <c r="C17" i="5"/>
  <c r="H60" i="5"/>
  <c r="B98" i="5"/>
  <c r="G33" i="5"/>
  <c r="H69" i="5"/>
  <c r="J2" i="5"/>
  <c r="B34" i="5"/>
  <c r="A92" i="5"/>
  <c r="E38" i="5"/>
  <c r="G99" i="5"/>
  <c r="D34" i="5"/>
  <c r="H85" i="5"/>
  <c r="I38" i="5"/>
  <c r="E74" i="5"/>
  <c r="J38" i="5"/>
  <c r="F74" i="5"/>
  <c r="H5" i="5"/>
  <c r="H11" i="5"/>
  <c r="A17" i="5"/>
  <c r="J22" i="5"/>
  <c r="J27" i="5"/>
  <c r="C32" i="5"/>
  <c r="D36" i="5"/>
  <c r="H40" i="5"/>
  <c r="H44" i="5"/>
  <c r="H48" i="5"/>
  <c r="F52" i="5"/>
  <c r="G56" i="5"/>
  <c r="E60" i="5"/>
  <c r="F64" i="5"/>
  <c r="D68" i="5"/>
  <c r="E72" i="5"/>
  <c r="C76" i="5"/>
  <c r="C80" i="5"/>
  <c r="J83" i="5"/>
  <c r="F87" i="5"/>
  <c r="C91" i="5"/>
  <c r="A94" i="5"/>
  <c r="I97" i="5"/>
  <c r="G2" i="5"/>
  <c r="I5" i="5"/>
  <c r="I11" i="5"/>
  <c r="B17" i="5"/>
  <c r="A28" i="5"/>
  <c r="I40" i="5"/>
  <c r="I48" i="5"/>
  <c r="H52" i="5"/>
  <c r="F60" i="5"/>
  <c r="E68" i="5"/>
  <c r="E80" i="5"/>
  <c r="A98" i="5"/>
  <c r="B28" i="5"/>
  <c r="F36" i="5"/>
  <c r="J48" i="5"/>
  <c r="H64" i="5"/>
  <c r="E76" i="5"/>
  <c r="C95" i="5"/>
  <c r="F7" i="5"/>
  <c r="C42" i="5"/>
  <c r="I61" i="5"/>
  <c r="C84" i="5"/>
  <c r="I13" i="5"/>
  <c r="E50" i="5"/>
  <c r="B74" i="5"/>
  <c r="E99" i="5"/>
  <c r="J13" i="5"/>
  <c r="F50" i="5"/>
  <c r="B70" i="5"/>
  <c r="G85" i="5"/>
  <c r="B25" i="5"/>
  <c r="I46" i="5"/>
  <c r="E66" i="5"/>
  <c r="D74" i="5"/>
  <c r="C92" i="5"/>
  <c r="I8" i="5"/>
  <c r="I54" i="5"/>
  <c r="C82" i="5"/>
  <c r="D25" i="5"/>
  <c r="J42" i="5"/>
  <c r="I62" i="5"/>
  <c r="G70" i="5"/>
  <c r="C96" i="5"/>
  <c r="G7" i="5"/>
  <c r="G13" i="5"/>
  <c r="J18" i="5"/>
  <c r="H24" i="5"/>
  <c r="F29" i="5"/>
  <c r="I33" i="5"/>
  <c r="J37" i="5"/>
  <c r="D42" i="5"/>
  <c r="B46" i="5"/>
  <c r="C50" i="5"/>
  <c r="A54" i="5"/>
  <c r="B58" i="5"/>
  <c r="J61" i="5"/>
  <c r="A66" i="5"/>
  <c r="I69" i="5"/>
  <c r="I73" i="5"/>
  <c r="H77" i="5"/>
  <c r="F81" i="5"/>
  <c r="D84" i="5"/>
  <c r="A88" i="5"/>
  <c r="I91" i="5"/>
  <c r="E95" i="5"/>
  <c r="B99" i="5"/>
  <c r="A2" i="5"/>
  <c r="H7" i="5"/>
  <c r="H13" i="5"/>
  <c r="H19" i="5"/>
  <c r="I24" i="5"/>
  <c r="G29" i="5"/>
  <c r="A34" i="5"/>
  <c r="A38" i="5"/>
  <c r="E42" i="5"/>
  <c r="D46" i="5"/>
  <c r="D50" i="5"/>
  <c r="B54" i="5"/>
  <c r="C58" i="5"/>
  <c r="A62" i="5"/>
  <c r="B66" i="5"/>
  <c r="J69" i="5"/>
  <c r="A74" i="5"/>
  <c r="I77" i="5"/>
  <c r="G81" i="5"/>
  <c r="E85" i="5"/>
  <c r="C88" i="5"/>
  <c r="J91" i="5"/>
  <c r="F95" i="5"/>
  <c r="C99" i="5"/>
  <c r="I19" i="5"/>
  <c r="A70" i="5"/>
  <c r="A25" i="5"/>
  <c r="G42" i="5"/>
  <c r="E58" i="5"/>
  <c r="C74" i="5"/>
  <c r="H95" i="5"/>
  <c r="H8" i="5"/>
  <c r="G50" i="5"/>
  <c r="D89" i="5"/>
  <c r="A30" i="5"/>
  <c r="G58" i="5"/>
  <c r="I85" i="5"/>
  <c r="J14" i="5"/>
  <c r="A47" i="5"/>
  <c r="E78" i="5"/>
  <c r="D93" i="5"/>
</calcChain>
</file>

<file path=xl/sharedStrings.xml><?xml version="1.0" encoding="utf-8"?>
<sst xmlns="http://schemas.openxmlformats.org/spreadsheetml/2006/main" count="42" uniqueCount="30">
  <si>
    <t>Age</t>
  </si>
  <si>
    <t>Annual Income Increase</t>
  </si>
  <si>
    <t>Plan Year</t>
  </si>
  <si>
    <t>Working Income</t>
  </si>
  <si>
    <t>Earned Interest</t>
  </si>
  <si>
    <t>End Savings Balance</t>
  </si>
  <si>
    <t>Yearly Savings</t>
  </si>
  <si>
    <t>Yearly Expenditures</t>
  </si>
  <si>
    <t>Overall Net Gain/Loss</t>
  </si>
  <si>
    <t>Income Tax</t>
  </si>
  <si>
    <t>Retirement Savings Withdrawl</t>
  </si>
  <si>
    <t>Current Age</t>
  </si>
  <si>
    <t>Current Annual Income</t>
  </si>
  <si>
    <t>Current Annual Expenses</t>
  </si>
  <si>
    <t>Current Retirement Savings</t>
  </si>
  <si>
    <t>Economic Assumptions</t>
  </si>
  <si>
    <t>Annual Inflation</t>
  </si>
  <si>
    <t>Desired Retirement Age</t>
  </si>
  <si>
    <t>Current Information</t>
  </si>
  <si>
    <t>Risk Tolerance (Pre-Retirement)</t>
  </si>
  <si>
    <t>Risk Tolerance (Post-Retirement)</t>
  </si>
  <si>
    <t>Conservative (Est. 4% Annual Return)</t>
  </si>
  <si>
    <t>Tax Rate</t>
  </si>
  <si>
    <t>Beginning Savings Balance</t>
  </si>
  <si>
    <t>Moderate  (Est. 6% Annual Return)</t>
  </si>
  <si>
    <t>Aggressive  (Est. 8% Annual Return)</t>
  </si>
  <si>
    <t>Pre-Retirement Investment Return</t>
  </si>
  <si>
    <t>Post-Retirement Investment Return</t>
  </si>
  <si>
    <t>Years Before Money Runs Out</t>
  </si>
  <si>
    <t>Age When Money Runs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</si>
</sst>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4" applyNumberFormat="0" applyAlignment="0" applyProtection="0"/>
    <xf numFmtId="0" fontId="6" fillId="0" borderId="5" applyNumberFormat="0" applyFill="0" applyAlignment="0" applyProtection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1" fontId="5" fillId="2" borderId="4" xfId="4" applyNumberFormat="1"/>
    <xf numFmtId="164" fontId="5" fillId="2" borderId="4" xfId="4" applyNumberFormat="1"/>
    <xf numFmtId="9" fontId="5" fillId="2" borderId="4" xfId="4" applyNumberFormat="1"/>
    <xf numFmtId="0" fontId="6" fillId="0" borderId="5" xfId="5"/>
    <xf numFmtId="0" fontId="4" fillId="0" borderId="3" xfId="3"/>
    <xf numFmtId="164" fontId="1" fillId="0" borderId="0" xfId="0" applyNumberFormat="1" applyFont="1"/>
    <xf numFmtId="4" fontId="1" fillId="0" borderId="0" xfId="0" applyNumberFormat="1" applyFont="1"/>
    <xf numFmtId="4" fontId="0" fillId="0" borderId="0" xfId="0" applyNumberFormat="1"/>
    <xf numFmtId="0" fontId="7" fillId="3" borderId="0" xfId="1" applyFont="1" applyFill="1" applyBorder="1" applyAlignment="1">
      <alignment horizontal="center"/>
    </xf>
    <xf numFmtId="0" fontId="4" fillId="2" borderId="3" xfId="3" applyFill="1" applyAlignment="1">
      <alignment horizontal="center"/>
    </xf>
    <xf numFmtId="0" fontId="3" fillId="0" borderId="2" xfId="2" applyAlignment="1">
      <alignment horizontal="center"/>
    </xf>
  </cellXfs>
  <cellStyles count="6">
    <cellStyle name="Heading 1" xfId="1" builtinId="16"/>
    <cellStyle name="Heading 2" xfId="2" builtinId="17"/>
    <cellStyle name="Heading 3" xfId="3" builtinId="18"/>
    <cellStyle name="Input" xfId="4" builtinId="20" customBuiltin="1"/>
    <cellStyle name="Linked Cell" xfId="5" builtinId="24"/>
    <cellStyle name="Normal" xfId="0" builtinId="0"/>
  </cellStyles>
  <dxfs count="1">
    <dxf>
      <font>
        <color rgb="FFFF000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 Retirement Savings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Calculations!$B$2:$B$101</c:f>
              <c:numCache>
                <c:formatCode>General</c:formatCode>
                <c:ptCount val="10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  <c:pt idx="37">
                  <c:v>72</c:v>
                </c:pt>
                <c:pt idx="38">
                  <c:v>73</c:v>
                </c:pt>
                <c:pt idx="39">
                  <c:v>74</c:v>
                </c:pt>
                <c:pt idx="40">
                  <c:v>75</c:v>
                </c:pt>
                <c:pt idx="41">
                  <c:v>76</c:v>
                </c:pt>
                <c:pt idx="42">
                  <c:v>77</c:v>
                </c:pt>
                <c:pt idx="43">
                  <c:v>78</c:v>
                </c:pt>
                <c:pt idx="44">
                  <c:v>79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83</c:v>
                </c:pt>
                <c:pt idx="49">
                  <c:v>84</c:v>
                </c:pt>
                <c:pt idx="50">
                  <c:v>85</c:v>
                </c:pt>
                <c:pt idx="51">
                  <c:v>86</c:v>
                </c:pt>
                <c:pt idx="52">
                  <c:v>87</c:v>
                </c:pt>
                <c:pt idx="53">
                  <c:v>88</c:v>
                </c:pt>
                <c:pt idx="54">
                  <c:v>89</c:v>
                </c:pt>
                <c:pt idx="55">
                  <c:v>90</c:v>
                </c:pt>
                <c:pt idx="56">
                  <c:v>91</c:v>
                </c:pt>
                <c:pt idx="57">
                  <c:v>92</c:v>
                </c:pt>
                <c:pt idx="58">
                  <c:v>93</c:v>
                </c:pt>
                <c:pt idx="59">
                  <c:v>94</c:v>
                </c:pt>
                <c:pt idx="60">
                  <c:v>95</c:v>
                </c:pt>
                <c:pt idx="61">
                  <c:v>96</c:v>
                </c:pt>
                <c:pt idx="62">
                  <c:v>97</c:v>
                </c:pt>
                <c:pt idx="63">
                  <c:v>98</c:v>
                </c:pt>
                <c:pt idx="64">
                  <c:v>99</c:v>
                </c:pt>
                <c:pt idx="65">
                  <c:v>100</c:v>
                </c:pt>
                <c:pt idx="66">
                  <c:v>101</c:v>
                </c:pt>
                <c:pt idx="67">
                  <c:v>102</c:v>
                </c:pt>
                <c:pt idx="68">
                  <c:v>103</c:v>
                </c:pt>
                <c:pt idx="69">
                  <c:v>104</c:v>
                </c:pt>
                <c:pt idx="70">
                  <c:v>105</c:v>
                </c:pt>
                <c:pt idx="71">
                  <c:v>106</c:v>
                </c:pt>
                <c:pt idx="72">
                  <c:v>107</c:v>
                </c:pt>
                <c:pt idx="73">
                  <c:v>108</c:v>
                </c:pt>
                <c:pt idx="74">
                  <c:v>109</c:v>
                </c:pt>
                <c:pt idx="75">
                  <c:v>110</c:v>
                </c:pt>
                <c:pt idx="76">
                  <c:v>111</c:v>
                </c:pt>
                <c:pt idx="77">
                  <c:v>112</c:v>
                </c:pt>
                <c:pt idx="78">
                  <c:v>113</c:v>
                </c:pt>
                <c:pt idx="79">
                  <c:v>114</c:v>
                </c:pt>
                <c:pt idx="80">
                  <c:v>115</c:v>
                </c:pt>
                <c:pt idx="81">
                  <c:v>116</c:v>
                </c:pt>
                <c:pt idx="82">
                  <c:v>117</c:v>
                </c:pt>
                <c:pt idx="83">
                  <c:v>118</c:v>
                </c:pt>
                <c:pt idx="84">
                  <c:v>119</c:v>
                </c:pt>
                <c:pt idx="85">
                  <c:v>120</c:v>
                </c:pt>
                <c:pt idx="86">
                  <c:v>121</c:v>
                </c:pt>
                <c:pt idx="87">
                  <c:v>122</c:v>
                </c:pt>
                <c:pt idx="88">
                  <c:v>123</c:v>
                </c:pt>
                <c:pt idx="89">
                  <c:v>124</c:v>
                </c:pt>
                <c:pt idx="90">
                  <c:v>125</c:v>
                </c:pt>
                <c:pt idx="91">
                  <c:v>126</c:v>
                </c:pt>
                <c:pt idx="92">
                  <c:v>127</c:v>
                </c:pt>
                <c:pt idx="93">
                  <c:v>128</c:v>
                </c:pt>
                <c:pt idx="94">
                  <c:v>129</c:v>
                </c:pt>
                <c:pt idx="95">
                  <c:v>130</c:v>
                </c:pt>
                <c:pt idx="96">
                  <c:v>131</c:v>
                </c:pt>
                <c:pt idx="97">
                  <c:v>132</c:v>
                </c:pt>
                <c:pt idx="98">
                  <c:v>133</c:v>
                </c:pt>
                <c:pt idx="99">
                  <c:v>134</c:v>
                </c:pt>
              </c:numCache>
            </c:numRef>
          </c:cat>
          <c:val>
            <c:numRef>
              <c:f>[0]!Dynamic_Series</c:f>
              <c:numCache>
                <c:formatCode>"$"#,##0.00</c:formatCode>
                <c:ptCount val="67"/>
                <c:pt idx="0">
                  <c:v>58600</c:v>
                </c:pt>
                <c:pt idx="1">
                  <c:v>68726</c:v>
                </c:pt>
                <c:pt idx="2">
                  <c:v>80553.22</c:v>
                </c:pt>
                <c:pt idx="3">
                  <c:v>94273.611799999984</c:v>
                </c:pt>
                <c:pt idx="4">
                  <c:v>110097.32376999999</c:v>
                </c:pt>
                <c:pt idx="5">
                  <c:v>128254.28838037998</c:v>
                </c:pt>
                <c:pt idx="6">
                  <c:v>148995.94255253376</c:v>
                </c:pt>
                <c:pt idx="7">
                  <c:v>172597.09170445875</c:v>
                </c:pt>
                <c:pt idx="8">
                  <c:v>199357.92924643448</c:v>
                </c:pt>
                <c:pt idx="9">
                  <c:v>229606.22423322056</c:v>
                </c:pt>
                <c:pt idx="10">
                  <c:v>263699.69090705668</c:v>
                </c:pt>
                <c:pt idx="11">
                  <c:v>302028.55497629789</c:v>
                </c:pt>
                <c:pt idx="12">
                  <c:v>345018.33267439925</c:v>
                </c:pt>
                <c:pt idx="13">
                  <c:v>393132.83994034608</c:v>
                </c:pt>
                <c:pt idx="14">
                  <c:v>446877.45046224567</c:v>
                </c:pt>
                <c:pt idx="15">
                  <c:v>506802.6228390194</c:v>
                </c:pt>
                <c:pt idx="16">
                  <c:v>573507.7187499837</c:v>
                </c:pt>
                <c:pt idx="17">
                  <c:v>647645.13578834943</c:v>
                </c:pt>
                <c:pt idx="18">
                  <c:v>729924.78052282485</c:v>
                </c:pt>
                <c:pt idx="19">
                  <c:v>821118.90941296553</c:v>
                </c:pt>
                <c:pt idx="20">
                  <c:v>922067.36743096251</c:v>
                </c:pt>
                <c:pt idx="21">
                  <c:v>1033683.2566484713</c:v>
                </c:pt>
                <c:pt idx="22">
                  <c:v>1156959.0696462002</c:v>
                </c:pt>
                <c:pt idx="23">
                  <c:v>1292973.3254117763</c:v>
                </c:pt>
                <c:pt idx="24">
                  <c:v>1442897.7484246306</c:v>
                </c:pt>
                <c:pt idx="25">
                  <c:v>1608005.0349033349</c:v>
                </c:pt>
                <c:pt idx="26">
                  <c:v>1789677.2537305187</c:v>
                </c:pt>
                <c:pt idx="27">
                  <c:v>1989414.9333942477</c:v>
                </c:pt>
                <c:pt idx="28">
                  <c:v>2208846.890415329</c:v>
                </c:pt>
                <c:pt idx="29">
                  <c:v>2449740.8591920105</c:v>
                </c:pt>
                <c:pt idx="30">
                  <c:v>2714014.9880134952</c:v>
                </c:pt>
                <c:pt idx="31">
                  <c:v>2751851.8700280376</c:v>
                </c:pt>
                <c:pt idx="32">
                  <c:v>2788208.8444454642</c:v>
                </c:pt>
                <c:pt idx="33">
                  <c:v>2822884.6131944088</c:v>
                </c:pt>
                <c:pt idx="34">
                  <c:v>2855662.4252107567</c:v>
                </c:pt>
                <c:pt idx="35">
                  <c:v>2886309.0480048256</c:v>
                </c:pt>
                <c:pt idx="36">
                  <c:v>2914573.6744849817</c:v>
                </c:pt>
                <c:pt idx="37">
                  <c:v>2940186.7610619431</c:v>
                </c:pt>
                <c:pt idx="38">
                  <c:v>2962858.7928167582</c:v>
                </c:pt>
                <c:pt idx="39">
                  <c:v>2982278.9712595949</c:v>
                </c:pt>
                <c:pt idx="40">
                  <c:v>2998113.8199352166</c:v>
                </c:pt>
                <c:pt idx="41">
                  <c:v>3010005.7028433774</c:v>
                </c:pt>
                <c:pt idx="42">
                  <c:v>3017571.2503373893</c:v>
                </c:pt>
                <c:pt idx="43">
                  <c:v>3020399.6868407438</c:v>
                </c:pt>
                <c:pt idx="44">
                  <c:v>3018051.0543787931</c:v>
                </c:pt>
                <c:pt idx="45">
                  <c:v>3010054.3255589535</c:v>
                </c:pt>
                <c:pt idx="46">
                  <c:v>2995905.3992474466</c:v>
                </c:pt>
                <c:pt idx="47">
                  <c:v>2975064.9717818978</c:v>
                </c:pt>
                <c:pt idx="48">
                  <c:v>2946956.2761258041</c:v>
                </c:pt>
                <c:pt idx="49">
                  <c:v>2910962.6809114548</c:v>
                </c:pt>
                <c:pt idx="50">
                  <c:v>2866425.1408307874</c:v>
                </c:pt>
                <c:pt idx="51">
                  <c:v>2812639.4893172197</c:v>
                </c:pt>
                <c:pt idx="52">
                  <c:v>2748853.5639139353</c:v>
                </c:pt>
                <c:pt idx="53">
                  <c:v>2674264.1541435844</c:v>
                </c:pt>
                <c:pt idx="54">
                  <c:v>2588013.7610788569</c:v>
                </c:pt>
                <c:pt idx="55">
                  <c:v>2489187.1571608451</c:v>
                </c:pt>
                <c:pt idx="56">
                  <c:v>2376807.7341202707</c:v>
                </c:pt>
                <c:pt idx="57">
                  <c:v>2249833.626123155</c:v>
                </c:pt>
                <c:pt idx="58">
                  <c:v>2107153.5944848824</c:v>
                </c:pt>
                <c:pt idx="59">
                  <c:v>1947582.6594721433</c:v>
                </c:pt>
                <c:pt idx="60">
                  <c:v>1769857.4638381852</c:v>
                </c:pt>
                <c:pt idx="61">
                  <c:v>1572631.351810121</c:v>
                </c:pt>
                <c:pt idx="62">
                  <c:v>1354469.1462646222</c:v>
                </c:pt>
                <c:pt idx="63">
                  <c:v>1113841.6057867706</c:v>
                </c:pt>
                <c:pt idx="64">
                  <c:v>849119.54220263567</c:v>
                </c:pt>
                <c:pt idx="65">
                  <c:v>558567.57800551248</c:v>
                </c:pt>
                <c:pt idx="66">
                  <c:v>240337.52185468358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5-4851-8D3C-C2A0D9682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270080"/>
        <c:axId val="1328264320"/>
      </c:lineChart>
      <c:catAx>
        <c:axId val="132827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64320"/>
        <c:crosses val="autoZero"/>
        <c:auto val="1"/>
        <c:lblAlgn val="ctr"/>
        <c:lblOffset val="100"/>
        <c:tickLblSkip val="5"/>
        <c:noMultiLvlLbl val="0"/>
      </c:catAx>
      <c:valAx>
        <c:axId val="13282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7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Scroll" dx="26" fmlaLink="Planner!$B$2" horiz="1" max="75" min="25" page="10" val="66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7620</xdr:rowOff>
        </xdr:from>
        <xdr:to>
          <xdr:col>1</xdr:col>
          <xdr:colOff>7620</xdr:colOff>
          <xdr:row>1</xdr:row>
          <xdr:rowOff>182880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586740</xdr:colOff>
      <xdr:row>2</xdr:row>
      <xdr:rowOff>17585</xdr:rowOff>
    </xdr:from>
    <xdr:to>
      <xdr:col>14</xdr:col>
      <xdr:colOff>7620</xdr:colOff>
      <xdr:row>19</xdr:row>
      <xdr:rowOff>11723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92A64B-99E1-5097-74FA-B4870F743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showGridLines="0" zoomScale="130" zoomScaleNormal="130" workbookViewId="0">
      <selection activeCell="B3" sqref="B3"/>
    </sheetView>
  </sheetViews>
  <sheetFormatPr defaultRowHeight="14.4" x14ac:dyDescent="0.3"/>
  <cols>
    <col min="1" max="1" width="28.88671875" bestFit="1" customWidth="1"/>
    <col min="2" max="2" width="12.44140625" bestFit="1" customWidth="1"/>
  </cols>
  <sheetData>
    <row r="1" spans="1:14" ht="24" thickBot="1" x14ac:dyDescent="0.5">
      <c r="A1" s="14" t="s">
        <v>17</v>
      </c>
      <c r="B1" s="14"/>
      <c r="D1" s="12" t="str">
        <f>IF(years_before_money_runsout&gt;=100,"Enjoy your LONG retirment!","You will run out of money at "&amp;Support!B9&amp;" years old!")</f>
        <v>You will run out of money at 102 years old!</v>
      </c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6" thickTop="1" thickBot="1" x14ac:dyDescent="0.35">
      <c r="B2" s="7">
        <v>66</v>
      </c>
    </row>
    <row r="3" spans="1:14" ht="15" thickTop="1" x14ac:dyDescent="0.3"/>
    <row r="4" spans="1:14" ht="17.55" customHeight="1" thickBot="1" x14ac:dyDescent="0.4">
      <c r="A4" s="14" t="s">
        <v>18</v>
      </c>
      <c r="B4" s="14"/>
    </row>
    <row r="5" spans="1:14" ht="15.6" thickTop="1" thickBot="1" x14ac:dyDescent="0.35">
      <c r="A5" s="8" t="s">
        <v>11</v>
      </c>
      <c r="B5" s="4">
        <v>35</v>
      </c>
    </row>
    <row r="6" spans="1:14" ht="15" thickBot="1" x14ac:dyDescent="0.35">
      <c r="A6" s="8" t="s">
        <v>12</v>
      </c>
      <c r="B6" s="5">
        <v>70000</v>
      </c>
    </row>
    <row r="7" spans="1:14" ht="15" thickBot="1" x14ac:dyDescent="0.35">
      <c r="A7" s="8" t="s">
        <v>13</v>
      </c>
      <c r="B7" s="5">
        <v>50000</v>
      </c>
    </row>
    <row r="8" spans="1:14" ht="15" thickBot="1" x14ac:dyDescent="0.35">
      <c r="A8" s="8" t="s">
        <v>14</v>
      </c>
      <c r="B8" s="5">
        <v>50000</v>
      </c>
    </row>
    <row r="9" spans="1:14" ht="14.55" customHeight="1" x14ac:dyDescent="0.3"/>
    <row r="10" spans="1:14" ht="18" thickBot="1" x14ac:dyDescent="0.4">
      <c r="A10" s="14" t="s">
        <v>15</v>
      </c>
      <c r="B10" s="14"/>
    </row>
    <row r="11" spans="1:14" ht="15.6" thickTop="1" thickBot="1" x14ac:dyDescent="0.35">
      <c r="A11" s="8" t="s">
        <v>16</v>
      </c>
      <c r="B11" s="6">
        <v>0.03</v>
      </c>
    </row>
    <row r="12" spans="1:14" ht="15" thickBot="1" x14ac:dyDescent="0.35">
      <c r="A12" s="8" t="s">
        <v>1</v>
      </c>
      <c r="B12" s="6">
        <v>0.04</v>
      </c>
    </row>
    <row r="13" spans="1:14" ht="15" thickBot="1" x14ac:dyDescent="0.35">
      <c r="A13" s="8" t="s">
        <v>22</v>
      </c>
      <c r="B13" s="6">
        <v>0.22</v>
      </c>
    </row>
    <row r="14" spans="1:14" ht="14.55" customHeight="1" x14ac:dyDescent="0.3"/>
    <row r="15" spans="1:14" ht="18" thickBot="1" x14ac:dyDescent="0.4">
      <c r="A15" s="14" t="s">
        <v>19</v>
      </c>
      <c r="B15" s="14"/>
    </row>
    <row r="16" spans="1:14" ht="15.6" thickTop="1" thickBot="1" x14ac:dyDescent="0.35">
      <c r="A16" s="13" t="s">
        <v>25</v>
      </c>
      <c r="B16" s="13"/>
    </row>
    <row r="17" spans="1:2" ht="14.55" customHeight="1" x14ac:dyDescent="0.3"/>
    <row r="18" spans="1:2" ht="18" thickBot="1" x14ac:dyDescent="0.4">
      <c r="A18" s="14" t="s">
        <v>20</v>
      </c>
      <c r="B18" s="14"/>
    </row>
    <row r="19" spans="1:2" ht="15.6" thickTop="1" thickBot="1" x14ac:dyDescent="0.35">
      <c r="A19" s="13" t="s">
        <v>24</v>
      </c>
      <c r="B19" s="13"/>
    </row>
    <row r="20" spans="1:2" ht="14.55" customHeight="1" x14ac:dyDescent="0.3"/>
  </sheetData>
  <mergeCells count="8">
    <mergeCell ref="D1:N1"/>
    <mergeCell ref="A16:B16"/>
    <mergeCell ref="A19:B19"/>
    <mergeCell ref="A1:B1"/>
    <mergeCell ref="A4:B4"/>
    <mergeCell ref="A10:B10"/>
    <mergeCell ref="A15:B15"/>
    <mergeCell ref="A18:B18"/>
  </mergeCells>
  <conditionalFormatting sqref="D1">
    <cfRule type="expression" dxfId="0" priority="1">
      <formula>age_when_runout&lt;85</formula>
    </cfRule>
    <cfRule type="expression" priority="2">
      <formula>age_when_runout&lt;85</formula>
    </cfRule>
    <cfRule type="expression" priority="3">
      <formula>age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Scroll Bar 6">
              <controlPr defaultSize="0" autoPict="0">
                <anchor moveWithCells="1">
                  <from>
                    <xdr:col>0</xdr:col>
                    <xdr:colOff>0</xdr:colOff>
                    <xdr:row>1</xdr:row>
                    <xdr:rowOff>7620</xdr:rowOff>
                  </from>
                  <to>
                    <xdr:col>1</xdr:col>
                    <xdr:colOff>7620</xdr:colOff>
                    <xdr:row>1</xdr:row>
                    <xdr:rowOff>182880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335CFF-7514-4385-B3E5-C5C6D64C5FBC}">
          <x14:formula1>
            <xm:f>Support!$A$1:$A$3</xm:f>
          </x14:formula1>
          <xm:sqref>A16:B16 A19:B19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CFADE-3388-4BA1-BFDD-CA57751D2419}">
  <dimension ref="A1:J101"/>
  <sheetViews>
    <sheetView tabSelected="1" workbookViewId="0">
      <pane ySplit="1" topLeftCell="A2" activePane="bottomLeft" state="frozen"/>
      <selection pane="bottomLeft" sqref="A1:J1"/>
    </sheetView>
  </sheetViews>
  <sheetFormatPr defaultRowHeight="14.4" x14ac:dyDescent="0.3"/>
  <cols>
    <col min="1" max="1" width="8" bestFit="1" customWidth="1"/>
    <col min="2" max="2" width="14.6640625" style="2" bestFit="1" customWidth="1"/>
    <col min="3" max="3" width="10.33203125" style="2" bestFit="1" customWidth="1"/>
    <col min="4" max="4" width="17.5546875" style="2" bestFit="1" customWidth="1"/>
    <col min="5" max="5" width="12.44140625" style="2" bestFit="1" customWidth="1"/>
    <col min="6" max="6" width="22.6640625" style="2" bestFit="1" customWidth="1"/>
    <col min="7" max="7" width="13.88671875" style="2" bestFit="1" customWidth="1"/>
    <col min="8" max="8" width="26.44140625" style="2" bestFit="1" customWidth="1"/>
    <col min="9" max="9" width="17.6640625" style="2" bestFit="1" customWidth="1"/>
    <col min="10" max="10" width="19" style="2" bestFit="1" customWidth="1"/>
  </cols>
  <sheetData>
    <row r="1" spans="1:10" x14ac:dyDescent="0.3">
      <c r="A1" s="1" t="s">
        <v>0</v>
      </c>
      <c r="B1" s="10" t="s">
        <v>3</v>
      </c>
      <c r="C1" s="10" t="s">
        <v>9</v>
      </c>
      <c r="D1" s="10" t="s">
        <v>7</v>
      </c>
      <c r="E1" s="10" t="s">
        <v>6</v>
      </c>
      <c r="F1" s="10" t="s">
        <v>23</v>
      </c>
      <c r="G1" s="10" t="s">
        <v>4</v>
      </c>
      <c r="H1" s="10" t="s">
        <v>10</v>
      </c>
      <c r="I1" s="10" t="s">
        <v>5</v>
      </c>
      <c r="J1" s="10" t="s">
        <v>8</v>
      </c>
    </row>
    <row r="2" spans="1:10" x14ac:dyDescent="0.3">
      <c r="A2">
        <f>IF(Calculations!$B2&lt;age_when_runout,Calculations!B2,"")</f>
        <v>35</v>
      </c>
      <c r="B2" s="11">
        <f>IF(Calculations!$B2&lt;age_when_runout,Calculations!C2,"")</f>
        <v>70000</v>
      </c>
      <c r="C2" s="11">
        <f>IF(Calculations!$B2&lt;age_when_runout,Calculations!D2,"")</f>
        <v>15400</v>
      </c>
      <c r="D2" s="11">
        <f>IF(Calculations!$B2&lt;age_when_runout,Calculations!E2,"")</f>
        <v>50000</v>
      </c>
      <c r="E2" s="11">
        <f>IF(Calculations!$B2&lt;age_when_runout,Calculations!F2,"")</f>
        <v>4600</v>
      </c>
      <c r="F2" s="11">
        <f>IF(Calculations!$B2&lt;age_when_runout,Calculations!G2,"")</f>
        <v>50000</v>
      </c>
      <c r="G2" s="11">
        <f>IF(Calculations!$B2&lt;age_when_runout,Calculations!H2,"")</f>
        <v>4000</v>
      </c>
      <c r="H2" s="11">
        <f>IF(Calculations!$B2&lt;age_when_runout,Calculations!I2,"")</f>
        <v>0</v>
      </c>
      <c r="I2" s="11">
        <f>IF(Calculations!$B2&lt;age_when_runout,Calculations!J2,"")</f>
        <v>58600</v>
      </c>
      <c r="J2" s="11">
        <f>IF(Calculations!$B2&lt;age_when_runout,Calculations!K2,"")</f>
        <v>8600</v>
      </c>
    </row>
    <row r="3" spans="1:10" x14ac:dyDescent="0.3">
      <c r="A3">
        <f>IF(Calculations!$B3&lt;age_when_runout,Calculations!B3,"")</f>
        <v>36</v>
      </c>
      <c r="B3" s="11">
        <f>IF(Calculations!$B3&lt;age_when_runout,Calculations!C3,"")</f>
        <v>72800</v>
      </c>
      <c r="C3" s="11">
        <f>IF(Calculations!$B3&lt;age_when_runout,Calculations!D3,"")</f>
        <v>15862</v>
      </c>
      <c r="D3" s="11">
        <f>IF(Calculations!$B3&lt;age_when_runout,Calculations!E3,"")</f>
        <v>51500</v>
      </c>
      <c r="E3" s="11">
        <f>IF(Calculations!$B3&lt;age_when_runout,Calculations!F3,"")</f>
        <v>5438</v>
      </c>
      <c r="F3" s="11">
        <f>IF(Calculations!$B3&lt;age_when_runout,Calculations!G3,"")</f>
        <v>58600</v>
      </c>
      <c r="G3" s="11">
        <f>IF(Calculations!$B3&lt;age_when_runout,Calculations!H3,"")</f>
        <v>4688</v>
      </c>
      <c r="H3" s="11">
        <f>IF(Calculations!$B3&lt;age_when_runout,Calculations!I3,"")</f>
        <v>0</v>
      </c>
      <c r="I3" s="11">
        <f>IF(Calculations!$B3&lt;age_when_runout,Calculations!J3,"")</f>
        <v>68726</v>
      </c>
      <c r="J3" s="11">
        <f>IF(Calculations!$B3&lt;age_when_runout,Calculations!K3,"")</f>
        <v>10126</v>
      </c>
    </row>
    <row r="4" spans="1:10" x14ac:dyDescent="0.3">
      <c r="A4">
        <f>IF(Calculations!$B4&lt;age_when_runout,Calculations!B4,"")</f>
        <v>37</v>
      </c>
      <c r="B4" s="11">
        <f>IF(Calculations!$B4&lt;age_when_runout,Calculations!C4,"")</f>
        <v>75712</v>
      </c>
      <c r="C4" s="11">
        <f>IF(Calculations!$B4&lt;age_when_runout,Calculations!D4,"")</f>
        <v>16337.86</v>
      </c>
      <c r="D4" s="11">
        <f>IF(Calculations!$B4&lt;age_when_runout,Calculations!E4,"")</f>
        <v>53045</v>
      </c>
      <c r="E4" s="11">
        <f>IF(Calculations!$B4&lt;age_when_runout,Calculations!F4,"")</f>
        <v>6329.1399999999994</v>
      </c>
      <c r="F4" s="11">
        <f>IF(Calculations!$B4&lt;age_when_runout,Calculations!G4,"")</f>
        <v>68726</v>
      </c>
      <c r="G4" s="11">
        <f>IF(Calculations!$B4&lt;age_when_runout,Calculations!H4,"")</f>
        <v>5498.08</v>
      </c>
      <c r="H4" s="11">
        <f>IF(Calculations!$B4&lt;age_when_runout,Calculations!I4,"")</f>
        <v>0</v>
      </c>
      <c r="I4" s="11">
        <f>IF(Calculations!$B4&lt;age_when_runout,Calculations!J4,"")</f>
        <v>80553.22</v>
      </c>
      <c r="J4" s="11">
        <f>IF(Calculations!$B4&lt;age_when_runout,Calculations!K4,"")</f>
        <v>11827.220000000001</v>
      </c>
    </row>
    <row r="5" spans="1:10" x14ac:dyDescent="0.3">
      <c r="A5">
        <f>IF(Calculations!$B5&lt;age_when_runout,Calculations!B5,"")</f>
        <v>38</v>
      </c>
      <c r="B5" s="11">
        <f>IF(Calculations!$B5&lt;age_when_runout,Calculations!C5,"")</f>
        <v>78740.479999999996</v>
      </c>
      <c r="C5" s="11">
        <f>IF(Calculations!$B5&lt;age_when_runout,Calculations!D5,"")</f>
        <v>16827.995800000001</v>
      </c>
      <c r="D5" s="11">
        <f>IF(Calculations!$B5&lt;age_when_runout,Calculations!E5,"")</f>
        <v>54636.35</v>
      </c>
      <c r="E5" s="11">
        <f>IF(Calculations!$B5&lt;age_when_runout,Calculations!F5,"")</f>
        <v>7276.1341999999931</v>
      </c>
      <c r="F5" s="11">
        <f>IF(Calculations!$B5&lt;age_when_runout,Calculations!G5,"")</f>
        <v>80553.22</v>
      </c>
      <c r="G5" s="11">
        <f>IF(Calculations!$B5&lt;age_when_runout,Calculations!H5,"")</f>
        <v>6444.2575999999999</v>
      </c>
      <c r="H5" s="11">
        <f>IF(Calculations!$B5&lt;age_when_runout,Calculations!I5,"")</f>
        <v>0</v>
      </c>
      <c r="I5" s="11">
        <f>IF(Calculations!$B5&lt;age_when_runout,Calculations!J5,"")</f>
        <v>94273.611799999984</v>
      </c>
      <c r="J5" s="11">
        <f>IF(Calculations!$B5&lt;age_when_runout,Calculations!K5,"")</f>
        <v>13720.391799999983</v>
      </c>
    </row>
    <row r="6" spans="1:10" x14ac:dyDescent="0.3">
      <c r="A6">
        <f>IF(Calculations!$B6&lt;age_when_runout,Calculations!B6,"")</f>
        <v>39</v>
      </c>
      <c r="B6" s="11">
        <f>IF(Calculations!$B6&lt;age_when_runout,Calculations!C6,"")</f>
        <v>81890.099199999997</v>
      </c>
      <c r="C6" s="11">
        <f>IF(Calculations!$B6&lt;age_when_runout,Calculations!D6,"")</f>
        <v>17332.835674000002</v>
      </c>
      <c r="D6" s="11">
        <f>IF(Calculations!$B6&lt;age_when_runout,Calculations!E6,"")</f>
        <v>56275.440499999997</v>
      </c>
      <c r="E6" s="11">
        <f>IF(Calculations!$B6&lt;age_when_runout,Calculations!F6,"")</f>
        <v>8281.8230259999982</v>
      </c>
      <c r="F6" s="11">
        <f>IF(Calculations!$B6&lt;age_when_runout,Calculations!G6,"")</f>
        <v>94273.611799999984</v>
      </c>
      <c r="G6" s="11">
        <f>IF(Calculations!$B6&lt;age_when_runout,Calculations!H6,"")</f>
        <v>7541.8889439999984</v>
      </c>
      <c r="H6" s="11">
        <f>IF(Calculations!$B6&lt;age_when_runout,Calculations!I6,"")</f>
        <v>0</v>
      </c>
      <c r="I6" s="11">
        <f>IF(Calculations!$B6&lt;age_when_runout,Calculations!J6,"")</f>
        <v>110097.32376999999</v>
      </c>
      <c r="J6" s="11">
        <f>IF(Calculations!$B6&lt;age_when_runout,Calculations!K6,"")</f>
        <v>15823.711970000004</v>
      </c>
    </row>
    <row r="7" spans="1:10" x14ac:dyDescent="0.3">
      <c r="A7">
        <f>IF(Calculations!$B7&lt;age_when_runout,Calculations!B7,"")</f>
        <v>40</v>
      </c>
      <c r="B7" s="11">
        <f>IF(Calculations!$B7&lt;age_when_runout,Calculations!C7,"")</f>
        <v>85165.703167999993</v>
      </c>
      <c r="C7" s="11">
        <f>IF(Calculations!$B7&lt;age_when_runout,Calculations!D7,"")</f>
        <v>17852.82074422</v>
      </c>
      <c r="D7" s="11">
        <f>IF(Calculations!$B7&lt;age_when_runout,Calculations!E7,"")</f>
        <v>57963.703714999996</v>
      </c>
      <c r="E7" s="11">
        <f>IF(Calculations!$B7&lt;age_when_runout,Calculations!F7,"")</f>
        <v>9349.1787087799894</v>
      </c>
      <c r="F7" s="11">
        <f>IF(Calculations!$B7&lt;age_when_runout,Calculations!G7,"")</f>
        <v>110097.32376999999</v>
      </c>
      <c r="G7" s="11">
        <f>IF(Calculations!$B7&lt;age_when_runout,Calculations!H7,"")</f>
        <v>8807.7859015999984</v>
      </c>
      <c r="H7" s="11">
        <f>IF(Calculations!$B7&lt;age_when_runout,Calculations!I7,"")</f>
        <v>0</v>
      </c>
      <c r="I7" s="11">
        <f>IF(Calculations!$B7&lt;age_when_runout,Calculations!J7,"")</f>
        <v>128254.28838037998</v>
      </c>
      <c r="J7" s="11">
        <f>IF(Calculations!$B7&lt;age_when_runout,Calculations!K7,"")</f>
        <v>18156.96461037999</v>
      </c>
    </row>
    <row r="8" spans="1:10" x14ac:dyDescent="0.3">
      <c r="A8">
        <f>IF(Calculations!$B8&lt;age_when_runout,Calculations!B8,"")</f>
        <v>41</v>
      </c>
      <c r="B8" s="11">
        <f>IF(Calculations!$B8&lt;age_when_runout,Calculations!C8,"")</f>
        <v>88572.331294719988</v>
      </c>
      <c r="C8" s="11">
        <f>IF(Calculations!$B8&lt;age_when_runout,Calculations!D8,"")</f>
        <v>18388.405366546602</v>
      </c>
      <c r="D8" s="11">
        <f>IF(Calculations!$B8&lt;age_when_runout,Calculations!E8,"")</f>
        <v>59702.614826449993</v>
      </c>
      <c r="E8" s="11">
        <f>IF(Calculations!$B8&lt;age_when_runout,Calculations!F8,"")</f>
        <v>10481.31110172339</v>
      </c>
      <c r="F8" s="11">
        <f>IF(Calculations!$B8&lt;age_when_runout,Calculations!G8,"")</f>
        <v>128254.28838037998</v>
      </c>
      <c r="G8" s="11">
        <f>IF(Calculations!$B8&lt;age_when_runout,Calculations!H8,"")</f>
        <v>10260.343070430399</v>
      </c>
      <c r="H8" s="11">
        <f>IF(Calculations!$B8&lt;age_when_runout,Calculations!I8,"")</f>
        <v>0</v>
      </c>
      <c r="I8" s="11">
        <f>IF(Calculations!$B8&lt;age_when_runout,Calculations!J8,"")</f>
        <v>148995.94255253376</v>
      </c>
      <c r="J8" s="11">
        <f>IF(Calculations!$B8&lt;age_when_runout,Calculations!K8,"")</f>
        <v>20741.65417215378</v>
      </c>
    </row>
    <row r="9" spans="1:10" x14ac:dyDescent="0.3">
      <c r="A9">
        <f>IF(Calculations!$B9&lt;age_when_runout,Calculations!B9,"")</f>
        <v>42</v>
      </c>
      <c r="B9" s="11">
        <f>IF(Calculations!$B9&lt;age_when_runout,Calculations!C9,"")</f>
        <v>92115.224546508791</v>
      </c>
      <c r="C9" s="11">
        <f>IF(Calculations!$B9&lt;age_when_runout,Calculations!D9,"")</f>
        <v>18940.057527542998</v>
      </c>
      <c r="D9" s="11">
        <f>IF(Calculations!$B9&lt;age_when_runout,Calculations!E9,"")</f>
        <v>61493.693271243494</v>
      </c>
      <c r="E9" s="11">
        <f>IF(Calculations!$B9&lt;age_when_runout,Calculations!F9,"")</f>
        <v>11681.473747722295</v>
      </c>
      <c r="F9" s="11">
        <f>IF(Calculations!$B9&lt;age_when_runout,Calculations!G9,"")</f>
        <v>148995.94255253376</v>
      </c>
      <c r="G9" s="11">
        <f>IF(Calculations!$B9&lt;age_when_runout,Calculations!H9,"")</f>
        <v>11919.675404202701</v>
      </c>
      <c r="H9" s="11">
        <f>IF(Calculations!$B9&lt;age_when_runout,Calculations!I9,"")</f>
        <v>0</v>
      </c>
      <c r="I9" s="11">
        <f>IF(Calculations!$B9&lt;age_when_runout,Calculations!J9,"")</f>
        <v>172597.09170445875</v>
      </c>
      <c r="J9" s="11">
        <f>IF(Calculations!$B9&lt;age_when_runout,Calculations!K9,"")</f>
        <v>23601.149151924998</v>
      </c>
    </row>
    <row r="10" spans="1:10" x14ac:dyDescent="0.3">
      <c r="A10">
        <f>IF(Calculations!$B10&lt;age_when_runout,Calculations!B10,"")</f>
        <v>43</v>
      </c>
      <c r="B10" s="11">
        <f>IF(Calculations!$B10&lt;age_when_runout,Calculations!C10,"")</f>
        <v>95799.833528369141</v>
      </c>
      <c r="C10" s="11">
        <f>IF(Calculations!$B10&lt;age_when_runout,Calculations!D10,"")</f>
        <v>19508.259253369288</v>
      </c>
      <c r="D10" s="11">
        <f>IF(Calculations!$B10&lt;age_when_runout,Calculations!E10,"")</f>
        <v>63338.504069380797</v>
      </c>
      <c r="E10" s="11">
        <f>IF(Calculations!$B10&lt;age_when_runout,Calculations!F10,"")</f>
        <v>12953.070205619049</v>
      </c>
      <c r="F10" s="11">
        <f>IF(Calculations!$B10&lt;age_when_runout,Calculations!G10,"")</f>
        <v>172597.09170445875</v>
      </c>
      <c r="G10" s="11">
        <f>IF(Calculations!$B10&lt;age_when_runout,Calculations!H10,"")</f>
        <v>13807.767336356701</v>
      </c>
      <c r="H10" s="11">
        <f>IF(Calculations!$B10&lt;age_when_runout,Calculations!I10,"")</f>
        <v>0</v>
      </c>
      <c r="I10" s="11">
        <f>IF(Calculations!$B10&lt;age_when_runout,Calculations!J10,"")</f>
        <v>199357.92924643448</v>
      </c>
      <c r="J10" s="11">
        <f>IF(Calculations!$B10&lt;age_when_runout,Calculations!K10,"")</f>
        <v>26760.837541975721</v>
      </c>
    </row>
    <row r="11" spans="1:10" x14ac:dyDescent="0.3">
      <c r="A11">
        <f>IF(Calculations!$B11&lt;age_when_runout,Calculations!B11,"")</f>
        <v>44</v>
      </c>
      <c r="B11" s="11">
        <f>IF(Calculations!$B11&lt;age_when_runout,Calculations!C11,"")</f>
        <v>99631.826869503901</v>
      </c>
      <c r="C11" s="11">
        <f>IF(Calculations!$B11&lt;age_when_runout,Calculations!D11,"")</f>
        <v>20093.507030970366</v>
      </c>
      <c r="D11" s="11">
        <f>IF(Calculations!$B11&lt;age_when_runout,Calculations!E11,"")</f>
        <v>65238.659191462219</v>
      </c>
      <c r="E11" s="11">
        <f>IF(Calculations!$B11&lt;age_when_runout,Calculations!F11,"")</f>
        <v>14299.660647071309</v>
      </c>
      <c r="F11" s="11">
        <f>IF(Calculations!$B11&lt;age_when_runout,Calculations!G11,"")</f>
        <v>199357.92924643448</v>
      </c>
      <c r="G11" s="11">
        <f>IF(Calculations!$B11&lt;age_when_runout,Calculations!H11,"")</f>
        <v>15948.634339714759</v>
      </c>
      <c r="H11" s="11">
        <f>IF(Calculations!$B11&lt;age_when_runout,Calculations!I11,"")</f>
        <v>0</v>
      </c>
      <c r="I11" s="11">
        <f>IF(Calculations!$B11&lt;age_when_runout,Calculations!J11,"")</f>
        <v>229606.22423322056</v>
      </c>
      <c r="J11" s="11">
        <f>IF(Calculations!$B11&lt;age_when_runout,Calculations!K11,"")</f>
        <v>30248.294986786088</v>
      </c>
    </row>
    <row r="12" spans="1:10" x14ac:dyDescent="0.3">
      <c r="A12">
        <f>IF(Calculations!$B12&lt;age_when_runout,Calculations!B12,"")</f>
        <v>45</v>
      </c>
      <c r="B12" s="11">
        <f>IF(Calculations!$B12&lt;age_when_runout,Calculations!C12,"")</f>
        <v>103617.09994428405</v>
      </c>
      <c r="C12" s="11">
        <f>IF(Calculations!$B12&lt;age_when_runout,Calculations!D12,"")</f>
        <v>20696.312241899475</v>
      </c>
      <c r="D12" s="11">
        <f>IF(Calculations!$B12&lt;age_when_runout,Calculations!E12,"")</f>
        <v>67195.818967206083</v>
      </c>
      <c r="E12" s="11">
        <f>IF(Calculations!$B12&lt;age_when_runout,Calculations!F12,"")</f>
        <v>15724.968735178496</v>
      </c>
      <c r="F12" s="11">
        <f>IF(Calculations!$B12&lt;age_when_runout,Calculations!G12,"")</f>
        <v>229606.22423322056</v>
      </c>
      <c r="G12" s="11">
        <f>IF(Calculations!$B12&lt;age_when_runout,Calculations!H12,"")</f>
        <v>18368.497938657645</v>
      </c>
      <c r="H12" s="11">
        <f>IF(Calculations!$B12&lt;age_when_runout,Calculations!I12,"")</f>
        <v>0</v>
      </c>
      <c r="I12" s="11">
        <f>IF(Calculations!$B12&lt;age_when_runout,Calculations!J12,"")</f>
        <v>263699.69090705668</v>
      </c>
      <c r="J12" s="11">
        <f>IF(Calculations!$B12&lt;age_when_runout,Calculations!K12,"")</f>
        <v>34093.466673836112</v>
      </c>
    </row>
    <row r="13" spans="1:10" x14ac:dyDescent="0.3">
      <c r="A13">
        <f>IF(Calculations!$B13&lt;age_when_runout,Calculations!B13,"")</f>
        <v>46</v>
      </c>
      <c r="B13" s="11">
        <f>IF(Calculations!$B13&lt;age_when_runout,Calculations!C13,"")</f>
        <v>107761.78394205542</v>
      </c>
      <c r="C13" s="11">
        <f>IF(Calculations!$B13&lt;age_when_runout,Calculations!D13,"")</f>
        <v>21317.201609156458</v>
      </c>
      <c r="D13" s="11">
        <f>IF(Calculations!$B13&lt;age_when_runout,Calculations!E13,"")</f>
        <v>69211.693536222272</v>
      </c>
      <c r="E13" s="11">
        <f>IF(Calculations!$B13&lt;age_when_runout,Calculations!F13,"")</f>
        <v>17232.888796676692</v>
      </c>
      <c r="F13" s="11">
        <f>IF(Calculations!$B13&lt;age_when_runout,Calculations!G13,"")</f>
        <v>263699.69090705668</v>
      </c>
      <c r="G13" s="11">
        <f>IF(Calculations!$B13&lt;age_when_runout,Calculations!H13,"")</f>
        <v>21095.975272564534</v>
      </c>
      <c r="H13" s="11">
        <f>IF(Calculations!$B13&lt;age_when_runout,Calculations!I13,"")</f>
        <v>0</v>
      </c>
      <c r="I13" s="11">
        <f>IF(Calculations!$B13&lt;age_when_runout,Calculations!J13,"")</f>
        <v>302028.55497629789</v>
      </c>
      <c r="J13" s="11">
        <f>IF(Calculations!$B13&lt;age_when_runout,Calculations!K13,"")</f>
        <v>38328.864069241215</v>
      </c>
    </row>
    <row r="14" spans="1:10" x14ac:dyDescent="0.3">
      <c r="A14">
        <f>IF(Calculations!$B14&lt;age_when_runout,Calculations!B14,"")</f>
        <v>47</v>
      </c>
      <c r="B14" s="11">
        <f>IF(Calculations!$B14&lt;age_when_runout,Calculations!C14,"")</f>
        <v>112072.25529973763</v>
      </c>
      <c r="C14" s="11">
        <f>IF(Calculations!$B14&lt;age_when_runout,Calculations!D14,"")</f>
        <v>21956.717657431152</v>
      </c>
      <c r="D14" s="11">
        <f>IF(Calculations!$B14&lt;age_when_runout,Calculations!E14,"")</f>
        <v>71288.044342308945</v>
      </c>
      <c r="E14" s="11">
        <f>IF(Calculations!$B14&lt;age_when_runout,Calculations!F14,"")</f>
        <v>18827.493299997528</v>
      </c>
      <c r="F14" s="11">
        <f>IF(Calculations!$B14&lt;age_when_runout,Calculations!G14,"")</f>
        <v>302028.55497629789</v>
      </c>
      <c r="G14" s="11">
        <f>IF(Calculations!$B14&lt;age_when_runout,Calculations!H14,"")</f>
        <v>24162.284398103831</v>
      </c>
      <c r="H14" s="11">
        <f>IF(Calculations!$B14&lt;age_when_runout,Calculations!I14,"")</f>
        <v>0</v>
      </c>
      <c r="I14" s="11">
        <f>IF(Calculations!$B14&lt;age_when_runout,Calculations!J14,"")</f>
        <v>345018.33267439925</v>
      </c>
      <c r="J14" s="11">
        <f>IF(Calculations!$B14&lt;age_when_runout,Calculations!K14,"")</f>
        <v>42989.777698101359</v>
      </c>
    </row>
    <row r="15" spans="1:10" x14ac:dyDescent="0.3">
      <c r="A15">
        <f>IF(Calculations!$B15&lt;age_when_runout,Calculations!B15,"")</f>
        <v>48</v>
      </c>
      <c r="B15" s="11">
        <f>IF(Calculations!$B15&lt;age_when_runout,Calculations!C15,"")</f>
        <v>116555.14551172714</v>
      </c>
      <c r="C15" s="11">
        <f>IF(Calculations!$B15&lt;age_when_runout,Calculations!D15,"")</f>
        <v>22615.419187154086</v>
      </c>
      <c r="D15" s="11">
        <f>IF(Calculations!$B15&lt;age_when_runout,Calculations!E15,"")</f>
        <v>73426.685672578213</v>
      </c>
      <c r="E15" s="11">
        <f>IF(Calculations!$B15&lt;age_when_runout,Calculations!F15,"")</f>
        <v>20513.040651994845</v>
      </c>
      <c r="F15" s="11">
        <f>IF(Calculations!$B15&lt;age_when_runout,Calculations!G15,"")</f>
        <v>345018.33267439925</v>
      </c>
      <c r="G15" s="11">
        <f>IF(Calculations!$B15&lt;age_when_runout,Calculations!H15,"")</f>
        <v>27601.46661395194</v>
      </c>
      <c r="H15" s="11">
        <f>IF(Calculations!$B15&lt;age_when_runout,Calculations!I15,"")</f>
        <v>0</v>
      </c>
      <c r="I15" s="11">
        <f>IF(Calculations!$B15&lt;age_when_runout,Calculations!J15,"")</f>
        <v>393132.83994034608</v>
      </c>
      <c r="J15" s="11">
        <f>IF(Calculations!$B15&lt;age_when_runout,Calculations!K15,"")</f>
        <v>48114.507265946828</v>
      </c>
    </row>
    <row r="16" spans="1:10" x14ac:dyDescent="0.3">
      <c r="A16">
        <f>IF(Calculations!$B16&lt;age_when_runout,Calculations!B16,"")</f>
        <v>49</v>
      </c>
      <c r="B16" s="11">
        <f>IF(Calculations!$B16&lt;age_when_runout,Calculations!C16,"")</f>
        <v>121217.35133219622</v>
      </c>
      <c r="C16" s="11">
        <f>IF(Calculations!$B16&lt;age_when_runout,Calculations!D16,"")</f>
        <v>23293.881762768709</v>
      </c>
      <c r="D16" s="11">
        <f>IF(Calculations!$B16&lt;age_when_runout,Calculations!E16,"")</f>
        <v>75629.486242755564</v>
      </c>
      <c r="E16" s="11">
        <f>IF(Calculations!$B16&lt;age_when_runout,Calculations!F16,"")</f>
        <v>22293.983326671951</v>
      </c>
      <c r="F16" s="11">
        <f>IF(Calculations!$B16&lt;age_when_runout,Calculations!G16,"")</f>
        <v>393132.83994034608</v>
      </c>
      <c r="G16" s="11">
        <f>IF(Calculations!$B16&lt;age_when_runout,Calculations!H16,"")</f>
        <v>31450.627195227687</v>
      </c>
      <c r="H16" s="11">
        <f>IF(Calculations!$B16&lt;age_when_runout,Calculations!I16,"")</f>
        <v>0</v>
      </c>
      <c r="I16" s="11">
        <f>IF(Calculations!$B16&lt;age_when_runout,Calculations!J16,"")</f>
        <v>446877.45046224567</v>
      </c>
      <c r="J16" s="11">
        <f>IF(Calculations!$B16&lt;age_when_runout,Calculations!K16,"")</f>
        <v>53744.610521899594</v>
      </c>
    </row>
    <row r="17" spans="1:10" x14ac:dyDescent="0.3">
      <c r="A17">
        <f>IF(Calculations!$B17&lt;age_when_runout,Calculations!B17,"")</f>
        <v>50</v>
      </c>
      <c r="B17" s="11">
        <f>IF(Calculations!$B17&lt;age_when_runout,Calculations!C17,"")</f>
        <v>126066.04538548407</v>
      </c>
      <c r="C17" s="11">
        <f>IF(Calculations!$B17&lt;age_when_runout,Calculations!D17,"")</f>
        <v>23992.69821565177</v>
      </c>
      <c r="D17" s="11">
        <f>IF(Calculations!$B17&lt;age_when_runout,Calculations!E17,"")</f>
        <v>77898.370830038228</v>
      </c>
      <c r="E17" s="11">
        <f>IF(Calculations!$B17&lt;age_when_runout,Calculations!F17,"")</f>
        <v>24174.97633979407</v>
      </c>
      <c r="F17" s="11">
        <f>IF(Calculations!$B17&lt;age_when_runout,Calculations!G17,"")</f>
        <v>446877.45046224567</v>
      </c>
      <c r="G17" s="11">
        <f>IF(Calculations!$B17&lt;age_when_runout,Calculations!H17,"")</f>
        <v>35750.196036979658</v>
      </c>
      <c r="H17" s="11">
        <f>IF(Calculations!$B17&lt;age_when_runout,Calculations!I17,"")</f>
        <v>0</v>
      </c>
      <c r="I17" s="11">
        <f>IF(Calculations!$B17&lt;age_when_runout,Calculations!J17,"")</f>
        <v>506802.6228390194</v>
      </c>
      <c r="J17" s="11">
        <f>IF(Calculations!$B17&lt;age_when_runout,Calculations!K17,"")</f>
        <v>59925.172376773728</v>
      </c>
    </row>
    <row r="18" spans="1:10" x14ac:dyDescent="0.3">
      <c r="A18">
        <f>IF(Calculations!$B18&lt;age_when_runout,Calculations!B18,"")</f>
        <v>51</v>
      </c>
      <c r="B18" s="11">
        <f>IF(Calculations!$B18&lt;age_when_runout,Calculations!C18,"")</f>
        <v>131108.68720090343</v>
      </c>
      <c r="C18" s="11">
        <f>IF(Calculations!$B18&lt;age_when_runout,Calculations!D18,"")</f>
        <v>24712.479162121323</v>
      </c>
      <c r="D18" s="11">
        <f>IF(Calculations!$B18&lt;age_when_runout,Calculations!E18,"")</f>
        <v>80235.321954939369</v>
      </c>
      <c r="E18" s="11">
        <f>IF(Calculations!$B18&lt;age_when_runout,Calculations!F18,"")</f>
        <v>26160.886083842735</v>
      </c>
      <c r="F18" s="11">
        <f>IF(Calculations!$B18&lt;age_when_runout,Calculations!G18,"")</f>
        <v>506802.6228390194</v>
      </c>
      <c r="G18" s="11">
        <f>IF(Calculations!$B18&lt;age_when_runout,Calculations!H18,"")</f>
        <v>40544.209827121551</v>
      </c>
      <c r="H18" s="11">
        <f>IF(Calculations!$B18&lt;age_when_runout,Calculations!I18,"")</f>
        <v>0</v>
      </c>
      <c r="I18" s="11">
        <f>IF(Calculations!$B18&lt;age_when_runout,Calculations!J18,"")</f>
        <v>573507.7187499837</v>
      </c>
      <c r="J18" s="11">
        <f>IF(Calculations!$B18&lt;age_when_runout,Calculations!K18,"")</f>
        <v>66705.095910964301</v>
      </c>
    </row>
    <row r="19" spans="1:10" x14ac:dyDescent="0.3">
      <c r="A19">
        <f>IF(Calculations!$B19&lt;age_when_runout,Calculations!B19,"")</f>
        <v>52</v>
      </c>
      <c r="B19" s="11">
        <f>IF(Calculations!$B19&lt;age_when_runout,Calculations!C19,"")</f>
        <v>136353.03468893957</v>
      </c>
      <c r="C19" s="11">
        <f>IF(Calculations!$B19&lt;age_when_runout,Calculations!D19,"")</f>
        <v>25453.853536984963</v>
      </c>
      <c r="D19" s="11">
        <f>IF(Calculations!$B19&lt;age_when_runout,Calculations!E19,"")</f>
        <v>82642.381613587553</v>
      </c>
      <c r="E19" s="11">
        <f>IF(Calculations!$B19&lt;age_when_runout,Calculations!F19,"")</f>
        <v>28256.79953836705</v>
      </c>
      <c r="F19" s="11">
        <f>IF(Calculations!$B19&lt;age_when_runout,Calculations!G19,"")</f>
        <v>573507.7187499837</v>
      </c>
      <c r="G19" s="11">
        <f>IF(Calculations!$B19&lt;age_when_runout,Calculations!H19,"")</f>
        <v>45880.617499998698</v>
      </c>
      <c r="H19" s="11">
        <f>IF(Calculations!$B19&lt;age_when_runout,Calculations!I19,"")</f>
        <v>0</v>
      </c>
      <c r="I19" s="11">
        <f>IF(Calculations!$B19&lt;age_when_runout,Calculations!J19,"")</f>
        <v>647645.13578834943</v>
      </c>
      <c r="J19" s="11">
        <f>IF(Calculations!$B19&lt;age_when_runout,Calculations!K19,"")</f>
        <v>74137.417038365733</v>
      </c>
    </row>
    <row r="20" spans="1:10" x14ac:dyDescent="0.3">
      <c r="A20">
        <f>IF(Calculations!$B20&lt;age_when_runout,Calculations!B20,"")</f>
        <v>53</v>
      </c>
      <c r="B20" s="11">
        <f>IF(Calculations!$B20&lt;age_when_runout,Calculations!C20,"")</f>
        <v>141807.15607649717</v>
      </c>
      <c r="C20" s="11">
        <f>IF(Calculations!$B20&lt;age_when_runout,Calculations!D20,"")</f>
        <v>26217.469143094513</v>
      </c>
      <c r="D20" s="11">
        <f>IF(Calculations!$B20&lt;age_when_runout,Calculations!E20,"")</f>
        <v>85121.653061995181</v>
      </c>
      <c r="E20" s="11">
        <f>IF(Calculations!$B20&lt;age_when_runout,Calculations!F20,"")</f>
        <v>30468.033871407475</v>
      </c>
      <c r="F20" s="11">
        <f>IF(Calculations!$B20&lt;age_when_runout,Calculations!G20,"")</f>
        <v>647645.13578834943</v>
      </c>
      <c r="G20" s="11">
        <f>IF(Calculations!$B20&lt;age_when_runout,Calculations!H20,"")</f>
        <v>51811.610863067959</v>
      </c>
      <c r="H20" s="11">
        <f>IF(Calculations!$B20&lt;age_when_runout,Calculations!I20,"")</f>
        <v>0</v>
      </c>
      <c r="I20" s="11">
        <f>IF(Calculations!$B20&lt;age_when_runout,Calculations!J20,"")</f>
        <v>729924.78052282485</v>
      </c>
      <c r="J20" s="11">
        <f>IF(Calculations!$B20&lt;age_when_runout,Calculations!K20,"")</f>
        <v>82279.644734475412</v>
      </c>
    </row>
    <row r="21" spans="1:10" x14ac:dyDescent="0.3">
      <c r="A21">
        <f>IF(Calculations!$B21&lt;age_when_runout,Calculations!B21,"")</f>
        <v>54</v>
      </c>
      <c r="B21" s="11">
        <f>IF(Calculations!$B21&lt;age_when_runout,Calculations!C21,"")</f>
        <v>147479.44231955704</v>
      </c>
      <c r="C21" s="11">
        <f>IF(Calculations!$B21&lt;age_when_runout,Calculations!D21,"")</f>
        <v>27003.993217387349</v>
      </c>
      <c r="D21" s="11">
        <f>IF(Calculations!$B21&lt;age_when_runout,Calculations!E21,"")</f>
        <v>87675.302653855033</v>
      </c>
      <c r="E21" s="11">
        <f>IF(Calculations!$B21&lt;age_when_runout,Calculations!F21,"")</f>
        <v>32800.146448314656</v>
      </c>
      <c r="F21" s="11">
        <f>IF(Calculations!$B21&lt;age_when_runout,Calculations!G21,"")</f>
        <v>729924.78052282485</v>
      </c>
      <c r="G21" s="11">
        <f>IF(Calculations!$B21&lt;age_when_runout,Calculations!H21,"")</f>
        <v>58393.982441825989</v>
      </c>
      <c r="H21" s="11">
        <f>IF(Calculations!$B21&lt;age_when_runout,Calculations!I21,"")</f>
        <v>0</v>
      </c>
      <c r="I21" s="11">
        <f>IF(Calculations!$B21&lt;age_when_runout,Calculations!J21,"")</f>
        <v>821118.90941296553</v>
      </c>
      <c r="J21" s="11">
        <f>IF(Calculations!$B21&lt;age_when_runout,Calculations!K21,"")</f>
        <v>91194.128890140681</v>
      </c>
    </row>
    <row r="22" spans="1:10" x14ac:dyDescent="0.3">
      <c r="A22">
        <f>IF(Calculations!$B22&lt;age_when_runout,Calculations!B22,"")</f>
        <v>55</v>
      </c>
      <c r="B22" s="11">
        <f>IF(Calculations!$B22&lt;age_when_runout,Calculations!C22,"")</f>
        <v>153378.62001233932</v>
      </c>
      <c r="C22" s="11">
        <f>IF(Calculations!$B22&lt;age_when_runout,Calculations!D22,"")</f>
        <v>27814.113013908969</v>
      </c>
      <c r="D22" s="11">
        <f>IF(Calculations!$B22&lt;age_when_runout,Calculations!E22,"")</f>
        <v>90305.561733470677</v>
      </c>
      <c r="E22" s="11">
        <f>IF(Calculations!$B22&lt;age_when_runout,Calculations!F22,"")</f>
        <v>35258.945264959679</v>
      </c>
      <c r="F22" s="11">
        <f>IF(Calculations!$B22&lt;age_when_runout,Calculations!G22,"")</f>
        <v>821118.90941296553</v>
      </c>
      <c r="G22" s="11">
        <f>IF(Calculations!$B22&lt;age_when_runout,Calculations!H22,"")</f>
        <v>65689.512753037241</v>
      </c>
      <c r="H22" s="11">
        <f>IF(Calculations!$B22&lt;age_when_runout,Calculations!I22,"")</f>
        <v>0</v>
      </c>
      <c r="I22" s="11">
        <f>IF(Calculations!$B22&lt;age_when_runout,Calculations!J22,"")</f>
        <v>922067.36743096251</v>
      </c>
      <c r="J22" s="11">
        <f>IF(Calculations!$B22&lt;age_when_runout,Calculations!K22,"")</f>
        <v>100948.45801799698</v>
      </c>
    </row>
    <row r="23" spans="1:10" x14ac:dyDescent="0.3">
      <c r="A23">
        <f>IF(Calculations!$B23&lt;age_when_runout,Calculations!B23,"")</f>
        <v>56</v>
      </c>
      <c r="B23" s="11">
        <f>IF(Calculations!$B23&lt;age_when_runout,Calculations!C23,"")</f>
        <v>159513.7648128329</v>
      </c>
      <c r="C23" s="11">
        <f>IF(Calculations!$B23&lt;age_when_runout,Calculations!D23,"")</f>
        <v>28648.536404326238</v>
      </c>
      <c r="D23" s="11">
        <f>IF(Calculations!$B23&lt;age_when_runout,Calculations!E23,"")</f>
        <v>93014.728585474804</v>
      </c>
      <c r="E23" s="11">
        <f>IF(Calculations!$B23&lt;age_when_runout,Calculations!F23,"")</f>
        <v>37850.49982303186</v>
      </c>
      <c r="F23" s="11">
        <f>IF(Calculations!$B23&lt;age_when_runout,Calculations!G23,"")</f>
        <v>922067.36743096251</v>
      </c>
      <c r="G23" s="11">
        <f>IF(Calculations!$B23&lt;age_when_runout,Calculations!H23,"")</f>
        <v>73765.389394476995</v>
      </c>
      <c r="H23" s="11">
        <f>IF(Calculations!$B23&lt;age_when_runout,Calculations!I23,"")</f>
        <v>0</v>
      </c>
      <c r="I23" s="11">
        <f>IF(Calculations!$B23&lt;age_when_runout,Calculations!J23,"")</f>
        <v>1033683.2566484713</v>
      </c>
      <c r="J23" s="11">
        <f>IF(Calculations!$B23&lt;age_when_runout,Calculations!K23,"")</f>
        <v>111615.88921750884</v>
      </c>
    </row>
    <row r="24" spans="1:10" x14ac:dyDescent="0.3">
      <c r="A24">
        <f>IF(Calculations!$B24&lt;age_when_runout,Calculations!B24,"")</f>
        <v>57</v>
      </c>
      <c r="B24" s="11">
        <f>IF(Calculations!$B24&lt;age_when_runout,Calculations!C24,"")</f>
        <v>165894.31540534622</v>
      </c>
      <c r="C24" s="11">
        <f>IF(Calculations!$B24&lt;age_when_runout,Calculations!D24,"")</f>
        <v>29507.992496456027</v>
      </c>
      <c r="D24" s="11">
        <f>IF(Calculations!$B24&lt;age_when_runout,Calculations!E24,"")</f>
        <v>95805.170443039053</v>
      </c>
      <c r="E24" s="11">
        <f>IF(Calculations!$B24&lt;age_when_runout,Calculations!F24,"")</f>
        <v>40581.152465851148</v>
      </c>
      <c r="F24" s="11">
        <f>IF(Calculations!$B24&lt;age_when_runout,Calculations!G24,"")</f>
        <v>1033683.2566484713</v>
      </c>
      <c r="G24" s="11">
        <f>IF(Calculations!$B24&lt;age_when_runout,Calculations!H24,"")</f>
        <v>82694.660531877715</v>
      </c>
      <c r="H24" s="11">
        <f>IF(Calculations!$B24&lt;age_when_runout,Calculations!I24,"")</f>
        <v>0</v>
      </c>
      <c r="I24" s="11">
        <f>IF(Calculations!$B24&lt;age_when_runout,Calculations!J24,"")</f>
        <v>1156959.0696462002</v>
      </c>
      <c r="J24" s="11">
        <f>IF(Calculations!$B24&lt;age_when_runout,Calculations!K24,"")</f>
        <v>123275.81299772882</v>
      </c>
    </row>
    <row r="25" spans="1:10" x14ac:dyDescent="0.3">
      <c r="A25">
        <f>IF(Calculations!$B25&lt;age_when_runout,Calculations!B25,"")</f>
        <v>58</v>
      </c>
      <c r="B25" s="11">
        <f>IF(Calculations!$B25&lt;age_when_runout,Calculations!C25,"")</f>
        <v>172530.08802156008</v>
      </c>
      <c r="C25" s="11">
        <f>IF(Calculations!$B25&lt;age_when_runout,Calculations!D25,"")</f>
        <v>30393.232271349709</v>
      </c>
      <c r="D25" s="11">
        <f>IF(Calculations!$B25&lt;age_when_runout,Calculations!E25,"")</f>
        <v>98679.325556330223</v>
      </c>
      <c r="E25" s="11">
        <f>IF(Calculations!$B25&lt;age_when_runout,Calculations!F25,"")</f>
        <v>43457.530193880157</v>
      </c>
      <c r="F25" s="11">
        <f>IF(Calculations!$B25&lt;age_when_runout,Calculations!G25,"")</f>
        <v>1156959.0696462002</v>
      </c>
      <c r="G25" s="11">
        <f>IF(Calculations!$B25&lt;age_when_runout,Calculations!H25,"")</f>
        <v>92556.725571696021</v>
      </c>
      <c r="H25" s="11">
        <f>IF(Calculations!$B25&lt;age_when_runout,Calculations!I25,"")</f>
        <v>0</v>
      </c>
      <c r="I25" s="11">
        <f>IF(Calculations!$B25&lt;age_when_runout,Calculations!J25,"")</f>
        <v>1292973.3254117763</v>
      </c>
      <c r="J25" s="11">
        <f>IF(Calculations!$B25&lt;age_when_runout,Calculations!K25,"")</f>
        <v>136014.25576557615</v>
      </c>
    </row>
    <row r="26" spans="1:10" x14ac:dyDescent="0.3">
      <c r="A26">
        <f>IF(Calculations!$B26&lt;age_when_runout,Calculations!B26,"")</f>
        <v>59</v>
      </c>
      <c r="B26" s="11">
        <f>IF(Calculations!$B26&lt;age_when_runout,Calculations!C26,"")</f>
        <v>179431.29154242249</v>
      </c>
      <c r="C26" s="11">
        <f>IF(Calculations!$B26&lt;age_when_runout,Calculations!D26,"")</f>
        <v>31305.029239490199</v>
      </c>
      <c r="D26" s="11">
        <f>IF(Calculations!$B26&lt;age_when_runout,Calculations!E26,"")</f>
        <v>101639.70532302013</v>
      </c>
      <c r="E26" s="11">
        <f>IF(Calculations!$B26&lt;age_when_runout,Calculations!F26,"")</f>
        <v>46486.556979912173</v>
      </c>
      <c r="F26" s="11">
        <f>IF(Calculations!$B26&lt;age_when_runout,Calculations!G26,"")</f>
        <v>1292973.3254117763</v>
      </c>
      <c r="G26" s="11">
        <f>IF(Calculations!$B26&lt;age_when_runout,Calculations!H26,"")</f>
        <v>103437.86603294211</v>
      </c>
      <c r="H26" s="11">
        <f>IF(Calculations!$B26&lt;age_when_runout,Calculations!I26,"")</f>
        <v>0</v>
      </c>
      <c r="I26" s="11">
        <f>IF(Calculations!$B26&lt;age_when_runout,Calculations!J26,"")</f>
        <v>1442897.7484246306</v>
      </c>
      <c r="J26" s="11">
        <f>IF(Calculations!$B26&lt;age_when_runout,Calculations!K26,"")</f>
        <v>149924.4230128543</v>
      </c>
    </row>
    <row r="27" spans="1:10" x14ac:dyDescent="0.3">
      <c r="A27">
        <f>IF(Calculations!$B27&lt;age_when_runout,Calculations!B27,"")</f>
        <v>60</v>
      </c>
      <c r="B27" s="11">
        <f>IF(Calculations!$B27&lt;age_when_runout,Calculations!C27,"")</f>
        <v>186608.5432041194</v>
      </c>
      <c r="C27" s="11">
        <f>IF(Calculations!$B27&lt;age_when_runout,Calculations!D27,"")</f>
        <v>32244.180116674906</v>
      </c>
      <c r="D27" s="11">
        <f>IF(Calculations!$B27&lt;age_when_runout,Calculations!E27,"")</f>
        <v>104688.89648271073</v>
      </c>
      <c r="E27" s="11">
        <f>IF(Calculations!$B27&lt;age_when_runout,Calculations!F27,"")</f>
        <v>49675.466604733781</v>
      </c>
      <c r="F27" s="11">
        <f>IF(Calculations!$B27&lt;age_when_runout,Calculations!G27,"")</f>
        <v>1442897.7484246306</v>
      </c>
      <c r="G27" s="11">
        <f>IF(Calculations!$B27&lt;age_when_runout,Calculations!H27,"")</f>
        <v>115431.81987397045</v>
      </c>
      <c r="H27" s="11">
        <f>IF(Calculations!$B27&lt;age_when_runout,Calculations!I27,"")</f>
        <v>0</v>
      </c>
      <c r="I27" s="11">
        <f>IF(Calculations!$B27&lt;age_when_runout,Calculations!J27,"")</f>
        <v>1608005.0349033349</v>
      </c>
      <c r="J27" s="11">
        <f>IF(Calculations!$B27&lt;age_when_runout,Calculations!K27,"")</f>
        <v>165107.28647870431</v>
      </c>
    </row>
    <row r="28" spans="1:10" x14ac:dyDescent="0.3">
      <c r="A28">
        <f>IF(Calculations!$B28&lt;age_when_runout,Calculations!B28,"")</f>
        <v>61</v>
      </c>
      <c r="B28" s="11">
        <f>IF(Calculations!$B28&lt;age_when_runout,Calculations!C28,"")</f>
        <v>194072.88493228419</v>
      </c>
      <c r="C28" s="11">
        <f>IF(Calculations!$B28&lt;age_when_runout,Calculations!D28,"")</f>
        <v>33211.505520175153</v>
      </c>
      <c r="D28" s="11">
        <f>IF(Calculations!$B28&lt;age_when_runout,Calculations!E28,"")</f>
        <v>107829.56337719205</v>
      </c>
      <c r="E28" s="11">
        <f>IF(Calculations!$B28&lt;age_when_runout,Calculations!F28,"")</f>
        <v>53031.816034916978</v>
      </c>
      <c r="F28" s="11">
        <f>IF(Calculations!$B28&lt;age_when_runout,Calculations!G28,"")</f>
        <v>1608005.0349033349</v>
      </c>
      <c r="G28" s="11">
        <f>IF(Calculations!$B28&lt;age_when_runout,Calculations!H28,"")</f>
        <v>128640.4027922668</v>
      </c>
      <c r="H28" s="11">
        <f>IF(Calculations!$B28&lt;age_when_runout,Calculations!I28,"")</f>
        <v>0</v>
      </c>
      <c r="I28" s="11">
        <f>IF(Calculations!$B28&lt;age_when_runout,Calculations!J28,"")</f>
        <v>1789677.2537305187</v>
      </c>
      <c r="J28" s="11">
        <f>IF(Calculations!$B28&lt;age_when_runout,Calculations!K28,"")</f>
        <v>181672.21882718382</v>
      </c>
    </row>
    <row r="29" spans="1:10" x14ac:dyDescent="0.3">
      <c r="A29">
        <f>IF(Calculations!$B29&lt;age_when_runout,Calculations!B29,"")</f>
        <v>62</v>
      </c>
      <c r="B29" s="11">
        <f>IF(Calculations!$B29&lt;age_when_runout,Calculations!C29,"")</f>
        <v>201835.80032957555</v>
      </c>
      <c r="C29" s="11">
        <f>IF(Calculations!$B29&lt;age_when_runout,Calculations!D29,"")</f>
        <v>34207.85068578041</v>
      </c>
      <c r="D29" s="11">
        <f>IF(Calculations!$B29&lt;age_when_runout,Calculations!E29,"")</f>
        <v>111064.45027850782</v>
      </c>
      <c r="E29" s="11">
        <f>IF(Calculations!$B29&lt;age_when_runout,Calculations!F29,"")</f>
        <v>56563.499365287324</v>
      </c>
      <c r="F29" s="11">
        <f>IF(Calculations!$B29&lt;age_when_runout,Calculations!G29,"")</f>
        <v>1789677.2537305187</v>
      </c>
      <c r="G29" s="11">
        <f>IF(Calculations!$B29&lt;age_when_runout,Calculations!H29,"")</f>
        <v>143174.1802984415</v>
      </c>
      <c r="H29" s="11">
        <f>IF(Calculations!$B29&lt;age_when_runout,Calculations!I29,"")</f>
        <v>0</v>
      </c>
      <c r="I29" s="11">
        <f>IF(Calculations!$B29&lt;age_when_runout,Calculations!J29,"")</f>
        <v>1989414.9333942477</v>
      </c>
      <c r="J29" s="11">
        <f>IF(Calculations!$B29&lt;age_when_runout,Calculations!K29,"")</f>
        <v>199737.67966372892</v>
      </c>
    </row>
    <row r="30" spans="1:10" x14ac:dyDescent="0.3">
      <c r="A30">
        <f>IF(Calculations!$B30&lt;age_when_runout,Calculations!B30,"")</f>
        <v>63</v>
      </c>
      <c r="B30" s="11">
        <f>IF(Calculations!$B30&lt;age_when_runout,Calculations!C30,"")</f>
        <v>209909.23234275857</v>
      </c>
      <c r="C30" s="11">
        <f>IF(Calculations!$B30&lt;age_when_runout,Calculations!D30,"")</f>
        <v>35234.086206353822</v>
      </c>
      <c r="D30" s="11">
        <f>IF(Calculations!$B30&lt;age_when_runout,Calculations!E30,"")</f>
        <v>114396.38378686305</v>
      </c>
      <c r="E30" s="11">
        <f>IF(Calculations!$B30&lt;age_when_runout,Calculations!F30,"")</f>
        <v>60278.762349541692</v>
      </c>
      <c r="F30" s="11">
        <f>IF(Calculations!$B30&lt;age_when_runout,Calculations!G30,"")</f>
        <v>1989414.9333942477</v>
      </c>
      <c r="G30" s="11">
        <f>IF(Calculations!$B30&lt;age_when_runout,Calculations!H30,"")</f>
        <v>159153.19467153982</v>
      </c>
      <c r="H30" s="11">
        <f>IF(Calculations!$B30&lt;age_when_runout,Calculations!I30,"")</f>
        <v>0</v>
      </c>
      <c r="I30" s="11">
        <f>IF(Calculations!$B30&lt;age_when_runout,Calculations!J30,"")</f>
        <v>2208846.890415329</v>
      </c>
      <c r="J30" s="11">
        <f>IF(Calculations!$B30&lt;age_when_runout,Calculations!K30,"")</f>
        <v>219431.95702108135</v>
      </c>
    </row>
    <row r="31" spans="1:10" x14ac:dyDescent="0.3">
      <c r="A31">
        <f>IF(Calculations!$B31&lt;age_when_runout,Calculations!B31,"")</f>
        <v>64</v>
      </c>
      <c r="B31" s="11">
        <f>IF(Calculations!$B31&lt;age_when_runout,Calculations!C31,"")</f>
        <v>218305.6016364689</v>
      </c>
      <c r="C31" s="11">
        <f>IF(Calculations!$B31&lt;age_when_runout,Calculations!D31,"")</f>
        <v>36291.108792544437</v>
      </c>
      <c r="D31" s="11">
        <f>IF(Calculations!$B31&lt;age_when_runout,Calculations!E31,"")</f>
        <v>117828.27530046894</v>
      </c>
      <c r="E31" s="11">
        <f>IF(Calculations!$B31&lt;age_when_runout,Calculations!F31,"")</f>
        <v>64186.217543455525</v>
      </c>
      <c r="F31" s="11">
        <f>IF(Calculations!$B31&lt;age_when_runout,Calculations!G31,"")</f>
        <v>2208846.890415329</v>
      </c>
      <c r="G31" s="11">
        <f>IF(Calculations!$B31&lt;age_when_runout,Calculations!H31,"")</f>
        <v>176707.75123322633</v>
      </c>
      <c r="H31" s="11">
        <f>IF(Calculations!$B31&lt;age_when_runout,Calculations!I31,"")</f>
        <v>0</v>
      </c>
      <c r="I31" s="11">
        <f>IF(Calculations!$B31&lt;age_when_runout,Calculations!J31,"")</f>
        <v>2449740.8591920105</v>
      </c>
      <c r="J31" s="11">
        <f>IF(Calculations!$B31&lt;age_when_runout,Calculations!K31,"")</f>
        <v>240893.96877668146</v>
      </c>
    </row>
    <row r="32" spans="1:10" x14ac:dyDescent="0.3">
      <c r="A32">
        <f>IF(Calculations!$B32&lt;age_when_runout,Calculations!B32,"")</f>
        <v>65</v>
      </c>
      <c r="B32" s="11">
        <f>IF(Calculations!$B32&lt;age_when_runout,Calculations!C32,"")</f>
        <v>227037.82570192765</v>
      </c>
      <c r="C32" s="11">
        <f>IF(Calculations!$B32&lt;age_when_runout,Calculations!D32,"")</f>
        <v>37379.842056320769</v>
      </c>
      <c r="D32" s="11">
        <f>IF(Calculations!$B32&lt;age_when_runout,Calculations!E32,"")</f>
        <v>121363.12355948301</v>
      </c>
      <c r="E32" s="11">
        <f>IF(Calculations!$B32&lt;age_when_runout,Calculations!F32,"")</f>
        <v>68294.860086123866</v>
      </c>
      <c r="F32" s="11">
        <f>IF(Calculations!$B32&lt;age_when_runout,Calculations!G32,"")</f>
        <v>2449740.8591920105</v>
      </c>
      <c r="G32" s="11">
        <f>IF(Calculations!$B32&lt;age_when_runout,Calculations!H32,"")</f>
        <v>195979.26873536085</v>
      </c>
      <c r="H32" s="11">
        <f>IF(Calculations!$B32&lt;age_when_runout,Calculations!I32,"")</f>
        <v>0</v>
      </c>
      <c r="I32" s="11">
        <f>IF(Calculations!$B32&lt;age_when_runout,Calculations!J32,"")</f>
        <v>2714014.9880134952</v>
      </c>
      <c r="J32" s="11">
        <f>IF(Calculations!$B32&lt;age_when_runout,Calculations!K32,"")</f>
        <v>264274.12882148474</v>
      </c>
    </row>
    <row r="33" spans="1:10" x14ac:dyDescent="0.3">
      <c r="A33">
        <f>IF(Calculations!$B33&lt;age_when_runout,Calculations!B33,"")</f>
        <v>66</v>
      </c>
      <c r="B33" s="11">
        <f>IF(Calculations!$B33&lt;age_when_runout,Calculations!C33,"")</f>
        <v>0</v>
      </c>
      <c r="C33" s="11">
        <f>IF(Calculations!$B33&lt;age_when_runout,Calculations!D33,"")</f>
        <v>38501.23731801039</v>
      </c>
      <c r="D33" s="11">
        <f>IF(Calculations!$B33&lt;age_when_runout,Calculations!E33,"")</f>
        <v>125004.0172662675</v>
      </c>
      <c r="E33" s="11">
        <f>IF(Calculations!$B33&lt;age_when_runout,Calculations!F33,"")</f>
        <v>0</v>
      </c>
      <c r="F33" s="11">
        <f>IF(Calculations!$B33&lt;age_when_runout,Calculations!G33,"")</f>
        <v>2714014.9880134952</v>
      </c>
      <c r="G33" s="11">
        <f>IF(Calculations!$B33&lt;age_when_runout,Calculations!H33,"")</f>
        <v>162840.89928080971</v>
      </c>
      <c r="H33" s="11">
        <f>IF(Calculations!$B33&lt;age_when_runout,Calculations!I33,"")</f>
        <v>125004.0172662675</v>
      </c>
      <c r="I33" s="11">
        <f>IF(Calculations!$B33&lt;age_when_runout,Calculations!J33,"")</f>
        <v>2751851.8700280376</v>
      </c>
      <c r="J33" s="11">
        <f>IF(Calculations!$B33&lt;age_when_runout,Calculations!K33,"")</f>
        <v>37836.882014542352</v>
      </c>
    </row>
    <row r="34" spans="1:10" x14ac:dyDescent="0.3">
      <c r="A34">
        <f>IF(Calculations!$B34&lt;age_when_runout,Calculations!B34,"")</f>
        <v>67</v>
      </c>
      <c r="B34" s="11">
        <f>IF(Calculations!$B34&lt;age_when_runout,Calculations!C34,"")</f>
        <v>0</v>
      </c>
      <c r="C34" s="11">
        <f>IF(Calculations!$B34&lt;age_when_runout,Calculations!D34,"")</f>
        <v>39656.274437550703</v>
      </c>
      <c r="D34" s="11">
        <f>IF(Calculations!$B34&lt;age_when_runout,Calculations!E34,"")</f>
        <v>128754.13778425552</v>
      </c>
      <c r="E34" s="11">
        <f>IF(Calculations!$B34&lt;age_when_runout,Calculations!F34,"")</f>
        <v>0</v>
      </c>
      <c r="F34" s="11">
        <f>IF(Calculations!$B34&lt;age_when_runout,Calculations!G34,"")</f>
        <v>2751851.8700280376</v>
      </c>
      <c r="G34" s="11">
        <f>IF(Calculations!$B34&lt;age_when_runout,Calculations!H34,"")</f>
        <v>165111.11220168226</v>
      </c>
      <c r="H34" s="11">
        <f>IF(Calculations!$B34&lt;age_when_runout,Calculations!I34,"")</f>
        <v>128754.13778425552</v>
      </c>
      <c r="I34" s="11">
        <f>IF(Calculations!$B34&lt;age_when_runout,Calculations!J34,"")</f>
        <v>2788208.8444454642</v>
      </c>
      <c r="J34" s="11">
        <f>IF(Calculations!$B34&lt;age_when_runout,Calculations!K34,"")</f>
        <v>36356.974417426623</v>
      </c>
    </row>
    <row r="35" spans="1:10" x14ac:dyDescent="0.3">
      <c r="A35">
        <f>IF(Calculations!$B35&lt;age_when_runout,Calculations!B35,"")</f>
        <v>68</v>
      </c>
      <c r="B35" s="11">
        <f>IF(Calculations!$B35&lt;age_when_runout,Calculations!C35,"")</f>
        <v>0</v>
      </c>
      <c r="C35" s="11">
        <f>IF(Calculations!$B35&lt;age_when_runout,Calculations!D35,"")</f>
        <v>40845.962670677225</v>
      </c>
      <c r="D35" s="11">
        <f>IF(Calculations!$B35&lt;age_when_runout,Calculations!E35,"")</f>
        <v>132616.76191778318</v>
      </c>
      <c r="E35" s="11">
        <f>IF(Calculations!$B35&lt;age_when_runout,Calculations!F35,"")</f>
        <v>0</v>
      </c>
      <c r="F35" s="11">
        <f>IF(Calculations!$B35&lt;age_when_runout,Calculations!G35,"")</f>
        <v>2788208.8444454642</v>
      </c>
      <c r="G35" s="11">
        <f>IF(Calculations!$B35&lt;age_when_runout,Calculations!H35,"")</f>
        <v>167292.53066672783</v>
      </c>
      <c r="H35" s="11">
        <f>IF(Calculations!$B35&lt;age_when_runout,Calculations!I35,"")</f>
        <v>132616.76191778318</v>
      </c>
      <c r="I35" s="11">
        <f>IF(Calculations!$B35&lt;age_when_runout,Calculations!J35,"")</f>
        <v>2822884.6131944088</v>
      </c>
      <c r="J35" s="11">
        <f>IF(Calculations!$B35&lt;age_when_runout,Calculations!K35,"")</f>
        <v>34675.768748944625</v>
      </c>
    </row>
    <row r="36" spans="1:10" x14ac:dyDescent="0.3">
      <c r="A36">
        <f>IF(Calculations!$B36&lt;age_when_runout,Calculations!B36,"")</f>
        <v>69</v>
      </c>
      <c r="B36" s="11">
        <f>IF(Calculations!$B36&lt;age_when_runout,Calculations!C36,"")</f>
        <v>0</v>
      </c>
      <c r="C36" s="11">
        <f>IF(Calculations!$B36&lt;age_when_runout,Calculations!D36,"")</f>
        <v>42071.341550797544</v>
      </c>
      <c r="D36" s="11">
        <f>IF(Calculations!$B36&lt;age_when_runout,Calculations!E36,"")</f>
        <v>136595.26477531667</v>
      </c>
      <c r="E36" s="11">
        <f>IF(Calculations!$B36&lt;age_when_runout,Calculations!F36,"")</f>
        <v>0</v>
      </c>
      <c r="F36" s="11">
        <f>IF(Calculations!$B36&lt;age_when_runout,Calculations!G36,"")</f>
        <v>2822884.6131944088</v>
      </c>
      <c r="G36" s="11">
        <f>IF(Calculations!$B36&lt;age_when_runout,Calculations!H36,"")</f>
        <v>169373.07679166453</v>
      </c>
      <c r="H36" s="11">
        <f>IF(Calculations!$B36&lt;age_when_runout,Calculations!I36,"")</f>
        <v>136595.26477531667</v>
      </c>
      <c r="I36" s="11">
        <f>IF(Calculations!$B36&lt;age_when_runout,Calculations!J36,"")</f>
        <v>2855662.4252107567</v>
      </c>
      <c r="J36" s="11">
        <f>IF(Calculations!$B36&lt;age_when_runout,Calculations!K36,"")</f>
        <v>32777.812016347889</v>
      </c>
    </row>
    <row r="37" spans="1:10" x14ac:dyDescent="0.3">
      <c r="A37">
        <f>IF(Calculations!$B37&lt;age_when_runout,Calculations!B37,"")</f>
        <v>70</v>
      </c>
      <c r="B37" s="11">
        <f>IF(Calculations!$B37&lt;age_when_runout,Calculations!C37,"")</f>
        <v>0</v>
      </c>
      <c r="C37" s="11">
        <f>IF(Calculations!$B37&lt;age_when_runout,Calculations!D37,"")</f>
        <v>43333.481797321467</v>
      </c>
      <c r="D37" s="11">
        <f>IF(Calculations!$B37&lt;age_when_runout,Calculations!E37,"")</f>
        <v>140693.12271857617</v>
      </c>
      <c r="E37" s="11">
        <f>IF(Calculations!$B37&lt;age_when_runout,Calculations!F37,"")</f>
        <v>0</v>
      </c>
      <c r="F37" s="11">
        <f>IF(Calculations!$B37&lt;age_when_runout,Calculations!G37,"")</f>
        <v>2855662.4252107567</v>
      </c>
      <c r="G37" s="11">
        <f>IF(Calculations!$B37&lt;age_when_runout,Calculations!H37,"")</f>
        <v>171339.7455126454</v>
      </c>
      <c r="H37" s="11">
        <f>IF(Calculations!$B37&lt;age_when_runout,Calculations!I37,"")</f>
        <v>140693.12271857617</v>
      </c>
      <c r="I37" s="11">
        <f>IF(Calculations!$B37&lt;age_when_runout,Calculations!J37,"")</f>
        <v>2886309.0480048256</v>
      </c>
      <c r="J37" s="11">
        <f>IF(Calculations!$B37&lt;age_when_runout,Calculations!K37,"")</f>
        <v>30646.622794068884</v>
      </c>
    </row>
    <row r="38" spans="1:10" x14ac:dyDescent="0.3">
      <c r="A38">
        <f>IF(Calculations!$B38&lt;age_when_runout,Calculations!B38,"")</f>
        <v>71</v>
      </c>
      <c r="B38" s="11">
        <f>IF(Calculations!$B38&lt;age_when_runout,Calculations!C38,"")</f>
        <v>0</v>
      </c>
      <c r="C38" s="11">
        <f>IF(Calculations!$B38&lt;age_when_runout,Calculations!D38,"")</f>
        <v>44633.486251241113</v>
      </c>
      <c r="D38" s="11">
        <f>IF(Calculations!$B38&lt;age_when_runout,Calculations!E38,"")</f>
        <v>144913.91640013346</v>
      </c>
      <c r="E38" s="11">
        <f>IF(Calculations!$B38&lt;age_when_runout,Calculations!F38,"")</f>
        <v>0</v>
      </c>
      <c r="F38" s="11">
        <f>IF(Calculations!$B38&lt;age_when_runout,Calculations!G38,"")</f>
        <v>2886309.0480048256</v>
      </c>
      <c r="G38" s="11">
        <f>IF(Calculations!$B38&lt;age_when_runout,Calculations!H38,"")</f>
        <v>173178.54288028952</v>
      </c>
      <c r="H38" s="11">
        <f>IF(Calculations!$B38&lt;age_when_runout,Calculations!I38,"")</f>
        <v>144913.91640013346</v>
      </c>
      <c r="I38" s="11">
        <f>IF(Calculations!$B38&lt;age_when_runout,Calculations!J38,"")</f>
        <v>2914573.6744849817</v>
      </c>
      <c r="J38" s="11">
        <f>IF(Calculations!$B38&lt;age_when_runout,Calculations!K38,"")</f>
        <v>28264.62648015609</v>
      </c>
    </row>
    <row r="39" spans="1:10" x14ac:dyDescent="0.3">
      <c r="A39">
        <f>IF(Calculations!$B39&lt;age_when_runout,Calculations!B39,"")</f>
        <v>72</v>
      </c>
      <c r="B39" s="11">
        <f>IF(Calculations!$B39&lt;age_when_runout,Calculations!C39,"")</f>
        <v>0</v>
      </c>
      <c r="C39" s="11">
        <f>IF(Calculations!$B39&lt;age_when_runout,Calculations!D39,"")</f>
        <v>45972.490838778343</v>
      </c>
      <c r="D39" s="11">
        <f>IF(Calculations!$B39&lt;age_when_runout,Calculations!E39,"")</f>
        <v>149261.33389213745</v>
      </c>
      <c r="E39" s="11">
        <f>IF(Calculations!$B39&lt;age_when_runout,Calculations!F39,"")</f>
        <v>0</v>
      </c>
      <c r="F39" s="11">
        <f>IF(Calculations!$B39&lt;age_when_runout,Calculations!G39,"")</f>
        <v>2914573.6744849817</v>
      </c>
      <c r="G39" s="11">
        <f>IF(Calculations!$B39&lt;age_when_runout,Calculations!H39,"")</f>
        <v>174874.4204690989</v>
      </c>
      <c r="H39" s="11">
        <f>IF(Calculations!$B39&lt;age_when_runout,Calculations!I39,"")</f>
        <v>149261.33389213745</v>
      </c>
      <c r="I39" s="11">
        <f>IF(Calculations!$B39&lt;age_when_runout,Calculations!J39,"")</f>
        <v>2940186.7610619431</v>
      </c>
      <c r="J39" s="11">
        <f>IF(Calculations!$B39&lt;age_when_runout,Calculations!K39,"")</f>
        <v>25613.086576961447</v>
      </c>
    </row>
    <row r="40" spans="1:10" x14ac:dyDescent="0.3">
      <c r="A40">
        <f>IF(Calculations!$B40&lt;age_when_runout,Calculations!B40,"")</f>
        <v>73</v>
      </c>
      <c r="B40" s="11">
        <f>IF(Calculations!$B40&lt;age_when_runout,Calculations!C40,"")</f>
        <v>0</v>
      </c>
      <c r="C40" s="11">
        <f>IF(Calculations!$B40&lt;age_when_runout,Calculations!D40,"")</f>
        <v>47351.665563941693</v>
      </c>
      <c r="D40" s="11">
        <f>IF(Calculations!$B40&lt;age_when_runout,Calculations!E40,"")</f>
        <v>153739.17390890158</v>
      </c>
      <c r="E40" s="11">
        <f>IF(Calculations!$B40&lt;age_when_runout,Calculations!F40,"")</f>
        <v>0</v>
      </c>
      <c r="F40" s="11">
        <f>IF(Calculations!$B40&lt;age_when_runout,Calculations!G40,"")</f>
        <v>2940186.7610619431</v>
      </c>
      <c r="G40" s="11">
        <f>IF(Calculations!$B40&lt;age_when_runout,Calculations!H40,"")</f>
        <v>176411.2056637166</v>
      </c>
      <c r="H40" s="11">
        <f>IF(Calculations!$B40&lt;age_when_runout,Calculations!I40,"")</f>
        <v>153739.17390890158</v>
      </c>
      <c r="I40" s="11">
        <f>IF(Calculations!$B40&lt;age_when_runout,Calculations!J40,"")</f>
        <v>2962858.7928167582</v>
      </c>
      <c r="J40" s="11">
        <f>IF(Calculations!$B40&lt;age_when_runout,Calculations!K40,"")</f>
        <v>22672.03175481502</v>
      </c>
    </row>
    <row r="41" spans="1:10" x14ac:dyDescent="0.3">
      <c r="A41">
        <f>IF(Calculations!$B41&lt;age_when_runout,Calculations!B41,"")</f>
        <v>74</v>
      </c>
      <c r="B41" s="11">
        <f>IF(Calculations!$B41&lt;age_when_runout,Calculations!C41,"")</f>
        <v>0</v>
      </c>
      <c r="C41" s="11">
        <f>IF(Calculations!$B41&lt;age_when_runout,Calculations!D41,"")</f>
        <v>48772.215530859947</v>
      </c>
      <c r="D41" s="11">
        <f>IF(Calculations!$B41&lt;age_when_runout,Calculations!E41,"")</f>
        <v>158351.34912616861</v>
      </c>
      <c r="E41" s="11">
        <f>IF(Calculations!$B41&lt;age_when_runout,Calculations!F41,"")</f>
        <v>0</v>
      </c>
      <c r="F41" s="11">
        <f>IF(Calculations!$B41&lt;age_when_runout,Calculations!G41,"")</f>
        <v>2962858.7928167582</v>
      </c>
      <c r="G41" s="11">
        <f>IF(Calculations!$B41&lt;age_when_runout,Calculations!H41,"")</f>
        <v>177771.52756900547</v>
      </c>
      <c r="H41" s="11">
        <f>IF(Calculations!$B41&lt;age_when_runout,Calculations!I41,"")</f>
        <v>158351.34912616861</v>
      </c>
      <c r="I41" s="11">
        <f>IF(Calculations!$B41&lt;age_when_runout,Calculations!J41,"")</f>
        <v>2982278.9712595949</v>
      </c>
      <c r="J41" s="11">
        <f>IF(Calculations!$B41&lt;age_when_runout,Calculations!K41,"")</f>
        <v>19420.178442836739</v>
      </c>
    </row>
    <row r="42" spans="1:10" x14ac:dyDescent="0.3">
      <c r="A42">
        <f>IF(Calculations!$B42&lt;age_when_runout,Calculations!B42,"")</f>
        <v>75</v>
      </c>
      <c r="B42" s="11">
        <f>IF(Calculations!$B42&lt;age_when_runout,Calculations!C42,"")</f>
        <v>0</v>
      </c>
      <c r="C42" s="11">
        <f>IF(Calculations!$B42&lt;age_when_runout,Calculations!D42,"")</f>
        <v>50235.381996785742</v>
      </c>
      <c r="D42" s="11">
        <f>IF(Calculations!$B42&lt;age_when_runout,Calculations!E42,"")</f>
        <v>163101.88959995366</v>
      </c>
      <c r="E42" s="11">
        <f>IF(Calculations!$B42&lt;age_when_runout,Calculations!F42,"")</f>
        <v>0</v>
      </c>
      <c r="F42" s="11">
        <f>IF(Calculations!$B42&lt;age_when_runout,Calculations!G42,"")</f>
        <v>2982278.9712595949</v>
      </c>
      <c r="G42" s="11">
        <f>IF(Calculations!$B42&lt;age_when_runout,Calculations!H42,"")</f>
        <v>178936.73827557568</v>
      </c>
      <c r="H42" s="11">
        <f>IF(Calculations!$B42&lt;age_when_runout,Calculations!I42,"")</f>
        <v>163101.88959995366</v>
      </c>
      <c r="I42" s="11">
        <f>IF(Calculations!$B42&lt;age_when_runout,Calculations!J42,"")</f>
        <v>2998113.8199352166</v>
      </c>
      <c r="J42" s="11">
        <f>IF(Calculations!$B42&lt;age_when_runout,Calculations!K42,"")</f>
        <v>15834.848675621673</v>
      </c>
    </row>
    <row r="43" spans="1:10" x14ac:dyDescent="0.3">
      <c r="A43">
        <f>IF(Calculations!$B43&lt;age_when_runout,Calculations!B43,"")</f>
        <v>76</v>
      </c>
      <c r="B43" s="11">
        <f>IF(Calculations!$B43&lt;age_when_runout,Calculations!C43,"")</f>
        <v>0</v>
      </c>
      <c r="C43" s="11">
        <f>IF(Calculations!$B43&lt;age_when_runout,Calculations!D43,"")</f>
        <v>51742.443456689311</v>
      </c>
      <c r="D43" s="11">
        <f>IF(Calculations!$B43&lt;age_when_runout,Calculations!E43,"")</f>
        <v>167994.94628795228</v>
      </c>
      <c r="E43" s="11">
        <f>IF(Calculations!$B43&lt;age_when_runout,Calculations!F43,"")</f>
        <v>0</v>
      </c>
      <c r="F43" s="11">
        <f>IF(Calculations!$B43&lt;age_when_runout,Calculations!G43,"")</f>
        <v>2998113.8199352166</v>
      </c>
      <c r="G43" s="11">
        <f>IF(Calculations!$B43&lt;age_when_runout,Calculations!H43,"")</f>
        <v>179886.82919611299</v>
      </c>
      <c r="H43" s="11">
        <f>IF(Calculations!$B43&lt;age_when_runout,Calculations!I43,"")</f>
        <v>167994.94628795228</v>
      </c>
      <c r="I43" s="11">
        <f>IF(Calculations!$B43&lt;age_when_runout,Calculations!J43,"")</f>
        <v>3010005.7028433774</v>
      </c>
      <c r="J43" s="11">
        <f>IF(Calculations!$B43&lt;age_when_runout,Calculations!K43,"")</f>
        <v>11891.882908160798</v>
      </c>
    </row>
    <row r="44" spans="1:10" x14ac:dyDescent="0.3">
      <c r="A44">
        <f>IF(Calculations!$B44&lt;age_when_runout,Calculations!B44,"")</f>
        <v>77</v>
      </c>
      <c r="B44" s="11">
        <f>IF(Calculations!$B44&lt;age_when_runout,Calculations!C44,"")</f>
        <v>0</v>
      </c>
      <c r="C44" s="11">
        <f>IF(Calculations!$B44&lt;age_when_runout,Calculations!D44,"")</f>
        <v>53294.716760389987</v>
      </c>
      <c r="D44" s="11">
        <f>IF(Calculations!$B44&lt;age_when_runout,Calculations!E44,"")</f>
        <v>173034.79467659086</v>
      </c>
      <c r="E44" s="11">
        <f>IF(Calculations!$B44&lt;age_when_runout,Calculations!F44,"")</f>
        <v>0</v>
      </c>
      <c r="F44" s="11">
        <f>IF(Calculations!$B44&lt;age_when_runout,Calculations!G44,"")</f>
        <v>3010005.7028433774</v>
      </c>
      <c r="G44" s="11">
        <f>IF(Calculations!$B44&lt;age_when_runout,Calculations!H44,"")</f>
        <v>180600.34217060264</v>
      </c>
      <c r="H44" s="11">
        <f>IF(Calculations!$B44&lt;age_when_runout,Calculations!I44,"")</f>
        <v>173034.79467659086</v>
      </c>
      <c r="I44" s="11">
        <f>IF(Calculations!$B44&lt;age_when_runout,Calculations!J44,"")</f>
        <v>3017571.2503373893</v>
      </c>
      <c r="J44" s="11">
        <f>IF(Calculations!$B44&lt;age_when_runout,Calculations!K44,"")</f>
        <v>7565.5474940119311</v>
      </c>
    </row>
    <row r="45" spans="1:10" x14ac:dyDescent="0.3">
      <c r="A45">
        <f>IF(Calculations!$B45&lt;age_when_runout,Calculations!B45,"")</f>
        <v>78</v>
      </c>
      <c r="B45" s="11">
        <f>IF(Calculations!$B45&lt;age_when_runout,Calculations!C45,"")</f>
        <v>0</v>
      </c>
      <c r="C45" s="11">
        <f>IF(Calculations!$B45&lt;age_when_runout,Calculations!D45,"")</f>
        <v>54893.558263201689</v>
      </c>
      <c r="D45" s="11">
        <f>IF(Calculations!$B45&lt;age_when_runout,Calculations!E45,"")</f>
        <v>178225.83851688859</v>
      </c>
      <c r="E45" s="11">
        <f>IF(Calculations!$B45&lt;age_when_runout,Calculations!F45,"")</f>
        <v>0</v>
      </c>
      <c r="F45" s="11">
        <f>IF(Calculations!$B45&lt;age_when_runout,Calculations!G45,"")</f>
        <v>3017571.2503373893</v>
      </c>
      <c r="G45" s="11">
        <f>IF(Calculations!$B45&lt;age_when_runout,Calculations!H45,"")</f>
        <v>181054.27502024334</v>
      </c>
      <c r="H45" s="11">
        <f>IF(Calculations!$B45&lt;age_when_runout,Calculations!I45,"")</f>
        <v>178225.83851688859</v>
      </c>
      <c r="I45" s="11">
        <f>IF(Calculations!$B45&lt;age_when_runout,Calculations!J45,"")</f>
        <v>3020399.6868407438</v>
      </c>
      <c r="J45" s="11">
        <f>IF(Calculations!$B45&lt;age_when_runout,Calculations!K45,"")</f>
        <v>2828.43650335446</v>
      </c>
    </row>
    <row r="46" spans="1:10" x14ac:dyDescent="0.3">
      <c r="A46">
        <f>IF(Calculations!$B46&lt;age_when_runout,Calculations!B46,"")</f>
        <v>79</v>
      </c>
      <c r="B46" s="11">
        <f>IF(Calculations!$B46&lt;age_when_runout,Calculations!C46,"")</f>
        <v>0</v>
      </c>
      <c r="C46" s="11">
        <f>IF(Calculations!$B46&lt;age_when_runout,Calculations!D46,"")</f>
        <v>56540.36501109774</v>
      </c>
      <c r="D46" s="11">
        <f>IF(Calculations!$B46&lt;age_when_runout,Calculations!E46,"")</f>
        <v>183572.61367239524</v>
      </c>
      <c r="E46" s="11">
        <f>IF(Calculations!$B46&lt;age_when_runout,Calculations!F46,"")</f>
        <v>0</v>
      </c>
      <c r="F46" s="11">
        <f>IF(Calculations!$B46&lt;age_when_runout,Calculations!G46,"")</f>
        <v>3020399.6868407438</v>
      </c>
      <c r="G46" s="11">
        <f>IF(Calculations!$B46&lt;age_when_runout,Calculations!H46,"")</f>
        <v>181223.98121044462</v>
      </c>
      <c r="H46" s="11">
        <f>IF(Calculations!$B46&lt;age_when_runout,Calculations!I46,"")</f>
        <v>183572.61367239524</v>
      </c>
      <c r="I46" s="11">
        <f>IF(Calculations!$B46&lt;age_when_runout,Calculations!J46,"")</f>
        <v>3018051.0543787931</v>
      </c>
      <c r="J46" s="11">
        <f>IF(Calculations!$B46&lt;age_when_runout,Calculations!K46,"")</f>
        <v>-2348.6324619506486</v>
      </c>
    </row>
    <row r="47" spans="1:10" x14ac:dyDescent="0.3">
      <c r="A47">
        <f>IF(Calculations!$B47&lt;age_when_runout,Calculations!B47,"")</f>
        <v>80</v>
      </c>
      <c r="B47" s="11">
        <f>IF(Calculations!$B47&lt;age_when_runout,Calculations!C47,"")</f>
        <v>0</v>
      </c>
      <c r="C47" s="11">
        <f>IF(Calculations!$B47&lt;age_when_runout,Calculations!D47,"")</f>
        <v>58236.575961430673</v>
      </c>
      <c r="D47" s="11">
        <f>IF(Calculations!$B47&lt;age_when_runout,Calculations!E47,"")</f>
        <v>189079.79208256709</v>
      </c>
      <c r="E47" s="11">
        <f>IF(Calculations!$B47&lt;age_when_runout,Calculations!F47,"")</f>
        <v>0</v>
      </c>
      <c r="F47" s="11">
        <f>IF(Calculations!$B47&lt;age_when_runout,Calculations!G47,"")</f>
        <v>3018051.0543787931</v>
      </c>
      <c r="G47" s="11">
        <f>IF(Calculations!$B47&lt;age_when_runout,Calculations!H47,"")</f>
        <v>181083.06326272758</v>
      </c>
      <c r="H47" s="11">
        <f>IF(Calculations!$B47&lt;age_when_runout,Calculations!I47,"")</f>
        <v>189079.79208256709</v>
      </c>
      <c r="I47" s="11">
        <f>IF(Calculations!$B47&lt;age_when_runout,Calculations!J47,"")</f>
        <v>3010054.3255589535</v>
      </c>
      <c r="J47" s="11">
        <f>IF(Calculations!$B47&lt;age_when_runout,Calculations!K47,"")</f>
        <v>-7996.7288198396564</v>
      </c>
    </row>
    <row r="48" spans="1:10" x14ac:dyDescent="0.3">
      <c r="A48">
        <f>IF(Calculations!$B48&lt;age_when_runout,Calculations!B48,"")</f>
        <v>81</v>
      </c>
      <c r="B48" s="11">
        <f>IF(Calculations!$B48&lt;age_when_runout,Calculations!C48,"")</f>
        <v>0</v>
      </c>
      <c r="C48" s="11">
        <f>IF(Calculations!$B48&lt;age_when_runout,Calculations!D48,"")</f>
        <v>59983.673240273594</v>
      </c>
      <c r="D48" s="11">
        <f>IF(Calculations!$B48&lt;age_when_runout,Calculations!E48,"")</f>
        <v>194752.18584504409</v>
      </c>
      <c r="E48" s="11">
        <f>IF(Calculations!$B48&lt;age_when_runout,Calculations!F48,"")</f>
        <v>0</v>
      </c>
      <c r="F48" s="11">
        <f>IF(Calculations!$B48&lt;age_when_runout,Calculations!G48,"")</f>
        <v>3010054.3255589535</v>
      </c>
      <c r="G48" s="11">
        <f>IF(Calculations!$B48&lt;age_when_runout,Calculations!H48,"")</f>
        <v>180603.2595335372</v>
      </c>
      <c r="H48" s="11">
        <f>IF(Calculations!$B48&lt;age_when_runout,Calculations!I48,"")</f>
        <v>194752.18584504409</v>
      </c>
      <c r="I48" s="11">
        <f>IF(Calculations!$B48&lt;age_when_runout,Calculations!J48,"")</f>
        <v>2995905.3992474466</v>
      </c>
      <c r="J48" s="11">
        <f>IF(Calculations!$B48&lt;age_when_runout,Calculations!K48,"")</f>
        <v>-14148.92631150689</v>
      </c>
    </row>
    <row r="49" spans="1:10" x14ac:dyDescent="0.3">
      <c r="A49">
        <f>IF(Calculations!$B49&lt;age_when_runout,Calculations!B49,"")</f>
        <v>82</v>
      </c>
      <c r="B49" s="11">
        <f>IF(Calculations!$B49&lt;age_when_runout,Calculations!C49,"")</f>
        <v>0</v>
      </c>
      <c r="C49" s="11">
        <f>IF(Calculations!$B49&lt;age_when_runout,Calculations!D49,"")</f>
        <v>61783.183437481799</v>
      </c>
      <c r="D49" s="11">
        <f>IF(Calculations!$B49&lt;age_when_runout,Calculations!E49,"")</f>
        <v>200594.75142039542</v>
      </c>
      <c r="E49" s="11">
        <f>IF(Calculations!$B49&lt;age_when_runout,Calculations!F49,"")</f>
        <v>0</v>
      </c>
      <c r="F49" s="11">
        <f>IF(Calculations!$B49&lt;age_when_runout,Calculations!G49,"")</f>
        <v>2995905.3992474466</v>
      </c>
      <c r="G49" s="11">
        <f>IF(Calculations!$B49&lt;age_when_runout,Calculations!H49,"")</f>
        <v>179754.3239548468</v>
      </c>
      <c r="H49" s="11">
        <f>IF(Calculations!$B49&lt;age_when_runout,Calculations!I49,"")</f>
        <v>200594.75142039542</v>
      </c>
      <c r="I49" s="11">
        <f>IF(Calculations!$B49&lt;age_when_runout,Calculations!J49,"")</f>
        <v>2975064.9717818978</v>
      </c>
      <c r="J49" s="11">
        <f>IF(Calculations!$B49&lt;age_when_runout,Calculations!K49,"")</f>
        <v>-20840.427465548739</v>
      </c>
    </row>
    <row r="50" spans="1:10" x14ac:dyDescent="0.3">
      <c r="A50">
        <f>IF(Calculations!$B50&lt;age_when_runout,Calculations!B50,"")</f>
        <v>83</v>
      </c>
      <c r="B50" s="11">
        <f>IF(Calculations!$B50&lt;age_when_runout,Calculations!C50,"")</f>
        <v>0</v>
      </c>
      <c r="C50" s="11">
        <f>IF(Calculations!$B50&lt;age_when_runout,Calculations!D50,"")</f>
        <v>63636.678940606253</v>
      </c>
      <c r="D50" s="11">
        <f>IF(Calculations!$B50&lt;age_when_runout,Calculations!E50,"")</f>
        <v>206612.59396300727</v>
      </c>
      <c r="E50" s="11">
        <f>IF(Calculations!$B50&lt;age_when_runout,Calculations!F50,"")</f>
        <v>0</v>
      </c>
      <c r="F50" s="11">
        <f>IF(Calculations!$B50&lt;age_when_runout,Calculations!G50,"")</f>
        <v>2975064.9717818978</v>
      </c>
      <c r="G50" s="11">
        <f>IF(Calculations!$B50&lt;age_when_runout,Calculations!H50,"")</f>
        <v>178503.89830691385</v>
      </c>
      <c r="H50" s="11">
        <f>IF(Calculations!$B50&lt;age_when_runout,Calculations!I50,"")</f>
        <v>206612.59396300727</v>
      </c>
      <c r="I50" s="11">
        <f>IF(Calculations!$B50&lt;age_when_runout,Calculations!J50,"")</f>
        <v>2946956.2761258041</v>
      </c>
      <c r="J50" s="11">
        <f>IF(Calculations!$B50&lt;age_when_runout,Calculations!K50,"")</f>
        <v>-28108.695656093769</v>
      </c>
    </row>
    <row r="51" spans="1:10" x14ac:dyDescent="0.3">
      <c r="A51">
        <f>IF(Calculations!$B51&lt;age_when_runout,Calculations!B51,"")</f>
        <v>84</v>
      </c>
      <c r="B51" s="11">
        <f>IF(Calculations!$B51&lt;age_when_runout,Calculations!C51,"")</f>
        <v>0</v>
      </c>
      <c r="C51" s="11">
        <f>IF(Calculations!$B51&lt;age_when_runout,Calculations!D51,"")</f>
        <v>65545.779308824436</v>
      </c>
      <c r="D51" s="11">
        <f>IF(Calculations!$B51&lt;age_when_runout,Calculations!E51,"")</f>
        <v>212810.97178189748</v>
      </c>
      <c r="E51" s="11">
        <f>IF(Calculations!$B51&lt;age_when_runout,Calculations!F51,"")</f>
        <v>0</v>
      </c>
      <c r="F51" s="11">
        <f>IF(Calculations!$B51&lt;age_when_runout,Calculations!G51,"")</f>
        <v>2946956.2761258041</v>
      </c>
      <c r="G51" s="11">
        <f>IF(Calculations!$B51&lt;age_when_runout,Calculations!H51,"")</f>
        <v>176817.37656754823</v>
      </c>
      <c r="H51" s="11">
        <f>IF(Calculations!$B51&lt;age_when_runout,Calculations!I51,"")</f>
        <v>212810.97178189748</v>
      </c>
      <c r="I51" s="11">
        <f>IF(Calculations!$B51&lt;age_when_runout,Calculations!J51,"")</f>
        <v>2910962.6809114548</v>
      </c>
      <c r="J51" s="11">
        <f>IF(Calculations!$B51&lt;age_when_runout,Calculations!K51,"")</f>
        <v>-35993.595214349218</v>
      </c>
    </row>
    <row r="52" spans="1:10" x14ac:dyDescent="0.3">
      <c r="A52">
        <f>IF(Calculations!$B52&lt;age_when_runout,Calculations!B52,"")</f>
        <v>85</v>
      </c>
      <c r="B52" s="11">
        <f>IF(Calculations!$B52&lt;age_when_runout,Calculations!C52,"")</f>
        <v>0</v>
      </c>
      <c r="C52" s="11">
        <f>IF(Calculations!$B52&lt;age_when_runout,Calculations!D52,"")</f>
        <v>67512.152688089176</v>
      </c>
      <c r="D52" s="11">
        <f>IF(Calculations!$B52&lt;age_when_runout,Calculations!E52,"")</f>
        <v>219195.3009353544</v>
      </c>
      <c r="E52" s="11">
        <f>IF(Calculations!$B52&lt;age_when_runout,Calculations!F52,"")</f>
        <v>0</v>
      </c>
      <c r="F52" s="11">
        <f>IF(Calculations!$B52&lt;age_when_runout,Calculations!G52,"")</f>
        <v>2910962.6809114548</v>
      </c>
      <c r="G52" s="11">
        <f>IF(Calculations!$B52&lt;age_when_runout,Calculations!H52,"")</f>
        <v>174657.76085468728</v>
      </c>
      <c r="H52" s="11">
        <f>IF(Calculations!$B52&lt;age_when_runout,Calculations!I52,"")</f>
        <v>219195.3009353544</v>
      </c>
      <c r="I52" s="11">
        <f>IF(Calculations!$B52&lt;age_when_runout,Calculations!J52,"")</f>
        <v>2866425.1408307874</v>
      </c>
      <c r="J52" s="11">
        <f>IF(Calculations!$B52&lt;age_when_runout,Calculations!K52,"")</f>
        <v>-44537.540080667473</v>
      </c>
    </row>
    <row r="53" spans="1:10" x14ac:dyDescent="0.3">
      <c r="A53">
        <f>IF(Calculations!$B53&lt;age_when_runout,Calculations!B53,"")</f>
        <v>86</v>
      </c>
      <c r="B53" s="11">
        <f>IF(Calculations!$B53&lt;age_when_runout,Calculations!C53,"")</f>
        <v>0</v>
      </c>
      <c r="C53" s="11">
        <f>IF(Calculations!$B53&lt;age_when_runout,Calculations!D53,"")</f>
        <v>69537.517268731855</v>
      </c>
      <c r="D53" s="11">
        <f>IF(Calculations!$B53&lt;age_when_runout,Calculations!E53,"")</f>
        <v>225771.15996341503</v>
      </c>
      <c r="E53" s="11">
        <f>IF(Calculations!$B53&lt;age_when_runout,Calculations!F53,"")</f>
        <v>0</v>
      </c>
      <c r="F53" s="11">
        <f>IF(Calculations!$B53&lt;age_when_runout,Calculations!G53,"")</f>
        <v>2866425.1408307874</v>
      </c>
      <c r="G53" s="11">
        <f>IF(Calculations!$B53&lt;age_when_runout,Calculations!H53,"")</f>
        <v>171985.50844984723</v>
      </c>
      <c r="H53" s="11">
        <f>IF(Calculations!$B53&lt;age_when_runout,Calculations!I53,"")</f>
        <v>225771.15996341503</v>
      </c>
      <c r="I53" s="11">
        <f>IF(Calculations!$B53&lt;age_when_runout,Calculations!J53,"")</f>
        <v>2812639.4893172197</v>
      </c>
      <c r="J53" s="11">
        <f>IF(Calculations!$B53&lt;age_when_runout,Calculations!K53,"")</f>
        <v>-53785.65151356766</v>
      </c>
    </row>
    <row r="54" spans="1:10" x14ac:dyDescent="0.3">
      <c r="A54">
        <f>IF(Calculations!$B54&lt;age_when_runout,Calculations!B54,"")</f>
        <v>87</v>
      </c>
      <c r="B54" s="11">
        <f>IF(Calculations!$B54&lt;age_when_runout,Calculations!C54,"")</f>
        <v>0</v>
      </c>
      <c r="C54" s="11">
        <f>IF(Calculations!$B54&lt;age_when_runout,Calculations!D54,"")</f>
        <v>71623.642786793818</v>
      </c>
      <c r="D54" s="11">
        <f>IF(Calculations!$B54&lt;age_when_runout,Calculations!E54,"")</f>
        <v>232544.2947623175</v>
      </c>
      <c r="E54" s="11">
        <f>IF(Calculations!$B54&lt;age_when_runout,Calculations!F54,"")</f>
        <v>0</v>
      </c>
      <c r="F54" s="11">
        <f>IF(Calculations!$B54&lt;age_when_runout,Calculations!G54,"")</f>
        <v>2812639.4893172197</v>
      </c>
      <c r="G54" s="11">
        <f>IF(Calculations!$B54&lt;age_when_runout,Calculations!H54,"")</f>
        <v>168758.36935903318</v>
      </c>
      <c r="H54" s="11">
        <f>IF(Calculations!$B54&lt;age_when_runout,Calculations!I54,"")</f>
        <v>232544.2947623175</v>
      </c>
      <c r="I54" s="11">
        <f>IF(Calculations!$B54&lt;age_when_runout,Calculations!J54,"")</f>
        <v>2748853.5639139353</v>
      </c>
      <c r="J54" s="11">
        <f>IF(Calculations!$B54&lt;age_when_runout,Calculations!K54,"")</f>
        <v>-63785.925403284375</v>
      </c>
    </row>
    <row r="55" spans="1:10" x14ac:dyDescent="0.3">
      <c r="A55">
        <f>IF(Calculations!$B55&lt;age_when_runout,Calculations!B55,"")</f>
        <v>88</v>
      </c>
      <c r="B55" s="11">
        <f>IF(Calculations!$B55&lt;age_when_runout,Calculations!C55,"")</f>
        <v>0</v>
      </c>
      <c r="C55" s="11">
        <f>IF(Calculations!$B55&lt;age_when_runout,Calculations!D55,"")</f>
        <v>73772.352070397639</v>
      </c>
      <c r="D55" s="11">
        <f>IF(Calculations!$B55&lt;age_when_runout,Calculations!E55,"")</f>
        <v>239520.62360518702</v>
      </c>
      <c r="E55" s="11">
        <f>IF(Calculations!$B55&lt;age_when_runout,Calculations!F55,"")</f>
        <v>0</v>
      </c>
      <c r="F55" s="11">
        <f>IF(Calculations!$B55&lt;age_when_runout,Calculations!G55,"")</f>
        <v>2748853.5639139353</v>
      </c>
      <c r="G55" s="11">
        <f>IF(Calculations!$B55&lt;age_when_runout,Calculations!H55,"")</f>
        <v>164931.21383483612</v>
      </c>
      <c r="H55" s="11">
        <f>IF(Calculations!$B55&lt;age_when_runout,Calculations!I55,"")</f>
        <v>239520.62360518702</v>
      </c>
      <c r="I55" s="11">
        <f>IF(Calculations!$B55&lt;age_when_runout,Calculations!J55,"")</f>
        <v>2674264.1541435844</v>
      </c>
      <c r="J55" s="11">
        <f>IF(Calculations!$B55&lt;age_when_runout,Calculations!K55,"")</f>
        <v>-74589.409770350903</v>
      </c>
    </row>
    <row r="56" spans="1:10" x14ac:dyDescent="0.3">
      <c r="A56">
        <f>IF(Calculations!$B56&lt;age_when_runout,Calculations!B56,"")</f>
        <v>89</v>
      </c>
      <c r="B56" s="11">
        <f>IF(Calculations!$B56&lt;age_when_runout,Calculations!C56,"")</f>
        <v>0</v>
      </c>
      <c r="C56" s="11">
        <f>IF(Calculations!$B56&lt;age_when_runout,Calculations!D56,"")</f>
        <v>75985.522632509572</v>
      </c>
      <c r="D56" s="11">
        <f>IF(Calculations!$B56&lt;age_when_runout,Calculations!E56,"")</f>
        <v>246706.24231334263</v>
      </c>
      <c r="E56" s="11">
        <f>IF(Calculations!$B56&lt;age_when_runout,Calculations!F56,"")</f>
        <v>0</v>
      </c>
      <c r="F56" s="11">
        <f>IF(Calculations!$B56&lt;age_when_runout,Calculations!G56,"")</f>
        <v>2674264.1541435844</v>
      </c>
      <c r="G56" s="11">
        <f>IF(Calculations!$B56&lt;age_when_runout,Calculations!H56,"")</f>
        <v>160455.84924861506</v>
      </c>
      <c r="H56" s="11">
        <f>IF(Calculations!$B56&lt;age_when_runout,Calculations!I56,"")</f>
        <v>246706.24231334263</v>
      </c>
      <c r="I56" s="11">
        <f>IF(Calculations!$B56&lt;age_when_runout,Calculations!J56,"")</f>
        <v>2588013.7610788569</v>
      </c>
      <c r="J56" s="11">
        <f>IF(Calculations!$B56&lt;age_when_runout,Calculations!K56,"")</f>
        <v>-86250.393064727541</v>
      </c>
    </row>
    <row r="57" spans="1:10" x14ac:dyDescent="0.3">
      <c r="A57">
        <f>IF(Calculations!$B57&lt;age_when_runout,Calculations!B57,"")</f>
        <v>90</v>
      </c>
      <c r="B57" s="11">
        <f>IF(Calculations!$B57&lt;age_when_runout,Calculations!C57,"")</f>
        <v>0</v>
      </c>
      <c r="C57" s="11">
        <f>IF(Calculations!$B57&lt;age_when_runout,Calculations!D57,"")</f>
        <v>78265.088311484855</v>
      </c>
      <c r="D57" s="11">
        <f>IF(Calculations!$B57&lt;age_when_runout,Calculations!E57,"")</f>
        <v>254107.42958274292</v>
      </c>
      <c r="E57" s="11">
        <f>IF(Calculations!$B57&lt;age_when_runout,Calculations!F57,"")</f>
        <v>0</v>
      </c>
      <c r="F57" s="11">
        <f>IF(Calculations!$B57&lt;age_when_runout,Calculations!G57,"")</f>
        <v>2588013.7610788569</v>
      </c>
      <c r="G57" s="11">
        <f>IF(Calculations!$B57&lt;age_when_runout,Calculations!H57,"")</f>
        <v>155280.82566473141</v>
      </c>
      <c r="H57" s="11">
        <f>IF(Calculations!$B57&lt;age_when_runout,Calculations!I57,"")</f>
        <v>254107.42958274292</v>
      </c>
      <c r="I57" s="11">
        <f>IF(Calculations!$B57&lt;age_when_runout,Calculations!J57,"")</f>
        <v>2489187.1571608451</v>
      </c>
      <c r="J57" s="11">
        <f>IF(Calculations!$B57&lt;age_when_runout,Calculations!K57,"")</f>
        <v>-98826.603918011766</v>
      </c>
    </row>
    <row r="58" spans="1:10" x14ac:dyDescent="0.3">
      <c r="A58">
        <f>IF(Calculations!$B58&lt;age_when_runout,Calculations!B58,"")</f>
        <v>91</v>
      </c>
      <c r="B58" s="11">
        <f>IF(Calculations!$B58&lt;age_when_runout,Calculations!C58,"")</f>
        <v>0</v>
      </c>
      <c r="C58" s="11">
        <f>IF(Calculations!$B58&lt;age_when_runout,Calculations!D58,"")</f>
        <v>80613.040960829399</v>
      </c>
      <c r="D58" s="11">
        <f>IF(Calculations!$B58&lt;age_when_runout,Calculations!E58,"")</f>
        <v>261730.65247022521</v>
      </c>
      <c r="E58" s="11">
        <f>IF(Calculations!$B58&lt;age_when_runout,Calculations!F58,"")</f>
        <v>0</v>
      </c>
      <c r="F58" s="11">
        <f>IF(Calculations!$B58&lt;age_when_runout,Calculations!G58,"")</f>
        <v>2489187.1571608451</v>
      </c>
      <c r="G58" s="11">
        <f>IF(Calculations!$B58&lt;age_when_runout,Calculations!H58,"")</f>
        <v>149351.2294296507</v>
      </c>
      <c r="H58" s="11">
        <f>IF(Calculations!$B58&lt;age_when_runout,Calculations!I58,"")</f>
        <v>261730.65247022521</v>
      </c>
      <c r="I58" s="11">
        <f>IF(Calculations!$B58&lt;age_when_runout,Calculations!J58,"")</f>
        <v>2376807.7341202707</v>
      </c>
      <c r="J58" s="11">
        <f>IF(Calculations!$B58&lt;age_when_runout,Calculations!K58,"")</f>
        <v>-112379.42304057442</v>
      </c>
    </row>
    <row r="59" spans="1:10" x14ac:dyDescent="0.3">
      <c r="A59">
        <f>IF(Calculations!$B59&lt;age_when_runout,Calculations!B59,"")</f>
        <v>92</v>
      </c>
      <c r="B59" s="11">
        <f>IF(Calculations!$B59&lt;age_when_runout,Calculations!C59,"")</f>
        <v>0</v>
      </c>
      <c r="C59" s="11">
        <f>IF(Calculations!$B59&lt;age_when_runout,Calculations!D59,"")</f>
        <v>83031.432189654282</v>
      </c>
      <c r="D59" s="11">
        <f>IF(Calculations!$B59&lt;age_when_runout,Calculations!E59,"")</f>
        <v>269582.57204433199</v>
      </c>
      <c r="E59" s="11">
        <f>IF(Calculations!$B59&lt;age_when_runout,Calculations!F59,"")</f>
        <v>0</v>
      </c>
      <c r="F59" s="11">
        <f>IF(Calculations!$B59&lt;age_when_runout,Calculations!G59,"")</f>
        <v>2376807.7341202707</v>
      </c>
      <c r="G59" s="11">
        <f>IF(Calculations!$B59&lt;age_when_runout,Calculations!H59,"")</f>
        <v>142608.46404721623</v>
      </c>
      <c r="H59" s="11">
        <f>IF(Calculations!$B59&lt;age_when_runout,Calculations!I59,"")</f>
        <v>269582.57204433199</v>
      </c>
      <c r="I59" s="11">
        <f>IF(Calculations!$B59&lt;age_when_runout,Calculations!J59,"")</f>
        <v>2249833.626123155</v>
      </c>
      <c r="J59" s="11">
        <f>IF(Calculations!$B59&lt;age_when_runout,Calculations!K59,"")</f>
        <v>-126974.1079971157</v>
      </c>
    </row>
    <row r="60" spans="1:10" x14ac:dyDescent="0.3">
      <c r="A60">
        <f>IF(Calculations!$B60&lt;age_when_runout,Calculations!B60,"")</f>
        <v>93</v>
      </c>
      <c r="B60" s="11">
        <f>IF(Calculations!$B60&lt;age_when_runout,Calculations!C60,"")</f>
        <v>0</v>
      </c>
      <c r="C60" s="11">
        <f>IF(Calculations!$B60&lt;age_when_runout,Calculations!D60,"")</f>
        <v>85522.375155343907</v>
      </c>
      <c r="D60" s="11">
        <f>IF(Calculations!$B60&lt;age_when_runout,Calculations!E60,"")</f>
        <v>277670.04920566193</v>
      </c>
      <c r="E60" s="11">
        <f>IF(Calculations!$B60&lt;age_when_runout,Calculations!F60,"")</f>
        <v>0</v>
      </c>
      <c r="F60" s="11">
        <f>IF(Calculations!$B60&lt;age_when_runout,Calculations!G60,"")</f>
        <v>2249833.626123155</v>
      </c>
      <c r="G60" s="11">
        <f>IF(Calculations!$B60&lt;age_when_runout,Calculations!H60,"")</f>
        <v>134990.0175673893</v>
      </c>
      <c r="H60" s="11">
        <f>IF(Calculations!$B60&lt;age_when_runout,Calculations!I60,"")</f>
        <v>277670.04920566193</v>
      </c>
      <c r="I60" s="11">
        <f>IF(Calculations!$B60&lt;age_when_runout,Calculations!J60,"")</f>
        <v>2107153.5944848824</v>
      </c>
      <c r="J60" s="11">
        <f>IF(Calculations!$B60&lt;age_when_runout,Calculations!K60,"")</f>
        <v>-142680.03163827257</v>
      </c>
    </row>
    <row r="61" spans="1:10" x14ac:dyDescent="0.3">
      <c r="A61">
        <f>IF(Calculations!$B61&lt;age_when_runout,Calculations!B61,"")</f>
        <v>94</v>
      </c>
      <c r="B61" s="11">
        <f>IF(Calculations!$B61&lt;age_when_runout,Calculations!C61,"")</f>
        <v>0</v>
      </c>
      <c r="C61" s="11">
        <f>IF(Calculations!$B61&lt;age_when_runout,Calculations!D61,"")</f>
        <v>88088.04641000423</v>
      </c>
      <c r="D61" s="11">
        <f>IF(Calculations!$B61&lt;age_when_runout,Calculations!E61,"")</f>
        <v>286000.15068183176</v>
      </c>
      <c r="E61" s="11">
        <f>IF(Calculations!$B61&lt;age_when_runout,Calculations!F61,"")</f>
        <v>0</v>
      </c>
      <c r="F61" s="11">
        <f>IF(Calculations!$B61&lt;age_when_runout,Calculations!G61,"")</f>
        <v>2107153.5944848824</v>
      </c>
      <c r="G61" s="11">
        <f>IF(Calculations!$B61&lt;age_when_runout,Calculations!H61,"")</f>
        <v>126429.21566909294</v>
      </c>
      <c r="H61" s="11">
        <f>IF(Calculations!$B61&lt;age_when_runout,Calculations!I61,"")</f>
        <v>286000.15068183176</v>
      </c>
      <c r="I61" s="11">
        <f>IF(Calculations!$B61&lt;age_when_runout,Calculations!J61,"")</f>
        <v>1947582.6594721433</v>
      </c>
      <c r="J61" s="11">
        <f>IF(Calculations!$B61&lt;age_when_runout,Calculations!K61,"")</f>
        <v>-159570.93501273915</v>
      </c>
    </row>
    <row r="62" spans="1:10" x14ac:dyDescent="0.3">
      <c r="A62">
        <f>IF(Calculations!$B62&lt;age_when_runout,Calculations!B62,"")</f>
        <v>95</v>
      </c>
      <c r="B62" s="11">
        <f>IF(Calculations!$B62&lt;age_when_runout,Calculations!C62,"")</f>
        <v>0</v>
      </c>
      <c r="C62" s="11">
        <f>IF(Calculations!$B62&lt;age_when_runout,Calculations!D62,"")</f>
        <v>90730.687802304354</v>
      </c>
      <c r="D62" s="11">
        <f>IF(Calculations!$B62&lt;age_when_runout,Calculations!E62,"")</f>
        <v>294580.15520228673</v>
      </c>
      <c r="E62" s="11">
        <f>IF(Calculations!$B62&lt;age_when_runout,Calculations!F62,"")</f>
        <v>0</v>
      </c>
      <c r="F62" s="11">
        <f>IF(Calculations!$B62&lt;age_when_runout,Calculations!G62,"")</f>
        <v>1947582.6594721433</v>
      </c>
      <c r="G62" s="11">
        <f>IF(Calculations!$B62&lt;age_when_runout,Calculations!H62,"")</f>
        <v>116854.95956832859</v>
      </c>
      <c r="H62" s="11">
        <f>IF(Calculations!$B62&lt;age_when_runout,Calculations!I62,"")</f>
        <v>294580.15520228673</v>
      </c>
      <c r="I62" s="11">
        <f>IF(Calculations!$B62&lt;age_when_runout,Calculations!J62,"")</f>
        <v>1769857.4638381852</v>
      </c>
      <c r="J62" s="11">
        <f>IF(Calculations!$B62&lt;age_when_runout,Calculations!K62,"")</f>
        <v>-177725.19563395809</v>
      </c>
    </row>
    <row r="63" spans="1:10" x14ac:dyDescent="0.3">
      <c r="A63">
        <f>IF(Calculations!$B63&lt;age_when_runout,Calculations!B63,"")</f>
        <v>96</v>
      </c>
      <c r="B63" s="11">
        <f>IF(Calculations!$B63&lt;age_when_runout,Calculations!C63,"")</f>
        <v>0</v>
      </c>
      <c r="C63" s="11">
        <f>IF(Calculations!$B63&lt;age_when_runout,Calculations!D63,"")</f>
        <v>93452.608436373484</v>
      </c>
      <c r="D63" s="11">
        <f>IF(Calculations!$B63&lt;age_when_runout,Calculations!E63,"")</f>
        <v>303417.55985835532</v>
      </c>
      <c r="E63" s="11">
        <f>IF(Calculations!$B63&lt;age_when_runout,Calculations!F63,"")</f>
        <v>0</v>
      </c>
      <c r="F63" s="11">
        <f>IF(Calculations!$B63&lt;age_when_runout,Calculations!G63,"")</f>
        <v>1769857.4638381852</v>
      </c>
      <c r="G63" s="11">
        <f>IF(Calculations!$B63&lt;age_when_runout,Calculations!H63,"")</f>
        <v>106191.4478302911</v>
      </c>
      <c r="H63" s="11">
        <f>IF(Calculations!$B63&lt;age_when_runout,Calculations!I63,"")</f>
        <v>303417.55985835532</v>
      </c>
      <c r="I63" s="11">
        <f>IF(Calculations!$B63&lt;age_when_runout,Calculations!J63,"")</f>
        <v>1572631.351810121</v>
      </c>
      <c r="J63" s="11">
        <f>IF(Calculations!$B63&lt;age_when_runout,Calculations!K63,"")</f>
        <v>-197226.11202806421</v>
      </c>
    </row>
    <row r="64" spans="1:10" x14ac:dyDescent="0.3">
      <c r="A64">
        <f>IF(Calculations!$B64&lt;age_when_runout,Calculations!B64,"")</f>
        <v>97</v>
      </c>
      <c r="B64" s="11">
        <f>IF(Calculations!$B64&lt;age_when_runout,Calculations!C64,"")</f>
        <v>0</v>
      </c>
      <c r="C64" s="11">
        <f>IF(Calculations!$B64&lt;age_when_runout,Calculations!D64,"")</f>
        <v>96256.186689464696</v>
      </c>
      <c r="D64" s="11">
        <f>IF(Calculations!$B64&lt;age_when_runout,Calculations!E64,"")</f>
        <v>312520.08665410598</v>
      </c>
      <c r="E64" s="11">
        <f>IF(Calculations!$B64&lt;age_when_runout,Calculations!F64,"")</f>
        <v>0</v>
      </c>
      <c r="F64" s="11">
        <f>IF(Calculations!$B64&lt;age_when_runout,Calculations!G64,"")</f>
        <v>1572631.351810121</v>
      </c>
      <c r="G64" s="11">
        <f>IF(Calculations!$B64&lt;age_when_runout,Calculations!H64,"")</f>
        <v>94357.881108607253</v>
      </c>
      <c r="H64" s="11">
        <f>IF(Calculations!$B64&lt;age_when_runout,Calculations!I64,"")</f>
        <v>312520.08665410598</v>
      </c>
      <c r="I64" s="11">
        <f>IF(Calculations!$B64&lt;age_when_runout,Calculations!J64,"")</f>
        <v>1354469.1462646222</v>
      </c>
      <c r="J64" s="11">
        <f>IF(Calculations!$B64&lt;age_when_runout,Calculations!K64,"")</f>
        <v>-218162.20554549876</v>
      </c>
    </row>
    <row r="65" spans="1:10" x14ac:dyDescent="0.3">
      <c r="A65">
        <f>IF(Calculations!$B65&lt;age_when_runout,Calculations!B65,"")</f>
        <v>98</v>
      </c>
      <c r="B65" s="11">
        <f>IF(Calculations!$B65&lt;age_when_runout,Calculations!C65,"")</f>
        <v>0</v>
      </c>
      <c r="C65" s="11">
        <f>IF(Calculations!$B65&lt;age_when_runout,Calculations!D65,"")</f>
        <v>99143.872290148633</v>
      </c>
      <c r="D65" s="11">
        <f>IF(Calculations!$B65&lt;age_when_runout,Calculations!E65,"")</f>
        <v>321895.68925372919</v>
      </c>
      <c r="E65" s="11">
        <f>IF(Calculations!$B65&lt;age_when_runout,Calculations!F65,"")</f>
        <v>0</v>
      </c>
      <c r="F65" s="11">
        <f>IF(Calculations!$B65&lt;age_when_runout,Calculations!G65,"")</f>
        <v>1354469.1462646222</v>
      </c>
      <c r="G65" s="11">
        <f>IF(Calculations!$B65&lt;age_when_runout,Calculations!H65,"")</f>
        <v>81268.148775877329</v>
      </c>
      <c r="H65" s="11">
        <f>IF(Calculations!$B65&lt;age_when_runout,Calculations!I65,"")</f>
        <v>321895.68925372919</v>
      </c>
      <c r="I65" s="11">
        <f>IF(Calculations!$B65&lt;age_when_runout,Calculations!J65,"")</f>
        <v>1113841.6057867706</v>
      </c>
      <c r="J65" s="11">
        <f>IF(Calculations!$B65&lt;age_when_runout,Calculations!K65,"")</f>
        <v>-240627.54047785164</v>
      </c>
    </row>
    <row r="66" spans="1:10" x14ac:dyDescent="0.3">
      <c r="A66">
        <f>IF(Calculations!$B66&lt;age_when_runout,Calculations!B66,"")</f>
        <v>99</v>
      </c>
      <c r="B66" s="11">
        <f>IF(Calculations!$B66&lt;age_when_runout,Calculations!C66,"")</f>
        <v>0</v>
      </c>
      <c r="C66" s="11">
        <f>IF(Calculations!$B66&lt;age_when_runout,Calculations!D66,"")</f>
        <v>102118.1884588531</v>
      </c>
      <c r="D66" s="11">
        <f>IF(Calculations!$B66&lt;age_when_runout,Calculations!E66,"")</f>
        <v>331552.55993134103</v>
      </c>
      <c r="E66" s="11">
        <f>IF(Calculations!$B66&lt;age_when_runout,Calculations!F66,"")</f>
        <v>0</v>
      </c>
      <c r="F66" s="11">
        <f>IF(Calculations!$B66&lt;age_when_runout,Calculations!G66,"")</f>
        <v>1113841.6057867706</v>
      </c>
      <c r="G66" s="11">
        <f>IF(Calculations!$B66&lt;age_when_runout,Calculations!H66,"")</f>
        <v>66830.496347206237</v>
      </c>
      <c r="H66" s="11">
        <f>IF(Calculations!$B66&lt;age_when_runout,Calculations!I66,"")</f>
        <v>331552.55993134103</v>
      </c>
      <c r="I66" s="11">
        <f>IF(Calculations!$B66&lt;age_when_runout,Calculations!J66,"")</f>
        <v>849119.54220263567</v>
      </c>
      <c r="J66" s="11">
        <f>IF(Calculations!$B66&lt;age_when_runout,Calculations!K66,"")</f>
        <v>-264722.06358413491</v>
      </c>
    </row>
    <row r="67" spans="1:10" x14ac:dyDescent="0.3">
      <c r="A67">
        <f>IF(Calculations!$B67&lt;age_when_runout,Calculations!B67,"")</f>
        <v>100</v>
      </c>
      <c r="B67" s="11">
        <f>IF(Calculations!$B67&lt;age_when_runout,Calculations!C67,"")</f>
        <v>0</v>
      </c>
      <c r="C67" s="11">
        <f>IF(Calculations!$B67&lt;age_when_runout,Calculations!D67,"")</f>
        <v>105181.73411261869</v>
      </c>
      <c r="D67" s="11">
        <f>IF(Calculations!$B67&lt;age_when_runout,Calculations!E67,"")</f>
        <v>341499.13672928128</v>
      </c>
      <c r="E67" s="11">
        <f>IF(Calculations!$B67&lt;age_when_runout,Calculations!F67,"")</f>
        <v>0</v>
      </c>
      <c r="F67" s="11">
        <f>IF(Calculations!$B67&lt;age_when_runout,Calculations!G67,"")</f>
        <v>849119.54220263567</v>
      </c>
      <c r="G67" s="11">
        <f>IF(Calculations!$B67&lt;age_when_runout,Calculations!H67,"")</f>
        <v>50947.17253215814</v>
      </c>
      <c r="H67" s="11">
        <f>IF(Calculations!$B67&lt;age_when_runout,Calculations!I67,"")</f>
        <v>341499.13672928128</v>
      </c>
      <c r="I67" s="11">
        <f>IF(Calculations!$B67&lt;age_when_runout,Calculations!J67,"")</f>
        <v>558567.57800551248</v>
      </c>
      <c r="J67" s="11">
        <f>IF(Calculations!$B67&lt;age_when_runout,Calculations!K67,"")</f>
        <v>-290551.96419712319</v>
      </c>
    </row>
    <row r="68" spans="1:10" x14ac:dyDescent="0.3">
      <c r="A68">
        <f>IF(Calculations!$B68&lt;age_when_runout,Calculations!B68,"")</f>
        <v>101</v>
      </c>
      <c r="B68" s="11">
        <f>IF(Calculations!$B68&lt;age_when_runout,Calculations!C68,"")</f>
        <v>0</v>
      </c>
      <c r="C68" s="11">
        <f>IF(Calculations!$B68&lt;age_when_runout,Calculations!D68,"")</f>
        <v>108337.18613599725</v>
      </c>
      <c r="D68" s="11">
        <f>IF(Calculations!$B68&lt;age_when_runout,Calculations!E68,"")</f>
        <v>351744.11083115969</v>
      </c>
      <c r="E68" s="11">
        <f>IF(Calculations!$B68&lt;age_when_runout,Calculations!F68,"")</f>
        <v>0</v>
      </c>
      <c r="F68" s="11">
        <f>IF(Calculations!$B68&lt;age_when_runout,Calculations!G68,"")</f>
        <v>558567.57800551248</v>
      </c>
      <c r="G68" s="11">
        <f>IF(Calculations!$B68&lt;age_when_runout,Calculations!H68,"")</f>
        <v>33514.054680330744</v>
      </c>
      <c r="H68" s="11">
        <f>IF(Calculations!$B68&lt;age_when_runout,Calculations!I68,"")</f>
        <v>351744.11083115969</v>
      </c>
      <c r="I68" s="11">
        <f>IF(Calculations!$B68&lt;age_when_runout,Calculations!J68,"")</f>
        <v>240337.52185468358</v>
      </c>
      <c r="J68" s="11">
        <f>IF(Calculations!$B68&lt;age_when_runout,Calculations!K68,"")</f>
        <v>-318230.0561508289</v>
      </c>
    </row>
    <row r="69" spans="1:10" x14ac:dyDescent="0.3">
      <c r="A69" t="str">
        <f>IF(Calculations!$B69&lt;age_when_runout,Calculations!B69,"")</f>
        <v/>
      </c>
      <c r="B69" t="str">
        <f>IF(Calculations!$B69&lt;age_when_runout,Calculations!C69,"")</f>
        <v/>
      </c>
      <c r="C69" t="str">
        <f>IF(Calculations!$B69&lt;age_when_runout,Calculations!D69,"")</f>
        <v/>
      </c>
      <c r="D69" t="str">
        <f>IF(Calculations!$B69&lt;age_when_runout,Calculations!E69,"")</f>
        <v/>
      </c>
      <c r="E69" t="str">
        <f>IF(Calculations!$B69&lt;age_when_runout,Calculations!F69,"")</f>
        <v/>
      </c>
      <c r="F69" t="str">
        <f>IF(Calculations!$B69&lt;age_when_runout,Calculations!G69,"")</f>
        <v/>
      </c>
      <c r="G69" t="str">
        <f>IF(Calculations!$B69&lt;age_when_runout,Calculations!H69,"")</f>
        <v/>
      </c>
      <c r="H69" t="str">
        <f>IF(Calculations!$B69&lt;age_when_runout,Calculations!I69,"")</f>
        <v/>
      </c>
      <c r="I69" t="str">
        <f>IF(Calculations!$B69&lt;age_when_runout,Calculations!J69,"")</f>
        <v/>
      </c>
      <c r="J69" t="str">
        <f>IF(Calculations!$B69&lt;age_when_runout,Calculations!K69,"")</f>
        <v/>
      </c>
    </row>
    <row r="70" spans="1:10" x14ac:dyDescent="0.3">
      <c r="A70" t="str">
        <f>IF(Calculations!$B70&lt;age_when_runout,Calculations!B70,"")</f>
        <v/>
      </c>
      <c r="B70" t="str">
        <f>IF(Calculations!$B70&lt;age_when_runout,Calculations!C70,"")</f>
        <v/>
      </c>
      <c r="C70" t="str">
        <f>IF(Calculations!$B70&lt;age_when_runout,Calculations!D70,"")</f>
        <v/>
      </c>
      <c r="D70" t="str">
        <f>IF(Calculations!$B70&lt;age_when_runout,Calculations!E70,"")</f>
        <v/>
      </c>
      <c r="E70" t="str">
        <f>IF(Calculations!$B70&lt;age_when_runout,Calculations!F70,"")</f>
        <v/>
      </c>
      <c r="F70" t="str">
        <f>IF(Calculations!$B70&lt;age_when_runout,Calculations!G70,"")</f>
        <v/>
      </c>
      <c r="G70" t="str">
        <f>IF(Calculations!$B70&lt;age_when_runout,Calculations!H70,"")</f>
        <v/>
      </c>
      <c r="H70" t="str">
        <f>IF(Calculations!$B70&lt;age_when_runout,Calculations!I70,"")</f>
        <v/>
      </c>
      <c r="I70" t="str">
        <f>IF(Calculations!$B70&lt;age_when_runout,Calculations!J70,"")</f>
        <v/>
      </c>
      <c r="J70" t="str">
        <f>IF(Calculations!$B70&lt;age_when_runout,Calculations!K70,"")</f>
        <v/>
      </c>
    </row>
    <row r="71" spans="1:10" x14ac:dyDescent="0.3">
      <c r="A71" t="str">
        <f>IF(Calculations!$B71&lt;age_when_runout,Calculations!B71,"")</f>
        <v/>
      </c>
      <c r="B71" t="str">
        <f>IF(Calculations!$B71&lt;age_when_runout,Calculations!C71,"")</f>
        <v/>
      </c>
      <c r="C71" t="str">
        <f>IF(Calculations!$B71&lt;age_when_runout,Calculations!D71,"")</f>
        <v/>
      </c>
      <c r="D71" t="str">
        <f>IF(Calculations!$B71&lt;age_when_runout,Calculations!E71,"")</f>
        <v/>
      </c>
      <c r="E71" t="str">
        <f>IF(Calculations!$B71&lt;age_when_runout,Calculations!F71,"")</f>
        <v/>
      </c>
      <c r="F71" t="str">
        <f>IF(Calculations!$B71&lt;age_when_runout,Calculations!G71,"")</f>
        <v/>
      </c>
      <c r="G71" t="str">
        <f>IF(Calculations!$B71&lt;age_when_runout,Calculations!H71,"")</f>
        <v/>
      </c>
      <c r="H71" t="str">
        <f>IF(Calculations!$B71&lt;age_when_runout,Calculations!I71,"")</f>
        <v/>
      </c>
      <c r="I71" t="str">
        <f>IF(Calculations!$B71&lt;age_when_runout,Calculations!J71,"")</f>
        <v/>
      </c>
      <c r="J71" t="str">
        <f>IF(Calculations!$B71&lt;age_when_runout,Calculations!K71,"")</f>
        <v/>
      </c>
    </row>
    <row r="72" spans="1:10" x14ac:dyDescent="0.3">
      <c r="A72" t="str">
        <f>IF(Calculations!$B72&lt;age_when_runout,Calculations!B72,"")</f>
        <v/>
      </c>
      <c r="B72" t="str">
        <f>IF(Calculations!$B72&lt;age_when_runout,Calculations!C72,"")</f>
        <v/>
      </c>
      <c r="C72" t="str">
        <f>IF(Calculations!$B72&lt;age_when_runout,Calculations!D72,"")</f>
        <v/>
      </c>
      <c r="D72" t="str">
        <f>IF(Calculations!$B72&lt;age_when_runout,Calculations!E72,"")</f>
        <v/>
      </c>
      <c r="E72" t="str">
        <f>IF(Calculations!$B72&lt;age_when_runout,Calculations!F72,"")</f>
        <v/>
      </c>
      <c r="F72" t="str">
        <f>IF(Calculations!$B72&lt;age_when_runout,Calculations!G72,"")</f>
        <v/>
      </c>
      <c r="G72" t="str">
        <f>IF(Calculations!$B72&lt;age_when_runout,Calculations!H72,"")</f>
        <v/>
      </c>
      <c r="H72" t="str">
        <f>IF(Calculations!$B72&lt;age_when_runout,Calculations!I72,"")</f>
        <v/>
      </c>
      <c r="I72" t="str">
        <f>IF(Calculations!$B72&lt;age_when_runout,Calculations!J72,"")</f>
        <v/>
      </c>
      <c r="J72" t="str">
        <f>IF(Calculations!$B72&lt;age_when_runout,Calculations!K72,"")</f>
        <v/>
      </c>
    </row>
    <row r="73" spans="1:10" x14ac:dyDescent="0.3">
      <c r="A73" t="str">
        <f>IF(Calculations!$B73&lt;age_when_runout,Calculations!B73,"")</f>
        <v/>
      </c>
      <c r="B73" t="str">
        <f>IF(Calculations!$B73&lt;age_when_runout,Calculations!C73,"")</f>
        <v/>
      </c>
      <c r="C73" t="str">
        <f>IF(Calculations!$B73&lt;age_when_runout,Calculations!D73,"")</f>
        <v/>
      </c>
      <c r="D73" t="str">
        <f>IF(Calculations!$B73&lt;age_when_runout,Calculations!E73,"")</f>
        <v/>
      </c>
      <c r="E73" t="str">
        <f>IF(Calculations!$B73&lt;age_when_runout,Calculations!F73,"")</f>
        <v/>
      </c>
      <c r="F73" t="str">
        <f>IF(Calculations!$B73&lt;age_when_runout,Calculations!G73,"")</f>
        <v/>
      </c>
      <c r="G73" t="str">
        <f>IF(Calculations!$B73&lt;age_when_runout,Calculations!H73,"")</f>
        <v/>
      </c>
      <c r="H73" t="str">
        <f>IF(Calculations!$B73&lt;age_when_runout,Calculations!I73,"")</f>
        <v/>
      </c>
      <c r="I73" t="str">
        <f>IF(Calculations!$B73&lt;age_when_runout,Calculations!J73,"")</f>
        <v/>
      </c>
      <c r="J73" t="str">
        <f>IF(Calculations!$B73&lt;age_when_runout,Calculations!K73,"")</f>
        <v/>
      </c>
    </row>
    <row r="74" spans="1:10" x14ac:dyDescent="0.3">
      <c r="A74" t="str">
        <f>IF(Calculations!$B74&lt;age_when_runout,Calculations!B74,"")</f>
        <v/>
      </c>
      <c r="B74" t="str">
        <f>IF(Calculations!$B74&lt;age_when_runout,Calculations!C74,"")</f>
        <v/>
      </c>
      <c r="C74" t="str">
        <f>IF(Calculations!$B74&lt;age_when_runout,Calculations!D74,"")</f>
        <v/>
      </c>
      <c r="D74" t="str">
        <f>IF(Calculations!$B74&lt;age_when_runout,Calculations!E74,"")</f>
        <v/>
      </c>
      <c r="E74" t="str">
        <f>IF(Calculations!$B74&lt;age_when_runout,Calculations!F74,"")</f>
        <v/>
      </c>
      <c r="F74" t="str">
        <f>IF(Calculations!$B74&lt;age_when_runout,Calculations!G74,"")</f>
        <v/>
      </c>
      <c r="G74" t="str">
        <f>IF(Calculations!$B74&lt;age_when_runout,Calculations!H74,"")</f>
        <v/>
      </c>
      <c r="H74" t="str">
        <f>IF(Calculations!$B74&lt;age_when_runout,Calculations!I74,"")</f>
        <v/>
      </c>
      <c r="I74" t="str">
        <f>IF(Calculations!$B74&lt;age_when_runout,Calculations!J74,"")</f>
        <v/>
      </c>
      <c r="J74" t="str">
        <f>IF(Calculations!$B74&lt;age_when_runout,Calculations!K74,"")</f>
        <v/>
      </c>
    </row>
    <row r="75" spans="1:10" x14ac:dyDescent="0.3">
      <c r="A75" t="str">
        <f>IF(Calculations!$B75&lt;age_when_runout,Calculations!B75,"")</f>
        <v/>
      </c>
      <c r="B75" t="str">
        <f>IF(Calculations!$B75&lt;age_when_runout,Calculations!C75,"")</f>
        <v/>
      </c>
      <c r="C75" t="str">
        <f>IF(Calculations!$B75&lt;age_when_runout,Calculations!D75,"")</f>
        <v/>
      </c>
      <c r="D75" t="str">
        <f>IF(Calculations!$B75&lt;age_when_runout,Calculations!E75,"")</f>
        <v/>
      </c>
      <c r="E75" t="str">
        <f>IF(Calculations!$B75&lt;age_when_runout,Calculations!F75,"")</f>
        <v/>
      </c>
      <c r="F75" t="str">
        <f>IF(Calculations!$B75&lt;age_when_runout,Calculations!G75,"")</f>
        <v/>
      </c>
      <c r="G75" t="str">
        <f>IF(Calculations!$B75&lt;age_when_runout,Calculations!H75,"")</f>
        <v/>
      </c>
      <c r="H75" t="str">
        <f>IF(Calculations!$B75&lt;age_when_runout,Calculations!I75,"")</f>
        <v/>
      </c>
      <c r="I75" t="str">
        <f>IF(Calculations!$B75&lt;age_when_runout,Calculations!J75,"")</f>
        <v/>
      </c>
      <c r="J75" t="str">
        <f>IF(Calculations!$B75&lt;age_when_runout,Calculations!K75,"")</f>
        <v/>
      </c>
    </row>
    <row r="76" spans="1:10" x14ac:dyDescent="0.3">
      <c r="A76" t="str">
        <f>IF(Calculations!$B76&lt;age_when_runout,Calculations!B76,"")</f>
        <v/>
      </c>
      <c r="B76" t="str">
        <f>IF(Calculations!$B76&lt;age_when_runout,Calculations!C76,"")</f>
        <v/>
      </c>
      <c r="C76" t="str">
        <f>IF(Calculations!$B76&lt;age_when_runout,Calculations!D76,"")</f>
        <v/>
      </c>
      <c r="D76" t="str">
        <f>IF(Calculations!$B76&lt;age_when_runout,Calculations!E76,"")</f>
        <v/>
      </c>
      <c r="E76" t="str">
        <f>IF(Calculations!$B76&lt;age_when_runout,Calculations!F76,"")</f>
        <v/>
      </c>
      <c r="F76" t="str">
        <f>IF(Calculations!$B76&lt;age_when_runout,Calculations!G76,"")</f>
        <v/>
      </c>
      <c r="G76" t="str">
        <f>IF(Calculations!$B76&lt;age_when_runout,Calculations!H76,"")</f>
        <v/>
      </c>
      <c r="H76" t="str">
        <f>IF(Calculations!$B76&lt;age_when_runout,Calculations!I76,"")</f>
        <v/>
      </c>
      <c r="I76" t="str">
        <f>IF(Calculations!$B76&lt;age_when_runout,Calculations!J76,"")</f>
        <v/>
      </c>
      <c r="J76" t="str">
        <f>IF(Calculations!$B76&lt;age_when_runout,Calculations!K76,"")</f>
        <v/>
      </c>
    </row>
    <row r="77" spans="1:10" x14ac:dyDescent="0.3">
      <c r="A77" t="str">
        <f>IF(Calculations!$B77&lt;age_when_runout,Calculations!B77,"")</f>
        <v/>
      </c>
      <c r="B77" t="str">
        <f>IF(Calculations!$B77&lt;age_when_runout,Calculations!C77,"")</f>
        <v/>
      </c>
      <c r="C77" t="str">
        <f>IF(Calculations!$B77&lt;age_when_runout,Calculations!D77,"")</f>
        <v/>
      </c>
      <c r="D77" t="str">
        <f>IF(Calculations!$B77&lt;age_when_runout,Calculations!E77,"")</f>
        <v/>
      </c>
      <c r="E77" t="str">
        <f>IF(Calculations!$B77&lt;age_when_runout,Calculations!F77,"")</f>
        <v/>
      </c>
      <c r="F77" t="str">
        <f>IF(Calculations!$B77&lt;age_when_runout,Calculations!G77,"")</f>
        <v/>
      </c>
      <c r="G77" t="str">
        <f>IF(Calculations!$B77&lt;age_when_runout,Calculations!H77,"")</f>
        <v/>
      </c>
      <c r="H77" t="str">
        <f>IF(Calculations!$B77&lt;age_when_runout,Calculations!I77,"")</f>
        <v/>
      </c>
      <c r="I77" t="str">
        <f>IF(Calculations!$B77&lt;age_when_runout,Calculations!J77,"")</f>
        <v/>
      </c>
      <c r="J77" t="str">
        <f>IF(Calculations!$B77&lt;age_when_runout,Calculations!K77,"")</f>
        <v/>
      </c>
    </row>
    <row r="78" spans="1:10" x14ac:dyDescent="0.3">
      <c r="A78" t="str">
        <f>IF(Calculations!$B78&lt;age_when_runout,Calculations!B78,"")</f>
        <v/>
      </c>
      <c r="B78" t="str">
        <f>IF(Calculations!$B78&lt;age_when_runout,Calculations!C78,"")</f>
        <v/>
      </c>
      <c r="C78" t="str">
        <f>IF(Calculations!$B78&lt;age_when_runout,Calculations!D78,"")</f>
        <v/>
      </c>
      <c r="D78" t="str">
        <f>IF(Calculations!$B78&lt;age_when_runout,Calculations!E78,"")</f>
        <v/>
      </c>
      <c r="E78" t="str">
        <f>IF(Calculations!$B78&lt;age_when_runout,Calculations!F78,"")</f>
        <v/>
      </c>
      <c r="F78" t="str">
        <f>IF(Calculations!$B78&lt;age_when_runout,Calculations!G78,"")</f>
        <v/>
      </c>
      <c r="G78" t="str">
        <f>IF(Calculations!$B78&lt;age_when_runout,Calculations!H78,"")</f>
        <v/>
      </c>
      <c r="H78" t="str">
        <f>IF(Calculations!$B78&lt;age_when_runout,Calculations!I78,"")</f>
        <v/>
      </c>
      <c r="I78" t="str">
        <f>IF(Calculations!$B78&lt;age_when_runout,Calculations!J78,"")</f>
        <v/>
      </c>
      <c r="J78" t="str">
        <f>IF(Calculations!$B78&lt;age_when_runout,Calculations!K78,"")</f>
        <v/>
      </c>
    </row>
    <row r="79" spans="1:10" x14ac:dyDescent="0.3">
      <c r="A79" t="str">
        <f>IF(Calculations!$B79&lt;age_when_runout,Calculations!B79,"")</f>
        <v/>
      </c>
      <c r="B79" t="str">
        <f>IF(Calculations!$B79&lt;age_when_runout,Calculations!C79,"")</f>
        <v/>
      </c>
      <c r="C79" t="str">
        <f>IF(Calculations!$B79&lt;age_when_runout,Calculations!D79,"")</f>
        <v/>
      </c>
      <c r="D79" t="str">
        <f>IF(Calculations!$B79&lt;age_when_runout,Calculations!E79,"")</f>
        <v/>
      </c>
      <c r="E79" t="str">
        <f>IF(Calculations!$B79&lt;age_when_runout,Calculations!F79,"")</f>
        <v/>
      </c>
      <c r="F79" t="str">
        <f>IF(Calculations!$B79&lt;age_when_runout,Calculations!G79,"")</f>
        <v/>
      </c>
      <c r="G79" t="str">
        <f>IF(Calculations!$B79&lt;age_when_runout,Calculations!H79,"")</f>
        <v/>
      </c>
      <c r="H79" t="str">
        <f>IF(Calculations!$B79&lt;age_when_runout,Calculations!I79,"")</f>
        <v/>
      </c>
      <c r="I79" t="str">
        <f>IF(Calculations!$B79&lt;age_when_runout,Calculations!J79,"")</f>
        <v/>
      </c>
      <c r="J79" t="str">
        <f>IF(Calculations!$B79&lt;age_when_runout,Calculations!K79,"")</f>
        <v/>
      </c>
    </row>
    <row r="80" spans="1:10" x14ac:dyDescent="0.3">
      <c r="A80" t="str">
        <f>IF(Calculations!$B80&lt;age_when_runout,Calculations!B80,"")</f>
        <v/>
      </c>
      <c r="B80" t="str">
        <f>IF(Calculations!$B80&lt;age_when_runout,Calculations!C80,"")</f>
        <v/>
      </c>
      <c r="C80" t="str">
        <f>IF(Calculations!$B80&lt;age_when_runout,Calculations!D80,"")</f>
        <v/>
      </c>
      <c r="D80" t="str">
        <f>IF(Calculations!$B80&lt;age_when_runout,Calculations!E80,"")</f>
        <v/>
      </c>
      <c r="E80" t="str">
        <f>IF(Calculations!$B80&lt;age_when_runout,Calculations!F80,"")</f>
        <v/>
      </c>
      <c r="F80" t="str">
        <f>IF(Calculations!$B80&lt;age_when_runout,Calculations!G80,"")</f>
        <v/>
      </c>
      <c r="G80" t="str">
        <f>IF(Calculations!$B80&lt;age_when_runout,Calculations!H80,"")</f>
        <v/>
      </c>
      <c r="H80" t="str">
        <f>IF(Calculations!$B80&lt;age_when_runout,Calculations!I80,"")</f>
        <v/>
      </c>
      <c r="I80" t="str">
        <f>IF(Calculations!$B80&lt;age_when_runout,Calculations!J80,"")</f>
        <v/>
      </c>
      <c r="J80" t="str">
        <f>IF(Calculations!$B80&lt;age_when_runout,Calculations!K80,"")</f>
        <v/>
      </c>
    </row>
    <row r="81" spans="1:10" x14ac:dyDescent="0.3">
      <c r="A81" t="str">
        <f>IF(Calculations!$B81&lt;age_when_runout,Calculations!B81,"")</f>
        <v/>
      </c>
      <c r="B81" t="str">
        <f>IF(Calculations!$B81&lt;age_when_runout,Calculations!C81,"")</f>
        <v/>
      </c>
      <c r="C81" t="str">
        <f>IF(Calculations!$B81&lt;age_when_runout,Calculations!D81,"")</f>
        <v/>
      </c>
      <c r="D81" t="str">
        <f>IF(Calculations!$B81&lt;age_when_runout,Calculations!E81,"")</f>
        <v/>
      </c>
      <c r="E81" t="str">
        <f>IF(Calculations!$B81&lt;age_when_runout,Calculations!F81,"")</f>
        <v/>
      </c>
      <c r="F81" t="str">
        <f>IF(Calculations!$B81&lt;age_when_runout,Calculations!G81,"")</f>
        <v/>
      </c>
      <c r="G81" t="str">
        <f>IF(Calculations!$B81&lt;age_when_runout,Calculations!H81,"")</f>
        <v/>
      </c>
      <c r="H81" t="str">
        <f>IF(Calculations!$B81&lt;age_when_runout,Calculations!I81,"")</f>
        <v/>
      </c>
      <c r="I81" t="str">
        <f>IF(Calculations!$B81&lt;age_when_runout,Calculations!J81,"")</f>
        <v/>
      </c>
      <c r="J81" t="str">
        <f>IF(Calculations!$B81&lt;age_when_runout,Calculations!K81,"")</f>
        <v/>
      </c>
    </row>
    <row r="82" spans="1:10" x14ac:dyDescent="0.3">
      <c r="A82" t="str">
        <f>IF(Calculations!$B82&lt;age_when_runout,Calculations!B82,"")</f>
        <v/>
      </c>
      <c r="B82" t="str">
        <f>IF(Calculations!$B82&lt;age_when_runout,Calculations!C82,"")</f>
        <v/>
      </c>
      <c r="C82" t="str">
        <f>IF(Calculations!$B82&lt;age_when_runout,Calculations!D82,"")</f>
        <v/>
      </c>
      <c r="D82" t="str">
        <f>IF(Calculations!$B82&lt;age_when_runout,Calculations!E82,"")</f>
        <v/>
      </c>
      <c r="E82" t="str">
        <f>IF(Calculations!$B82&lt;age_when_runout,Calculations!F82,"")</f>
        <v/>
      </c>
      <c r="F82" t="str">
        <f>IF(Calculations!$B82&lt;age_when_runout,Calculations!G82,"")</f>
        <v/>
      </c>
      <c r="G82" t="str">
        <f>IF(Calculations!$B82&lt;age_when_runout,Calculations!H82,"")</f>
        <v/>
      </c>
      <c r="H82" t="str">
        <f>IF(Calculations!$B82&lt;age_when_runout,Calculations!I82,"")</f>
        <v/>
      </c>
      <c r="I82" t="str">
        <f>IF(Calculations!$B82&lt;age_when_runout,Calculations!J82,"")</f>
        <v/>
      </c>
      <c r="J82" t="str">
        <f>IF(Calculations!$B82&lt;age_when_runout,Calculations!K82,"")</f>
        <v/>
      </c>
    </row>
    <row r="83" spans="1:10" x14ac:dyDescent="0.3">
      <c r="A83" t="str">
        <f>IF(Calculations!$B83&lt;age_when_runout,Calculations!B83,"")</f>
        <v/>
      </c>
      <c r="B83" t="str">
        <f>IF(Calculations!$B83&lt;age_when_runout,Calculations!C83,"")</f>
        <v/>
      </c>
      <c r="C83" t="str">
        <f>IF(Calculations!$B83&lt;age_when_runout,Calculations!D83,"")</f>
        <v/>
      </c>
      <c r="D83" t="str">
        <f>IF(Calculations!$B83&lt;age_when_runout,Calculations!E83,"")</f>
        <v/>
      </c>
      <c r="E83" t="str">
        <f>IF(Calculations!$B83&lt;age_when_runout,Calculations!F83,"")</f>
        <v/>
      </c>
      <c r="F83" t="str">
        <f>IF(Calculations!$B83&lt;age_when_runout,Calculations!G83,"")</f>
        <v/>
      </c>
      <c r="G83" t="str">
        <f>IF(Calculations!$B83&lt;age_when_runout,Calculations!H83,"")</f>
        <v/>
      </c>
      <c r="H83" t="str">
        <f>IF(Calculations!$B83&lt;age_when_runout,Calculations!I83,"")</f>
        <v/>
      </c>
      <c r="I83" t="str">
        <f>IF(Calculations!$B83&lt;age_when_runout,Calculations!J83,"")</f>
        <v/>
      </c>
      <c r="J83" t="str">
        <f>IF(Calculations!$B83&lt;age_when_runout,Calculations!K83,"")</f>
        <v/>
      </c>
    </row>
    <row r="84" spans="1:10" x14ac:dyDescent="0.3">
      <c r="A84" t="str">
        <f>IF(Calculations!$B84&lt;age_when_runout,Calculations!B84,"")</f>
        <v/>
      </c>
      <c r="B84" t="str">
        <f>IF(Calculations!$B84&lt;age_when_runout,Calculations!C84,"")</f>
        <v/>
      </c>
      <c r="C84" t="str">
        <f>IF(Calculations!$B84&lt;age_when_runout,Calculations!D84,"")</f>
        <v/>
      </c>
      <c r="D84" t="str">
        <f>IF(Calculations!$B84&lt;age_when_runout,Calculations!E84,"")</f>
        <v/>
      </c>
      <c r="E84" t="str">
        <f>IF(Calculations!$B84&lt;age_when_runout,Calculations!F84,"")</f>
        <v/>
      </c>
      <c r="F84" t="str">
        <f>IF(Calculations!$B84&lt;age_when_runout,Calculations!G84,"")</f>
        <v/>
      </c>
      <c r="G84" t="str">
        <f>IF(Calculations!$B84&lt;age_when_runout,Calculations!H84,"")</f>
        <v/>
      </c>
      <c r="H84" t="str">
        <f>IF(Calculations!$B84&lt;age_when_runout,Calculations!I84,"")</f>
        <v/>
      </c>
      <c r="I84" t="str">
        <f>IF(Calculations!$B84&lt;age_when_runout,Calculations!J84,"")</f>
        <v/>
      </c>
      <c r="J84" t="str">
        <f>IF(Calculations!$B84&lt;age_when_runout,Calculations!K84,"")</f>
        <v/>
      </c>
    </row>
    <row r="85" spans="1:10" x14ac:dyDescent="0.3">
      <c r="A85" t="str">
        <f>IF(Calculations!$B85&lt;age_when_runout,Calculations!B85,"")</f>
        <v/>
      </c>
      <c r="B85" t="str">
        <f>IF(Calculations!$B85&lt;age_when_runout,Calculations!C85,"")</f>
        <v/>
      </c>
      <c r="C85" t="str">
        <f>IF(Calculations!$B85&lt;age_when_runout,Calculations!D85,"")</f>
        <v/>
      </c>
      <c r="D85" t="str">
        <f>IF(Calculations!$B85&lt;age_when_runout,Calculations!E85,"")</f>
        <v/>
      </c>
      <c r="E85" t="str">
        <f>IF(Calculations!$B85&lt;age_when_runout,Calculations!F85,"")</f>
        <v/>
      </c>
      <c r="F85" t="str">
        <f>IF(Calculations!$B85&lt;age_when_runout,Calculations!G85,"")</f>
        <v/>
      </c>
      <c r="G85" t="str">
        <f>IF(Calculations!$B85&lt;age_when_runout,Calculations!H85,"")</f>
        <v/>
      </c>
      <c r="H85" t="str">
        <f>IF(Calculations!$B85&lt;age_when_runout,Calculations!I85,"")</f>
        <v/>
      </c>
      <c r="I85" t="str">
        <f>IF(Calculations!$B85&lt;age_when_runout,Calculations!J85,"")</f>
        <v/>
      </c>
      <c r="J85" t="str">
        <f>IF(Calculations!$B85&lt;age_when_runout,Calculations!K85,"")</f>
        <v/>
      </c>
    </row>
    <row r="86" spans="1:10" x14ac:dyDescent="0.3">
      <c r="A86" t="str">
        <f>IF(Calculations!$B86&lt;age_when_runout,Calculations!B86,"")</f>
        <v/>
      </c>
      <c r="B86" t="str">
        <f>IF(Calculations!$B86&lt;age_when_runout,Calculations!C86,"")</f>
        <v/>
      </c>
      <c r="C86" t="str">
        <f>IF(Calculations!$B86&lt;age_when_runout,Calculations!D86,"")</f>
        <v/>
      </c>
      <c r="D86" t="str">
        <f>IF(Calculations!$B86&lt;age_when_runout,Calculations!E86,"")</f>
        <v/>
      </c>
      <c r="E86" t="str">
        <f>IF(Calculations!$B86&lt;age_when_runout,Calculations!F86,"")</f>
        <v/>
      </c>
      <c r="F86" t="str">
        <f>IF(Calculations!$B86&lt;age_when_runout,Calculations!G86,"")</f>
        <v/>
      </c>
      <c r="G86" t="str">
        <f>IF(Calculations!$B86&lt;age_when_runout,Calculations!H86,"")</f>
        <v/>
      </c>
      <c r="H86" t="str">
        <f>IF(Calculations!$B86&lt;age_when_runout,Calculations!I86,"")</f>
        <v/>
      </c>
      <c r="I86" t="str">
        <f>IF(Calculations!$B86&lt;age_when_runout,Calculations!J86,"")</f>
        <v/>
      </c>
      <c r="J86" t="str">
        <f>IF(Calculations!$B86&lt;age_when_runout,Calculations!K86,"")</f>
        <v/>
      </c>
    </row>
    <row r="87" spans="1:10" x14ac:dyDescent="0.3">
      <c r="A87" t="str">
        <f>IF(Calculations!$B87&lt;age_when_runout,Calculations!B87,"")</f>
        <v/>
      </c>
      <c r="B87" t="str">
        <f>IF(Calculations!$B87&lt;age_when_runout,Calculations!C87,"")</f>
        <v/>
      </c>
      <c r="C87" t="str">
        <f>IF(Calculations!$B87&lt;age_when_runout,Calculations!D87,"")</f>
        <v/>
      </c>
      <c r="D87" t="str">
        <f>IF(Calculations!$B87&lt;age_when_runout,Calculations!E87,"")</f>
        <v/>
      </c>
      <c r="E87" t="str">
        <f>IF(Calculations!$B87&lt;age_when_runout,Calculations!F87,"")</f>
        <v/>
      </c>
      <c r="F87" t="str">
        <f>IF(Calculations!$B87&lt;age_when_runout,Calculations!G87,"")</f>
        <v/>
      </c>
      <c r="G87" t="str">
        <f>IF(Calculations!$B87&lt;age_when_runout,Calculations!H87,"")</f>
        <v/>
      </c>
      <c r="H87" t="str">
        <f>IF(Calculations!$B87&lt;age_when_runout,Calculations!I87,"")</f>
        <v/>
      </c>
      <c r="I87" t="str">
        <f>IF(Calculations!$B87&lt;age_when_runout,Calculations!J87,"")</f>
        <v/>
      </c>
      <c r="J87" t="str">
        <f>IF(Calculations!$B87&lt;age_when_runout,Calculations!K87,"")</f>
        <v/>
      </c>
    </row>
    <row r="88" spans="1:10" x14ac:dyDescent="0.3">
      <c r="A88" t="str">
        <f>IF(Calculations!$B88&lt;age_when_runout,Calculations!B88,"")</f>
        <v/>
      </c>
      <c r="B88" t="str">
        <f>IF(Calculations!$B88&lt;age_when_runout,Calculations!C88,"")</f>
        <v/>
      </c>
      <c r="C88" t="str">
        <f>IF(Calculations!$B88&lt;age_when_runout,Calculations!D88,"")</f>
        <v/>
      </c>
      <c r="D88" t="str">
        <f>IF(Calculations!$B88&lt;age_when_runout,Calculations!E88,"")</f>
        <v/>
      </c>
      <c r="E88" t="str">
        <f>IF(Calculations!$B88&lt;age_when_runout,Calculations!F88,"")</f>
        <v/>
      </c>
      <c r="F88" t="str">
        <f>IF(Calculations!$B88&lt;age_when_runout,Calculations!G88,"")</f>
        <v/>
      </c>
      <c r="G88" t="str">
        <f>IF(Calculations!$B88&lt;age_when_runout,Calculations!H88,"")</f>
        <v/>
      </c>
      <c r="H88" t="str">
        <f>IF(Calculations!$B88&lt;age_when_runout,Calculations!I88,"")</f>
        <v/>
      </c>
      <c r="I88" t="str">
        <f>IF(Calculations!$B88&lt;age_when_runout,Calculations!J88,"")</f>
        <v/>
      </c>
      <c r="J88" t="str">
        <f>IF(Calculations!$B88&lt;age_when_runout,Calculations!K88,"")</f>
        <v/>
      </c>
    </row>
    <row r="89" spans="1:10" x14ac:dyDescent="0.3">
      <c r="A89" t="str">
        <f>IF(Calculations!$B89&lt;age_when_runout,Calculations!B89,"")</f>
        <v/>
      </c>
      <c r="B89" t="str">
        <f>IF(Calculations!$B89&lt;age_when_runout,Calculations!C89,"")</f>
        <v/>
      </c>
      <c r="C89" t="str">
        <f>IF(Calculations!$B89&lt;age_when_runout,Calculations!D89,"")</f>
        <v/>
      </c>
      <c r="D89" t="str">
        <f>IF(Calculations!$B89&lt;age_when_runout,Calculations!E89,"")</f>
        <v/>
      </c>
      <c r="E89" t="str">
        <f>IF(Calculations!$B89&lt;age_when_runout,Calculations!F89,"")</f>
        <v/>
      </c>
      <c r="F89" t="str">
        <f>IF(Calculations!$B89&lt;age_when_runout,Calculations!G89,"")</f>
        <v/>
      </c>
      <c r="G89" t="str">
        <f>IF(Calculations!$B89&lt;age_when_runout,Calculations!H89,"")</f>
        <v/>
      </c>
      <c r="H89" t="str">
        <f>IF(Calculations!$B89&lt;age_when_runout,Calculations!I89,"")</f>
        <v/>
      </c>
      <c r="I89" t="str">
        <f>IF(Calculations!$B89&lt;age_when_runout,Calculations!J89,"")</f>
        <v/>
      </c>
      <c r="J89" t="str">
        <f>IF(Calculations!$B89&lt;age_when_runout,Calculations!K89,"")</f>
        <v/>
      </c>
    </row>
    <row r="90" spans="1:10" x14ac:dyDescent="0.3">
      <c r="A90" t="str">
        <f>IF(Calculations!$B90&lt;age_when_runout,Calculations!B90,"")</f>
        <v/>
      </c>
      <c r="B90" t="str">
        <f>IF(Calculations!$B90&lt;age_when_runout,Calculations!C90,"")</f>
        <v/>
      </c>
      <c r="C90" t="str">
        <f>IF(Calculations!$B90&lt;age_when_runout,Calculations!D90,"")</f>
        <v/>
      </c>
      <c r="D90" t="str">
        <f>IF(Calculations!$B90&lt;age_when_runout,Calculations!E90,"")</f>
        <v/>
      </c>
      <c r="E90" t="str">
        <f>IF(Calculations!$B90&lt;age_when_runout,Calculations!F90,"")</f>
        <v/>
      </c>
      <c r="F90" t="str">
        <f>IF(Calculations!$B90&lt;age_when_runout,Calculations!G90,"")</f>
        <v/>
      </c>
      <c r="G90" t="str">
        <f>IF(Calculations!$B90&lt;age_when_runout,Calculations!H90,"")</f>
        <v/>
      </c>
      <c r="H90" t="str">
        <f>IF(Calculations!$B90&lt;age_when_runout,Calculations!I90,"")</f>
        <v/>
      </c>
      <c r="I90" t="str">
        <f>IF(Calculations!$B90&lt;age_when_runout,Calculations!J90,"")</f>
        <v/>
      </c>
      <c r="J90" t="str">
        <f>IF(Calculations!$B90&lt;age_when_runout,Calculations!K90,"")</f>
        <v/>
      </c>
    </row>
    <row r="91" spans="1:10" x14ac:dyDescent="0.3">
      <c r="A91" t="str">
        <f>IF(Calculations!$B91&lt;age_when_runout,Calculations!B91,"")</f>
        <v/>
      </c>
      <c r="B91" t="str">
        <f>IF(Calculations!$B91&lt;age_when_runout,Calculations!C91,"")</f>
        <v/>
      </c>
      <c r="C91" t="str">
        <f>IF(Calculations!$B91&lt;age_when_runout,Calculations!D91,"")</f>
        <v/>
      </c>
      <c r="D91" t="str">
        <f>IF(Calculations!$B91&lt;age_when_runout,Calculations!E91,"")</f>
        <v/>
      </c>
      <c r="E91" t="str">
        <f>IF(Calculations!$B91&lt;age_when_runout,Calculations!F91,"")</f>
        <v/>
      </c>
      <c r="F91" t="str">
        <f>IF(Calculations!$B91&lt;age_when_runout,Calculations!G91,"")</f>
        <v/>
      </c>
      <c r="G91" t="str">
        <f>IF(Calculations!$B91&lt;age_when_runout,Calculations!H91,"")</f>
        <v/>
      </c>
      <c r="H91" t="str">
        <f>IF(Calculations!$B91&lt;age_when_runout,Calculations!I91,"")</f>
        <v/>
      </c>
      <c r="I91" t="str">
        <f>IF(Calculations!$B91&lt;age_when_runout,Calculations!J91,"")</f>
        <v/>
      </c>
      <c r="J91" t="str">
        <f>IF(Calculations!$B91&lt;age_when_runout,Calculations!K91,"")</f>
        <v/>
      </c>
    </row>
    <row r="92" spans="1:10" x14ac:dyDescent="0.3">
      <c r="A92" t="str">
        <f>IF(Calculations!$B92&lt;age_when_runout,Calculations!B92,"")</f>
        <v/>
      </c>
      <c r="B92" t="str">
        <f>IF(Calculations!$B92&lt;age_when_runout,Calculations!C92,"")</f>
        <v/>
      </c>
      <c r="C92" t="str">
        <f>IF(Calculations!$B92&lt;age_when_runout,Calculations!D92,"")</f>
        <v/>
      </c>
      <c r="D92" t="str">
        <f>IF(Calculations!$B92&lt;age_when_runout,Calculations!E92,"")</f>
        <v/>
      </c>
      <c r="E92" t="str">
        <f>IF(Calculations!$B92&lt;age_when_runout,Calculations!F92,"")</f>
        <v/>
      </c>
      <c r="F92" t="str">
        <f>IF(Calculations!$B92&lt;age_when_runout,Calculations!G92,"")</f>
        <v/>
      </c>
      <c r="G92" t="str">
        <f>IF(Calculations!$B92&lt;age_when_runout,Calculations!H92,"")</f>
        <v/>
      </c>
      <c r="H92" t="str">
        <f>IF(Calculations!$B92&lt;age_when_runout,Calculations!I92,"")</f>
        <v/>
      </c>
      <c r="I92" t="str">
        <f>IF(Calculations!$B92&lt;age_when_runout,Calculations!J92,"")</f>
        <v/>
      </c>
      <c r="J92" t="str">
        <f>IF(Calculations!$B92&lt;age_when_runout,Calculations!K92,"")</f>
        <v/>
      </c>
    </row>
    <row r="93" spans="1:10" x14ac:dyDescent="0.3">
      <c r="A93" t="str">
        <f>IF(Calculations!$B93&lt;age_when_runout,Calculations!B93,"")</f>
        <v/>
      </c>
      <c r="B93" t="str">
        <f>IF(Calculations!$B93&lt;age_when_runout,Calculations!C93,"")</f>
        <v/>
      </c>
      <c r="C93" t="str">
        <f>IF(Calculations!$B93&lt;age_when_runout,Calculations!D93,"")</f>
        <v/>
      </c>
      <c r="D93" t="str">
        <f>IF(Calculations!$B93&lt;age_when_runout,Calculations!E93,"")</f>
        <v/>
      </c>
      <c r="E93" t="str">
        <f>IF(Calculations!$B93&lt;age_when_runout,Calculations!F93,"")</f>
        <v/>
      </c>
      <c r="F93" t="str">
        <f>IF(Calculations!$B93&lt;age_when_runout,Calculations!G93,"")</f>
        <v/>
      </c>
      <c r="G93" t="str">
        <f>IF(Calculations!$B93&lt;age_when_runout,Calculations!H93,"")</f>
        <v/>
      </c>
      <c r="H93" t="str">
        <f>IF(Calculations!$B93&lt;age_when_runout,Calculations!I93,"")</f>
        <v/>
      </c>
      <c r="I93" t="str">
        <f>IF(Calculations!$B93&lt;age_when_runout,Calculations!J93,"")</f>
        <v/>
      </c>
      <c r="J93" t="str">
        <f>IF(Calculations!$B93&lt;age_when_runout,Calculations!K93,"")</f>
        <v/>
      </c>
    </row>
    <row r="94" spans="1:10" x14ac:dyDescent="0.3">
      <c r="A94" t="str">
        <f>IF(Calculations!$B94&lt;age_when_runout,Calculations!B94,"")</f>
        <v/>
      </c>
      <c r="B94" t="str">
        <f>IF(Calculations!$B94&lt;age_when_runout,Calculations!C94,"")</f>
        <v/>
      </c>
      <c r="C94" t="str">
        <f>IF(Calculations!$B94&lt;age_when_runout,Calculations!D94,"")</f>
        <v/>
      </c>
      <c r="D94" t="str">
        <f>IF(Calculations!$B94&lt;age_when_runout,Calculations!E94,"")</f>
        <v/>
      </c>
      <c r="E94" t="str">
        <f>IF(Calculations!$B94&lt;age_when_runout,Calculations!F94,"")</f>
        <v/>
      </c>
      <c r="F94" t="str">
        <f>IF(Calculations!$B94&lt;age_when_runout,Calculations!G94,"")</f>
        <v/>
      </c>
      <c r="G94" t="str">
        <f>IF(Calculations!$B94&lt;age_when_runout,Calculations!H94,"")</f>
        <v/>
      </c>
      <c r="H94" t="str">
        <f>IF(Calculations!$B94&lt;age_when_runout,Calculations!I94,"")</f>
        <v/>
      </c>
      <c r="I94" t="str">
        <f>IF(Calculations!$B94&lt;age_when_runout,Calculations!J94,"")</f>
        <v/>
      </c>
      <c r="J94" t="str">
        <f>IF(Calculations!$B94&lt;age_when_runout,Calculations!K94,"")</f>
        <v/>
      </c>
    </row>
    <row r="95" spans="1:10" x14ac:dyDescent="0.3">
      <c r="A95" t="str">
        <f>IF(Calculations!$B95&lt;age_when_runout,Calculations!B95,"")</f>
        <v/>
      </c>
      <c r="B95" t="str">
        <f>IF(Calculations!$B95&lt;age_when_runout,Calculations!C95,"")</f>
        <v/>
      </c>
      <c r="C95" t="str">
        <f>IF(Calculations!$B95&lt;age_when_runout,Calculations!D95,"")</f>
        <v/>
      </c>
      <c r="D95" t="str">
        <f>IF(Calculations!$B95&lt;age_when_runout,Calculations!E95,"")</f>
        <v/>
      </c>
      <c r="E95" t="str">
        <f>IF(Calculations!$B95&lt;age_when_runout,Calculations!F95,"")</f>
        <v/>
      </c>
      <c r="F95" t="str">
        <f>IF(Calculations!$B95&lt;age_when_runout,Calculations!G95,"")</f>
        <v/>
      </c>
      <c r="G95" t="str">
        <f>IF(Calculations!$B95&lt;age_when_runout,Calculations!H95,"")</f>
        <v/>
      </c>
      <c r="H95" t="str">
        <f>IF(Calculations!$B95&lt;age_when_runout,Calculations!I95,"")</f>
        <v/>
      </c>
      <c r="I95" t="str">
        <f>IF(Calculations!$B95&lt;age_when_runout,Calculations!J95,"")</f>
        <v/>
      </c>
      <c r="J95" t="str">
        <f>IF(Calculations!$B95&lt;age_when_runout,Calculations!K95,"")</f>
        <v/>
      </c>
    </row>
    <row r="96" spans="1:10" x14ac:dyDescent="0.3">
      <c r="A96" t="str">
        <f>IF(Calculations!$B96&lt;age_when_runout,Calculations!B96,"")</f>
        <v/>
      </c>
      <c r="B96" t="str">
        <f>IF(Calculations!$B96&lt;age_when_runout,Calculations!C96,"")</f>
        <v/>
      </c>
      <c r="C96" t="str">
        <f>IF(Calculations!$B96&lt;age_when_runout,Calculations!D96,"")</f>
        <v/>
      </c>
      <c r="D96" t="str">
        <f>IF(Calculations!$B96&lt;age_when_runout,Calculations!E96,"")</f>
        <v/>
      </c>
      <c r="E96" t="str">
        <f>IF(Calculations!$B96&lt;age_when_runout,Calculations!F96,"")</f>
        <v/>
      </c>
      <c r="F96" t="str">
        <f>IF(Calculations!$B96&lt;age_when_runout,Calculations!G96,"")</f>
        <v/>
      </c>
      <c r="G96" t="str">
        <f>IF(Calculations!$B96&lt;age_when_runout,Calculations!H96,"")</f>
        <v/>
      </c>
      <c r="H96" t="str">
        <f>IF(Calculations!$B96&lt;age_when_runout,Calculations!I96,"")</f>
        <v/>
      </c>
      <c r="I96" t="str">
        <f>IF(Calculations!$B96&lt;age_when_runout,Calculations!J96,"")</f>
        <v/>
      </c>
      <c r="J96" t="str">
        <f>IF(Calculations!$B96&lt;age_when_runout,Calculations!K96,"")</f>
        <v/>
      </c>
    </row>
    <row r="97" spans="1:10" x14ac:dyDescent="0.3">
      <c r="A97" t="str">
        <f>IF(Calculations!$B97&lt;age_when_runout,Calculations!B97,"")</f>
        <v/>
      </c>
      <c r="B97" t="str">
        <f>IF(Calculations!$B97&lt;age_when_runout,Calculations!C97,"")</f>
        <v/>
      </c>
      <c r="C97" t="str">
        <f>IF(Calculations!$B97&lt;age_when_runout,Calculations!D97,"")</f>
        <v/>
      </c>
      <c r="D97" t="str">
        <f>IF(Calculations!$B97&lt;age_when_runout,Calculations!E97,"")</f>
        <v/>
      </c>
      <c r="E97" t="str">
        <f>IF(Calculations!$B97&lt;age_when_runout,Calculations!F97,"")</f>
        <v/>
      </c>
      <c r="F97" t="str">
        <f>IF(Calculations!$B97&lt;age_when_runout,Calculations!G97,"")</f>
        <v/>
      </c>
      <c r="G97" t="str">
        <f>IF(Calculations!$B97&lt;age_when_runout,Calculations!H97,"")</f>
        <v/>
      </c>
      <c r="H97" t="str">
        <f>IF(Calculations!$B97&lt;age_when_runout,Calculations!I97,"")</f>
        <v/>
      </c>
      <c r="I97" t="str">
        <f>IF(Calculations!$B97&lt;age_when_runout,Calculations!J97,"")</f>
        <v/>
      </c>
      <c r="J97" t="str">
        <f>IF(Calculations!$B97&lt;age_when_runout,Calculations!K97,"")</f>
        <v/>
      </c>
    </row>
    <row r="98" spans="1:10" x14ac:dyDescent="0.3">
      <c r="A98" t="str">
        <f>IF(Calculations!$B98&lt;age_when_runout,Calculations!B98,"")</f>
        <v/>
      </c>
      <c r="B98" t="str">
        <f>IF(Calculations!$B98&lt;age_when_runout,Calculations!C98,"")</f>
        <v/>
      </c>
      <c r="C98" t="str">
        <f>IF(Calculations!$B98&lt;age_when_runout,Calculations!D98,"")</f>
        <v/>
      </c>
      <c r="D98" t="str">
        <f>IF(Calculations!$B98&lt;age_when_runout,Calculations!E98,"")</f>
        <v/>
      </c>
      <c r="E98" t="str">
        <f>IF(Calculations!$B98&lt;age_when_runout,Calculations!F98,"")</f>
        <v/>
      </c>
      <c r="F98" t="str">
        <f>IF(Calculations!$B98&lt;age_when_runout,Calculations!G98,"")</f>
        <v/>
      </c>
      <c r="G98" t="str">
        <f>IF(Calculations!$B98&lt;age_when_runout,Calculations!H98,"")</f>
        <v/>
      </c>
      <c r="H98" t="str">
        <f>IF(Calculations!$B98&lt;age_when_runout,Calculations!I98,"")</f>
        <v/>
      </c>
      <c r="I98" t="str">
        <f>IF(Calculations!$B98&lt;age_when_runout,Calculations!J98,"")</f>
        <v/>
      </c>
      <c r="J98" t="str">
        <f>IF(Calculations!$B98&lt;age_when_runout,Calculations!K98,"")</f>
        <v/>
      </c>
    </row>
    <row r="99" spans="1:10" x14ac:dyDescent="0.3">
      <c r="A99" t="str">
        <f>IF(Calculations!$B99&lt;age_when_runout,Calculations!B99,"")</f>
        <v/>
      </c>
      <c r="B99" t="str">
        <f>IF(Calculations!$B99&lt;age_when_runout,Calculations!C99,"")</f>
        <v/>
      </c>
      <c r="C99" t="str">
        <f>IF(Calculations!$B99&lt;age_when_runout,Calculations!D99,"")</f>
        <v/>
      </c>
      <c r="D99" t="str">
        <f>IF(Calculations!$B99&lt;age_when_runout,Calculations!E99,"")</f>
        <v/>
      </c>
      <c r="E99" t="str">
        <f>IF(Calculations!$B99&lt;age_when_runout,Calculations!F99,"")</f>
        <v/>
      </c>
      <c r="F99" t="str">
        <f>IF(Calculations!$B99&lt;age_when_runout,Calculations!G99,"")</f>
        <v/>
      </c>
      <c r="G99" t="str">
        <f>IF(Calculations!$B99&lt;age_when_runout,Calculations!H99,"")</f>
        <v/>
      </c>
      <c r="H99" t="str">
        <f>IF(Calculations!$B99&lt;age_when_runout,Calculations!I99,"")</f>
        <v/>
      </c>
      <c r="I99" t="str">
        <f>IF(Calculations!$B99&lt;age_when_runout,Calculations!J99,"")</f>
        <v/>
      </c>
      <c r="J99" t="str">
        <f>IF(Calculations!$B99&lt;age_when_runout,Calculations!K99,"")</f>
        <v/>
      </c>
    </row>
    <row r="100" spans="1:10" x14ac:dyDescent="0.3">
      <c r="A100" t="str">
        <f>IF(Calculations!$B100&lt;age_when_runout,Calculations!B100,"")</f>
        <v/>
      </c>
      <c r="B100" t="str">
        <f>IF(Calculations!$B100&lt;age_when_runout,Calculations!C100,"")</f>
        <v/>
      </c>
      <c r="C100" t="str">
        <f>IF(Calculations!$B100&lt;age_when_runout,Calculations!D100,"")</f>
        <v/>
      </c>
      <c r="D100" t="str">
        <f>IF(Calculations!$B100&lt;age_when_runout,Calculations!E100,"")</f>
        <v/>
      </c>
      <c r="E100" t="str">
        <f>IF(Calculations!$B100&lt;age_when_runout,Calculations!F100,"")</f>
        <v/>
      </c>
      <c r="F100" t="str">
        <f>IF(Calculations!$B100&lt;age_when_runout,Calculations!G100,"")</f>
        <v/>
      </c>
      <c r="G100" t="str">
        <f>IF(Calculations!$B100&lt;age_when_runout,Calculations!H100,"")</f>
        <v/>
      </c>
      <c r="H100" t="str">
        <f>IF(Calculations!$B100&lt;age_when_runout,Calculations!I100,"")</f>
        <v/>
      </c>
      <c r="I100" t="str">
        <f>IF(Calculations!$B100&lt;age_when_runout,Calculations!J100,"")</f>
        <v/>
      </c>
      <c r="J100" t="str">
        <f>IF(Calculations!$B100&lt;age_when_runout,Calculations!K100,"")</f>
        <v/>
      </c>
    </row>
    <row r="101" spans="1:10" x14ac:dyDescent="0.3">
      <c r="B101"/>
      <c r="C101"/>
      <c r="D101"/>
      <c r="E101"/>
      <c r="F101"/>
      <c r="G101"/>
      <c r="H101"/>
      <c r="I101"/>
      <c r="J10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28CB-7E33-4029-B08A-0FFDD1195B76}">
  <dimension ref="A1:K101"/>
  <sheetViews>
    <sheetView workbookViewId="0">
      <pane ySplit="1" topLeftCell="A2" activePane="bottomLeft" state="frozen"/>
      <selection pane="bottomLeft" activeCell="J24" sqref="J24"/>
    </sheetView>
  </sheetViews>
  <sheetFormatPr defaultRowHeight="14.4" x14ac:dyDescent="0.3"/>
  <cols>
    <col min="1" max="1" width="8.6640625" bestFit="1" customWidth="1"/>
    <col min="2" max="2" width="8" bestFit="1" customWidth="1"/>
    <col min="3" max="3" width="14.6640625" style="2" bestFit="1" customWidth="1"/>
    <col min="4" max="4" width="10.33203125" style="2" bestFit="1" customWidth="1"/>
    <col min="5" max="5" width="17.5546875" style="2" bestFit="1" customWidth="1"/>
    <col min="6" max="6" width="12.44140625" style="2" bestFit="1" customWidth="1"/>
    <col min="7" max="7" width="22.6640625" style="2" bestFit="1" customWidth="1"/>
    <col min="8" max="8" width="13.88671875" style="2" bestFit="1" customWidth="1"/>
    <col min="9" max="9" width="26.44140625" style="2" bestFit="1" customWidth="1"/>
    <col min="10" max="10" width="17.6640625" style="2" bestFit="1" customWidth="1"/>
    <col min="11" max="11" width="19" style="2" bestFit="1" customWidth="1"/>
  </cols>
  <sheetData>
    <row r="1" spans="1:11" x14ac:dyDescent="0.3">
      <c r="A1" s="1" t="s">
        <v>2</v>
      </c>
      <c r="B1" s="1" t="s">
        <v>0</v>
      </c>
      <c r="C1" s="9" t="s">
        <v>3</v>
      </c>
      <c r="D1" s="9" t="s">
        <v>9</v>
      </c>
      <c r="E1" s="9" t="s">
        <v>7</v>
      </c>
      <c r="F1" s="9" t="s">
        <v>6</v>
      </c>
      <c r="G1" s="9" t="s">
        <v>23</v>
      </c>
      <c r="H1" s="9" t="s">
        <v>4</v>
      </c>
      <c r="I1" s="9" t="s">
        <v>10</v>
      </c>
      <c r="J1" s="9" t="s">
        <v>5</v>
      </c>
      <c r="K1" s="9" t="s">
        <v>8</v>
      </c>
    </row>
    <row r="2" spans="1:11" x14ac:dyDescent="0.3">
      <c r="A2">
        <v>1</v>
      </c>
      <c r="B2">
        <f>Current_Age</f>
        <v>35</v>
      </c>
      <c r="C2" s="2">
        <f>Current_A_Income</f>
        <v>70000</v>
      </c>
      <c r="D2" s="2">
        <f>C2*Tax_Rate</f>
        <v>15400</v>
      </c>
      <c r="E2" s="2">
        <f>CAE</f>
        <v>50000</v>
      </c>
      <c r="F2" s="2">
        <f t="shared" ref="F2:F33" si="0">IF(DRA&gt;B2,C2-D2-E2,0)</f>
        <v>4600</v>
      </c>
      <c r="G2" s="2">
        <f>CRS</f>
        <v>50000</v>
      </c>
      <c r="H2" s="2">
        <f t="shared" ref="H2:H33" si="1">IF(DRA&gt;B2,G2*Investment_return_pre,G2*investment_return_post)</f>
        <v>4000</v>
      </c>
      <c r="I2" s="2">
        <f t="shared" ref="I2:I33" si="2">IF(DRA&gt;B2,0,E2)</f>
        <v>0</v>
      </c>
      <c r="J2" s="2">
        <f>G2+H2+F2-I2</f>
        <v>58600</v>
      </c>
      <c r="K2" s="2">
        <f>J2-G2</f>
        <v>8600</v>
      </c>
    </row>
    <row r="3" spans="1:11" x14ac:dyDescent="0.3">
      <c r="A3">
        <f>1+A2</f>
        <v>2</v>
      </c>
      <c r="B3">
        <f>B2+1</f>
        <v>36</v>
      </c>
      <c r="C3" s="2">
        <f>IF(DRA&gt;Calculations!B3,C2+C2*AII,0)</f>
        <v>72800</v>
      </c>
      <c r="D3" s="2">
        <f t="shared" ref="D3:D34" si="3">D2+D2*AI</f>
        <v>15862</v>
      </c>
      <c r="E3" s="2">
        <f>Calculations!E2+Calculations!E2*AI</f>
        <v>51500</v>
      </c>
      <c r="F3" s="2">
        <f t="shared" si="0"/>
        <v>5438</v>
      </c>
      <c r="G3" s="2">
        <f>J2</f>
        <v>58600</v>
      </c>
      <c r="H3" s="2">
        <f t="shared" si="1"/>
        <v>4688</v>
      </c>
      <c r="I3" s="2">
        <f t="shared" si="2"/>
        <v>0</v>
      </c>
      <c r="J3" s="2">
        <f t="shared" ref="J3:J66" si="4">G3+H3+F3-I3</f>
        <v>68726</v>
      </c>
      <c r="K3" s="2">
        <f t="shared" ref="K3:K66" si="5">J3-G3</f>
        <v>10126</v>
      </c>
    </row>
    <row r="4" spans="1:11" x14ac:dyDescent="0.3">
      <c r="A4">
        <f t="shared" ref="A4:A67" si="6">1+A3</f>
        <v>3</v>
      </c>
      <c r="B4">
        <f t="shared" ref="B4:B67" si="7">B3+1</f>
        <v>37</v>
      </c>
      <c r="C4" s="2">
        <f>IF(DRA&gt;Calculations!B4,C3+C3*AII,0)</f>
        <v>75712</v>
      </c>
      <c r="D4" s="2">
        <f t="shared" si="3"/>
        <v>16337.86</v>
      </c>
      <c r="E4" s="2">
        <f>Calculations!E3+Calculations!E3*AI</f>
        <v>53045</v>
      </c>
      <c r="F4" s="2">
        <f t="shared" si="0"/>
        <v>6329.1399999999994</v>
      </c>
      <c r="G4" s="2">
        <f t="shared" ref="G4:G67" si="8">J3</f>
        <v>68726</v>
      </c>
      <c r="H4" s="2">
        <f t="shared" si="1"/>
        <v>5498.08</v>
      </c>
      <c r="I4" s="2">
        <f t="shared" si="2"/>
        <v>0</v>
      </c>
      <c r="J4" s="2">
        <f t="shared" si="4"/>
        <v>80553.22</v>
      </c>
      <c r="K4" s="2">
        <f t="shared" si="5"/>
        <v>11827.220000000001</v>
      </c>
    </row>
    <row r="5" spans="1:11" x14ac:dyDescent="0.3">
      <c r="A5">
        <f t="shared" si="6"/>
        <v>4</v>
      </c>
      <c r="B5">
        <f t="shared" si="7"/>
        <v>38</v>
      </c>
      <c r="C5" s="2">
        <f>IF(DRA&gt;Calculations!B5,C4+C4*AII,0)</f>
        <v>78740.479999999996</v>
      </c>
      <c r="D5" s="2">
        <f t="shared" si="3"/>
        <v>16827.995800000001</v>
      </c>
      <c r="E5" s="2">
        <f>Calculations!E4+Calculations!E4*AI</f>
        <v>54636.35</v>
      </c>
      <c r="F5" s="2">
        <f t="shared" si="0"/>
        <v>7276.1341999999931</v>
      </c>
      <c r="G5" s="2">
        <f t="shared" si="8"/>
        <v>80553.22</v>
      </c>
      <c r="H5" s="2">
        <f t="shared" si="1"/>
        <v>6444.2575999999999</v>
      </c>
      <c r="I5" s="2">
        <f t="shared" si="2"/>
        <v>0</v>
      </c>
      <c r="J5" s="2">
        <f t="shared" si="4"/>
        <v>94273.611799999984</v>
      </c>
      <c r="K5" s="2">
        <f t="shared" si="5"/>
        <v>13720.391799999983</v>
      </c>
    </row>
    <row r="6" spans="1:11" x14ac:dyDescent="0.3">
      <c r="A6">
        <f t="shared" si="6"/>
        <v>5</v>
      </c>
      <c r="B6">
        <f t="shared" si="7"/>
        <v>39</v>
      </c>
      <c r="C6" s="2">
        <f>IF(DRA&gt;Calculations!B6,C5+C5*AII,0)</f>
        <v>81890.099199999997</v>
      </c>
      <c r="D6" s="2">
        <f t="shared" si="3"/>
        <v>17332.835674000002</v>
      </c>
      <c r="E6" s="2">
        <f>Calculations!E5+Calculations!E5*AI</f>
        <v>56275.440499999997</v>
      </c>
      <c r="F6" s="2">
        <f t="shared" si="0"/>
        <v>8281.8230259999982</v>
      </c>
      <c r="G6" s="2">
        <f t="shared" si="8"/>
        <v>94273.611799999984</v>
      </c>
      <c r="H6" s="2">
        <f t="shared" si="1"/>
        <v>7541.8889439999984</v>
      </c>
      <c r="I6" s="2">
        <f t="shared" si="2"/>
        <v>0</v>
      </c>
      <c r="J6" s="2">
        <f t="shared" si="4"/>
        <v>110097.32376999999</v>
      </c>
      <c r="K6" s="2">
        <f t="shared" si="5"/>
        <v>15823.711970000004</v>
      </c>
    </row>
    <row r="7" spans="1:11" x14ac:dyDescent="0.3">
      <c r="A7">
        <f t="shared" si="6"/>
        <v>6</v>
      </c>
      <c r="B7">
        <f t="shared" si="7"/>
        <v>40</v>
      </c>
      <c r="C7" s="2">
        <f>IF(DRA&gt;Calculations!B7,C6+C6*AII,0)</f>
        <v>85165.703167999993</v>
      </c>
      <c r="D7" s="2">
        <f t="shared" si="3"/>
        <v>17852.82074422</v>
      </c>
      <c r="E7" s="2">
        <f>Calculations!E6+Calculations!E6*AI</f>
        <v>57963.703714999996</v>
      </c>
      <c r="F7" s="2">
        <f t="shared" si="0"/>
        <v>9349.1787087799894</v>
      </c>
      <c r="G7" s="2">
        <f t="shared" si="8"/>
        <v>110097.32376999999</v>
      </c>
      <c r="H7" s="2">
        <f t="shared" si="1"/>
        <v>8807.7859015999984</v>
      </c>
      <c r="I7" s="2">
        <f t="shared" si="2"/>
        <v>0</v>
      </c>
      <c r="J7" s="2">
        <f t="shared" si="4"/>
        <v>128254.28838037998</v>
      </c>
      <c r="K7" s="2">
        <f t="shared" si="5"/>
        <v>18156.96461037999</v>
      </c>
    </row>
    <row r="8" spans="1:11" x14ac:dyDescent="0.3">
      <c r="A8">
        <f t="shared" si="6"/>
        <v>7</v>
      </c>
      <c r="B8">
        <f t="shared" si="7"/>
        <v>41</v>
      </c>
      <c r="C8" s="2">
        <f>IF(DRA&gt;Calculations!B8,C7+C7*AII,0)</f>
        <v>88572.331294719988</v>
      </c>
      <c r="D8" s="2">
        <f t="shared" si="3"/>
        <v>18388.405366546602</v>
      </c>
      <c r="E8" s="2">
        <f>Calculations!E7+Calculations!E7*AI</f>
        <v>59702.614826449993</v>
      </c>
      <c r="F8" s="2">
        <f t="shared" si="0"/>
        <v>10481.31110172339</v>
      </c>
      <c r="G8" s="2">
        <f t="shared" si="8"/>
        <v>128254.28838037998</v>
      </c>
      <c r="H8" s="2">
        <f t="shared" si="1"/>
        <v>10260.343070430399</v>
      </c>
      <c r="I8" s="2">
        <f t="shared" si="2"/>
        <v>0</v>
      </c>
      <c r="J8" s="2">
        <f t="shared" si="4"/>
        <v>148995.94255253376</v>
      </c>
      <c r="K8" s="2">
        <f t="shared" si="5"/>
        <v>20741.65417215378</v>
      </c>
    </row>
    <row r="9" spans="1:11" x14ac:dyDescent="0.3">
      <c r="A9">
        <f t="shared" si="6"/>
        <v>8</v>
      </c>
      <c r="B9">
        <f t="shared" si="7"/>
        <v>42</v>
      </c>
      <c r="C9" s="2">
        <f>IF(DRA&gt;Calculations!B9,C8+C8*AII,0)</f>
        <v>92115.224546508791</v>
      </c>
      <c r="D9" s="2">
        <f t="shared" si="3"/>
        <v>18940.057527542998</v>
      </c>
      <c r="E9" s="2">
        <f>Calculations!E8+Calculations!E8*AI</f>
        <v>61493.693271243494</v>
      </c>
      <c r="F9" s="2">
        <f t="shared" si="0"/>
        <v>11681.473747722295</v>
      </c>
      <c r="G9" s="2">
        <f t="shared" si="8"/>
        <v>148995.94255253376</v>
      </c>
      <c r="H9" s="2">
        <f t="shared" si="1"/>
        <v>11919.675404202701</v>
      </c>
      <c r="I9" s="2">
        <f t="shared" si="2"/>
        <v>0</v>
      </c>
      <c r="J9" s="2">
        <f t="shared" si="4"/>
        <v>172597.09170445875</v>
      </c>
      <c r="K9" s="2">
        <f t="shared" si="5"/>
        <v>23601.149151924998</v>
      </c>
    </row>
    <row r="10" spans="1:11" x14ac:dyDescent="0.3">
      <c r="A10">
        <f t="shared" si="6"/>
        <v>9</v>
      </c>
      <c r="B10">
        <f t="shared" si="7"/>
        <v>43</v>
      </c>
      <c r="C10" s="2">
        <f>IF(DRA&gt;Calculations!B10,C9+C9*AII,0)</f>
        <v>95799.833528369141</v>
      </c>
      <c r="D10" s="2">
        <f t="shared" si="3"/>
        <v>19508.259253369288</v>
      </c>
      <c r="E10" s="2">
        <f>Calculations!E9+Calculations!E9*AI</f>
        <v>63338.504069380797</v>
      </c>
      <c r="F10" s="2">
        <f t="shared" si="0"/>
        <v>12953.070205619049</v>
      </c>
      <c r="G10" s="2">
        <f t="shared" si="8"/>
        <v>172597.09170445875</v>
      </c>
      <c r="H10" s="2">
        <f t="shared" si="1"/>
        <v>13807.767336356701</v>
      </c>
      <c r="I10" s="2">
        <f t="shared" si="2"/>
        <v>0</v>
      </c>
      <c r="J10" s="2">
        <f t="shared" si="4"/>
        <v>199357.92924643448</v>
      </c>
      <c r="K10" s="2">
        <f t="shared" si="5"/>
        <v>26760.837541975721</v>
      </c>
    </row>
    <row r="11" spans="1:11" x14ac:dyDescent="0.3">
      <c r="A11">
        <f t="shared" si="6"/>
        <v>10</v>
      </c>
      <c r="B11">
        <f t="shared" si="7"/>
        <v>44</v>
      </c>
      <c r="C11" s="2">
        <f>IF(DRA&gt;Calculations!B11,C10+C10*AII,0)</f>
        <v>99631.826869503901</v>
      </c>
      <c r="D11" s="2">
        <f t="shared" si="3"/>
        <v>20093.507030970366</v>
      </c>
      <c r="E11" s="2">
        <f>Calculations!E10+Calculations!E10*AI</f>
        <v>65238.659191462219</v>
      </c>
      <c r="F11" s="2">
        <f t="shared" si="0"/>
        <v>14299.660647071309</v>
      </c>
      <c r="G11" s="2">
        <f t="shared" si="8"/>
        <v>199357.92924643448</v>
      </c>
      <c r="H11" s="2">
        <f t="shared" si="1"/>
        <v>15948.634339714759</v>
      </c>
      <c r="I11" s="2">
        <f t="shared" si="2"/>
        <v>0</v>
      </c>
      <c r="J11" s="2">
        <f t="shared" si="4"/>
        <v>229606.22423322056</v>
      </c>
      <c r="K11" s="2">
        <f t="shared" si="5"/>
        <v>30248.294986786088</v>
      </c>
    </row>
    <row r="12" spans="1:11" x14ac:dyDescent="0.3">
      <c r="A12">
        <f t="shared" si="6"/>
        <v>11</v>
      </c>
      <c r="B12">
        <f t="shared" si="7"/>
        <v>45</v>
      </c>
      <c r="C12" s="2">
        <f>IF(DRA&gt;Calculations!B12,C11+C11*AII,0)</f>
        <v>103617.09994428405</v>
      </c>
      <c r="D12" s="2">
        <f t="shared" si="3"/>
        <v>20696.312241899475</v>
      </c>
      <c r="E12" s="2">
        <f>Calculations!E11+Calculations!E11*AI</f>
        <v>67195.818967206083</v>
      </c>
      <c r="F12" s="2">
        <f t="shared" si="0"/>
        <v>15724.968735178496</v>
      </c>
      <c r="G12" s="2">
        <f t="shared" si="8"/>
        <v>229606.22423322056</v>
      </c>
      <c r="H12" s="2">
        <f t="shared" si="1"/>
        <v>18368.497938657645</v>
      </c>
      <c r="I12" s="2">
        <f t="shared" si="2"/>
        <v>0</v>
      </c>
      <c r="J12" s="2">
        <f t="shared" si="4"/>
        <v>263699.69090705668</v>
      </c>
      <c r="K12" s="2">
        <f t="shared" si="5"/>
        <v>34093.466673836112</v>
      </c>
    </row>
    <row r="13" spans="1:11" x14ac:dyDescent="0.3">
      <c r="A13">
        <f t="shared" si="6"/>
        <v>12</v>
      </c>
      <c r="B13">
        <f t="shared" si="7"/>
        <v>46</v>
      </c>
      <c r="C13" s="2">
        <f>IF(DRA&gt;Calculations!B13,C12+C12*AII,0)</f>
        <v>107761.78394205542</v>
      </c>
      <c r="D13" s="2">
        <f t="shared" si="3"/>
        <v>21317.201609156458</v>
      </c>
      <c r="E13" s="2">
        <f>Calculations!E12+Calculations!E12*AI</f>
        <v>69211.693536222272</v>
      </c>
      <c r="F13" s="2">
        <f t="shared" si="0"/>
        <v>17232.888796676692</v>
      </c>
      <c r="G13" s="2">
        <f t="shared" si="8"/>
        <v>263699.69090705668</v>
      </c>
      <c r="H13" s="2">
        <f t="shared" si="1"/>
        <v>21095.975272564534</v>
      </c>
      <c r="I13" s="2">
        <f t="shared" si="2"/>
        <v>0</v>
      </c>
      <c r="J13" s="2">
        <f t="shared" si="4"/>
        <v>302028.55497629789</v>
      </c>
      <c r="K13" s="2">
        <f t="shared" si="5"/>
        <v>38328.864069241215</v>
      </c>
    </row>
    <row r="14" spans="1:11" x14ac:dyDescent="0.3">
      <c r="A14">
        <f t="shared" si="6"/>
        <v>13</v>
      </c>
      <c r="B14">
        <f t="shared" si="7"/>
        <v>47</v>
      </c>
      <c r="C14" s="2">
        <f>IF(DRA&gt;Calculations!B14,C13+C13*AII,0)</f>
        <v>112072.25529973763</v>
      </c>
      <c r="D14" s="2">
        <f t="shared" si="3"/>
        <v>21956.717657431152</v>
      </c>
      <c r="E14" s="2">
        <f>Calculations!E13+Calculations!E13*AI</f>
        <v>71288.044342308945</v>
      </c>
      <c r="F14" s="2">
        <f t="shared" si="0"/>
        <v>18827.493299997528</v>
      </c>
      <c r="G14" s="2">
        <f t="shared" si="8"/>
        <v>302028.55497629789</v>
      </c>
      <c r="H14" s="2">
        <f t="shared" si="1"/>
        <v>24162.284398103831</v>
      </c>
      <c r="I14" s="2">
        <f t="shared" si="2"/>
        <v>0</v>
      </c>
      <c r="J14" s="2">
        <f t="shared" si="4"/>
        <v>345018.33267439925</v>
      </c>
      <c r="K14" s="2">
        <f t="shared" si="5"/>
        <v>42989.777698101359</v>
      </c>
    </row>
    <row r="15" spans="1:11" x14ac:dyDescent="0.3">
      <c r="A15">
        <f t="shared" si="6"/>
        <v>14</v>
      </c>
      <c r="B15">
        <f t="shared" si="7"/>
        <v>48</v>
      </c>
      <c r="C15" s="2">
        <f>IF(DRA&gt;Calculations!B15,C14+C14*AII,0)</f>
        <v>116555.14551172714</v>
      </c>
      <c r="D15" s="2">
        <f t="shared" si="3"/>
        <v>22615.419187154086</v>
      </c>
      <c r="E15" s="2">
        <f>Calculations!E14+Calculations!E14*AI</f>
        <v>73426.685672578213</v>
      </c>
      <c r="F15" s="2">
        <f t="shared" si="0"/>
        <v>20513.040651994845</v>
      </c>
      <c r="G15" s="2">
        <f t="shared" si="8"/>
        <v>345018.33267439925</v>
      </c>
      <c r="H15" s="2">
        <f t="shared" si="1"/>
        <v>27601.46661395194</v>
      </c>
      <c r="I15" s="2">
        <f t="shared" si="2"/>
        <v>0</v>
      </c>
      <c r="J15" s="2">
        <f t="shared" si="4"/>
        <v>393132.83994034608</v>
      </c>
      <c r="K15" s="2">
        <f t="shared" si="5"/>
        <v>48114.507265946828</v>
      </c>
    </row>
    <row r="16" spans="1:11" x14ac:dyDescent="0.3">
      <c r="A16">
        <f t="shared" si="6"/>
        <v>15</v>
      </c>
      <c r="B16">
        <f t="shared" si="7"/>
        <v>49</v>
      </c>
      <c r="C16" s="2">
        <f>IF(DRA&gt;Calculations!B16,C15+C15*AII,0)</f>
        <v>121217.35133219622</v>
      </c>
      <c r="D16" s="2">
        <f t="shared" si="3"/>
        <v>23293.881762768709</v>
      </c>
      <c r="E16" s="2">
        <f>Calculations!E15+Calculations!E15*AI</f>
        <v>75629.486242755564</v>
      </c>
      <c r="F16" s="2">
        <f t="shared" si="0"/>
        <v>22293.983326671951</v>
      </c>
      <c r="G16" s="2">
        <f t="shared" si="8"/>
        <v>393132.83994034608</v>
      </c>
      <c r="H16" s="2">
        <f t="shared" si="1"/>
        <v>31450.627195227687</v>
      </c>
      <c r="I16" s="2">
        <f t="shared" si="2"/>
        <v>0</v>
      </c>
      <c r="J16" s="2">
        <f t="shared" si="4"/>
        <v>446877.45046224567</v>
      </c>
      <c r="K16" s="2">
        <f t="shared" si="5"/>
        <v>53744.610521899594</v>
      </c>
    </row>
    <row r="17" spans="1:11" x14ac:dyDescent="0.3">
      <c r="A17">
        <f t="shared" si="6"/>
        <v>16</v>
      </c>
      <c r="B17">
        <f t="shared" si="7"/>
        <v>50</v>
      </c>
      <c r="C17" s="2">
        <f>IF(DRA&gt;Calculations!B17,C16+C16*AII,0)</f>
        <v>126066.04538548407</v>
      </c>
      <c r="D17" s="2">
        <f t="shared" si="3"/>
        <v>23992.69821565177</v>
      </c>
      <c r="E17" s="2">
        <f>Calculations!E16+Calculations!E16*AI</f>
        <v>77898.370830038228</v>
      </c>
      <c r="F17" s="2">
        <f t="shared" si="0"/>
        <v>24174.97633979407</v>
      </c>
      <c r="G17" s="2">
        <f t="shared" si="8"/>
        <v>446877.45046224567</v>
      </c>
      <c r="H17" s="2">
        <f t="shared" si="1"/>
        <v>35750.196036979658</v>
      </c>
      <c r="I17" s="2">
        <f t="shared" si="2"/>
        <v>0</v>
      </c>
      <c r="J17" s="2">
        <f t="shared" si="4"/>
        <v>506802.6228390194</v>
      </c>
      <c r="K17" s="2">
        <f t="shared" si="5"/>
        <v>59925.172376773728</v>
      </c>
    </row>
    <row r="18" spans="1:11" x14ac:dyDescent="0.3">
      <c r="A18">
        <f t="shared" si="6"/>
        <v>17</v>
      </c>
      <c r="B18">
        <f t="shared" si="7"/>
        <v>51</v>
      </c>
      <c r="C18" s="2">
        <f>IF(DRA&gt;Calculations!B18,C17+C17*AII,0)</f>
        <v>131108.68720090343</v>
      </c>
      <c r="D18" s="2">
        <f t="shared" si="3"/>
        <v>24712.479162121323</v>
      </c>
      <c r="E18" s="2">
        <f>Calculations!E17+Calculations!E17*AI</f>
        <v>80235.321954939369</v>
      </c>
      <c r="F18" s="2">
        <f t="shared" si="0"/>
        <v>26160.886083842735</v>
      </c>
      <c r="G18" s="2">
        <f t="shared" si="8"/>
        <v>506802.6228390194</v>
      </c>
      <c r="H18" s="2">
        <f t="shared" si="1"/>
        <v>40544.209827121551</v>
      </c>
      <c r="I18" s="2">
        <f t="shared" si="2"/>
        <v>0</v>
      </c>
      <c r="J18" s="2">
        <f t="shared" si="4"/>
        <v>573507.7187499837</v>
      </c>
      <c r="K18" s="2">
        <f t="shared" si="5"/>
        <v>66705.095910964301</v>
      </c>
    </row>
    <row r="19" spans="1:11" x14ac:dyDescent="0.3">
      <c r="A19">
        <f t="shared" si="6"/>
        <v>18</v>
      </c>
      <c r="B19">
        <f t="shared" si="7"/>
        <v>52</v>
      </c>
      <c r="C19" s="2">
        <f>IF(DRA&gt;Calculations!B19,C18+C18*AII,0)</f>
        <v>136353.03468893957</v>
      </c>
      <c r="D19" s="2">
        <f t="shared" si="3"/>
        <v>25453.853536984963</v>
      </c>
      <c r="E19" s="2">
        <f>Calculations!E18+Calculations!E18*AI</f>
        <v>82642.381613587553</v>
      </c>
      <c r="F19" s="2">
        <f t="shared" si="0"/>
        <v>28256.79953836705</v>
      </c>
      <c r="G19" s="2">
        <f t="shared" si="8"/>
        <v>573507.7187499837</v>
      </c>
      <c r="H19" s="2">
        <f t="shared" si="1"/>
        <v>45880.617499998698</v>
      </c>
      <c r="I19" s="2">
        <f t="shared" si="2"/>
        <v>0</v>
      </c>
      <c r="J19" s="2">
        <f t="shared" si="4"/>
        <v>647645.13578834943</v>
      </c>
      <c r="K19" s="2">
        <f t="shared" si="5"/>
        <v>74137.417038365733</v>
      </c>
    </row>
    <row r="20" spans="1:11" x14ac:dyDescent="0.3">
      <c r="A20">
        <f t="shared" si="6"/>
        <v>19</v>
      </c>
      <c r="B20">
        <f t="shared" si="7"/>
        <v>53</v>
      </c>
      <c r="C20" s="2">
        <f>IF(DRA&gt;Calculations!B20,C19+C19*AII,0)</f>
        <v>141807.15607649717</v>
      </c>
      <c r="D20" s="2">
        <f t="shared" si="3"/>
        <v>26217.469143094513</v>
      </c>
      <c r="E20" s="2">
        <f>Calculations!E19+Calculations!E19*AI</f>
        <v>85121.653061995181</v>
      </c>
      <c r="F20" s="2">
        <f t="shared" si="0"/>
        <v>30468.033871407475</v>
      </c>
      <c r="G20" s="2">
        <f t="shared" si="8"/>
        <v>647645.13578834943</v>
      </c>
      <c r="H20" s="2">
        <f t="shared" si="1"/>
        <v>51811.610863067959</v>
      </c>
      <c r="I20" s="2">
        <f t="shared" si="2"/>
        <v>0</v>
      </c>
      <c r="J20" s="2">
        <f t="shared" si="4"/>
        <v>729924.78052282485</v>
      </c>
      <c r="K20" s="2">
        <f t="shared" si="5"/>
        <v>82279.644734475412</v>
      </c>
    </row>
    <row r="21" spans="1:11" x14ac:dyDescent="0.3">
      <c r="A21">
        <f t="shared" si="6"/>
        <v>20</v>
      </c>
      <c r="B21">
        <f t="shared" si="7"/>
        <v>54</v>
      </c>
      <c r="C21" s="2">
        <f>IF(DRA&gt;Calculations!B21,C20+C20*AII,0)</f>
        <v>147479.44231955704</v>
      </c>
      <c r="D21" s="2">
        <f t="shared" si="3"/>
        <v>27003.993217387349</v>
      </c>
      <c r="E21" s="2">
        <f>Calculations!E20+Calculations!E20*AI</f>
        <v>87675.302653855033</v>
      </c>
      <c r="F21" s="2">
        <f t="shared" si="0"/>
        <v>32800.146448314656</v>
      </c>
      <c r="G21" s="2">
        <f t="shared" si="8"/>
        <v>729924.78052282485</v>
      </c>
      <c r="H21" s="2">
        <f t="shared" si="1"/>
        <v>58393.982441825989</v>
      </c>
      <c r="I21" s="2">
        <f t="shared" si="2"/>
        <v>0</v>
      </c>
      <c r="J21" s="2">
        <f t="shared" si="4"/>
        <v>821118.90941296553</v>
      </c>
      <c r="K21" s="2">
        <f t="shared" si="5"/>
        <v>91194.128890140681</v>
      </c>
    </row>
    <row r="22" spans="1:11" x14ac:dyDescent="0.3">
      <c r="A22">
        <f t="shared" si="6"/>
        <v>21</v>
      </c>
      <c r="B22">
        <f t="shared" si="7"/>
        <v>55</v>
      </c>
      <c r="C22" s="2">
        <f>IF(DRA&gt;Calculations!B22,C21+C21*AII,0)</f>
        <v>153378.62001233932</v>
      </c>
      <c r="D22" s="2">
        <f t="shared" si="3"/>
        <v>27814.113013908969</v>
      </c>
      <c r="E22" s="2">
        <f>Calculations!E21+Calculations!E21*AI</f>
        <v>90305.561733470677</v>
      </c>
      <c r="F22" s="2">
        <f t="shared" si="0"/>
        <v>35258.945264959679</v>
      </c>
      <c r="G22" s="2">
        <f t="shared" si="8"/>
        <v>821118.90941296553</v>
      </c>
      <c r="H22" s="2">
        <f t="shared" si="1"/>
        <v>65689.512753037241</v>
      </c>
      <c r="I22" s="2">
        <f t="shared" si="2"/>
        <v>0</v>
      </c>
      <c r="J22" s="2">
        <f t="shared" si="4"/>
        <v>922067.36743096251</v>
      </c>
      <c r="K22" s="2">
        <f t="shared" si="5"/>
        <v>100948.45801799698</v>
      </c>
    </row>
    <row r="23" spans="1:11" x14ac:dyDescent="0.3">
      <c r="A23">
        <f t="shared" si="6"/>
        <v>22</v>
      </c>
      <c r="B23">
        <f t="shared" si="7"/>
        <v>56</v>
      </c>
      <c r="C23" s="2">
        <f>IF(DRA&gt;Calculations!B23,C22+C22*AII,0)</f>
        <v>159513.7648128329</v>
      </c>
      <c r="D23" s="2">
        <f t="shared" si="3"/>
        <v>28648.536404326238</v>
      </c>
      <c r="E23" s="2">
        <f>Calculations!E22+Calculations!E22*AI</f>
        <v>93014.728585474804</v>
      </c>
      <c r="F23" s="2">
        <f t="shared" si="0"/>
        <v>37850.49982303186</v>
      </c>
      <c r="G23" s="2">
        <f t="shared" si="8"/>
        <v>922067.36743096251</v>
      </c>
      <c r="H23" s="2">
        <f t="shared" si="1"/>
        <v>73765.389394476995</v>
      </c>
      <c r="I23" s="2">
        <f t="shared" si="2"/>
        <v>0</v>
      </c>
      <c r="J23" s="2">
        <f t="shared" si="4"/>
        <v>1033683.2566484713</v>
      </c>
      <c r="K23" s="2">
        <f t="shared" si="5"/>
        <v>111615.88921750884</v>
      </c>
    </row>
    <row r="24" spans="1:11" x14ac:dyDescent="0.3">
      <c r="A24">
        <f t="shared" si="6"/>
        <v>23</v>
      </c>
      <c r="B24">
        <f t="shared" si="7"/>
        <v>57</v>
      </c>
      <c r="C24" s="2">
        <f>IF(DRA&gt;Calculations!B24,C23+C23*AII,0)</f>
        <v>165894.31540534622</v>
      </c>
      <c r="D24" s="2">
        <f t="shared" si="3"/>
        <v>29507.992496456027</v>
      </c>
      <c r="E24" s="2">
        <f>Calculations!E23+Calculations!E23*AI</f>
        <v>95805.170443039053</v>
      </c>
      <c r="F24" s="2">
        <f t="shared" si="0"/>
        <v>40581.152465851148</v>
      </c>
      <c r="G24" s="2">
        <f t="shared" si="8"/>
        <v>1033683.2566484713</v>
      </c>
      <c r="H24" s="2">
        <f t="shared" si="1"/>
        <v>82694.660531877715</v>
      </c>
      <c r="I24" s="2">
        <f t="shared" si="2"/>
        <v>0</v>
      </c>
      <c r="J24" s="2">
        <f t="shared" si="4"/>
        <v>1156959.0696462002</v>
      </c>
      <c r="K24" s="2">
        <f t="shared" si="5"/>
        <v>123275.81299772882</v>
      </c>
    </row>
    <row r="25" spans="1:11" x14ac:dyDescent="0.3">
      <c r="A25">
        <f t="shared" si="6"/>
        <v>24</v>
      </c>
      <c r="B25">
        <f t="shared" si="7"/>
        <v>58</v>
      </c>
      <c r="C25" s="2">
        <f>IF(DRA&gt;Calculations!B25,C24+C24*AII,0)</f>
        <v>172530.08802156008</v>
      </c>
      <c r="D25" s="2">
        <f t="shared" si="3"/>
        <v>30393.232271349709</v>
      </c>
      <c r="E25" s="2">
        <f>Calculations!E24+Calculations!E24*AI</f>
        <v>98679.325556330223</v>
      </c>
      <c r="F25" s="2">
        <f t="shared" si="0"/>
        <v>43457.530193880157</v>
      </c>
      <c r="G25" s="2">
        <f t="shared" si="8"/>
        <v>1156959.0696462002</v>
      </c>
      <c r="H25" s="2">
        <f t="shared" si="1"/>
        <v>92556.725571696021</v>
      </c>
      <c r="I25" s="2">
        <f t="shared" si="2"/>
        <v>0</v>
      </c>
      <c r="J25" s="2">
        <f t="shared" si="4"/>
        <v>1292973.3254117763</v>
      </c>
      <c r="K25" s="2">
        <f t="shared" si="5"/>
        <v>136014.25576557615</v>
      </c>
    </row>
    <row r="26" spans="1:11" x14ac:dyDescent="0.3">
      <c r="A26">
        <f t="shared" si="6"/>
        <v>25</v>
      </c>
      <c r="B26">
        <f t="shared" si="7"/>
        <v>59</v>
      </c>
      <c r="C26" s="2">
        <f>IF(DRA&gt;Calculations!B26,C25+C25*AII,0)</f>
        <v>179431.29154242249</v>
      </c>
      <c r="D26" s="2">
        <f t="shared" si="3"/>
        <v>31305.029239490199</v>
      </c>
      <c r="E26" s="2">
        <f>Calculations!E25+Calculations!E25*AI</f>
        <v>101639.70532302013</v>
      </c>
      <c r="F26" s="2">
        <f t="shared" si="0"/>
        <v>46486.556979912173</v>
      </c>
      <c r="G26" s="2">
        <f t="shared" si="8"/>
        <v>1292973.3254117763</v>
      </c>
      <c r="H26" s="2">
        <f t="shared" si="1"/>
        <v>103437.86603294211</v>
      </c>
      <c r="I26" s="2">
        <f t="shared" si="2"/>
        <v>0</v>
      </c>
      <c r="J26" s="2">
        <f t="shared" si="4"/>
        <v>1442897.7484246306</v>
      </c>
      <c r="K26" s="2">
        <f t="shared" si="5"/>
        <v>149924.4230128543</v>
      </c>
    </row>
    <row r="27" spans="1:11" x14ac:dyDescent="0.3">
      <c r="A27">
        <f t="shared" si="6"/>
        <v>26</v>
      </c>
      <c r="B27">
        <f t="shared" si="7"/>
        <v>60</v>
      </c>
      <c r="C27" s="2">
        <f>IF(DRA&gt;Calculations!B27,C26+C26*AII,0)</f>
        <v>186608.5432041194</v>
      </c>
      <c r="D27" s="2">
        <f t="shared" si="3"/>
        <v>32244.180116674906</v>
      </c>
      <c r="E27" s="2">
        <f>Calculations!E26+Calculations!E26*AI</f>
        <v>104688.89648271073</v>
      </c>
      <c r="F27" s="2">
        <f t="shared" si="0"/>
        <v>49675.466604733781</v>
      </c>
      <c r="G27" s="2">
        <f t="shared" si="8"/>
        <v>1442897.7484246306</v>
      </c>
      <c r="H27" s="2">
        <f t="shared" si="1"/>
        <v>115431.81987397045</v>
      </c>
      <c r="I27" s="2">
        <f t="shared" si="2"/>
        <v>0</v>
      </c>
      <c r="J27" s="2">
        <f t="shared" si="4"/>
        <v>1608005.0349033349</v>
      </c>
      <c r="K27" s="2">
        <f t="shared" si="5"/>
        <v>165107.28647870431</v>
      </c>
    </row>
    <row r="28" spans="1:11" x14ac:dyDescent="0.3">
      <c r="A28">
        <f t="shared" si="6"/>
        <v>27</v>
      </c>
      <c r="B28">
        <f t="shared" si="7"/>
        <v>61</v>
      </c>
      <c r="C28" s="2">
        <f>IF(DRA&gt;Calculations!B28,C27+C27*AII,0)</f>
        <v>194072.88493228419</v>
      </c>
      <c r="D28" s="2">
        <f t="shared" si="3"/>
        <v>33211.505520175153</v>
      </c>
      <c r="E28" s="2">
        <f>Calculations!E27+Calculations!E27*AI</f>
        <v>107829.56337719205</v>
      </c>
      <c r="F28" s="2">
        <f t="shared" si="0"/>
        <v>53031.816034916978</v>
      </c>
      <c r="G28" s="2">
        <f t="shared" si="8"/>
        <v>1608005.0349033349</v>
      </c>
      <c r="H28" s="2">
        <f t="shared" si="1"/>
        <v>128640.4027922668</v>
      </c>
      <c r="I28" s="2">
        <f t="shared" si="2"/>
        <v>0</v>
      </c>
      <c r="J28" s="2">
        <f t="shared" si="4"/>
        <v>1789677.2537305187</v>
      </c>
      <c r="K28" s="2">
        <f t="shared" si="5"/>
        <v>181672.21882718382</v>
      </c>
    </row>
    <row r="29" spans="1:11" x14ac:dyDescent="0.3">
      <c r="A29">
        <f t="shared" si="6"/>
        <v>28</v>
      </c>
      <c r="B29">
        <f t="shared" si="7"/>
        <v>62</v>
      </c>
      <c r="C29" s="2">
        <f>IF(DRA&gt;Calculations!B29,C28+C28*AII,0)</f>
        <v>201835.80032957555</v>
      </c>
      <c r="D29" s="2">
        <f t="shared" si="3"/>
        <v>34207.85068578041</v>
      </c>
      <c r="E29" s="2">
        <f>Calculations!E28+Calculations!E28*AI</f>
        <v>111064.45027850782</v>
      </c>
      <c r="F29" s="2">
        <f t="shared" si="0"/>
        <v>56563.499365287324</v>
      </c>
      <c r="G29" s="2">
        <f t="shared" si="8"/>
        <v>1789677.2537305187</v>
      </c>
      <c r="H29" s="2">
        <f t="shared" si="1"/>
        <v>143174.1802984415</v>
      </c>
      <c r="I29" s="2">
        <f t="shared" si="2"/>
        <v>0</v>
      </c>
      <c r="J29" s="2">
        <f t="shared" si="4"/>
        <v>1989414.9333942477</v>
      </c>
      <c r="K29" s="2">
        <f t="shared" si="5"/>
        <v>199737.67966372892</v>
      </c>
    </row>
    <row r="30" spans="1:11" x14ac:dyDescent="0.3">
      <c r="A30">
        <f t="shared" si="6"/>
        <v>29</v>
      </c>
      <c r="B30">
        <f t="shared" si="7"/>
        <v>63</v>
      </c>
      <c r="C30" s="2">
        <f>IF(DRA&gt;Calculations!B30,C29+C29*AII,0)</f>
        <v>209909.23234275857</v>
      </c>
      <c r="D30" s="2">
        <f t="shared" si="3"/>
        <v>35234.086206353822</v>
      </c>
      <c r="E30" s="2">
        <f>Calculations!E29+Calculations!E29*AI</f>
        <v>114396.38378686305</v>
      </c>
      <c r="F30" s="2">
        <f t="shared" si="0"/>
        <v>60278.762349541692</v>
      </c>
      <c r="G30" s="2">
        <f t="shared" si="8"/>
        <v>1989414.9333942477</v>
      </c>
      <c r="H30" s="2">
        <f t="shared" si="1"/>
        <v>159153.19467153982</v>
      </c>
      <c r="I30" s="2">
        <f t="shared" si="2"/>
        <v>0</v>
      </c>
      <c r="J30" s="2">
        <f t="shared" si="4"/>
        <v>2208846.890415329</v>
      </c>
      <c r="K30" s="2">
        <f t="shared" si="5"/>
        <v>219431.95702108135</v>
      </c>
    </row>
    <row r="31" spans="1:11" x14ac:dyDescent="0.3">
      <c r="A31">
        <f t="shared" si="6"/>
        <v>30</v>
      </c>
      <c r="B31">
        <f t="shared" si="7"/>
        <v>64</v>
      </c>
      <c r="C31" s="2">
        <f>IF(DRA&gt;Calculations!B31,C30+C30*AII,0)</f>
        <v>218305.6016364689</v>
      </c>
      <c r="D31" s="2">
        <f t="shared" si="3"/>
        <v>36291.108792544437</v>
      </c>
      <c r="E31" s="2">
        <f>Calculations!E30+Calculations!E30*AI</f>
        <v>117828.27530046894</v>
      </c>
      <c r="F31" s="2">
        <f t="shared" si="0"/>
        <v>64186.217543455525</v>
      </c>
      <c r="G31" s="2">
        <f t="shared" si="8"/>
        <v>2208846.890415329</v>
      </c>
      <c r="H31" s="2">
        <f t="shared" si="1"/>
        <v>176707.75123322633</v>
      </c>
      <c r="I31" s="2">
        <f t="shared" si="2"/>
        <v>0</v>
      </c>
      <c r="J31" s="2">
        <f t="shared" si="4"/>
        <v>2449740.8591920105</v>
      </c>
      <c r="K31" s="2">
        <f t="shared" si="5"/>
        <v>240893.96877668146</v>
      </c>
    </row>
    <row r="32" spans="1:11" x14ac:dyDescent="0.3">
      <c r="A32">
        <f t="shared" si="6"/>
        <v>31</v>
      </c>
      <c r="B32">
        <f t="shared" si="7"/>
        <v>65</v>
      </c>
      <c r="C32" s="2">
        <f>IF(DRA&gt;Calculations!B32,C31+C31*AII,0)</f>
        <v>227037.82570192765</v>
      </c>
      <c r="D32" s="2">
        <f t="shared" si="3"/>
        <v>37379.842056320769</v>
      </c>
      <c r="E32" s="2">
        <f>Calculations!E31+Calculations!E31*AI</f>
        <v>121363.12355948301</v>
      </c>
      <c r="F32" s="2">
        <f t="shared" si="0"/>
        <v>68294.860086123866</v>
      </c>
      <c r="G32" s="2">
        <f t="shared" si="8"/>
        <v>2449740.8591920105</v>
      </c>
      <c r="H32" s="2">
        <f t="shared" si="1"/>
        <v>195979.26873536085</v>
      </c>
      <c r="I32" s="2">
        <f t="shared" si="2"/>
        <v>0</v>
      </c>
      <c r="J32" s="2">
        <f t="shared" si="4"/>
        <v>2714014.9880134952</v>
      </c>
      <c r="K32" s="2">
        <f t="shared" si="5"/>
        <v>264274.12882148474</v>
      </c>
    </row>
    <row r="33" spans="1:11" x14ac:dyDescent="0.3">
      <c r="A33">
        <f t="shared" si="6"/>
        <v>32</v>
      </c>
      <c r="B33">
        <f t="shared" si="7"/>
        <v>66</v>
      </c>
      <c r="C33" s="2">
        <f>IF(DRA&gt;Calculations!B33,C32+C32*AII,0)</f>
        <v>0</v>
      </c>
      <c r="D33" s="2">
        <f t="shared" si="3"/>
        <v>38501.23731801039</v>
      </c>
      <c r="E33" s="2">
        <f>Calculations!E32+Calculations!E32*AI</f>
        <v>125004.0172662675</v>
      </c>
      <c r="F33" s="2">
        <f t="shared" si="0"/>
        <v>0</v>
      </c>
      <c r="G33" s="2">
        <f t="shared" si="8"/>
        <v>2714014.9880134952</v>
      </c>
      <c r="H33" s="2">
        <f t="shared" si="1"/>
        <v>162840.89928080971</v>
      </c>
      <c r="I33" s="2">
        <f t="shared" si="2"/>
        <v>125004.0172662675</v>
      </c>
      <c r="J33" s="2">
        <f t="shared" si="4"/>
        <v>2751851.8700280376</v>
      </c>
      <c r="K33" s="2">
        <f t="shared" si="5"/>
        <v>37836.882014542352</v>
      </c>
    </row>
    <row r="34" spans="1:11" x14ac:dyDescent="0.3">
      <c r="A34">
        <f t="shared" si="6"/>
        <v>33</v>
      </c>
      <c r="B34">
        <f t="shared" si="7"/>
        <v>67</v>
      </c>
      <c r="C34" s="2">
        <f>IF(DRA&gt;Calculations!B34,C33+C33*AII,0)</f>
        <v>0</v>
      </c>
      <c r="D34" s="2">
        <f t="shared" si="3"/>
        <v>39656.274437550703</v>
      </c>
      <c r="E34" s="2">
        <f>Calculations!E33+Calculations!E33*AI</f>
        <v>128754.13778425552</v>
      </c>
      <c r="F34" s="2">
        <f t="shared" ref="F34:F65" si="9">IF(DRA&gt;B34,C34-D34-E34,0)</f>
        <v>0</v>
      </c>
      <c r="G34" s="2">
        <f t="shared" si="8"/>
        <v>2751851.8700280376</v>
      </c>
      <c r="H34" s="2">
        <f t="shared" ref="H34:H65" si="10">IF(DRA&gt;B34,G34*Investment_return_pre,G34*investment_return_post)</f>
        <v>165111.11220168226</v>
      </c>
      <c r="I34" s="2">
        <f t="shared" ref="I34:I65" si="11">IF(DRA&gt;B34,0,E34)</f>
        <v>128754.13778425552</v>
      </c>
      <c r="J34" s="2">
        <f t="shared" si="4"/>
        <v>2788208.8444454642</v>
      </c>
      <c r="K34" s="2">
        <f t="shared" si="5"/>
        <v>36356.974417426623</v>
      </c>
    </row>
    <row r="35" spans="1:11" x14ac:dyDescent="0.3">
      <c r="A35">
        <f t="shared" si="6"/>
        <v>34</v>
      </c>
      <c r="B35">
        <f t="shared" si="7"/>
        <v>68</v>
      </c>
      <c r="C35" s="2">
        <f>IF(DRA&gt;Calculations!B35,C34+C34*AII,0)</f>
        <v>0</v>
      </c>
      <c r="D35" s="2">
        <f t="shared" ref="D35:D66" si="12">D34+D34*AI</f>
        <v>40845.962670677225</v>
      </c>
      <c r="E35" s="2">
        <f>Calculations!E34+Calculations!E34*AI</f>
        <v>132616.76191778318</v>
      </c>
      <c r="F35" s="2">
        <f t="shared" si="9"/>
        <v>0</v>
      </c>
      <c r="G35" s="2">
        <f t="shared" si="8"/>
        <v>2788208.8444454642</v>
      </c>
      <c r="H35" s="2">
        <f t="shared" si="10"/>
        <v>167292.53066672783</v>
      </c>
      <c r="I35" s="2">
        <f t="shared" si="11"/>
        <v>132616.76191778318</v>
      </c>
      <c r="J35" s="2">
        <f t="shared" si="4"/>
        <v>2822884.6131944088</v>
      </c>
      <c r="K35" s="2">
        <f t="shared" si="5"/>
        <v>34675.768748944625</v>
      </c>
    </row>
    <row r="36" spans="1:11" x14ac:dyDescent="0.3">
      <c r="A36">
        <f t="shared" si="6"/>
        <v>35</v>
      </c>
      <c r="B36">
        <f t="shared" si="7"/>
        <v>69</v>
      </c>
      <c r="C36" s="2">
        <f>IF(DRA&gt;Calculations!B36,C35+C35*AII,0)</f>
        <v>0</v>
      </c>
      <c r="D36" s="2">
        <f t="shared" si="12"/>
        <v>42071.341550797544</v>
      </c>
      <c r="E36" s="2">
        <f>Calculations!E35+Calculations!E35*AI</f>
        <v>136595.26477531667</v>
      </c>
      <c r="F36" s="2">
        <f t="shared" si="9"/>
        <v>0</v>
      </c>
      <c r="G36" s="2">
        <f t="shared" si="8"/>
        <v>2822884.6131944088</v>
      </c>
      <c r="H36" s="2">
        <f t="shared" si="10"/>
        <v>169373.07679166453</v>
      </c>
      <c r="I36" s="2">
        <f t="shared" si="11"/>
        <v>136595.26477531667</v>
      </c>
      <c r="J36" s="2">
        <f t="shared" si="4"/>
        <v>2855662.4252107567</v>
      </c>
      <c r="K36" s="2">
        <f t="shared" si="5"/>
        <v>32777.812016347889</v>
      </c>
    </row>
    <row r="37" spans="1:11" x14ac:dyDescent="0.3">
      <c r="A37">
        <f t="shared" si="6"/>
        <v>36</v>
      </c>
      <c r="B37">
        <f t="shared" si="7"/>
        <v>70</v>
      </c>
      <c r="C37" s="2">
        <f>IF(DRA&gt;Calculations!B37,C36+C36*AII,0)</f>
        <v>0</v>
      </c>
      <c r="D37" s="2">
        <f t="shared" si="12"/>
        <v>43333.481797321467</v>
      </c>
      <c r="E37" s="2">
        <f>Calculations!E36+Calculations!E36*AI</f>
        <v>140693.12271857617</v>
      </c>
      <c r="F37" s="2">
        <f t="shared" si="9"/>
        <v>0</v>
      </c>
      <c r="G37" s="2">
        <f t="shared" si="8"/>
        <v>2855662.4252107567</v>
      </c>
      <c r="H37" s="2">
        <f t="shared" si="10"/>
        <v>171339.7455126454</v>
      </c>
      <c r="I37" s="2">
        <f t="shared" si="11"/>
        <v>140693.12271857617</v>
      </c>
      <c r="J37" s="2">
        <f t="shared" si="4"/>
        <v>2886309.0480048256</v>
      </c>
      <c r="K37" s="2">
        <f t="shared" si="5"/>
        <v>30646.622794068884</v>
      </c>
    </row>
    <row r="38" spans="1:11" x14ac:dyDescent="0.3">
      <c r="A38">
        <f t="shared" si="6"/>
        <v>37</v>
      </c>
      <c r="B38">
        <f t="shared" si="7"/>
        <v>71</v>
      </c>
      <c r="C38" s="2">
        <f>IF(DRA&gt;Calculations!B38,C37+C37*AII,0)</f>
        <v>0</v>
      </c>
      <c r="D38" s="2">
        <f t="shared" si="12"/>
        <v>44633.486251241113</v>
      </c>
      <c r="E38" s="2">
        <f>Calculations!E37+Calculations!E37*AI</f>
        <v>144913.91640013346</v>
      </c>
      <c r="F38" s="2">
        <f t="shared" si="9"/>
        <v>0</v>
      </c>
      <c r="G38" s="2">
        <f t="shared" si="8"/>
        <v>2886309.0480048256</v>
      </c>
      <c r="H38" s="2">
        <f t="shared" si="10"/>
        <v>173178.54288028952</v>
      </c>
      <c r="I38" s="2">
        <f t="shared" si="11"/>
        <v>144913.91640013346</v>
      </c>
      <c r="J38" s="2">
        <f t="shared" si="4"/>
        <v>2914573.6744849817</v>
      </c>
      <c r="K38" s="2">
        <f t="shared" si="5"/>
        <v>28264.62648015609</v>
      </c>
    </row>
    <row r="39" spans="1:11" x14ac:dyDescent="0.3">
      <c r="A39">
        <f t="shared" si="6"/>
        <v>38</v>
      </c>
      <c r="B39">
        <f t="shared" si="7"/>
        <v>72</v>
      </c>
      <c r="C39" s="2">
        <f>IF(DRA&gt;Calculations!B39,C38+C38*AII,0)</f>
        <v>0</v>
      </c>
      <c r="D39" s="2">
        <f t="shared" si="12"/>
        <v>45972.490838778343</v>
      </c>
      <c r="E39" s="2">
        <f>Calculations!E38+Calculations!E38*AI</f>
        <v>149261.33389213745</v>
      </c>
      <c r="F39" s="2">
        <f t="shared" si="9"/>
        <v>0</v>
      </c>
      <c r="G39" s="2">
        <f t="shared" si="8"/>
        <v>2914573.6744849817</v>
      </c>
      <c r="H39" s="2">
        <f t="shared" si="10"/>
        <v>174874.4204690989</v>
      </c>
      <c r="I39" s="2">
        <f t="shared" si="11"/>
        <v>149261.33389213745</v>
      </c>
      <c r="J39" s="2">
        <f t="shared" si="4"/>
        <v>2940186.7610619431</v>
      </c>
      <c r="K39" s="2">
        <f t="shared" si="5"/>
        <v>25613.086576961447</v>
      </c>
    </row>
    <row r="40" spans="1:11" x14ac:dyDescent="0.3">
      <c r="A40">
        <f t="shared" si="6"/>
        <v>39</v>
      </c>
      <c r="B40">
        <f t="shared" si="7"/>
        <v>73</v>
      </c>
      <c r="C40" s="2">
        <f>IF(DRA&gt;Calculations!B40,C39+C39*AII,0)</f>
        <v>0</v>
      </c>
      <c r="D40" s="2">
        <f t="shared" si="12"/>
        <v>47351.665563941693</v>
      </c>
      <c r="E40" s="2">
        <f>Calculations!E39+Calculations!E39*AI</f>
        <v>153739.17390890158</v>
      </c>
      <c r="F40" s="2">
        <f t="shared" si="9"/>
        <v>0</v>
      </c>
      <c r="G40" s="2">
        <f t="shared" si="8"/>
        <v>2940186.7610619431</v>
      </c>
      <c r="H40" s="2">
        <f t="shared" si="10"/>
        <v>176411.2056637166</v>
      </c>
      <c r="I40" s="2">
        <f t="shared" si="11"/>
        <v>153739.17390890158</v>
      </c>
      <c r="J40" s="2">
        <f t="shared" si="4"/>
        <v>2962858.7928167582</v>
      </c>
      <c r="K40" s="2">
        <f t="shared" si="5"/>
        <v>22672.03175481502</v>
      </c>
    </row>
    <row r="41" spans="1:11" x14ac:dyDescent="0.3">
      <c r="A41">
        <f t="shared" si="6"/>
        <v>40</v>
      </c>
      <c r="B41">
        <f t="shared" si="7"/>
        <v>74</v>
      </c>
      <c r="C41" s="2">
        <f>IF(DRA&gt;Calculations!B41,C40+C40*AII,0)</f>
        <v>0</v>
      </c>
      <c r="D41" s="2">
        <f t="shared" si="12"/>
        <v>48772.215530859947</v>
      </c>
      <c r="E41" s="2">
        <f>Calculations!E40+Calculations!E40*AI</f>
        <v>158351.34912616861</v>
      </c>
      <c r="F41" s="2">
        <f t="shared" si="9"/>
        <v>0</v>
      </c>
      <c r="G41" s="2">
        <f t="shared" si="8"/>
        <v>2962858.7928167582</v>
      </c>
      <c r="H41" s="2">
        <f t="shared" si="10"/>
        <v>177771.52756900547</v>
      </c>
      <c r="I41" s="2">
        <f t="shared" si="11"/>
        <v>158351.34912616861</v>
      </c>
      <c r="J41" s="2">
        <f t="shared" si="4"/>
        <v>2982278.9712595949</v>
      </c>
      <c r="K41" s="2">
        <f t="shared" si="5"/>
        <v>19420.178442836739</v>
      </c>
    </row>
    <row r="42" spans="1:11" x14ac:dyDescent="0.3">
      <c r="A42">
        <f t="shared" si="6"/>
        <v>41</v>
      </c>
      <c r="B42">
        <f t="shared" si="7"/>
        <v>75</v>
      </c>
      <c r="C42" s="2">
        <f>IF(DRA&gt;Calculations!B42,C41+C41*AII,0)</f>
        <v>0</v>
      </c>
      <c r="D42" s="2">
        <f t="shared" si="12"/>
        <v>50235.381996785742</v>
      </c>
      <c r="E42" s="2">
        <f>Calculations!E41+Calculations!E41*AI</f>
        <v>163101.88959995366</v>
      </c>
      <c r="F42" s="2">
        <f t="shared" si="9"/>
        <v>0</v>
      </c>
      <c r="G42" s="2">
        <f t="shared" si="8"/>
        <v>2982278.9712595949</v>
      </c>
      <c r="H42" s="2">
        <f t="shared" si="10"/>
        <v>178936.73827557568</v>
      </c>
      <c r="I42" s="2">
        <f t="shared" si="11"/>
        <v>163101.88959995366</v>
      </c>
      <c r="J42" s="2">
        <f t="shared" si="4"/>
        <v>2998113.8199352166</v>
      </c>
      <c r="K42" s="2">
        <f t="shared" si="5"/>
        <v>15834.848675621673</v>
      </c>
    </row>
    <row r="43" spans="1:11" x14ac:dyDescent="0.3">
      <c r="A43">
        <f t="shared" si="6"/>
        <v>42</v>
      </c>
      <c r="B43">
        <f t="shared" si="7"/>
        <v>76</v>
      </c>
      <c r="C43" s="2">
        <f>IF(DRA&gt;Calculations!B43,C42+C42*AII,0)</f>
        <v>0</v>
      </c>
      <c r="D43" s="2">
        <f t="shared" si="12"/>
        <v>51742.443456689311</v>
      </c>
      <c r="E43" s="2">
        <f>Calculations!E42+Calculations!E42*AI</f>
        <v>167994.94628795228</v>
      </c>
      <c r="F43" s="2">
        <f t="shared" si="9"/>
        <v>0</v>
      </c>
      <c r="G43" s="2">
        <f t="shared" si="8"/>
        <v>2998113.8199352166</v>
      </c>
      <c r="H43" s="2">
        <f t="shared" si="10"/>
        <v>179886.82919611299</v>
      </c>
      <c r="I43" s="2">
        <f t="shared" si="11"/>
        <v>167994.94628795228</v>
      </c>
      <c r="J43" s="2">
        <f t="shared" si="4"/>
        <v>3010005.7028433774</v>
      </c>
      <c r="K43" s="2">
        <f t="shared" si="5"/>
        <v>11891.882908160798</v>
      </c>
    </row>
    <row r="44" spans="1:11" x14ac:dyDescent="0.3">
      <c r="A44">
        <f t="shared" si="6"/>
        <v>43</v>
      </c>
      <c r="B44">
        <f t="shared" si="7"/>
        <v>77</v>
      </c>
      <c r="C44" s="2">
        <f>IF(DRA&gt;Calculations!B44,C43+C43*AII,0)</f>
        <v>0</v>
      </c>
      <c r="D44" s="2">
        <f t="shared" si="12"/>
        <v>53294.716760389987</v>
      </c>
      <c r="E44" s="2">
        <f>Calculations!E43+Calculations!E43*AI</f>
        <v>173034.79467659086</v>
      </c>
      <c r="F44" s="2">
        <f t="shared" si="9"/>
        <v>0</v>
      </c>
      <c r="G44" s="2">
        <f t="shared" si="8"/>
        <v>3010005.7028433774</v>
      </c>
      <c r="H44" s="2">
        <f t="shared" si="10"/>
        <v>180600.34217060264</v>
      </c>
      <c r="I44" s="2">
        <f t="shared" si="11"/>
        <v>173034.79467659086</v>
      </c>
      <c r="J44" s="2">
        <f t="shared" si="4"/>
        <v>3017571.2503373893</v>
      </c>
      <c r="K44" s="2">
        <f t="shared" si="5"/>
        <v>7565.5474940119311</v>
      </c>
    </row>
    <row r="45" spans="1:11" x14ac:dyDescent="0.3">
      <c r="A45">
        <f t="shared" si="6"/>
        <v>44</v>
      </c>
      <c r="B45">
        <f t="shared" si="7"/>
        <v>78</v>
      </c>
      <c r="C45" s="2">
        <f>IF(DRA&gt;Calculations!B45,C44+C44*AII,0)</f>
        <v>0</v>
      </c>
      <c r="D45" s="2">
        <f t="shared" si="12"/>
        <v>54893.558263201689</v>
      </c>
      <c r="E45" s="2">
        <f>Calculations!E44+Calculations!E44*AI</f>
        <v>178225.83851688859</v>
      </c>
      <c r="F45" s="2">
        <f t="shared" si="9"/>
        <v>0</v>
      </c>
      <c r="G45" s="2">
        <f t="shared" si="8"/>
        <v>3017571.2503373893</v>
      </c>
      <c r="H45" s="2">
        <f t="shared" si="10"/>
        <v>181054.27502024334</v>
      </c>
      <c r="I45" s="2">
        <f t="shared" si="11"/>
        <v>178225.83851688859</v>
      </c>
      <c r="J45" s="2">
        <f t="shared" si="4"/>
        <v>3020399.6868407438</v>
      </c>
      <c r="K45" s="2">
        <f t="shared" si="5"/>
        <v>2828.43650335446</v>
      </c>
    </row>
    <row r="46" spans="1:11" x14ac:dyDescent="0.3">
      <c r="A46">
        <f t="shared" si="6"/>
        <v>45</v>
      </c>
      <c r="B46">
        <f t="shared" si="7"/>
        <v>79</v>
      </c>
      <c r="C46" s="2">
        <f>IF(DRA&gt;Calculations!B46,C45+C45*AII,0)</f>
        <v>0</v>
      </c>
      <c r="D46" s="2">
        <f t="shared" si="12"/>
        <v>56540.36501109774</v>
      </c>
      <c r="E46" s="2">
        <f>Calculations!E45+Calculations!E45*AI</f>
        <v>183572.61367239524</v>
      </c>
      <c r="F46" s="2">
        <f t="shared" si="9"/>
        <v>0</v>
      </c>
      <c r="G46" s="2">
        <f t="shared" si="8"/>
        <v>3020399.6868407438</v>
      </c>
      <c r="H46" s="2">
        <f t="shared" si="10"/>
        <v>181223.98121044462</v>
      </c>
      <c r="I46" s="2">
        <f t="shared" si="11"/>
        <v>183572.61367239524</v>
      </c>
      <c r="J46" s="2">
        <f t="shared" si="4"/>
        <v>3018051.0543787931</v>
      </c>
      <c r="K46" s="2">
        <f t="shared" si="5"/>
        <v>-2348.6324619506486</v>
      </c>
    </row>
    <row r="47" spans="1:11" x14ac:dyDescent="0.3">
      <c r="A47">
        <f t="shared" si="6"/>
        <v>46</v>
      </c>
      <c r="B47">
        <f t="shared" si="7"/>
        <v>80</v>
      </c>
      <c r="C47" s="2">
        <f>IF(DRA&gt;Calculations!B47,C46+C46*AII,0)</f>
        <v>0</v>
      </c>
      <c r="D47" s="2">
        <f t="shared" si="12"/>
        <v>58236.575961430673</v>
      </c>
      <c r="E47" s="2">
        <f>Calculations!E46+Calculations!E46*AI</f>
        <v>189079.79208256709</v>
      </c>
      <c r="F47" s="2">
        <f t="shared" si="9"/>
        <v>0</v>
      </c>
      <c r="G47" s="2">
        <f t="shared" si="8"/>
        <v>3018051.0543787931</v>
      </c>
      <c r="H47" s="2">
        <f t="shared" si="10"/>
        <v>181083.06326272758</v>
      </c>
      <c r="I47" s="2">
        <f t="shared" si="11"/>
        <v>189079.79208256709</v>
      </c>
      <c r="J47" s="2">
        <f t="shared" si="4"/>
        <v>3010054.3255589535</v>
      </c>
      <c r="K47" s="2">
        <f t="shared" si="5"/>
        <v>-7996.7288198396564</v>
      </c>
    </row>
    <row r="48" spans="1:11" x14ac:dyDescent="0.3">
      <c r="A48">
        <f t="shared" si="6"/>
        <v>47</v>
      </c>
      <c r="B48">
        <f t="shared" si="7"/>
        <v>81</v>
      </c>
      <c r="C48" s="2">
        <f>IF(DRA&gt;Calculations!B48,C47+C47*AII,0)</f>
        <v>0</v>
      </c>
      <c r="D48" s="2">
        <f t="shared" si="12"/>
        <v>59983.673240273594</v>
      </c>
      <c r="E48" s="2">
        <f>Calculations!E47+Calculations!E47*AI</f>
        <v>194752.18584504409</v>
      </c>
      <c r="F48" s="2">
        <f t="shared" si="9"/>
        <v>0</v>
      </c>
      <c r="G48" s="2">
        <f t="shared" si="8"/>
        <v>3010054.3255589535</v>
      </c>
      <c r="H48" s="2">
        <f t="shared" si="10"/>
        <v>180603.2595335372</v>
      </c>
      <c r="I48" s="2">
        <f t="shared" si="11"/>
        <v>194752.18584504409</v>
      </c>
      <c r="J48" s="2">
        <f t="shared" si="4"/>
        <v>2995905.3992474466</v>
      </c>
      <c r="K48" s="2">
        <f t="shared" si="5"/>
        <v>-14148.92631150689</v>
      </c>
    </row>
    <row r="49" spans="1:11" x14ac:dyDescent="0.3">
      <c r="A49">
        <f t="shared" si="6"/>
        <v>48</v>
      </c>
      <c r="B49">
        <f t="shared" si="7"/>
        <v>82</v>
      </c>
      <c r="C49" s="2">
        <f>IF(DRA&gt;Calculations!B49,C48+C48*AII,0)</f>
        <v>0</v>
      </c>
      <c r="D49" s="2">
        <f t="shared" si="12"/>
        <v>61783.183437481799</v>
      </c>
      <c r="E49" s="2">
        <f>Calculations!E48+Calculations!E48*AI</f>
        <v>200594.75142039542</v>
      </c>
      <c r="F49" s="2">
        <f t="shared" si="9"/>
        <v>0</v>
      </c>
      <c r="G49" s="2">
        <f t="shared" si="8"/>
        <v>2995905.3992474466</v>
      </c>
      <c r="H49" s="2">
        <f t="shared" si="10"/>
        <v>179754.3239548468</v>
      </c>
      <c r="I49" s="2">
        <f t="shared" si="11"/>
        <v>200594.75142039542</v>
      </c>
      <c r="J49" s="2">
        <f t="shared" si="4"/>
        <v>2975064.9717818978</v>
      </c>
      <c r="K49" s="2">
        <f t="shared" si="5"/>
        <v>-20840.427465548739</v>
      </c>
    </row>
    <row r="50" spans="1:11" x14ac:dyDescent="0.3">
      <c r="A50">
        <f t="shared" si="6"/>
        <v>49</v>
      </c>
      <c r="B50">
        <f t="shared" si="7"/>
        <v>83</v>
      </c>
      <c r="C50" s="2">
        <f>IF(DRA&gt;Calculations!B50,C49+C49*AII,0)</f>
        <v>0</v>
      </c>
      <c r="D50" s="2">
        <f t="shared" si="12"/>
        <v>63636.678940606253</v>
      </c>
      <c r="E50" s="2">
        <f>Calculations!E49+Calculations!E49*AI</f>
        <v>206612.59396300727</v>
      </c>
      <c r="F50" s="2">
        <f t="shared" si="9"/>
        <v>0</v>
      </c>
      <c r="G50" s="2">
        <f t="shared" si="8"/>
        <v>2975064.9717818978</v>
      </c>
      <c r="H50" s="2">
        <f t="shared" si="10"/>
        <v>178503.89830691385</v>
      </c>
      <c r="I50" s="2">
        <f t="shared" si="11"/>
        <v>206612.59396300727</v>
      </c>
      <c r="J50" s="2">
        <f t="shared" si="4"/>
        <v>2946956.2761258041</v>
      </c>
      <c r="K50" s="2">
        <f t="shared" si="5"/>
        <v>-28108.695656093769</v>
      </c>
    </row>
    <row r="51" spans="1:11" x14ac:dyDescent="0.3">
      <c r="A51">
        <f t="shared" si="6"/>
        <v>50</v>
      </c>
      <c r="B51">
        <f t="shared" si="7"/>
        <v>84</v>
      </c>
      <c r="C51" s="2">
        <f>IF(DRA&gt;Calculations!B51,C50+C50*AII,0)</f>
        <v>0</v>
      </c>
      <c r="D51" s="2">
        <f t="shared" si="12"/>
        <v>65545.779308824436</v>
      </c>
      <c r="E51" s="2">
        <f>Calculations!E50+Calculations!E50*AI</f>
        <v>212810.97178189748</v>
      </c>
      <c r="F51" s="2">
        <f t="shared" si="9"/>
        <v>0</v>
      </c>
      <c r="G51" s="2">
        <f t="shared" si="8"/>
        <v>2946956.2761258041</v>
      </c>
      <c r="H51" s="2">
        <f t="shared" si="10"/>
        <v>176817.37656754823</v>
      </c>
      <c r="I51" s="2">
        <f t="shared" si="11"/>
        <v>212810.97178189748</v>
      </c>
      <c r="J51" s="2">
        <f t="shared" si="4"/>
        <v>2910962.6809114548</v>
      </c>
      <c r="K51" s="2">
        <f t="shared" si="5"/>
        <v>-35993.595214349218</v>
      </c>
    </row>
    <row r="52" spans="1:11" x14ac:dyDescent="0.3">
      <c r="A52">
        <f t="shared" si="6"/>
        <v>51</v>
      </c>
      <c r="B52">
        <f t="shared" si="7"/>
        <v>85</v>
      </c>
      <c r="C52" s="2">
        <f>IF(DRA&gt;Calculations!B52,C51+C51*AII,0)</f>
        <v>0</v>
      </c>
      <c r="D52" s="2">
        <f t="shared" si="12"/>
        <v>67512.152688089176</v>
      </c>
      <c r="E52" s="2">
        <f>Calculations!E51+Calculations!E51*AI</f>
        <v>219195.3009353544</v>
      </c>
      <c r="F52" s="2">
        <f t="shared" si="9"/>
        <v>0</v>
      </c>
      <c r="G52" s="2">
        <f t="shared" si="8"/>
        <v>2910962.6809114548</v>
      </c>
      <c r="H52" s="2">
        <f t="shared" si="10"/>
        <v>174657.76085468728</v>
      </c>
      <c r="I52" s="2">
        <f t="shared" si="11"/>
        <v>219195.3009353544</v>
      </c>
      <c r="J52" s="2">
        <f t="shared" si="4"/>
        <v>2866425.1408307874</v>
      </c>
      <c r="K52" s="2">
        <f t="shared" si="5"/>
        <v>-44537.540080667473</v>
      </c>
    </row>
    <row r="53" spans="1:11" x14ac:dyDescent="0.3">
      <c r="A53">
        <f t="shared" si="6"/>
        <v>52</v>
      </c>
      <c r="B53">
        <f t="shared" si="7"/>
        <v>86</v>
      </c>
      <c r="C53" s="2">
        <f>IF(DRA&gt;Calculations!B53,C52+C52*AII,0)</f>
        <v>0</v>
      </c>
      <c r="D53" s="2">
        <f t="shared" si="12"/>
        <v>69537.517268731855</v>
      </c>
      <c r="E53" s="2">
        <f>Calculations!E52+Calculations!E52*AI</f>
        <v>225771.15996341503</v>
      </c>
      <c r="F53" s="2">
        <f t="shared" si="9"/>
        <v>0</v>
      </c>
      <c r="G53" s="2">
        <f t="shared" si="8"/>
        <v>2866425.1408307874</v>
      </c>
      <c r="H53" s="2">
        <f t="shared" si="10"/>
        <v>171985.50844984723</v>
      </c>
      <c r="I53" s="2">
        <f t="shared" si="11"/>
        <v>225771.15996341503</v>
      </c>
      <c r="J53" s="2">
        <f t="shared" si="4"/>
        <v>2812639.4893172197</v>
      </c>
      <c r="K53" s="2">
        <f t="shared" si="5"/>
        <v>-53785.65151356766</v>
      </c>
    </row>
    <row r="54" spans="1:11" x14ac:dyDescent="0.3">
      <c r="A54">
        <f t="shared" si="6"/>
        <v>53</v>
      </c>
      <c r="B54">
        <f t="shared" si="7"/>
        <v>87</v>
      </c>
      <c r="C54" s="2">
        <f>IF(DRA&gt;Calculations!B54,C53+C53*AII,0)</f>
        <v>0</v>
      </c>
      <c r="D54" s="2">
        <f t="shared" si="12"/>
        <v>71623.642786793818</v>
      </c>
      <c r="E54" s="2">
        <f>Calculations!E53+Calculations!E53*AI</f>
        <v>232544.2947623175</v>
      </c>
      <c r="F54" s="2">
        <f t="shared" si="9"/>
        <v>0</v>
      </c>
      <c r="G54" s="2">
        <f t="shared" si="8"/>
        <v>2812639.4893172197</v>
      </c>
      <c r="H54" s="2">
        <f t="shared" si="10"/>
        <v>168758.36935903318</v>
      </c>
      <c r="I54" s="2">
        <f t="shared" si="11"/>
        <v>232544.2947623175</v>
      </c>
      <c r="J54" s="2">
        <f t="shared" si="4"/>
        <v>2748853.5639139353</v>
      </c>
      <c r="K54" s="2">
        <f t="shared" si="5"/>
        <v>-63785.925403284375</v>
      </c>
    </row>
    <row r="55" spans="1:11" x14ac:dyDescent="0.3">
      <c r="A55">
        <f t="shared" si="6"/>
        <v>54</v>
      </c>
      <c r="B55">
        <f t="shared" si="7"/>
        <v>88</v>
      </c>
      <c r="C55" s="2">
        <f>IF(DRA&gt;Calculations!B55,C54+C54*AII,0)</f>
        <v>0</v>
      </c>
      <c r="D55" s="2">
        <f t="shared" si="12"/>
        <v>73772.352070397639</v>
      </c>
      <c r="E55" s="2">
        <f>Calculations!E54+Calculations!E54*AI</f>
        <v>239520.62360518702</v>
      </c>
      <c r="F55" s="2">
        <f t="shared" si="9"/>
        <v>0</v>
      </c>
      <c r="G55" s="2">
        <f t="shared" si="8"/>
        <v>2748853.5639139353</v>
      </c>
      <c r="H55" s="2">
        <f t="shared" si="10"/>
        <v>164931.21383483612</v>
      </c>
      <c r="I55" s="2">
        <f t="shared" si="11"/>
        <v>239520.62360518702</v>
      </c>
      <c r="J55" s="2">
        <f t="shared" si="4"/>
        <v>2674264.1541435844</v>
      </c>
      <c r="K55" s="2">
        <f t="shared" si="5"/>
        <v>-74589.409770350903</v>
      </c>
    </row>
    <row r="56" spans="1:11" x14ac:dyDescent="0.3">
      <c r="A56">
        <f t="shared" si="6"/>
        <v>55</v>
      </c>
      <c r="B56">
        <f t="shared" si="7"/>
        <v>89</v>
      </c>
      <c r="C56" s="2">
        <f>IF(DRA&gt;Calculations!B56,C55+C55*AII,0)</f>
        <v>0</v>
      </c>
      <c r="D56" s="2">
        <f t="shared" si="12"/>
        <v>75985.522632509572</v>
      </c>
      <c r="E56" s="2">
        <f>Calculations!E55+Calculations!E55*AI</f>
        <v>246706.24231334263</v>
      </c>
      <c r="F56" s="2">
        <f t="shared" si="9"/>
        <v>0</v>
      </c>
      <c r="G56" s="2">
        <f t="shared" si="8"/>
        <v>2674264.1541435844</v>
      </c>
      <c r="H56" s="2">
        <f t="shared" si="10"/>
        <v>160455.84924861506</v>
      </c>
      <c r="I56" s="2">
        <f t="shared" si="11"/>
        <v>246706.24231334263</v>
      </c>
      <c r="J56" s="2">
        <f t="shared" si="4"/>
        <v>2588013.7610788569</v>
      </c>
      <c r="K56" s="2">
        <f t="shared" si="5"/>
        <v>-86250.393064727541</v>
      </c>
    </row>
    <row r="57" spans="1:11" x14ac:dyDescent="0.3">
      <c r="A57">
        <f t="shared" si="6"/>
        <v>56</v>
      </c>
      <c r="B57">
        <f t="shared" si="7"/>
        <v>90</v>
      </c>
      <c r="C57" s="2">
        <f>IF(DRA&gt;Calculations!B57,C56+C56*AII,0)</f>
        <v>0</v>
      </c>
      <c r="D57" s="2">
        <f t="shared" si="12"/>
        <v>78265.088311484855</v>
      </c>
      <c r="E57" s="2">
        <f>Calculations!E56+Calculations!E56*AI</f>
        <v>254107.42958274292</v>
      </c>
      <c r="F57" s="2">
        <f t="shared" si="9"/>
        <v>0</v>
      </c>
      <c r="G57" s="2">
        <f t="shared" si="8"/>
        <v>2588013.7610788569</v>
      </c>
      <c r="H57" s="2">
        <f t="shared" si="10"/>
        <v>155280.82566473141</v>
      </c>
      <c r="I57" s="2">
        <f t="shared" si="11"/>
        <v>254107.42958274292</v>
      </c>
      <c r="J57" s="2">
        <f t="shared" si="4"/>
        <v>2489187.1571608451</v>
      </c>
      <c r="K57" s="2">
        <f t="shared" si="5"/>
        <v>-98826.603918011766</v>
      </c>
    </row>
    <row r="58" spans="1:11" x14ac:dyDescent="0.3">
      <c r="A58">
        <f t="shared" si="6"/>
        <v>57</v>
      </c>
      <c r="B58">
        <f t="shared" si="7"/>
        <v>91</v>
      </c>
      <c r="C58" s="2">
        <f>IF(DRA&gt;Calculations!B58,C57+C57*AII,0)</f>
        <v>0</v>
      </c>
      <c r="D58" s="2">
        <f t="shared" si="12"/>
        <v>80613.040960829399</v>
      </c>
      <c r="E58" s="2">
        <f>Calculations!E57+Calculations!E57*AI</f>
        <v>261730.65247022521</v>
      </c>
      <c r="F58" s="2">
        <f t="shared" si="9"/>
        <v>0</v>
      </c>
      <c r="G58" s="2">
        <f t="shared" si="8"/>
        <v>2489187.1571608451</v>
      </c>
      <c r="H58" s="2">
        <f t="shared" si="10"/>
        <v>149351.2294296507</v>
      </c>
      <c r="I58" s="2">
        <f t="shared" si="11"/>
        <v>261730.65247022521</v>
      </c>
      <c r="J58" s="2">
        <f t="shared" si="4"/>
        <v>2376807.7341202707</v>
      </c>
      <c r="K58" s="2">
        <f t="shared" si="5"/>
        <v>-112379.42304057442</v>
      </c>
    </row>
    <row r="59" spans="1:11" x14ac:dyDescent="0.3">
      <c r="A59">
        <f t="shared" si="6"/>
        <v>58</v>
      </c>
      <c r="B59">
        <f t="shared" si="7"/>
        <v>92</v>
      </c>
      <c r="C59" s="2">
        <f>IF(DRA&gt;Calculations!B59,C58+C58*AII,0)</f>
        <v>0</v>
      </c>
      <c r="D59" s="2">
        <f t="shared" si="12"/>
        <v>83031.432189654282</v>
      </c>
      <c r="E59" s="2">
        <f>Calculations!E58+Calculations!E58*AI</f>
        <v>269582.57204433199</v>
      </c>
      <c r="F59" s="2">
        <f t="shared" si="9"/>
        <v>0</v>
      </c>
      <c r="G59" s="2">
        <f t="shared" si="8"/>
        <v>2376807.7341202707</v>
      </c>
      <c r="H59" s="2">
        <f t="shared" si="10"/>
        <v>142608.46404721623</v>
      </c>
      <c r="I59" s="2">
        <f t="shared" si="11"/>
        <v>269582.57204433199</v>
      </c>
      <c r="J59" s="2">
        <f t="shared" si="4"/>
        <v>2249833.626123155</v>
      </c>
      <c r="K59" s="2">
        <f t="shared" si="5"/>
        <v>-126974.1079971157</v>
      </c>
    </row>
    <row r="60" spans="1:11" x14ac:dyDescent="0.3">
      <c r="A60">
        <f t="shared" si="6"/>
        <v>59</v>
      </c>
      <c r="B60">
        <f t="shared" si="7"/>
        <v>93</v>
      </c>
      <c r="C60" s="2">
        <f>IF(DRA&gt;Calculations!B60,C59+C59*AII,0)</f>
        <v>0</v>
      </c>
      <c r="D60" s="2">
        <f t="shared" si="12"/>
        <v>85522.375155343907</v>
      </c>
      <c r="E60" s="2">
        <f>Calculations!E59+Calculations!E59*AI</f>
        <v>277670.04920566193</v>
      </c>
      <c r="F60" s="2">
        <f t="shared" si="9"/>
        <v>0</v>
      </c>
      <c r="G60" s="2">
        <f t="shared" si="8"/>
        <v>2249833.626123155</v>
      </c>
      <c r="H60" s="2">
        <f t="shared" si="10"/>
        <v>134990.0175673893</v>
      </c>
      <c r="I60" s="2">
        <f t="shared" si="11"/>
        <v>277670.04920566193</v>
      </c>
      <c r="J60" s="2">
        <f t="shared" si="4"/>
        <v>2107153.5944848824</v>
      </c>
      <c r="K60" s="2">
        <f t="shared" si="5"/>
        <v>-142680.03163827257</v>
      </c>
    </row>
    <row r="61" spans="1:11" x14ac:dyDescent="0.3">
      <c r="A61">
        <f t="shared" si="6"/>
        <v>60</v>
      </c>
      <c r="B61">
        <f t="shared" si="7"/>
        <v>94</v>
      </c>
      <c r="C61" s="2">
        <f>IF(DRA&gt;Calculations!B61,C60+C60*AII,0)</f>
        <v>0</v>
      </c>
      <c r="D61" s="2">
        <f t="shared" si="12"/>
        <v>88088.04641000423</v>
      </c>
      <c r="E61" s="2">
        <f>Calculations!E60+Calculations!E60*AI</f>
        <v>286000.15068183176</v>
      </c>
      <c r="F61" s="2">
        <f t="shared" si="9"/>
        <v>0</v>
      </c>
      <c r="G61" s="2">
        <f t="shared" si="8"/>
        <v>2107153.5944848824</v>
      </c>
      <c r="H61" s="2">
        <f t="shared" si="10"/>
        <v>126429.21566909294</v>
      </c>
      <c r="I61" s="2">
        <f t="shared" si="11"/>
        <v>286000.15068183176</v>
      </c>
      <c r="J61" s="2">
        <f t="shared" si="4"/>
        <v>1947582.6594721433</v>
      </c>
      <c r="K61" s="2">
        <f t="shared" si="5"/>
        <v>-159570.93501273915</v>
      </c>
    </row>
    <row r="62" spans="1:11" x14ac:dyDescent="0.3">
      <c r="A62">
        <f t="shared" si="6"/>
        <v>61</v>
      </c>
      <c r="B62">
        <f t="shared" si="7"/>
        <v>95</v>
      </c>
      <c r="C62" s="2">
        <f>IF(DRA&gt;Calculations!B62,C61+C61*AII,0)</f>
        <v>0</v>
      </c>
      <c r="D62" s="2">
        <f t="shared" si="12"/>
        <v>90730.687802304354</v>
      </c>
      <c r="E62" s="2">
        <f>Calculations!E61+Calculations!E61*AI</f>
        <v>294580.15520228673</v>
      </c>
      <c r="F62" s="2">
        <f t="shared" si="9"/>
        <v>0</v>
      </c>
      <c r="G62" s="2">
        <f t="shared" si="8"/>
        <v>1947582.6594721433</v>
      </c>
      <c r="H62" s="2">
        <f t="shared" si="10"/>
        <v>116854.95956832859</v>
      </c>
      <c r="I62" s="2">
        <f t="shared" si="11"/>
        <v>294580.15520228673</v>
      </c>
      <c r="J62" s="2">
        <f t="shared" si="4"/>
        <v>1769857.4638381852</v>
      </c>
      <c r="K62" s="2">
        <f t="shared" si="5"/>
        <v>-177725.19563395809</v>
      </c>
    </row>
    <row r="63" spans="1:11" x14ac:dyDescent="0.3">
      <c r="A63">
        <f t="shared" si="6"/>
        <v>62</v>
      </c>
      <c r="B63">
        <f t="shared" si="7"/>
        <v>96</v>
      </c>
      <c r="C63" s="2">
        <f>IF(DRA&gt;Calculations!B63,C62+C62*AII,0)</f>
        <v>0</v>
      </c>
      <c r="D63" s="2">
        <f t="shared" si="12"/>
        <v>93452.608436373484</v>
      </c>
      <c r="E63" s="2">
        <f>Calculations!E62+Calculations!E62*AI</f>
        <v>303417.55985835532</v>
      </c>
      <c r="F63" s="2">
        <f t="shared" si="9"/>
        <v>0</v>
      </c>
      <c r="G63" s="2">
        <f t="shared" si="8"/>
        <v>1769857.4638381852</v>
      </c>
      <c r="H63" s="2">
        <f t="shared" si="10"/>
        <v>106191.4478302911</v>
      </c>
      <c r="I63" s="2">
        <f t="shared" si="11"/>
        <v>303417.55985835532</v>
      </c>
      <c r="J63" s="2">
        <f t="shared" si="4"/>
        <v>1572631.351810121</v>
      </c>
      <c r="K63" s="2">
        <f t="shared" si="5"/>
        <v>-197226.11202806421</v>
      </c>
    </row>
    <row r="64" spans="1:11" x14ac:dyDescent="0.3">
      <c r="A64">
        <f t="shared" si="6"/>
        <v>63</v>
      </c>
      <c r="B64">
        <f t="shared" si="7"/>
        <v>97</v>
      </c>
      <c r="C64" s="2">
        <f>IF(DRA&gt;Calculations!B64,C63+C63*AII,0)</f>
        <v>0</v>
      </c>
      <c r="D64" s="2">
        <f t="shared" si="12"/>
        <v>96256.186689464696</v>
      </c>
      <c r="E64" s="2">
        <f>Calculations!E63+Calculations!E63*AI</f>
        <v>312520.08665410598</v>
      </c>
      <c r="F64" s="2">
        <f t="shared" si="9"/>
        <v>0</v>
      </c>
      <c r="G64" s="2">
        <f t="shared" si="8"/>
        <v>1572631.351810121</v>
      </c>
      <c r="H64" s="2">
        <f t="shared" si="10"/>
        <v>94357.881108607253</v>
      </c>
      <c r="I64" s="2">
        <f t="shared" si="11"/>
        <v>312520.08665410598</v>
      </c>
      <c r="J64" s="2">
        <f t="shared" si="4"/>
        <v>1354469.1462646222</v>
      </c>
      <c r="K64" s="2">
        <f t="shared" si="5"/>
        <v>-218162.20554549876</v>
      </c>
    </row>
    <row r="65" spans="1:11" x14ac:dyDescent="0.3">
      <c r="A65">
        <f t="shared" si="6"/>
        <v>64</v>
      </c>
      <c r="B65">
        <f t="shared" si="7"/>
        <v>98</v>
      </c>
      <c r="C65" s="2">
        <f>IF(DRA&gt;Calculations!B65,C64+C64*AII,0)</f>
        <v>0</v>
      </c>
      <c r="D65" s="2">
        <f t="shared" si="12"/>
        <v>99143.872290148633</v>
      </c>
      <c r="E65" s="2">
        <f>Calculations!E64+Calculations!E64*AI</f>
        <v>321895.68925372919</v>
      </c>
      <c r="F65" s="2">
        <f t="shared" si="9"/>
        <v>0</v>
      </c>
      <c r="G65" s="2">
        <f t="shared" si="8"/>
        <v>1354469.1462646222</v>
      </c>
      <c r="H65" s="2">
        <f t="shared" si="10"/>
        <v>81268.148775877329</v>
      </c>
      <c r="I65" s="2">
        <f t="shared" si="11"/>
        <v>321895.68925372919</v>
      </c>
      <c r="J65" s="2">
        <f t="shared" si="4"/>
        <v>1113841.6057867706</v>
      </c>
      <c r="K65" s="2">
        <f t="shared" si="5"/>
        <v>-240627.54047785164</v>
      </c>
    </row>
    <row r="66" spans="1:11" x14ac:dyDescent="0.3">
      <c r="A66">
        <f t="shared" si="6"/>
        <v>65</v>
      </c>
      <c r="B66">
        <f t="shared" si="7"/>
        <v>99</v>
      </c>
      <c r="C66" s="2">
        <f>IF(DRA&gt;Calculations!B66,C65+C65*AII,0)</f>
        <v>0</v>
      </c>
      <c r="D66" s="2">
        <f t="shared" si="12"/>
        <v>102118.1884588531</v>
      </c>
      <c r="E66" s="2">
        <f>Calculations!E65+Calculations!E65*AI</f>
        <v>331552.55993134103</v>
      </c>
      <c r="F66" s="2">
        <f t="shared" ref="F66:F97" si="13">IF(DRA&gt;B66,C66-D66-E66,0)</f>
        <v>0</v>
      </c>
      <c r="G66" s="2">
        <f t="shared" si="8"/>
        <v>1113841.6057867706</v>
      </c>
      <c r="H66" s="2">
        <f t="shared" ref="H66:H97" si="14">IF(DRA&gt;B66,G66*Investment_return_pre,G66*investment_return_post)</f>
        <v>66830.496347206237</v>
      </c>
      <c r="I66" s="2">
        <f t="shared" ref="I66:I101" si="15">IF(DRA&gt;B66,0,E66)</f>
        <v>331552.55993134103</v>
      </c>
      <c r="J66" s="2">
        <f t="shared" si="4"/>
        <v>849119.54220263567</v>
      </c>
      <c r="K66" s="2">
        <f t="shared" si="5"/>
        <v>-264722.06358413491</v>
      </c>
    </row>
    <row r="67" spans="1:11" x14ac:dyDescent="0.3">
      <c r="A67">
        <f t="shared" si="6"/>
        <v>66</v>
      </c>
      <c r="B67">
        <f t="shared" si="7"/>
        <v>100</v>
      </c>
      <c r="C67" s="2">
        <f>IF(DRA&gt;Calculations!B67,C66+C66*AII,0)</f>
        <v>0</v>
      </c>
      <c r="D67" s="2">
        <f t="shared" ref="D67:D101" si="16">D66+D66*AI</f>
        <v>105181.73411261869</v>
      </c>
      <c r="E67" s="2">
        <f>Calculations!E66+Calculations!E66*AI</f>
        <v>341499.13672928128</v>
      </c>
      <c r="F67" s="2">
        <f t="shared" si="13"/>
        <v>0</v>
      </c>
      <c r="G67" s="2">
        <f t="shared" si="8"/>
        <v>849119.54220263567</v>
      </c>
      <c r="H67" s="2">
        <f t="shared" si="14"/>
        <v>50947.17253215814</v>
      </c>
      <c r="I67" s="2">
        <f t="shared" si="15"/>
        <v>341499.13672928128</v>
      </c>
      <c r="J67" s="2">
        <f t="shared" ref="J67:J101" si="17">G67+H67+F67-I67</f>
        <v>558567.57800551248</v>
      </c>
      <c r="K67" s="2">
        <f t="shared" ref="K67:K101" si="18">J67-G67</f>
        <v>-290551.96419712319</v>
      </c>
    </row>
    <row r="68" spans="1:11" x14ac:dyDescent="0.3">
      <c r="A68">
        <f t="shared" ref="A68:A101" si="19">1+A67</f>
        <v>67</v>
      </c>
      <c r="B68">
        <f t="shared" ref="B68:B101" si="20">B67+1</f>
        <v>101</v>
      </c>
      <c r="C68" s="2">
        <f>IF(DRA&gt;Calculations!B68,C67+C67*AII,0)</f>
        <v>0</v>
      </c>
      <c r="D68" s="2">
        <f t="shared" si="16"/>
        <v>108337.18613599725</v>
      </c>
      <c r="E68" s="2">
        <f>Calculations!E67+Calculations!E67*AI</f>
        <v>351744.11083115969</v>
      </c>
      <c r="F68" s="2">
        <f t="shared" si="13"/>
        <v>0</v>
      </c>
      <c r="G68" s="2">
        <f t="shared" ref="G68:G101" si="21">J67</f>
        <v>558567.57800551248</v>
      </c>
      <c r="H68" s="2">
        <f t="shared" si="14"/>
        <v>33514.054680330744</v>
      </c>
      <c r="I68" s="2">
        <f t="shared" si="15"/>
        <v>351744.11083115969</v>
      </c>
      <c r="J68" s="2">
        <f t="shared" si="17"/>
        <v>240337.52185468358</v>
      </c>
      <c r="K68" s="2">
        <f t="shared" si="18"/>
        <v>-318230.0561508289</v>
      </c>
    </row>
    <row r="69" spans="1:11" x14ac:dyDescent="0.3">
      <c r="A69">
        <f t="shared" si="19"/>
        <v>68</v>
      </c>
      <c r="B69">
        <f t="shared" si="20"/>
        <v>102</v>
      </c>
      <c r="C69" s="2">
        <f>IF(DRA&gt;Calculations!B69,C68+C68*AII,0)</f>
        <v>0</v>
      </c>
      <c r="D69" s="2">
        <f t="shared" si="16"/>
        <v>111587.30172007717</v>
      </c>
      <c r="E69" s="2">
        <f>Calculations!E68+Calculations!E68*AI</f>
        <v>362296.4341560945</v>
      </c>
      <c r="F69" s="2">
        <f t="shared" si="13"/>
        <v>0</v>
      </c>
      <c r="G69" s="2">
        <f t="shared" si="21"/>
        <v>240337.52185468358</v>
      </c>
      <c r="H69" s="2">
        <f t="shared" si="14"/>
        <v>14420.251311281014</v>
      </c>
      <c r="I69" s="2">
        <f t="shared" si="15"/>
        <v>362296.4341560945</v>
      </c>
      <c r="J69" s="2">
        <f t="shared" si="17"/>
        <v>-107538.66099012989</v>
      </c>
      <c r="K69" s="2">
        <f t="shared" si="18"/>
        <v>-347876.18284481345</v>
      </c>
    </row>
    <row r="70" spans="1:11" x14ac:dyDescent="0.3">
      <c r="A70">
        <f t="shared" si="19"/>
        <v>69</v>
      </c>
      <c r="B70">
        <f t="shared" si="20"/>
        <v>103</v>
      </c>
      <c r="C70" s="2">
        <f>IF(DRA&gt;Calculations!B70,C69+C69*AII,0)</f>
        <v>0</v>
      </c>
      <c r="D70" s="2">
        <f t="shared" si="16"/>
        <v>114934.92077167949</v>
      </c>
      <c r="E70" s="2">
        <f>Calculations!E69+Calculations!E69*AI</f>
        <v>373165.32718077733</v>
      </c>
      <c r="F70" s="2">
        <f t="shared" si="13"/>
        <v>0</v>
      </c>
      <c r="G70" s="2">
        <f t="shared" si="21"/>
        <v>-107538.66099012989</v>
      </c>
      <c r="H70" s="2">
        <f t="shared" si="14"/>
        <v>-6452.3196594077936</v>
      </c>
      <c r="I70" s="2">
        <f t="shared" si="15"/>
        <v>373165.32718077733</v>
      </c>
      <c r="J70" s="2">
        <f t="shared" si="17"/>
        <v>-487156.30783031503</v>
      </c>
      <c r="K70" s="2">
        <f t="shared" si="18"/>
        <v>-379617.64684018516</v>
      </c>
    </row>
    <row r="71" spans="1:11" x14ac:dyDescent="0.3">
      <c r="A71">
        <f t="shared" si="19"/>
        <v>70</v>
      </c>
      <c r="B71">
        <f t="shared" si="20"/>
        <v>104</v>
      </c>
      <c r="C71" s="2">
        <f>IF(DRA&gt;Calculations!B71,C70+C70*AII,0)</f>
        <v>0</v>
      </c>
      <c r="D71" s="2">
        <f t="shared" si="16"/>
        <v>118382.96839482988</v>
      </c>
      <c r="E71" s="2">
        <f>Calculations!E70+Calculations!E70*AI</f>
        <v>384360.28699620062</v>
      </c>
      <c r="F71" s="2">
        <f t="shared" si="13"/>
        <v>0</v>
      </c>
      <c r="G71" s="2">
        <f t="shared" si="21"/>
        <v>-487156.30783031503</v>
      </c>
      <c r="H71" s="2">
        <f t="shared" si="14"/>
        <v>-29229.378469818901</v>
      </c>
      <c r="I71" s="2">
        <f t="shared" si="15"/>
        <v>384360.28699620062</v>
      </c>
      <c r="J71" s="2">
        <f t="shared" si="17"/>
        <v>-900745.9732963345</v>
      </c>
      <c r="K71" s="2">
        <f t="shared" si="18"/>
        <v>-413589.66546601948</v>
      </c>
    </row>
    <row r="72" spans="1:11" x14ac:dyDescent="0.3">
      <c r="A72">
        <f t="shared" si="19"/>
        <v>71</v>
      </c>
      <c r="B72">
        <f t="shared" si="20"/>
        <v>105</v>
      </c>
      <c r="C72" s="2">
        <f>IF(DRA&gt;Calculations!B72,C71+C71*AII,0)</f>
        <v>0</v>
      </c>
      <c r="D72" s="2">
        <f t="shared" si="16"/>
        <v>121934.45744667477</v>
      </c>
      <c r="E72" s="2">
        <f>Calculations!E71+Calculations!E71*AI</f>
        <v>395891.09560608666</v>
      </c>
      <c r="F72" s="2">
        <f t="shared" si="13"/>
        <v>0</v>
      </c>
      <c r="G72" s="2">
        <f t="shared" si="21"/>
        <v>-900745.9732963345</v>
      </c>
      <c r="H72" s="2">
        <f t="shared" si="14"/>
        <v>-54044.758397780068</v>
      </c>
      <c r="I72" s="2">
        <f t="shared" si="15"/>
        <v>395891.09560608666</v>
      </c>
      <c r="J72" s="2">
        <f t="shared" si="17"/>
        <v>-1350681.8273002012</v>
      </c>
      <c r="K72" s="2">
        <f t="shared" si="18"/>
        <v>-449935.85400386667</v>
      </c>
    </row>
    <row r="73" spans="1:11" x14ac:dyDescent="0.3">
      <c r="A73">
        <f t="shared" si="19"/>
        <v>72</v>
      </c>
      <c r="B73">
        <f t="shared" si="20"/>
        <v>106</v>
      </c>
      <c r="C73" s="2">
        <f>IF(DRA&gt;Calculations!B73,C72+C72*AII,0)</f>
        <v>0</v>
      </c>
      <c r="D73" s="2">
        <f t="shared" si="16"/>
        <v>125592.49117007501</v>
      </c>
      <c r="E73" s="2">
        <f>Calculations!E72+Calculations!E72*AI</f>
        <v>407767.82847426925</v>
      </c>
      <c r="F73" s="2">
        <f t="shared" si="13"/>
        <v>0</v>
      </c>
      <c r="G73" s="2">
        <f t="shared" si="21"/>
        <v>-1350681.8273002012</v>
      </c>
      <c r="H73" s="2">
        <f t="shared" si="14"/>
        <v>-81040.909638012061</v>
      </c>
      <c r="I73" s="2">
        <f t="shared" si="15"/>
        <v>407767.82847426925</v>
      </c>
      <c r="J73" s="2">
        <f t="shared" si="17"/>
        <v>-1839490.5654124825</v>
      </c>
      <c r="K73" s="2">
        <f t="shared" si="18"/>
        <v>-488808.73811228131</v>
      </c>
    </row>
    <row r="74" spans="1:11" x14ac:dyDescent="0.3">
      <c r="A74">
        <f t="shared" si="19"/>
        <v>73</v>
      </c>
      <c r="B74">
        <f t="shared" si="20"/>
        <v>107</v>
      </c>
      <c r="C74" s="2">
        <f>IF(DRA&gt;Calculations!B74,C73+C73*AII,0)</f>
        <v>0</v>
      </c>
      <c r="D74" s="2">
        <f t="shared" si="16"/>
        <v>129360.26590517726</v>
      </c>
      <c r="E74" s="2">
        <f>Calculations!E73+Calculations!E73*AI</f>
        <v>420000.86332849733</v>
      </c>
      <c r="G74" s="2">
        <f t="shared" si="21"/>
        <v>-1839490.5654124825</v>
      </c>
      <c r="H74" s="2">
        <f t="shared" si="14"/>
        <v>-110369.43392474894</v>
      </c>
      <c r="I74" s="2">
        <f t="shared" si="15"/>
        <v>420000.86332849733</v>
      </c>
      <c r="J74" s="2">
        <f t="shared" si="17"/>
        <v>-2369860.8626657287</v>
      </c>
      <c r="K74" s="2">
        <f t="shared" si="18"/>
        <v>-530370.29725324619</v>
      </c>
    </row>
    <row r="75" spans="1:11" x14ac:dyDescent="0.3">
      <c r="A75">
        <f t="shared" si="19"/>
        <v>74</v>
      </c>
      <c r="B75">
        <f t="shared" si="20"/>
        <v>108</v>
      </c>
      <c r="C75" s="2">
        <f>IF(DRA&gt;Calculations!B75,C74+C74*AII,0)</f>
        <v>0</v>
      </c>
      <c r="D75" s="2">
        <f t="shared" si="16"/>
        <v>133241.0738823326</v>
      </c>
      <c r="E75" s="2">
        <f>Calculations!E74+Calculations!E74*AI</f>
        <v>432600.88922835223</v>
      </c>
      <c r="G75" s="2">
        <f t="shared" si="21"/>
        <v>-2369860.8626657287</v>
      </c>
      <c r="H75" s="2">
        <f t="shared" si="14"/>
        <v>-142191.65175994372</v>
      </c>
      <c r="I75" s="2">
        <f t="shared" si="15"/>
        <v>432600.88922835223</v>
      </c>
      <c r="J75" s="2">
        <f t="shared" si="17"/>
        <v>-2944653.4036540249</v>
      </c>
      <c r="K75" s="2">
        <f t="shared" si="18"/>
        <v>-574792.54098829627</v>
      </c>
    </row>
    <row r="76" spans="1:11" x14ac:dyDescent="0.3">
      <c r="A76">
        <f t="shared" si="19"/>
        <v>75</v>
      </c>
      <c r="B76">
        <f t="shared" si="20"/>
        <v>109</v>
      </c>
      <c r="C76" s="2">
        <f>IF(DRA&gt;Calculations!B76,C75+C75*AII,0)</f>
        <v>0</v>
      </c>
      <c r="D76" s="2">
        <f t="shared" si="16"/>
        <v>137238.30609880257</v>
      </c>
      <c r="E76" s="2">
        <f>Calculations!E75+Calculations!E75*AI</f>
        <v>445578.9159052028</v>
      </c>
      <c r="G76" s="2">
        <f t="shared" si="21"/>
        <v>-2944653.4036540249</v>
      </c>
      <c r="H76" s="2">
        <f t="shared" si="14"/>
        <v>-176679.20421924148</v>
      </c>
      <c r="I76" s="2">
        <f t="shared" si="15"/>
        <v>445578.9159052028</v>
      </c>
      <c r="J76" s="2">
        <f t="shared" si="17"/>
        <v>-3566911.5237784693</v>
      </c>
      <c r="K76" s="2">
        <f t="shared" si="18"/>
        <v>-622258.12012444437</v>
      </c>
    </row>
    <row r="77" spans="1:11" x14ac:dyDescent="0.3">
      <c r="A77">
        <f t="shared" si="19"/>
        <v>76</v>
      </c>
      <c r="B77">
        <f t="shared" si="20"/>
        <v>110</v>
      </c>
      <c r="C77" s="2">
        <f>IF(DRA&gt;Calculations!B77,C76+C76*AII,0)</f>
        <v>0</v>
      </c>
      <c r="D77" s="2">
        <f t="shared" si="16"/>
        <v>141355.45528176666</v>
      </c>
      <c r="E77" s="2">
        <f>Calculations!E76+Calculations!E76*AI</f>
        <v>458946.2833823589</v>
      </c>
      <c r="G77" s="2">
        <f t="shared" si="21"/>
        <v>-3566911.5237784693</v>
      </c>
      <c r="H77" s="2">
        <f t="shared" si="14"/>
        <v>-214014.69142670816</v>
      </c>
      <c r="I77" s="2">
        <f t="shared" si="15"/>
        <v>458946.2833823589</v>
      </c>
      <c r="J77" s="2">
        <f t="shared" si="17"/>
        <v>-4239872.4985875366</v>
      </c>
      <c r="K77" s="2">
        <f t="shared" si="18"/>
        <v>-672960.97480906732</v>
      </c>
    </row>
    <row r="78" spans="1:11" x14ac:dyDescent="0.3">
      <c r="A78">
        <f t="shared" si="19"/>
        <v>77</v>
      </c>
      <c r="B78">
        <f t="shared" si="20"/>
        <v>111</v>
      </c>
      <c r="C78" s="2">
        <f>IF(DRA&gt;Calculations!B78,C77+C77*AII,0)</f>
        <v>0</v>
      </c>
      <c r="D78" s="2">
        <f t="shared" si="16"/>
        <v>145596.11894021966</v>
      </c>
      <c r="E78" s="2">
        <f>Calculations!E77+Calculations!E77*AI</f>
        <v>472714.67188382969</v>
      </c>
      <c r="G78" s="2">
        <f t="shared" si="21"/>
        <v>-4239872.4985875366</v>
      </c>
      <c r="H78" s="2">
        <f t="shared" si="14"/>
        <v>-254392.34991525218</v>
      </c>
      <c r="I78" s="2">
        <f t="shared" si="15"/>
        <v>472714.67188382969</v>
      </c>
      <c r="J78" s="2">
        <f t="shared" si="17"/>
        <v>-4966979.5203866186</v>
      </c>
      <c r="K78" s="2">
        <f t="shared" si="18"/>
        <v>-727107.02179908194</v>
      </c>
    </row>
    <row r="79" spans="1:11" x14ac:dyDescent="0.3">
      <c r="A79">
        <f t="shared" si="19"/>
        <v>78</v>
      </c>
      <c r="B79">
        <f t="shared" si="20"/>
        <v>112</v>
      </c>
      <c r="C79" s="2">
        <f>IF(DRA&gt;Calculations!B79,C78+C78*AII,0)</f>
        <v>0</v>
      </c>
      <c r="D79" s="2">
        <f t="shared" si="16"/>
        <v>149964.00250842626</v>
      </c>
      <c r="E79" s="2">
        <f>Calculations!E78+Calculations!E78*AI</f>
        <v>486896.11204034457</v>
      </c>
      <c r="G79" s="2">
        <f t="shared" si="21"/>
        <v>-4966979.5203866186</v>
      </c>
      <c r="H79" s="2">
        <f t="shared" si="14"/>
        <v>-298018.77122319711</v>
      </c>
      <c r="I79" s="2">
        <f t="shared" si="15"/>
        <v>486896.11204034457</v>
      </c>
      <c r="J79" s="2">
        <f t="shared" si="17"/>
        <v>-5751894.4036501599</v>
      </c>
      <c r="K79" s="2">
        <f t="shared" si="18"/>
        <v>-784914.88326354139</v>
      </c>
    </row>
    <row r="80" spans="1:11" x14ac:dyDescent="0.3">
      <c r="A80">
        <f t="shared" si="19"/>
        <v>79</v>
      </c>
      <c r="B80">
        <f t="shared" si="20"/>
        <v>113</v>
      </c>
      <c r="C80" s="2">
        <f>IF(DRA&gt;Calculations!B80,C79+C79*AII,0)</f>
        <v>0</v>
      </c>
      <c r="D80" s="2">
        <f t="shared" si="16"/>
        <v>154462.92258367906</v>
      </c>
      <c r="E80" s="2">
        <f>Calculations!E79+Calculations!E79*AI</f>
        <v>501502.99540155492</v>
      </c>
      <c r="G80" s="2">
        <f t="shared" si="21"/>
        <v>-5751894.4036501599</v>
      </c>
      <c r="H80" s="2">
        <f t="shared" si="14"/>
        <v>-345113.66421900957</v>
      </c>
      <c r="I80" s="2">
        <f t="shared" si="15"/>
        <v>501502.99540155492</v>
      </c>
      <c r="J80" s="2">
        <f t="shared" si="17"/>
        <v>-6598511.0632707244</v>
      </c>
      <c r="K80" s="2">
        <f t="shared" si="18"/>
        <v>-846616.65962056443</v>
      </c>
    </row>
    <row r="81" spans="1:11" x14ac:dyDescent="0.3">
      <c r="A81">
        <f t="shared" si="19"/>
        <v>80</v>
      </c>
      <c r="B81">
        <f t="shared" si="20"/>
        <v>114</v>
      </c>
      <c r="C81" s="2">
        <f>IF(DRA&gt;Calculations!B81,C80+C80*AII,0)</f>
        <v>0</v>
      </c>
      <c r="D81" s="2">
        <f t="shared" si="16"/>
        <v>159096.81026118944</v>
      </c>
      <c r="E81" s="2">
        <f>Calculations!E80+Calculations!E80*AI</f>
        <v>516548.08526360156</v>
      </c>
      <c r="G81" s="2">
        <f t="shared" si="21"/>
        <v>-6598511.0632707244</v>
      </c>
      <c r="H81" s="2">
        <f t="shared" si="14"/>
        <v>-395910.66379624343</v>
      </c>
      <c r="I81" s="2">
        <f t="shared" si="15"/>
        <v>516548.08526360156</v>
      </c>
      <c r="J81" s="2">
        <f t="shared" si="17"/>
        <v>-7510969.8123305691</v>
      </c>
      <c r="K81" s="2">
        <f t="shared" si="18"/>
        <v>-912458.74905984476</v>
      </c>
    </row>
    <row r="82" spans="1:11" x14ac:dyDescent="0.3">
      <c r="A82">
        <f t="shared" si="19"/>
        <v>81</v>
      </c>
      <c r="B82">
        <f t="shared" si="20"/>
        <v>115</v>
      </c>
      <c r="C82" s="2">
        <f>IF(DRA&gt;Calculations!B82,C81+C81*AII,0)</f>
        <v>0</v>
      </c>
      <c r="D82" s="2">
        <f t="shared" si="16"/>
        <v>163869.71456902512</v>
      </c>
      <c r="E82" s="2">
        <f>Calculations!E81+Calculations!E81*AI</f>
        <v>532044.52782150963</v>
      </c>
      <c r="G82" s="2">
        <f t="shared" si="21"/>
        <v>-7510969.8123305691</v>
      </c>
      <c r="H82" s="2">
        <f t="shared" si="14"/>
        <v>-450658.18873983412</v>
      </c>
      <c r="I82" s="2">
        <f t="shared" si="15"/>
        <v>532044.52782150963</v>
      </c>
      <c r="J82" s="2">
        <f t="shared" si="17"/>
        <v>-8493672.5288919136</v>
      </c>
      <c r="K82" s="2">
        <f t="shared" si="18"/>
        <v>-982702.71656134445</v>
      </c>
    </row>
    <row r="83" spans="1:11" x14ac:dyDescent="0.3">
      <c r="A83">
        <f t="shared" si="19"/>
        <v>82</v>
      </c>
      <c r="B83">
        <f t="shared" si="20"/>
        <v>116</v>
      </c>
      <c r="C83" s="2">
        <f>IF(DRA&gt;Calculations!B83,C82+C82*AII,0)</f>
        <v>0</v>
      </c>
      <c r="D83" s="2">
        <f t="shared" si="16"/>
        <v>168785.80600609587</v>
      </c>
      <c r="E83" s="2">
        <f>Calculations!E82+Calculations!E82*AI</f>
        <v>548005.86365615495</v>
      </c>
      <c r="G83" s="2">
        <f t="shared" si="21"/>
        <v>-8493672.5288919136</v>
      </c>
      <c r="H83" s="2">
        <f t="shared" si="14"/>
        <v>-509620.35173351481</v>
      </c>
      <c r="I83" s="2">
        <f t="shared" si="15"/>
        <v>548005.86365615495</v>
      </c>
      <c r="J83" s="2">
        <f t="shared" si="17"/>
        <v>-9551298.7442815844</v>
      </c>
      <c r="K83" s="2">
        <f t="shared" si="18"/>
        <v>-1057626.2153896708</v>
      </c>
    </row>
    <row r="84" spans="1:11" x14ac:dyDescent="0.3">
      <c r="A84">
        <f t="shared" si="19"/>
        <v>83</v>
      </c>
      <c r="B84">
        <f t="shared" si="20"/>
        <v>117</v>
      </c>
      <c r="C84" s="2">
        <f>IF(DRA&gt;Calculations!B84,C83+C83*AII,0)</f>
        <v>0</v>
      </c>
      <c r="D84" s="2">
        <f t="shared" si="16"/>
        <v>173849.38018627875</v>
      </c>
      <c r="E84" s="2">
        <f>Calculations!E83+Calculations!E83*AI</f>
        <v>564446.03956583957</v>
      </c>
      <c r="G84" s="2">
        <f t="shared" si="21"/>
        <v>-9551298.7442815844</v>
      </c>
      <c r="H84" s="2">
        <f t="shared" si="14"/>
        <v>-573077.92465689499</v>
      </c>
      <c r="I84" s="2">
        <f t="shared" si="15"/>
        <v>564446.03956583957</v>
      </c>
      <c r="J84" s="2">
        <f t="shared" si="17"/>
        <v>-10688822.708504319</v>
      </c>
      <c r="K84" s="2">
        <f t="shared" si="18"/>
        <v>-1137523.9642227348</v>
      </c>
    </row>
    <row r="85" spans="1:11" x14ac:dyDescent="0.3">
      <c r="A85">
        <f t="shared" si="19"/>
        <v>84</v>
      </c>
      <c r="B85">
        <f t="shared" si="20"/>
        <v>118</v>
      </c>
      <c r="C85" s="2">
        <f>IF(DRA&gt;Calculations!B85,C84+C84*AII,0)</f>
        <v>0</v>
      </c>
      <c r="D85" s="2">
        <f t="shared" si="16"/>
        <v>179064.86159186711</v>
      </c>
      <c r="E85" s="2">
        <f>Calculations!E84+Calculations!E84*AI</f>
        <v>581379.42075281474</v>
      </c>
      <c r="G85" s="2">
        <f t="shared" si="21"/>
        <v>-10688822.708504319</v>
      </c>
      <c r="H85" s="2">
        <f t="shared" si="14"/>
        <v>-641329.36251025915</v>
      </c>
      <c r="I85" s="2">
        <f t="shared" si="15"/>
        <v>581379.42075281474</v>
      </c>
      <c r="J85" s="2">
        <f t="shared" si="17"/>
        <v>-11911531.491767392</v>
      </c>
      <c r="K85" s="2">
        <f t="shared" si="18"/>
        <v>-1222708.7832630724</v>
      </c>
    </row>
    <row r="86" spans="1:11" x14ac:dyDescent="0.3">
      <c r="A86">
        <f t="shared" si="19"/>
        <v>85</v>
      </c>
      <c r="B86">
        <f t="shared" si="20"/>
        <v>119</v>
      </c>
      <c r="C86" s="2">
        <f>IF(DRA&gt;Calculations!B86,C85+C85*AII,0)</f>
        <v>0</v>
      </c>
      <c r="D86" s="2">
        <f t="shared" si="16"/>
        <v>184436.80743962314</v>
      </c>
      <c r="E86" s="2">
        <f>Calculations!E85+Calculations!E85*AI</f>
        <v>598820.80337539921</v>
      </c>
      <c r="G86" s="2">
        <f t="shared" si="21"/>
        <v>-11911531.491767392</v>
      </c>
      <c r="H86" s="2">
        <f t="shared" si="14"/>
        <v>-714691.88950604352</v>
      </c>
      <c r="I86" s="2">
        <f t="shared" si="15"/>
        <v>598820.80337539921</v>
      </c>
      <c r="J86" s="2">
        <f t="shared" si="17"/>
        <v>-13225044.184648834</v>
      </c>
      <c r="K86" s="2">
        <f t="shared" si="18"/>
        <v>-1313512.6928814426</v>
      </c>
    </row>
    <row r="87" spans="1:11" x14ac:dyDescent="0.3">
      <c r="A87">
        <f t="shared" si="19"/>
        <v>86</v>
      </c>
      <c r="B87">
        <f t="shared" si="20"/>
        <v>120</v>
      </c>
      <c r="C87" s="2">
        <f>IF(DRA&gt;Calculations!B87,C86+C86*AII,0)</f>
        <v>0</v>
      </c>
      <c r="D87" s="2">
        <f t="shared" si="16"/>
        <v>189969.91166281182</v>
      </c>
      <c r="E87" s="2">
        <f>Calculations!E86+Calculations!E86*AI</f>
        <v>616785.42747666116</v>
      </c>
      <c r="G87" s="2">
        <f t="shared" si="21"/>
        <v>-13225044.184648834</v>
      </c>
      <c r="H87" s="2">
        <f t="shared" si="14"/>
        <v>-793502.65107893001</v>
      </c>
      <c r="I87" s="2">
        <f t="shared" si="15"/>
        <v>616785.42747666116</v>
      </c>
      <c r="J87" s="2">
        <f t="shared" si="17"/>
        <v>-14635332.263204426</v>
      </c>
      <c r="K87" s="2">
        <f t="shared" si="18"/>
        <v>-1410288.0785555914</v>
      </c>
    </row>
    <row r="88" spans="1:11" x14ac:dyDescent="0.3">
      <c r="A88">
        <f t="shared" si="19"/>
        <v>87</v>
      </c>
      <c r="B88">
        <f t="shared" si="20"/>
        <v>121</v>
      </c>
      <c r="C88" s="2">
        <f>IF(DRA&gt;Calculations!B88,C87+C87*AII,0)</f>
        <v>0</v>
      </c>
      <c r="D88" s="2">
        <f t="shared" si="16"/>
        <v>195669.00901269619</v>
      </c>
      <c r="E88" s="2">
        <f>Calculations!E87+Calculations!E87*AI</f>
        <v>635288.99030096096</v>
      </c>
      <c r="G88" s="2">
        <f t="shared" si="21"/>
        <v>-14635332.263204426</v>
      </c>
      <c r="H88" s="2">
        <f t="shared" si="14"/>
        <v>-878119.93579226546</v>
      </c>
      <c r="I88" s="2">
        <f t="shared" si="15"/>
        <v>635288.99030096096</v>
      </c>
      <c r="J88" s="2">
        <f t="shared" si="17"/>
        <v>-16148741.189297652</v>
      </c>
      <c r="K88" s="2">
        <f t="shared" si="18"/>
        <v>-1513408.9260932263</v>
      </c>
    </row>
    <row r="89" spans="1:11" x14ac:dyDescent="0.3">
      <c r="A89">
        <f t="shared" si="19"/>
        <v>88</v>
      </c>
      <c r="B89">
        <f t="shared" si="20"/>
        <v>122</v>
      </c>
      <c r="C89" s="2">
        <f>IF(DRA&gt;Calculations!B89,C88+C88*AII,0)</f>
        <v>0</v>
      </c>
      <c r="D89" s="2">
        <f t="shared" si="16"/>
        <v>201539.07928307707</v>
      </c>
      <c r="E89" s="2">
        <f>Calculations!E88+Calculations!E88*AI</f>
        <v>654347.66000998975</v>
      </c>
      <c r="G89" s="2">
        <f t="shared" si="21"/>
        <v>-16148741.189297652</v>
      </c>
      <c r="H89" s="2">
        <f t="shared" si="14"/>
        <v>-968924.47135785909</v>
      </c>
      <c r="I89" s="2">
        <f t="shared" si="15"/>
        <v>654347.66000998975</v>
      </c>
      <c r="J89" s="2">
        <f t="shared" si="17"/>
        <v>-17772013.320665501</v>
      </c>
      <c r="K89" s="2">
        <f t="shared" si="18"/>
        <v>-1623272.1313678492</v>
      </c>
    </row>
    <row r="90" spans="1:11" x14ac:dyDescent="0.3">
      <c r="A90">
        <f t="shared" si="19"/>
        <v>89</v>
      </c>
      <c r="B90">
        <f t="shared" si="20"/>
        <v>123</v>
      </c>
      <c r="C90" s="2">
        <f>IF(DRA&gt;Calculations!B90,C89+C89*AII,0)</f>
        <v>0</v>
      </c>
      <c r="D90" s="2">
        <f t="shared" si="16"/>
        <v>207585.25166156937</v>
      </c>
      <c r="E90" s="2">
        <f>Calculations!E89+Calculations!E89*AI</f>
        <v>673978.08981028944</v>
      </c>
      <c r="G90" s="2">
        <f t="shared" si="21"/>
        <v>-17772013.320665501</v>
      </c>
      <c r="H90" s="2">
        <f t="shared" si="14"/>
        <v>-1066320.79923993</v>
      </c>
      <c r="I90" s="2">
        <f t="shared" si="15"/>
        <v>673978.08981028944</v>
      </c>
      <c r="J90" s="2">
        <f t="shared" si="17"/>
        <v>-19512312.20971572</v>
      </c>
      <c r="K90" s="2">
        <f t="shared" si="18"/>
        <v>-1740298.8890502192</v>
      </c>
    </row>
    <row r="91" spans="1:11" x14ac:dyDescent="0.3">
      <c r="A91">
        <f t="shared" si="19"/>
        <v>90</v>
      </c>
      <c r="B91">
        <f t="shared" si="20"/>
        <v>124</v>
      </c>
      <c r="C91" s="2">
        <f>IF(DRA&gt;Calculations!B91,C90+C90*AII,0)</f>
        <v>0</v>
      </c>
      <c r="D91" s="2">
        <f t="shared" si="16"/>
        <v>213812.80921141646</v>
      </c>
      <c r="E91" s="2">
        <f>Calculations!E90+Calculations!E90*AI</f>
        <v>694197.43250459817</v>
      </c>
      <c r="G91" s="2">
        <f t="shared" si="21"/>
        <v>-19512312.20971572</v>
      </c>
      <c r="H91" s="2">
        <f t="shared" si="14"/>
        <v>-1170738.7325829433</v>
      </c>
      <c r="I91" s="2">
        <f t="shared" si="15"/>
        <v>694197.43250459817</v>
      </c>
      <c r="J91" s="2">
        <f t="shared" si="17"/>
        <v>-21377248.37480326</v>
      </c>
      <c r="K91" s="2">
        <f t="shared" si="18"/>
        <v>-1864936.1650875397</v>
      </c>
    </row>
    <row r="92" spans="1:11" x14ac:dyDescent="0.3">
      <c r="A92">
        <f t="shared" si="19"/>
        <v>91</v>
      </c>
      <c r="B92">
        <f t="shared" si="20"/>
        <v>125</v>
      </c>
      <c r="C92" s="2">
        <f>IF(DRA&gt;Calculations!B92,C91+C91*AII,0)</f>
        <v>0</v>
      </c>
      <c r="D92" s="2">
        <f t="shared" si="16"/>
        <v>220227.19348775895</v>
      </c>
      <c r="E92" s="2">
        <f>Calculations!E91+Calculations!E91*AI</f>
        <v>715023.35547973611</v>
      </c>
      <c r="G92" s="2">
        <f t="shared" si="21"/>
        <v>-21377248.37480326</v>
      </c>
      <c r="H92" s="2">
        <f t="shared" si="14"/>
        <v>-1282634.9024881956</v>
      </c>
      <c r="I92" s="2">
        <f t="shared" si="15"/>
        <v>715023.35547973611</v>
      </c>
      <c r="J92" s="2">
        <f t="shared" si="17"/>
        <v>-23374906.63277119</v>
      </c>
      <c r="K92" s="2">
        <f t="shared" si="18"/>
        <v>-1997658.2579679303</v>
      </c>
    </row>
    <row r="93" spans="1:11" x14ac:dyDescent="0.3">
      <c r="A93">
        <f t="shared" si="19"/>
        <v>92</v>
      </c>
      <c r="B93">
        <f t="shared" si="20"/>
        <v>126</v>
      </c>
      <c r="C93" s="2">
        <f>IF(DRA&gt;Calculations!B93,C92+C92*AII,0)</f>
        <v>0</v>
      </c>
      <c r="D93" s="2">
        <f t="shared" si="16"/>
        <v>226834.00929239171</v>
      </c>
      <c r="E93" s="2">
        <f>Calculations!E92+Calculations!E92*AI</f>
        <v>736474.0561441282</v>
      </c>
      <c r="G93" s="2">
        <f t="shared" si="21"/>
        <v>-23374906.63277119</v>
      </c>
      <c r="H93" s="2">
        <f t="shared" si="14"/>
        <v>-1402494.3979662713</v>
      </c>
      <c r="I93" s="2">
        <f t="shared" si="15"/>
        <v>736474.0561441282</v>
      </c>
      <c r="J93" s="2">
        <f t="shared" si="17"/>
        <v>-25513875.086881589</v>
      </c>
      <c r="K93" s="2">
        <f t="shared" si="18"/>
        <v>-2138968.4541103989</v>
      </c>
    </row>
    <row r="94" spans="1:11" x14ac:dyDescent="0.3">
      <c r="A94">
        <f t="shared" si="19"/>
        <v>93</v>
      </c>
      <c r="B94">
        <f t="shared" si="20"/>
        <v>127</v>
      </c>
      <c r="C94" s="2">
        <f>IF(DRA&gt;Calculations!B94,C93+C93*AII,0)</f>
        <v>0</v>
      </c>
      <c r="D94" s="2">
        <f t="shared" si="16"/>
        <v>233639.02957116347</v>
      </c>
      <c r="E94" s="2">
        <f>Calculations!E93+Calculations!E93*AI</f>
        <v>758568.27782845206</v>
      </c>
      <c r="G94" s="2">
        <f t="shared" si="21"/>
        <v>-25513875.086881589</v>
      </c>
      <c r="H94" s="2">
        <f t="shared" si="14"/>
        <v>-1530832.5052128953</v>
      </c>
      <c r="I94" s="2">
        <f t="shared" si="15"/>
        <v>758568.27782845206</v>
      </c>
      <c r="J94" s="2">
        <f t="shared" si="17"/>
        <v>-27803275.869922936</v>
      </c>
      <c r="K94" s="2">
        <f t="shared" si="18"/>
        <v>-2289400.7830413468</v>
      </c>
    </row>
    <row r="95" spans="1:11" x14ac:dyDescent="0.3">
      <c r="A95">
        <f t="shared" si="19"/>
        <v>94</v>
      </c>
      <c r="B95">
        <f t="shared" si="20"/>
        <v>128</v>
      </c>
      <c r="C95" s="2">
        <f>IF(DRA&gt;Calculations!B95,C94+C94*AII,0)</f>
        <v>0</v>
      </c>
      <c r="D95" s="2">
        <f t="shared" si="16"/>
        <v>240648.20045829838</v>
      </c>
      <c r="E95" s="2">
        <f>Calculations!E94+Calculations!E94*AI</f>
        <v>781325.32616330567</v>
      </c>
      <c r="G95" s="2">
        <f t="shared" si="21"/>
        <v>-27803275.869922936</v>
      </c>
      <c r="H95" s="2">
        <f t="shared" si="14"/>
        <v>-1668196.552195376</v>
      </c>
      <c r="I95" s="2">
        <f t="shared" si="15"/>
        <v>781325.32616330567</v>
      </c>
      <c r="J95" s="2">
        <f t="shared" si="17"/>
        <v>-30252797.74828162</v>
      </c>
      <c r="K95" s="2">
        <f t="shared" si="18"/>
        <v>-2449521.8783586845</v>
      </c>
    </row>
    <row r="96" spans="1:11" x14ac:dyDescent="0.3">
      <c r="A96">
        <f t="shared" si="19"/>
        <v>95</v>
      </c>
      <c r="B96">
        <f t="shared" si="20"/>
        <v>129</v>
      </c>
      <c r="C96" s="2">
        <f>IF(DRA&gt;Calculations!B96,C95+C95*AII,0)</f>
        <v>0</v>
      </c>
      <c r="D96" s="2">
        <f t="shared" si="16"/>
        <v>247867.64647204732</v>
      </c>
      <c r="E96" s="2">
        <f>Calculations!E95+Calculations!E95*AI</f>
        <v>804765.08594820485</v>
      </c>
      <c r="G96" s="2">
        <f t="shared" si="21"/>
        <v>-30252797.74828162</v>
      </c>
      <c r="H96" s="2">
        <f t="shared" si="14"/>
        <v>-1815167.8648968972</v>
      </c>
      <c r="I96" s="2">
        <f t="shared" si="15"/>
        <v>804765.08594820485</v>
      </c>
      <c r="J96" s="2">
        <f t="shared" si="17"/>
        <v>-32872730.699126724</v>
      </c>
      <c r="K96" s="2">
        <f t="shared" si="18"/>
        <v>-2619932.9508451037</v>
      </c>
    </row>
    <row r="97" spans="1:11" x14ac:dyDescent="0.3">
      <c r="A97">
        <f t="shared" si="19"/>
        <v>96</v>
      </c>
      <c r="B97">
        <f t="shared" si="20"/>
        <v>130</v>
      </c>
      <c r="C97" s="2">
        <f>IF(DRA&gt;Calculations!B97,C96+C96*AII,0)</f>
        <v>0</v>
      </c>
      <c r="D97" s="2">
        <f t="shared" si="16"/>
        <v>255303.67586620874</v>
      </c>
      <c r="E97" s="2">
        <f>Calculations!E96+Calculations!E96*AI</f>
        <v>828908.03852665098</v>
      </c>
      <c r="G97" s="2">
        <f t="shared" si="21"/>
        <v>-32872730.699126724</v>
      </c>
      <c r="H97" s="2">
        <f t="shared" si="14"/>
        <v>-1972363.8419476033</v>
      </c>
      <c r="I97" s="2">
        <f t="shared" si="15"/>
        <v>828908.03852665098</v>
      </c>
      <c r="J97" s="2">
        <f t="shared" si="17"/>
        <v>-35674002.579600982</v>
      </c>
      <c r="K97" s="2">
        <f t="shared" si="18"/>
        <v>-2801271.8804742582</v>
      </c>
    </row>
    <row r="98" spans="1:11" x14ac:dyDescent="0.3">
      <c r="A98">
        <f t="shared" si="19"/>
        <v>97</v>
      </c>
      <c r="B98">
        <f t="shared" si="20"/>
        <v>131</v>
      </c>
      <c r="C98" s="2">
        <f>C97+C97*AII</f>
        <v>0</v>
      </c>
      <c r="D98" s="2">
        <f t="shared" si="16"/>
        <v>262962.78614219499</v>
      </c>
      <c r="E98" s="2">
        <f>Calculations!E97+Calculations!E97*AI</f>
        <v>853775.27968245046</v>
      </c>
      <c r="G98" s="2">
        <f t="shared" si="21"/>
        <v>-35674002.579600982</v>
      </c>
      <c r="H98" s="2">
        <f t="shared" ref="H98:H129" si="22">IF(DRA&gt;B98,G98*Investment_return_pre,G98*investment_return_post)</f>
        <v>-2140440.1547760591</v>
      </c>
      <c r="I98" s="2">
        <f t="shared" si="15"/>
        <v>853775.27968245046</v>
      </c>
      <c r="J98" s="2">
        <f t="shared" si="17"/>
        <v>-38668218.014059491</v>
      </c>
      <c r="K98" s="2">
        <f t="shared" si="18"/>
        <v>-2994215.4344585091</v>
      </c>
    </row>
    <row r="99" spans="1:11" x14ac:dyDescent="0.3">
      <c r="A99">
        <f t="shared" si="19"/>
        <v>98</v>
      </c>
      <c r="B99">
        <f t="shared" si="20"/>
        <v>132</v>
      </c>
      <c r="C99" s="2">
        <f>C98+C98*AII</f>
        <v>0</v>
      </c>
      <c r="D99" s="2">
        <f t="shared" si="16"/>
        <v>270851.66972646082</v>
      </c>
      <c r="E99" s="2">
        <f>Calculations!E98+Calculations!E98*AI</f>
        <v>879388.53807292401</v>
      </c>
      <c r="G99" s="2">
        <f t="shared" si="21"/>
        <v>-38668218.014059491</v>
      </c>
      <c r="H99" s="2">
        <f t="shared" si="22"/>
        <v>-2320093.0808435692</v>
      </c>
      <c r="I99" s="2">
        <f t="shared" si="15"/>
        <v>879388.53807292401</v>
      </c>
      <c r="J99" s="2">
        <f t="shared" si="17"/>
        <v>-41867699.632975981</v>
      </c>
      <c r="K99" s="2">
        <f t="shared" si="18"/>
        <v>-3199481.6189164892</v>
      </c>
    </row>
    <row r="100" spans="1:11" x14ac:dyDescent="0.3">
      <c r="A100">
        <f t="shared" si="19"/>
        <v>99</v>
      </c>
      <c r="B100">
        <f t="shared" si="20"/>
        <v>133</v>
      </c>
      <c r="C100" s="2">
        <f>C99+C99*AII</f>
        <v>0</v>
      </c>
      <c r="D100" s="2">
        <f t="shared" si="16"/>
        <v>278977.21981825464</v>
      </c>
      <c r="E100" s="2">
        <f>Calculations!E99+Calculations!E99*AI</f>
        <v>905770.19421511178</v>
      </c>
      <c r="G100" s="2">
        <f t="shared" si="21"/>
        <v>-41867699.632975981</v>
      </c>
      <c r="H100" s="2">
        <f t="shared" si="22"/>
        <v>-2512061.9779785587</v>
      </c>
      <c r="I100" s="2">
        <f t="shared" si="15"/>
        <v>905770.19421511178</v>
      </c>
      <c r="J100" s="2">
        <f t="shared" si="17"/>
        <v>-45285531.805169649</v>
      </c>
      <c r="K100" s="2">
        <f t="shared" si="18"/>
        <v>-3417832.1721936688</v>
      </c>
    </row>
    <row r="101" spans="1:11" x14ac:dyDescent="0.3">
      <c r="A101">
        <f t="shared" si="19"/>
        <v>100</v>
      </c>
      <c r="B101">
        <f t="shared" si="20"/>
        <v>134</v>
      </c>
      <c r="C101" s="2">
        <f>C100+C100*AII</f>
        <v>0</v>
      </c>
      <c r="D101" s="2">
        <f t="shared" si="16"/>
        <v>287346.53641280229</v>
      </c>
      <c r="E101" s="2">
        <f>Calculations!E100+Calculations!E100*AI</f>
        <v>932943.30004156509</v>
      </c>
      <c r="G101" s="2">
        <f t="shared" si="21"/>
        <v>-45285531.805169649</v>
      </c>
      <c r="H101" s="2">
        <f t="shared" si="22"/>
        <v>-2717131.9083101787</v>
      </c>
      <c r="I101" s="2">
        <f t="shared" si="15"/>
        <v>932943.30004156509</v>
      </c>
      <c r="J101" s="2">
        <f t="shared" si="17"/>
        <v>-48935607.013521396</v>
      </c>
      <c r="K101" s="2">
        <f t="shared" si="18"/>
        <v>-3650075.2083517462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3DD8E-49D7-4AC2-AB5A-881ACDD9F364}">
  <dimension ref="A1:B9"/>
  <sheetViews>
    <sheetView workbookViewId="0">
      <selection activeCell="J54" sqref="J54:J101"/>
    </sheetView>
  </sheetViews>
  <sheetFormatPr defaultRowHeight="14.4" x14ac:dyDescent="0.3"/>
  <cols>
    <col min="1" max="1" width="34.21875" customWidth="1"/>
  </cols>
  <sheetData>
    <row r="1" spans="1:2" x14ac:dyDescent="0.3">
      <c r="A1" s="1" t="s">
        <v>21</v>
      </c>
      <c r="B1" s="3">
        <v>0.04</v>
      </c>
    </row>
    <row r="2" spans="1:2" x14ac:dyDescent="0.3">
      <c r="A2" s="1" t="s">
        <v>24</v>
      </c>
      <c r="B2" s="3">
        <v>0.06</v>
      </c>
    </row>
    <row r="3" spans="1:2" x14ac:dyDescent="0.3">
      <c r="A3" s="1" t="s">
        <v>25</v>
      </c>
      <c r="B3" s="3">
        <v>0.08</v>
      </c>
    </row>
    <row r="5" spans="1:2" x14ac:dyDescent="0.3">
      <c r="A5" s="1" t="s">
        <v>26</v>
      </c>
      <c r="B5" s="3">
        <f>VLOOKUP(Planner!A16,Support!A1:B3,2,)</f>
        <v>0.08</v>
      </c>
    </row>
    <row r="6" spans="1:2" x14ac:dyDescent="0.3">
      <c r="A6" s="1" t="s">
        <v>27</v>
      </c>
      <c r="B6" s="3">
        <f>VLOOKUP(RT_PostR,Support!A1:B3,2,)</f>
        <v>0.06</v>
      </c>
    </row>
    <row r="8" spans="1:2" x14ac:dyDescent="0.3">
      <c r="A8" s="1" t="s">
        <v>28</v>
      </c>
      <c r="B8">
        <f>COUNTIF(Calculations!J2:J101,"&gt;=0")</f>
        <v>67</v>
      </c>
    </row>
    <row r="9" spans="1:2" x14ac:dyDescent="0.3">
      <c r="A9" s="1" t="s">
        <v>29</v>
      </c>
      <c r="B9">
        <f>Current_Age+years_before_money_runsout</f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Planner</vt:lpstr>
      <vt:lpstr>Detail</vt:lpstr>
      <vt:lpstr>Calculations</vt:lpstr>
      <vt:lpstr>Support</vt:lpstr>
      <vt:lpstr>age_when_runout</vt:lpstr>
      <vt:lpstr>AI</vt:lpstr>
      <vt:lpstr>AII</vt:lpstr>
      <vt:lpstr>CAE</vt:lpstr>
      <vt:lpstr>CRS</vt:lpstr>
      <vt:lpstr>Current_A_Income</vt:lpstr>
      <vt:lpstr>Current_Age</vt:lpstr>
      <vt:lpstr>DRA</vt:lpstr>
      <vt:lpstr>investment_return_post</vt:lpstr>
      <vt:lpstr>Investment_return_pre</vt:lpstr>
      <vt:lpstr>risk_tolerance_Pre</vt:lpstr>
      <vt:lpstr>RT_PostR</vt:lpstr>
      <vt:lpstr>Tax_Rate</vt:lpstr>
      <vt:lpstr>years_before_money_runsout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Cuzick</dc:creator>
  <cp:lastModifiedBy>Trevor Ryan</cp:lastModifiedBy>
  <dcterms:created xsi:type="dcterms:W3CDTF">2015-06-05T18:17:20Z</dcterms:created>
  <dcterms:modified xsi:type="dcterms:W3CDTF">2025-01-07T03:23:05Z</dcterms:modified>
</cp:coreProperties>
</file>