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82B79FB7-4169-41CF-A20A-16915391406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4" r:id="rId1"/>
    <sheet name="Amalgamated" sheetId="7" r:id="rId2"/>
    <sheet name="Final_Amalgamated" sheetId="8" r:id="rId3"/>
    <sheet name="Convert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7" l="1"/>
  <c r="AB14" i="7"/>
  <c r="AA14" i="7"/>
  <c r="Z17" i="7"/>
  <c r="Z16" i="7"/>
  <c r="Z15" i="7"/>
  <c r="Z14" i="7"/>
  <c r="Y17" i="7"/>
  <c r="Y15" i="7"/>
  <c r="Y16" i="7"/>
  <c r="Y14" i="7"/>
  <c r="AC8" i="7"/>
  <c r="AB8" i="7"/>
  <c r="AA8" i="7"/>
  <c r="Z13" i="7"/>
  <c r="Z12" i="7"/>
  <c r="Z11" i="7"/>
  <c r="Z10" i="7"/>
  <c r="Z9" i="7"/>
  <c r="Z8" i="7"/>
  <c r="Y13" i="7"/>
  <c r="Y12" i="7"/>
  <c r="Y11" i="7"/>
  <c r="Y10" i="7"/>
  <c r="Y9" i="7"/>
  <c r="Y8" i="7"/>
  <c r="Z7" i="7"/>
  <c r="Z6" i="7"/>
  <c r="Z5" i="7"/>
  <c r="AB2" i="7" s="1"/>
  <c r="AC2" i="7" s="1"/>
  <c r="Z4" i="7"/>
  <c r="Z3" i="7"/>
  <c r="Z2" i="7"/>
  <c r="Y7" i="7"/>
  <c r="Y6" i="7"/>
  <c r="Y5" i="7"/>
  <c r="Y4" i="7"/>
  <c r="Y3" i="7"/>
  <c r="Y2" i="7"/>
  <c r="AA2" i="7" s="1"/>
  <c r="AW2" i="4" l="1"/>
  <c r="AV2" i="4"/>
  <c r="AU2" i="4"/>
  <c r="AT4" i="4"/>
  <c r="AT5" i="4"/>
  <c r="AT6" i="4"/>
  <c r="AT7" i="4"/>
  <c r="AT3" i="4"/>
  <c r="AS4" i="4"/>
  <c r="AS5" i="4"/>
  <c r="AS6" i="4"/>
  <c r="AS7" i="4"/>
  <c r="AS3" i="4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J74" i="5"/>
  <c r="I74" i="5"/>
  <c r="J73" i="5"/>
  <c r="I73" i="5"/>
  <c r="J72" i="5"/>
  <c r="I72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B75" i="5"/>
  <c r="B74" i="5"/>
  <c r="C74" i="5" s="1"/>
  <c r="A74" i="5"/>
  <c r="B73" i="5"/>
  <c r="C73" i="5" s="1"/>
  <c r="A73" i="5"/>
  <c r="B72" i="5"/>
  <c r="C72" i="5" s="1"/>
  <c r="A72" i="5"/>
  <c r="B71" i="5"/>
  <c r="C71" i="5" s="1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AQ119" i="4" l="1"/>
  <c r="J119" i="5" s="1"/>
  <c r="AB119" i="4"/>
  <c r="B119" i="5" s="1"/>
  <c r="AQ118" i="4"/>
  <c r="J118" i="5" s="1"/>
  <c r="AB118" i="4"/>
  <c r="B118" i="5" s="1"/>
  <c r="AQ117" i="4"/>
  <c r="J117" i="5" s="1"/>
  <c r="AB117" i="4"/>
  <c r="B117" i="5" s="1"/>
  <c r="AQ116" i="4"/>
  <c r="J116" i="5" s="1"/>
  <c r="AB116" i="4"/>
  <c r="B116" i="5" s="1"/>
  <c r="AQ115" i="4"/>
  <c r="J115" i="5" s="1"/>
  <c r="AB115" i="4"/>
  <c r="B115" i="5" s="1"/>
  <c r="AQ114" i="4"/>
  <c r="J114" i="5" s="1"/>
  <c r="AB114" i="4"/>
  <c r="B114" i="5" s="1"/>
  <c r="K114" i="4"/>
  <c r="AQ113" i="4"/>
  <c r="J113" i="5" s="1"/>
  <c r="AB113" i="4"/>
  <c r="B113" i="5" s="1"/>
  <c r="K113" i="4"/>
  <c r="AQ112" i="4"/>
  <c r="J112" i="5" s="1"/>
  <c r="AB112" i="4"/>
  <c r="B112" i="5" s="1"/>
  <c r="K112" i="4"/>
  <c r="AQ111" i="4"/>
  <c r="J111" i="5" s="1"/>
  <c r="AB111" i="4"/>
  <c r="B111" i="5" s="1"/>
  <c r="K111" i="4"/>
  <c r="AQ110" i="4"/>
  <c r="J110" i="5" s="1"/>
  <c r="AB110" i="4"/>
  <c r="B110" i="5" s="1"/>
  <c r="K110" i="4"/>
  <c r="AQ76" i="4" l="1"/>
  <c r="AQ75" i="4"/>
  <c r="AR18" i="4"/>
  <c r="AQ16" i="4"/>
  <c r="AQ14" i="4"/>
  <c r="AB76" i="4"/>
  <c r="AB75" i="4"/>
  <c r="AC72" i="4"/>
  <c r="AC73" i="4"/>
  <c r="AC74" i="4"/>
  <c r="AC71" i="4"/>
  <c r="AC18" i="4"/>
  <c r="AB15" i="4"/>
  <c r="AB16" i="4"/>
  <c r="AB17" i="4"/>
  <c r="AB14" i="4"/>
  <c r="K138" i="4" l="1"/>
  <c r="K137" i="4"/>
  <c r="K129" i="4"/>
  <c r="K124" i="4"/>
  <c r="K123" i="4"/>
  <c r="K122" i="4"/>
  <c r="K121" i="4"/>
  <c r="K100" i="4" l="1"/>
  <c r="K99" i="4"/>
  <c r="K98" i="4"/>
  <c r="K97" i="4"/>
  <c r="K96" i="4"/>
  <c r="K95" i="4"/>
  <c r="K94" i="4"/>
  <c r="K93" i="4"/>
  <c r="K92" i="4"/>
  <c r="K88" i="4"/>
  <c r="K91" i="4"/>
  <c r="K90" i="4"/>
  <c r="K89" i="4"/>
  <c r="K87" i="4"/>
  <c r="K86" i="4"/>
  <c r="K85" i="4"/>
  <c r="K84" i="4"/>
  <c r="K80" i="4"/>
  <c r="K83" i="4"/>
  <c r="K82" i="4"/>
  <c r="K81" i="4"/>
  <c r="K79" i="4"/>
  <c r="K78" i="4"/>
  <c r="K77" i="4"/>
  <c r="K76" i="4" l="1"/>
  <c r="K74" i="4"/>
  <c r="K73" i="4"/>
  <c r="K72" i="4"/>
  <c r="K71" i="4"/>
  <c r="K62" i="4" l="1"/>
  <c r="K61" i="4"/>
  <c r="K60" i="4"/>
  <c r="K59" i="4"/>
  <c r="K57" i="4"/>
  <c r="K56" i="4"/>
  <c r="K55" i="4"/>
  <c r="K54" i="4"/>
  <c r="K52" i="4"/>
  <c r="K51" i="4"/>
  <c r="K50" i="4"/>
  <c r="K49" i="4"/>
  <c r="K47" i="4"/>
  <c r="K46" i="4"/>
  <c r="K45" i="4"/>
  <c r="K44" i="4"/>
  <c r="K58" i="4"/>
  <c r="K53" i="4"/>
  <c r="K48" i="4"/>
  <c r="K43" i="4"/>
  <c r="K15" i="4" l="1"/>
  <c r="K14" i="4"/>
  <c r="K17" i="4" l="1"/>
  <c r="K16" i="4"/>
  <c r="K13" i="4"/>
  <c r="K12" i="4"/>
  <c r="K11" i="4"/>
  <c r="K10" i="4"/>
  <c r="K9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<sst xmlns="http://schemas.openxmlformats.org/spreadsheetml/2006/main" count="5875" uniqueCount="219">
  <si>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</si>
  <si>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</si>
  <si>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</si>
  <si>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</si>
  <si>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</si>
  <si>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</si>
  <si>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</si>
  <si>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</si>
  <si>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</si>
  <si>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</si>
  <si>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</si>
  <si>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</si>
  <si>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</si>
  <si>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</si>
  <si>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</si>
  <si>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</si>
  <si>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</si>
  <si>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</si>
  <si>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</si>
  <si>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</si>
  <si>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</si>
  <si>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</si>
  <si>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</si>
  <si>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</si>
  <si>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AUC ?</t>
  </si>
  <si>
    <t>Injection (mg/g)</t>
  </si>
  <si>
    <t>Barbosa2016</t>
  </si>
  <si>
    <t>Rat</t>
  </si>
  <si>
    <t>SD</t>
  </si>
  <si>
    <t>Yes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</si>
  <si>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</si>
  <si>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</si>
  <si>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</si>
  <si>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</si>
  <si>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</si>
  <si>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</si>
  <si>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</si>
  <si>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No</t>
  </si>
  <si>
    <t>Original 2 g
glucose/kg</t>
  </si>
  <si>
    <t>2000mg/g</t>
  </si>
  <si>
    <t>IPTT</t>
  </si>
  <si>
    <t>7-8 (taken conservative value)</t>
  </si>
  <si>
    <t>5-6, conservative value taken</t>
  </si>
  <si>
    <t>Glucose tolerance test?</t>
  </si>
  <si>
    <t>18-24</t>
  </si>
  <si>
    <t>Fig2D, Supplementary Data</t>
  </si>
  <si>
    <t xml:space="preserve">What type of glucose ? Probably fasting ? They paper says the rats were fasted, and if they measure circulating glucose, then the levels pertain to the first point on the tolerance test ! May not say fasted, but it means they're fasted </t>
  </si>
  <si>
    <t>Lineage_HFD</t>
  </si>
  <si>
    <t>F2_Diet_at_measurement</t>
  </si>
  <si>
    <t>Age_Comment (Need to standardize into days)</t>
  </si>
  <si>
    <t>Ding2014</t>
  </si>
  <si>
    <t>Mouse</t>
  </si>
  <si>
    <t>C57BL/6</t>
  </si>
  <si>
    <t>18-24 (middle taken)</t>
  </si>
  <si>
    <t>5-14(will take middle)</t>
  </si>
  <si>
    <t>Supp Table 1 and 2</t>
  </si>
  <si>
    <t>NC F2(Control), HF F2 (Treatment)</t>
  </si>
  <si>
    <t>FBG</t>
  </si>
  <si>
    <t>mmol/L</t>
  </si>
  <si>
    <t>Dunn2009</t>
  </si>
  <si>
    <t>Dunn2009ffm</t>
  </si>
  <si>
    <t xml:space="preserve">f-f-m </t>
  </si>
  <si>
    <t>HFD</t>
  </si>
  <si>
    <t>Multiple age points, last age point was used</t>
  </si>
  <si>
    <t>Dunn2009fff</t>
  </si>
  <si>
    <t>f-f-f</t>
  </si>
  <si>
    <t>Dunn2009fmm</t>
  </si>
  <si>
    <t>f-m-m</t>
  </si>
  <si>
    <t>Dunn2009fmf</t>
  </si>
  <si>
    <t>f-m-f</t>
  </si>
  <si>
    <t>Dunn2009ffmm</t>
  </si>
  <si>
    <t>f-fm-m</t>
  </si>
  <si>
    <t>Dunn2009ffmf</t>
  </si>
  <si>
    <t>f-fm-f</t>
  </si>
  <si>
    <t>2Ch(Control) 2HF(M) (Treatment)</t>
  </si>
  <si>
    <t>2Ch(Control) 2HF(P) (Treatment)</t>
  </si>
  <si>
    <t>2Ch(Control) 2HF(MP) (Treatment)</t>
  </si>
  <si>
    <t>0.3 g/ml</t>
  </si>
  <si>
    <t>mg/dl</t>
  </si>
  <si>
    <t>Fig3</t>
  </si>
  <si>
    <t>Very hard to extract data from figures, need to double check</t>
  </si>
  <si>
    <t>Dunn2011</t>
  </si>
  <si>
    <t>Dunn2011fmfm</t>
  </si>
  <si>
    <t>f-m-f-m</t>
  </si>
  <si>
    <t>Standard</t>
  </si>
  <si>
    <t>F3</t>
  </si>
  <si>
    <t>Dunn2011fmmm</t>
  </si>
  <si>
    <t>f-m-m-m</t>
  </si>
  <si>
    <t>Dunn2011fmff</t>
  </si>
  <si>
    <t>f-m-f-f</t>
  </si>
  <si>
    <t>Dunn2011fmmf</t>
  </si>
  <si>
    <t>f-m-m-f</t>
  </si>
  <si>
    <t>Measurements for same-sex littermates were averaged and counted as a single data point. Litter size was three to six (averaged from six to 11 total offspring per group). used conservative value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</si>
  <si>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</si>
  <si>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</si>
  <si>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</si>
  <si>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</si>
  <si>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Gniuli2008</t>
  </si>
  <si>
    <t>Gniuli2008O</t>
  </si>
  <si>
    <t>Swiss</t>
  </si>
  <si>
    <t>f-f-fm</t>
  </si>
  <si>
    <t>Described as end of treatment</t>
  </si>
  <si>
    <t>Both</t>
  </si>
  <si>
    <t>Gniuli2008M</t>
  </si>
  <si>
    <t>CF2C(Control), HFF2C(Treatment)</t>
  </si>
  <si>
    <t>CF2C(Control), HFF2HF(Treatment)</t>
  </si>
  <si>
    <t>Fig4</t>
  </si>
  <si>
    <t>2g/kg</t>
  </si>
  <si>
    <t>Fig 2</t>
  </si>
  <si>
    <t>minimum 5-15, will take mid value</t>
  </si>
  <si>
    <t>Units_comments_injection</t>
  </si>
  <si>
    <t>Unit of measurement_glucose</t>
  </si>
  <si>
    <t>Sample sizes were from emailing author; AUC figure and units was used as it had the error bars</t>
  </si>
  <si>
    <t>Graus-Nunes2015</t>
  </si>
  <si>
    <t>F2SC (Control) F2HF (Treatment)</t>
  </si>
  <si>
    <t>OGTT</t>
  </si>
  <si>
    <t>1g/kg</t>
  </si>
  <si>
    <t>AUC_Units ?</t>
  </si>
  <si>
    <t>Arbitrary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</si>
  <si>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</si>
  <si>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</si>
  <si>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</si>
  <si>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</si>
  <si>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</si>
  <si>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</si>
  <si>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Fig 3</t>
  </si>
  <si>
    <t>Hanafi2015</t>
  </si>
  <si>
    <t>Hanafi2015fmm</t>
  </si>
  <si>
    <t>Wistar</t>
  </si>
  <si>
    <t>F2-CF1 (Control), F2-OF1M(Treatment)</t>
  </si>
  <si>
    <t>Hanafi2015ffm</t>
  </si>
  <si>
    <t>f-f-m</t>
  </si>
  <si>
    <t>F2-CF1 (Control), F2-OF1F(Treatment)</t>
  </si>
  <si>
    <t>Hanafi2015fmf</t>
  </si>
  <si>
    <t>Hanafi2015fff</t>
  </si>
  <si>
    <t>Table4</t>
  </si>
  <si>
    <t>Huang2017</t>
  </si>
  <si>
    <t>F2-SC(Control), F2-HF(Treatment)</t>
  </si>
  <si>
    <t>King2013</t>
  </si>
  <si>
    <t>King2013fmm</t>
  </si>
  <si>
    <t>6 months</t>
  </si>
  <si>
    <t xml:space="preserve">mCON/pCON (Control) m/CON/pDIO (Treatment) </t>
  </si>
  <si>
    <t>King2013fmf</t>
  </si>
  <si>
    <t>n=8-10, taking halfway</t>
  </si>
  <si>
    <t>Fig5</t>
  </si>
  <si>
    <t>King2013ffm</t>
  </si>
  <si>
    <t xml:space="preserve">mCON/pCON (Control) mDIO/pCON (Treatment) </t>
  </si>
  <si>
    <t>King2013fff</t>
  </si>
  <si>
    <t>King2013ffmm</t>
  </si>
  <si>
    <t xml:space="preserve">mCON/pCON (Control) mDIO/pDIO (Treatment) </t>
  </si>
  <si>
    <t>King2013ffmf</t>
  </si>
  <si>
    <t>Lannes2015</t>
  </si>
  <si>
    <t>"F1 and F2 offspring had their BM measured weekly and their food and energy intakes measured daily until 3-mo-old"</t>
  </si>
  <si>
    <t>SC-F2 (Control) HF-F2 (Treatment)</t>
  </si>
  <si>
    <t>Fig1</t>
  </si>
  <si>
    <t>We thought body weight reported se rather than sd, may be the same case here?</t>
  </si>
  <si>
    <t>Li2012</t>
  </si>
  <si>
    <t>Li2012a</t>
  </si>
  <si>
    <t>Assuming 3 months (90 days) from: "GTT and ITT tests were performed in all experimental groups at 3 months of age"</t>
  </si>
  <si>
    <t>NCF2 (Control) HFF2(Treatment)</t>
  </si>
  <si>
    <t>1.5g/kg</t>
  </si>
  <si>
    <t>n=4-7, taking conservative value of 5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</si>
  <si>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</si>
  <si>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</si>
  <si>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</si>
  <si>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</si>
  <si>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</si>
  <si>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</si>
  <si>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Nasu2007</t>
  </si>
  <si>
    <t>Newborn (0 weeks)</t>
  </si>
  <si>
    <t xml:space="preserve">Both </t>
  </si>
  <si>
    <t>C-N F3(Control) C-F F3(Treatment)</t>
  </si>
  <si>
    <t>Sample sizes same as body weight data</t>
  </si>
  <si>
    <t>Park2018</t>
  </si>
  <si>
    <t>Park2018fff</t>
  </si>
  <si>
    <t>27 weeks</t>
  </si>
  <si>
    <t>n=5-12, assumed mid-value for the group sample size</t>
  </si>
  <si>
    <t>F2 female to CD (Control) F2 female to HFD (treatment)</t>
  </si>
  <si>
    <t>Park2018ffm</t>
  </si>
  <si>
    <t>F2 male to CD (Control) F2 male to HFD (treatment)</t>
  </si>
  <si>
    <t>Winther2019</t>
  </si>
  <si>
    <t>Winther2019ffm</t>
  </si>
  <si>
    <t>Multiple age points, took last point</t>
  </si>
  <si>
    <t>CON-CON (Control) HFD-CON (Treatment)</t>
  </si>
  <si>
    <t>Winther2019fff</t>
  </si>
  <si>
    <t>Fig 2e</t>
  </si>
  <si>
    <t>Fig2b</t>
  </si>
  <si>
    <t>Fig2c</t>
  </si>
  <si>
    <t>Fig2f</t>
  </si>
  <si>
    <t>Li2012b</t>
  </si>
  <si>
    <t>Exact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</si>
  <si>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</si>
  <si>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</si>
  <si>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</si>
  <si>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</si>
  <si>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</si>
  <si>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</si>
  <si>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</si>
  <si>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</si>
  <si>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Barbosa2016mfmmM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</si>
  <si>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</si>
  <si>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</si>
  <si>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</si>
  <si>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</si>
  <si>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</si>
  <si>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</si>
  <si>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</si>
  <si>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</si>
  <si>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</si>
  <si>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</si>
  <si>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</si>
  <si>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4-5, being conservative</t>
  </si>
  <si>
    <t>Test_time_point</t>
  </si>
  <si>
    <t>We thought body weight reported se rather than sd, we have assumed the same here</t>
  </si>
  <si>
    <t>AUC_Mean</t>
  </si>
  <si>
    <t>New_Mean</t>
  </si>
  <si>
    <t>New_SD</t>
  </si>
  <si>
    <t>New_SE</t>
  </si>
  <si>
    <t>AUC_SD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</si>
</sst>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2" fontId="4" fillId="7" borderId="1" xfId="0" applyNumberFormat="1" applyFont="1" applyFill="1" applyBorder="1"/>
    <xf numFmtId="2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2" fontId="0" fillId="8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3" fillId="9" borderId="1" xfId="0" applyFont="1" applyFill="1" applyBorder="1"/>
    <xf numFmtId="2" fontId="4" fillId="9" borderId="1" xfId="0" applyNumberFormat="1" applyFont="1" applyFill="1" applyBorder="1"/>
    <xf numFmtId="0" fontId="0" fillId="10" borderId="1" xfId="0" applyFill="1" applyBorder="1"/>
    <xf numFmtId="0" fontId="3" fillId="10" borderId="1" xfId="0" applyFont="1" applyFill="1" applyBorder="1"/>
    <xf numFmtId="2" fontId="4" fillId="10" borderId="1" xfId="0" applyNumberFormat="1" applyFont="1" applyFill="1" applyBorder="1"/>
    <xf numFmtId="2" fontId="0" fillId="10" borderId="1" xfId="0" applyNumberFormat="1" applyFill="1" applyBorder="1"/>
    <xf numFmtId="0" fontId="4" fillId="10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2" fontId="4" fillId="12" borderId="1" xfId="0" applyNumberFormat="1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2" fontId="4" fillId="13" borderId="1" xfId="0" applyNumberFormat="1" applyFon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5" borderId="1" xfId="0" applyFill="1" applyBorder="1"/>
    <xf numFmtId="2" fontId="4" fillId="15" borderId="1" xfId="0" applyNumberFormat="1" applyFont="1" applyFill="1" applyBorder="1"/>
    <xf numFmtId="0" fontId="4" fillId="15" borderId="1" xfId="0" applyFont="1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2" fontId="4" fillId="15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16" borderId="1" xfId="0" applyFill="1" applyBorder="1"/>
    <xf numFmtId="2" fontId="0" fillId="16" borderId="1" xfId="0" applyNumberFormat="1" applyFill="1" applyBorder="1"/>
    <xf numFmtId="16" fontId="0" fillId="16" borderId="1" xfId="0" applyNumberFormat="1" applyFill="1" applyBorder="1"/>
    <xf numFmtId="0" fontId="2" fillId="2" borderId="1" xfId="0" applyFont="1" applyFill="1" applyBorder="1" applyAlignment="1">
      <alignment vertical="top"/>
    </xf>
    <xf numFmtId="17" fontId="0" fillId="6" borderId="1" xfId="0" applyNumberFormat="1" applyFill="1" applyBorder="1" applyAlignment="1">
      <alignment vertical="top"/>
    </xf>
  </cellXfs>
  <cellStyles count="1">
    <cellStyle name="Normal" xfId="0" builtinId="0"/>
  </cellStyles>
  <dxfs count="2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BD138"/>
  <sheetViews>
    <sheetView topLeftCell="E1" workbookViewId="0">
      <pane ySplit="1" topLeftCell="A103" activePane="bottomLeft" state="frozen"/>
      <selection activeCell="J1" sqref="J1"/>
      <selection pane="bottomLeft" activeCell="E121" activeCellId="5" sqref="A2:XFD13 A19:XFD42 A43:XFD62 A66:XFD70 A77:XFD119 A121:XFD136"/>
    </sheetView>
  </sheetViews>
  <sheetFormatPr defaultColWidth="9.140625" defaultRowHeight="15" x14ac:dyDescent="0.25"/>
  <cols>
    <col min="1" max="1" width="11.5703125" style="37" bestFit="1" customWidth="1"/>
    <col min="2" max="2" width="20.28515625" style="37" customWidth="1"/>
    <col min="3" max="8" width="9.140625" style="37"/>
    <col min="9" max="9" width="17.28515625" style="37" bestFit="1" customWidth="1"/>
    <col min="10" max="15" width="9.140625" style="37"/>
    <col min="16" max="16" width="12.140625" style="37" customWidth="1"/>
    <col min="17" max="17" width="9.140625" style="37"/>
    <col min="18" max="18" width="15.42578125" style="37" bestFit="1" customWidth="1"/>
    <col min="19" max="19" width="20.140625" style="37" bestFit="1" customWidth="1"/>
    <col min="20" max="21" width="9.140625" style="37"/>
    <col min="22" max="22" width="12" style="37" bestFit="1" customWidth="1"/>
    <col min="23" max="35" width="9.140625" style="37"/>
    <col min="36" max="37" width="16.140625" style="37" customWidth="1"/>
    <col min="38" max="52" width="9.140625" style="37"/>
    <col min="53" max="53" width="16.140625" style="37" customWidth="1"/>
    <col min="54" max="54" width="9.140625" style="37"/>
    <col min="55" max="55" width="41" style="37" bestFit="1" customWidth="1"/>
    <col min="56" max="16384" width="9.140625" style="37"/>
  </cols>
  <sheetData>
    <row r="1" spans="1:56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24</v>
      </c>
      <c r="V1" s="32" t="s">
        <v>117</v>
      </c>
      <c r="W1" s="32" t="s">
        <v>119</v>
      </c>
      <c r="X1" s="32" t="s">
        <v>120</v>
      </c>
      <c r="Y1" s="32" t="s">
        <v>121</v>
      </c>
      <c r="Z1" s="32" t="s">
        <v>212</v>
      </c>
      <c r="AA1" s="32" t="s">
        <v>200</v>
      </c>
      <c r="AB1" s="32" t="s">
        <v>201</v>
      </c>
      <c r="AC1" s="32" t="s">
        <v>202</v>
      </c>
      <c r="AD1" s="32" t="s">
        <v>214</v>
      </c>
      <c r="AE1" s="32" t="s">
        <v>218</v>
      </c>
      <c r="AF1" s="32" t="s">
        <v>215</v>
      </c>
      <c r="AG1" s="32" t="s">
        <v>216</v>
      </c>
      <c r="AH1" s="32" t="s">
        <v>217</v>
      </c>
      <c r="AI1" s="32" t="s">
        <v>12</v>
      </c>
      <c r="AJ1" s="32" t="s">
        <v>13</v>
      </c>
      <c r="AK1" s="32" t="s">
        <v>192</v>
      </c>
      <c r="AL1" s="32" t="s">
        <v>14</v>
      </c>
      <c r="AM1" s="32" t="s">
        <v>122</v>
      </c>
      <c r="AN1" s="32" t="s">
        <v>123</v>
      </c>
      <c r="AO1" s="32" t="s">
        <v>124</v>
      </c>
      <c r="AP1" s="32" t="s">
        <v>15</v>
      </c>
      <c r="AQ1" s="32" t="s">
        <v>16</v>
      </c>
      <c r="AR1" s="32" t="s">
        <v>17</v>
      </c>
      <c r="AS1" s="32" t="s">
        <v>214</v>
      </c>
      <c r="AT1" s="32" t="s">
        <v>218</v>
      </c>
      <c r="AU1" s="32" t="s">
        <v>215</v>
      </c>
      <c r="AV1" s="32" t="s">
        <v>216</v>
      </c>
      <c r="AW1" s="32" t="s">
        <v>217</v>
      </c>
      <c r="AX1" s="32" t="s">
        <v>18</v>
      </c>
      <c r="AY1" s="32" t="s">
        <v>210</v>
      </c>
      <c r="AZ1" s="32" t="s">
        <v>19</v>
      </c>
      <c r="BA1" s="32" t="s">
        <v>193</v>
      </c>
      <c r="BB1" s="32" t="s">
        <v>20</v>
      </c>
      <c r="BC1" s="32" t="s">
        <v>21</v>
      </c>
      <c r="BD1" s="32" t="s">
        <v>22</v>
      </c>
    </row>
    <row r="2" spans="1:56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f>12*7</f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 t="s">
        <v>37</v>
      </c>
      <c r="V2" s="33" t="s">
        <v>37</v>
      </c>
      <c r="Z2" s="33">
        <v>0</v>
      </c>
      <c r="AA2" s="41">
        <v>5.6962029999999997</v>
      </c>
      <c r="AB2" s="41">
        <v>1.6982794999999999</v>
      </c>
      <c r="AC2" s="41">
        <v>0.75949370000000005</v>
      </c>
      <c r="AD2" s="41"/>
      <c r="AE2" s="41"/>
      <c r="AG2" s="41"/>
      <c r="AH2" s="41"/>
      <c r="AI2" s="33" t="s">
        <v>42</v>
      </c>
      <c r="AJ2" s="33">
        <v>5</v>
      </c>
      <c r="AK2" s="33" t="s">
        <v>190</v>
      </c>
      <c r="AP2" s="33">
        <v>5.3389830508474603</v>
      </c>
      <c r="AQ2" s="33">
        <v>0.85273778802959199</v>
      </c>
      <c r="AR2" s="33">
        <v>0.38135593220339498</v>
      </c>
      <c r="AS2" s="41"/>
      <c r="AT2" s="41"/>
      <c r="AU2" s="33">
        <f>AS3+AS4+AS5+AS6+AS7</f>
        <v>5274.1525423728817</v>
      </c>
      <c r="AV2" s="41">
        <f>(AT3+AT4+AT5+AT6+AT7)-AU2</f>
        <v>22.455428418113115</v>
      </c>
      <c r="AW2" s="41">
        <f>AV2/SQRT(AZ2)</f>
        <v>10.042372881356298</v>
      </c>
      <c r="AX2" s="33" t="s">
        <v>42</v>
      </c>
      <c r="AY2" s="41" t="s">
        <v>58</v>
      </c>
      <c r="AZ2" s="33">
        <v>5</v>
      </c>
      <c r="BA2" s="33" t="s">
        <v>190</v>
      </c>
      <c r="BB2" s="33" t="s">
        <v>45</v>
      </c>
      <c r="BC2" s="33" t="s">
        <v>33</v>
      </c>
    </row>
    <row r="3" spans="1:56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f>12*7</f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 t="s">
        <v>37</v>
      </c>
      <c r="V3" s="33" t="s">
        <v>37</v>
      </c>
      <c r="Z3" s="33">
        <v>15</v>
      </c>
      <c r="AA3" s="33">
        <v>14.3037974683544</v>
      </c>
      <c r="AB3" s="33">
        <v>2.8304657943035298</v>
      </c>
      <c r="AC3" s="33">
        <v>1.26582278481013</v>
      </c>
      <c r="AI3" s="33" t="s">
        <v>42</v>
      </c>
      <c r="AJ3" s="33">
        <v>5</v>
      </c>
      <c r="AK3" s="33" t="s">
        <v>190</v>
      </c>
      <c r="AP3" s="33">
        <v>26.694915254237301</v>
      </c>
      <c r="AQ3" s="33">
        <v>5.4006726575206896</v>
      </c>
      <c r="AR3" s="33">
        <v>2.4152542372881398</v>
      </c>
      <c r="AS3" s="33">
        <f>Z3*AP3</f>
        <v>400.42372881355953</v>
      </c>
      <c r="AT3" s="33">
        <f>AS3+AQ3</f>
        <v>405.82440147108025</v>
      </c>
      <c r="AX3" s="33" t="s">
        <v>42</v>
      </c>
      <c r="AY3" s="41" t="s">
        <v>58</v>
      </c>
      <c r="AZ3" s="33">
        <v>5</v>
      </c>
      <c r="BA3" s="33" t="s">
        <v>190</v>
      </c>
      <c r="BB3" s="33" t="s">
        <v>45</v>
      </c>
      <c r="BC3" s="33" t="s">
        <v>33</v>
      </c>
    </row>
    <row r="4" spans="1:56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f t="shared" ref="K4:K7" si="0">12*7</f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 t="s">
        <v>37</v>
      </c>
      <c r="V4" s="33" t="s">
        <v>37</v>
      </c>
      <c r="Z4" s="33">
        <v>30</v>
      </c>
      <c r="AA4" s="33">
        <v>13.5443037974684</v>
      </c>
      <c r="AB4" s="33">
        <v>3.39655895316423</v>
      </c>
      <c r="AC4" s="33">
        <v>1.51898734177215</v>
      </c>
      <c r="AI4" s="33" t="s">
        <v>42</v>
      </c>
      <c r="AJ4" s="33">
        <v>5</v>
      </c>
      <c r="AK4" s="33" t="s">
        <v>190</v>
      </c>
      <c r="AP4" s="33">
        <v>26.059322033898301</v>
      </c>
      <c r="AQ4" s="33">
        <v>4.8321807988342904</v>
      </c>
      <c r="AR4" s="33">
        <v>2.1610169491525402</v>
      </c>
      <c r="AS4" s="33">
        <f t="shared" ref="AS4:AS7" si="1">Z4*AP4</f>
        <v>781.77966101694904</v>
      </c>
      <c r="AT4" s="33">
        <f t="shared" ref="AT4:AT7" si="2">AS4+AQ4</f>
        <v>786.61184181578335</v>
      </c>
      <c r="AX4" s="33" t="s">
        <v>42</v>
      </c>
      <c r="AY4" s="41" t="s">
        <v>58</v>
      </c>
      <c r="AZ4" s="33">
        <v>5</v>
      </c>
      <c r="BA4" s="33" t="s">
        <v>190</v>
      </c>
      <c r="BB4" s="33" t="s">
        <v>45</v>
      </c>
      <c r="BC4" s="33" t="s">
        <v>33</v>
      </c>
    </row>
    <row r="5" spans="1:56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f t="shared" si="0"/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 t="s">
        <v>37</v>
      </c>
      <c r="V5" s="33" t="s">
        <v>37</v>
      </c>
      <c r="Z5" s="33">
        <v>60</v>
      </c>
      <c r="AA5" s="33">
        <v>11.3924050632911</v>
      </c>
      <c r="AB5" s="33">
        <v>3.39655895316423</v>
      </c>
      <c r="AC5" s="33">
        <v>1.51898734177215</v>
      </c>
      <c r="AI5" s="33" t="s">
        <v>42</v>
      </c>
      <c r="AJ5" s="33">
        <v>5</v>
      </c>
      <c r="AK5" s="33" t="s">
        <v>190</v>
      </c>
      <c r="AP5" s="33">
        <v>20.593220338982999</v>
      </c>
      <c r="AQ5" s="33">
        <v>4.5479348694911197</v>
      </c>
      <c r="AR5" s="33">
        <v>2.0338983050847501</v>
      </c>
      <c r="AS5" s="33">
        <f t="shared" si="1"/>
        <v>1235.59322033898</v>
      </c>
      <c r="AT5" s="33">
        <f t="shared" si="2"/>
        <v>1240.1411552084712</v>
      </c>
      <c r="AX5" s="33" t="s">
        <v>42</v>
      </c>
      <c r="AY5" s="41" t="s">
        <v>58</v>
      </c>
      <c r="AZ5" s="33">
        <v>5</v>
      </c>
      <c r="BA5" s="33" t="s">
        <v>190</v>
      </c>
      <c r="BB5" s="33" t="s">
        <v>45</v>
      </c>
      <c r="BC5" s="33" t="s">
        <v>33</v>
      </c>
    </row>
    <row r="6" spans="1:56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f t="shared" si="0"/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 t="s">
        <v>37</v>
      </c>
      <c r="V6" s="33" t="s">
        <v>37</v>
      </c>
      <c r="Z6" s="33">
        <v>90</v>
      </c>
      <c r="AA6" s="33">
        <v>8.7341772151898809</v>
      </c>
      <c r="AB6" s="33">
        <v>1.6982794765821101</v>
      </c>
      <c r="AC6" s="33">
        <v>0.759493670886073</v>
      </c>
      <c r="AI6" s="33" t="s">
        <v>42</v>
      </c>
      <c r="AJ6" s="33">
        <v>5</v>
      </c>
      <c r="AK6" s="33" t="s">
        <v>190</v>
      </c>
      <c r="AP6" s="33">
        <v>15.635593220339</v>
      </c>
      <c r="AQ6" s="33">
        <v>3.69519708146152</v>
      </c>
      <c r="AR6" s="33">
        <v>1.65254237288136</v>
      </c>
      <c r="AS6" s="33">
        <f t="shared" si="1"/>
        <v>1407.2033898305101</v>
      </c>
      <c r="AT6" s="33">
        <f t="shared" si="2"/>
        <v>1410.8985869119717</v>
      </c>
      <c r="AX6" s="33" t="s">
        <v>42</v>
      </c>
      <c r="AY6" s="41" t="s">
        <v>58</v>
      </c>
      <c r="AZ6" s="33">
        <v>5</v>
      </c>
      <c r="BA6" s="33" t="s">
        <v>190</v>
      </c>
      <c r="BB6" s="33" t="s">
        <v>45</v>
      </c>
      <c r="BC6" s="33" t="s">
        <v>33</v>
      </c>
    </row>
    <row r="7" spans="1:56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f t="shared" si="0"/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 t="s">
        <v>37</v>
      </c>
      <c r="V7" s="33" t="s">
        <v>37</v>
      </c>
      <c r="Z7" s="33">
        <v>120</v>
      </c>
      <c r="AA7" s="33">
        <v>8.6075949367088604</v>
      </c>
      <c r="AB7" s="33">
        <v>2.2643726354428302</v>
      </c>
      <c r="AC7" s="33">
        <v>1.0126582278481</v>
      </c>
      <c r="AI7" s="33" t="s">
        <v>42</v>
      </c>
      <c r="AJ7" s="33">
        <v>5</v>
      </c>
      <c r="AK7" s="33" t="s">
        <v>190</v>
      </c>
      <c r="AP7" s="33">
        <v>12.0762711864407</v>
      </c>
      <c r="AQ7" s="33">
        <v>3.9794430108047099</v>
      </c>
      <c r="AR7" s="33">
        <v>1.77966101694915</v>
      </c>
      <c r="AS7" s="33">
        <f t="shared" si="1"/>
        <v>1449.152542372884</v>
      </c>
      <c r="AT7" s="33">
        <f t="shared" si="2"/>
        <v>1453.1319853836887</v>
      </c>
      <c r="AX7" s="33" t="s">
        <v>42</v>
      </c>
      <c r="AY7" s="41" t="s">
        <v>58</v>
      </c>
      <c r="AZ7" s="33">
        <v>5</v>
      </c>
      <c r="BA7" s="33" t="s">
        <v>190</v>
      </c>
      <c r="BB7" s="33" t="s">
        <v>45</v>
      </c>
      <c r="BC7" s="33" t="s">
        <v>33</v>
      </c>
    </row>
    <row r="8" spans="1:56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 t="s">
        <v>37</v>
      </c>
      <c r="V8" s="33" t="s">
        <v>37</v>
      </c>
      <c r="Z8" s="33">
        <v>0</v>
      </c>
      <c r="AA8" s="41">
        <v>5.6962029999999997</v>
      </c>
      <c r="AB8" s="41">
        <v>1.6982794999999999</v>
      </c>
      <c r="AC8" s="41">
        <v>0.75949370000000005</v>
      </c>
      <c r="AE8" s="41"/>
      <c r="AF8" s="41"/>
      <c r="AG8" s="41"/>
      <c r="AH8" s="41"/>
      <c r="AI8" s="33" t="s">
        <v>42</v>
      </c>
      <c r="AJ8" s="33">
        <v>5</v>
      </c>
      <c r="AK8" s="33" t="s">
        <v>190</v>
      </c>
      <c r="AP8" s="33">
        <v>5.4430379746835396</v>
      </c>
      <c r="AQ8" s="33">
        <v>1.6982794765821201</v>
      </c>
      <c r="AR8" s="33">
        <v>0.759493670886076</v>
      </c>
      <c r="AT8" s="41"/>
      <c r="AU8" s="41"/>
      <c r="AV8" s="41"/>
      <c r="AW8" s="41"/>
      <c r="AX8" s="33" t="s">
        <v>42</v>
      </c>
      <c r="AY8" s="41" t="s">
        <v>58</v>
      </c>
      <c r="AZ8" s="33">
        <v>5</v>
      </c>
      <c r="BA8" s="33" t="s">
        <v>190</v>
      </c>
      <c r="BB8" s="33" t="s">
        <v>45</v>
      </c>
      <c r="BC8" s="33" t="s">
        <v>34</v>
      </c>
    </row>
    <row r="9" spans="1:56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f>12*7</f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 t="s">
        <v>37</v>
      </c>
      <c r="V9" s="33" t="s">
        <v>37</v>
      </c>
      <c r="Z9" s="33">
        <v>15</v>
      </c>
      <c r="AA9" s="33">
        <v>14.3037974683544</v>
      </c>
      <c r="AB9" s="33">
        <v>2.8304657943035298</v>
      </c>
      <c r="AC9" s="33">
        <v>1.26582278481013</v>
      </c>
      <c r="AI9" s="33" t="s">
        <v>42</v>
      </c>
      <c r="AJ9" s="33">
        <v>5</v>
      </c>
      <c r="AK9" s="33" t="s">
        <v>190</v>
      </c>
      <c r="AP9" s="33">
        <v>17.341772151898699</v>
      </c>
      <c r="AQ9" s="33">
        <v>4.5287452708856604</v>
      </c>
      <c r="AR9" s="33">
        <v>2.0253164556962102</v>
      </c>
      <c r="AX9" s="33" t="s">
        <v>42</v>
      </c>
      <c r="AY9" s="41" t="s">
        <v>58</v>
      </c>
      <c r="AZ9" s="33">
        <v>5</v>
      </c>
      <c r="BA9" s="33" t="s">
        <v>190</v>
      </c>
      <c r="BB9" s="33" t="s">
        <v>45</v>
      </c>
      <c r="BC9" s="33" t="s">
        <v>34</v>
      </c>
    </row>
    <row r="10" spans="1:56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f t="shared" ref="K10:K17" si="3">12*7</f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 t="s">
        <v>37</v>
      </c>
      <c r="V10" s="33" t="s">
        <v>37</v>
      </c>
      <c r="Z10" s="33">
        <v>30</v>
      </c>
      <c r="AA10" s="33">
        <v>13.5443037974684</v>
      </c>
      <c r="AB10" s="33">
        <v>3.39655895316423</v>
      </c>
      <c r="AC10" s="33">
        <v>1.51898734177215</v>
      </c>
      <c r="AI10" s="33" t="s">
        <v>42</v>
      </c>
      <c r="AJ10" s="33">
        <v>5</v>
      </c>
      <c r="AK10" s="33" t="s">
        <v>190</v>
      </c>
      <c r="AP10" s="33">
        <v>18.354430379746798</v>
      </c>
      <c r="AQ10" s="33">
        <v>3.1135123737338901</v>
      </c>
      <c r="AR10" s="33">
        <v>1.39240506329114</v>
      </c>
      <c r="AX10" s="33" t="s">
        <v>42</v>
      </c>
      <c r="AY10" s="41" t="s">
        <v>58</v>
      </c>
      <c r="AZ10" s="33">
        <v>5</v>
      </c>
      <c r="BA10" s="33" t="s">
        <v>190</v>
      </c>
      <c r="BB10" s="33" t="s">
        <v>45</v>
      </c>
      <c r="BC10" s="33" t="s">
        <v>34</v>
      </c>
    </row>
    <row r="11" spans="1:56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f t="shared" si="3"/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 t="s">
        <v>37</v>
      </c>
      <c r="V11" s="33" t="s">
        <v>37</v>
      </c>
      <c r="Z11" s="33">
        <v>60</v>
      </c>
      <c r="AA11" s="33">
        <v>11.3924050632911</v>
      </c>
      <c r="AB11" s="33">
        <v>3.39655895316423</v>
      </c>
      <c r="AC11" s="33">
        <v>1.51898734177215</v>
      </c>
      <c r="AI11" s="33" t="s">
        <v>42</v>
      </c>
      <c r="AJ11" s="33">
        <v>5</v>
      </c>
      <c r="AK11" s="33" t="s">
        <v>190</v>
      </c>
      <c r="AP11" s="33">
        <v>13.4177215189873</v>
      </c>
      <c r="AQ11" s="33">
        <v>4.2456986914553001</v>
      </c>
      <c r="AR11" s="33">
        <v>1.89873417721519</v>
      </c>
      <c r="AX11" s="33" t="s">
        <v>42</v>
      </c>
      <c r="AY11" s="41" t="s">
        <v>58</v>
      </c>
      <c r="AZ11" s="33">
        <v>5</v>
      </c>
      <c r="BA11" s="33" t="s">
        <v>190</v>
      </c>
      <c r="BB11" s="33" t="s">
        <v>45</v>
      </c>
      <c r="BC11" s="33" t="s">
        <v>34</v>
      </c>
    </row>
    <row r="12" spans="1:56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f t="shared" si="3"/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 t="s">
        <v>37</v>
      </c>
      <c r="V12" s="33" t="s">
        <v>37</v>
      </c>
      <c r="Z12" s="33">
        <v>90</v>
      </c>
      <c r="AA12" s="33">
        <v>8.7341772151898809</v>
      </c>
      <c r="AB12" s="33">
        <v>1.6982794765821101</v>
      </c>
      <c r="AC12" s="33">
        <v>0.759493670886073</v>
      </c>
      <c r="AI12" s="33" t="s">
        <v>42</v>
      </c>
      <c r="AJ12" s="33">
        <v>5</v>
      </c>
      <c r="AK12" s="33" t="s">
        <v>190</v>
      </c>
      <c r="AP12" s="33">
        <v>10.7594936708861</v>
      </c>
      <c r="AQ12" s="33">
        <v>1.9813260560124699</v>
      </c>
      <c r="AR12" s="33">
        <v>0.886075949367086</v>
      </c>
      <c r="AX12" s="33" t="s">
        <v>42</v>
      </c>
      <c r="AY12" s="41" t="s">
        <v>58</v>
      </c>
      <c r="AZ12" s="33">
        <v>5</v>
      </c>
      <c r="BA12" s="33" t="s">
        <v>190</v>
      </c>
      <c r="BB12" s="33" t="s">
        <v>45</v>
      </c>
      <c r="BC12" s="33" t="s">
        <v>34</v>
      </c>
    </row>
    <row r="13" spans="1:56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f t="shared" si="3"/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 t="s">
        <v>37</v>
      </c>
      <c r="V13" s="33" t="s">
        <v>37</v>
      </c>
      <c r="Z13" s="33">
        <v>120</v>
      </c>
      <c r="AA13" s="33">
        <v>8.6075949367088604</v>
      </c>
      <c r="AB13" s="33">
        <v>2.2643726354428302</v>
      </c>
      <c r="AC13" s="33">
        <v>1.0126582278481</v>
      </c>
      <c r="AI13" s="33" t="s">
        <v>42</v>
      </c>
      <c r="AJ13" s="33">
        <v>5</v>
      </c>
      <c r="AK13" s="33" t="s">
        <v>190</v>
      </c>
      <c r="AP13" s="33">
        <v>8.6075949367088604</v>
      </c>
      <c r="AQ13" s="33">
        <v>1.9813260560124699</v>
      </c>
      <c r="AR13" s="33">
        <v>0.88607594936709</v>
      </c>
      <c r="AX13" s="33" t="s">
        <v>42</v>
      </c>
      <c r="AY13" s="41" t="s">
        <v>58</v>
      </c>
      <c r="AZ13" s="33">
        <v>5</v>
      </c>
      <c r="BA13" s="33" t="s">
        <v>190</v>
      </c>
      <c r="BB13" s="33" t="s">
        <v>45</v>
      </c>
      <c r="BC13" s="33" t="s">
        <v>34</v>
      </c>
    </row>
    <row r="14" spans="1:56" s="33" customFormat="1" x14ac:dyDescent="0.25">
      <c r="A14" s="33" t="s">
        <v>26</v>
      </c>
      <c r="B14" s="33" t="s">
        <v>194</v>
      </c>
      <c r="C14" s="33" t="s">
        <v>27</v>
      </c>
      <c r="D14" s="33" t="s">
        <v>28</v>
      </c>
      <c r="E14" s="33">
        <v>2</v>
      </c>
      <c r="G14" s="33" t="s">
        <v>30</v>
      </c>
      <c r="H14" s="33" t="s">
        <v>196</v>
      </c>
      <c r="I14" s="33" t="s">
        <v>31</v>
      </c>
      <c r="J14" s="33" t="s">
        <v>62</v>
      </c>
      <c r="K14" s="33">
        <f t="shared" si="3"/>
        <v>84</v>
      </c>
      <c r="N14" s="33" t="s">
        <v>35</v>
      </c>
      <c r="O14" s="33" t="s">
        <v>36</v>
      </c>
      <c r="P14" s="33" t="s">
        <v>37</v>
      </c>
      <c r="Q14" s="33" t="s">
        <v>57</v>
      </c>
      <c r="T14" s="33" t="s">
        <v>58</v>
      </c>
      <c r="V14" s="33" t="s">
        <v>37</v>
      </c>
      <c r="Z14" s="33">
        <v>0</v>
      </c>
      <c r="AA14" s="33">
        <v>7.1</v>
      </c>
      <c r="AB14" s="33">
        <f>AC14*SQRT(AJ14)</f>
        <v>0.79372539331937719</v>
      </c>
      <c r="AC14" s="33">
        <v>0.3</v>
      </c>
      <c r="AI14" s="33" t="s">
        <v>41</v>
      </c>
      <c r="AJ14" s="33">
        <v>7</v>
      </c>
      <c r="AK14" s="33" t="s">
        <v>190</v>
      </c>
      <c r="AP14" s="33">
        <v>7.4</v>
      </c>
      <c r="AQ14" s="33">
        <f>0.2*SQRT(7)</f>
        <v>0.52915026221291817</v>
      </c>
      <c r="AR14" s="33">
        <v>0.2</v>
      </c>
      <c r="AX14" s="33" t="s">
        <v>41</v>
      </c>
      <c r="AY14" s="41" t="s">
        <v>58</v>
      </c>
      <c r="AZ14" s="33">
        <v>7</v>
      </c>
      <c r="BA14" s="33" t="s">
        <v>190</v>
      </c>
      <c r="BB14" s="33" t="s">
        <v>45</v>
      </c>
      <c r="BC14" s="33" t="s">
        <v>33</v>
      </c>
    </row>
    <row r="15" spans="1:56" s="33" customFormat="1" x14ac:dyDescent="0.25">
      <c r="A15" s="33" t="s">
        <v>26</v>
      </c>
      <c r="B15" s="33" t="s">
        <v>194</v>
      </c>
      <c r="C15" s="33" t="s">
        <v>27</v>
      </c>
      <c r="D15" s="33" t="s">
        <v>28</v>
      </c>
      <c r="E15" s="33">
        <v>2</v>
      </c>
      <c r="G15" s="33" t="s">
        <v>30</v>
      </c>
      <c r="H15" s="33" t="s">
        <v>196</v>
      </c>
      <c r="I15" s="33" t="s">
        <v>31</v>
      </c>
      <c r="J15" s="33" t="s">
        <v>62</v>
      </c>
      <c r="K15" s="33">
        <f t="shared" si="3"/>
        <v>84</v>
      </c>
      <c r="N15" s="33" t="s">
        <v>35</v>
      </c>
      <c r="O15" s="33" t="s">
        <v>36</v>
      </c>
      <c r="P15" s="33" t="s">
        <v>37</v>
      </c>
      <c r="Q15" s="33" t="s">
        <v>57</v>
      </c>
      <c r="T15" s="33" t="s">
        <v>58</v>
      </c>
      <c r="V15" s="33" t="s">
        <v>37</v>
      </c>
      <c r="Z15" s="33">
        <v>0</v>
      </c>
      <c r="AA15" s="33">
        <v>7.1</v>
      </c>
      <c r="AB15" s="33">
        <f>AC15*SQRT(AJ15)</f>
        <v>0.79372539331937719</v>
      </c>
      <c r="AC15" s="33">
        <v>0.3</v>
      </c>
      <c r="AI15" s="33" t="s">
        <v>41</v>
      </c>
      <c r="AJ15" s="33">
        <v>7</v>
      </c>
      <c r="AK15" s="33" t="s">
        <v>190</v>
      </c>
      <c r="AP15" s="33">
        <v>7</v>
      </c>
      <c r="AQ15" s="33">
        <v>0.52915000000000001</v>
      </c>
      <c r="AR15" s="33">
        <v>0.2</v>
      </c>
      <c r="AX15" s="33" t="s">
        <v>41</v>
      </c>
      <c r="AY15" s="41" t="s">
        <v>58</v>
      </c>
      <c r="AZ15" s="33">
        <v>7</v>
      </c>
      <c r="BA15" s="33" t="s">
        <v>190</v>
      </c>
      <c r="BB15" s="33" t="s">
        <v>45</v>
      </c>
      <c r="BC15" s="33" t="s">
        <v>34</v>
      </c>
    </row>
    <row r="16" spans="1:56" s="33" customFormat="1" x14ac:dyDescent="0.25">
      <c r="A16" s="33" t="s">
        <v>26</v>
      </c>
      <c r="B16" s="33" t="s">
        <v>199</v>
      </c>
      <c r="C16" s="33" t="s">
        <v>27</v>
      </c>
      <c r="D16" s="33" t="s">
        <v>28</v>
      </c>
      <c r="E16" s="33">
        <v>3</v>
      </c>
      <c r="G16" s="33" t="s">
        <v>30</v>
      </c>
      <c r="H16" s="33" t="s">
        <v>198</v>
      </c>
      <c r="I16" s="33" t="s">
        <v>31</v>
      </c>
      <c r="J16" s="33" t="s">
        <v>62</v>
      </c>
      <c r="K16" s="33">
        <f t="shared" si="3"/>
        <v>84</v>
      </c>
      <c r="N16" s="33" t="s">
        <v>30</v>
      </c>
      <c r="O16" s="33" t="s">
        <v>36</v>
      </c>
      <c r="P16" s="33" t="s">
        <v>37</v>
      </c>
      <c r="Q16" s="33" t="s">
        <v>57</v>
      </c>
      <c r="T16" s="33" t="s">
        <v>58</v>
      </c>
      <c r="V16" s="33" t="s">
        <v>37</v>
      </c>
      <c r="Z16" s="33">
        <v>0</v>
      </c>
      <c r="AA16" s="33">
        <v>6.5</v>
      </c>
      <c r="AB16" s="33">
        <f>AC16*SQRT(AJ16)</f>
        <v>0.91651513899116799</v>
      </c>
      <c r="AC16" s="33">
        <v>0.2</v>
      </c>
      <c r="AI16" s="33" t="s">
        <v>53</v>
      </c>
      <c r="AJ16" s="33">
        <v>21</v>
      </c>
      <c r="AK16" s="33" t="s">
        <v>190</v>
      </c>
      <c r="AP16" s="33">
        <v>7.5</v>
      </c>
      <c r="AQ16" s="33">
        <f>0.2*SQRT(21)</f>
        <v>0.91651513899116799</v>
      </c>
      <c r="AR16" s="33">
        <v>0.2</v>
      </c>
      <c r="AX16" s="33" t="s">
        <v>44</v>
      </c>
      <c r="AY16" s="41" t="s">
        <v>58</v>
      </c>
      <c r="AZ16" s="33">
        <v>21</v>
      </c>
      <c r="BA16" s="33" t="s">
        <v>190</v>
      </c>
      <c r="BB16" s="33" t="s">
        <v>45</v>
      </c>
      <c r="BC16" s="33" t="s">
        <v>33</v>
      </c>
      <c r="BD16" s="33" t="s">
        <v>46</v>
      </c>
    </row>
    <row r="17" spans="1:56" s="33" customFormat="1" x14ac:dyDescent="0.25">
      <c r="A17" s="33" t="s">
        <v>26</v>
      </c>
      <c r="B17" s="33" t="s">
        <v>199</v>
      </c>
      <c r="C17" s="33" t="s">
        <v>27</v>
      </c>
      <c r="D17" s="33" t="s">
        <v>28</v>
      </c>
      <c r="E17" s="33">
        <v>3</v>
      </c>
      <c r="G17" s="33" t="s">
        <v>30</v>
      </c>
      <c r="H17" s="33" t="s">
        <v>198</v>
      </c>
      <c r="I17" s="33" t="s">
        <v>31</v>
      </c>
      <c r="J17" s="33" t="s">
        <v>62</v>
      </c>
      <c r="K17" s="33">
        <f t="shared" si="3"/>
        <v>84</v>
      </c>
      <c r="N17" s="33" t="s">
        <v>30</v>
      </c>
      <c r="O17" s="33" t="s">
        <v>36</v>
      </c>
      <c r="P17" s="33" t="s">
        <v>37</v>
      </c>
      <c r="Q17" s="33" t="s">
        <v>57</v>
      </c>
      <c r="T17" s="33" t="s">
        <v>58</v>
      </c>
      <c r="V17" s="33" t="s">
        <v>37</v>
      </c>
      <c r="Z17" s="33">
        <v>0</v>
      </c>
      <c r="AA17" s="33">
        <v>6.5</v>
      </c>
      <c r="AB17" s="33">
        <f>AC17*SQRT(AJ17)</f>
        <v>0.91651513899116799</v>
      </c>
      <c r="AC17" s="33">
        <v>0.2</v>
      </c>
      <c r="AI17" s="33" t="s">
        <v>53</v>
      </c>
      <c r="AJ17" s="33">
        <v>21</v>
      </c>
      <c r="AK17" s="33" t="s">
        <v>190</v>
      </c>
      <c r="AP17" s="33">
        <v>7.3</v>
      </c>
      <c r="AQ17" s="33">
        <v>0.91651499999999997</v>
      </c>
      <c r="AR17" s="33">
        <v>0.3</v>
      </c>
      <c r="AX17" s="33" t="s">
        <v>44</v>
      </c>
      <c r="AY17" s="41" t="s">
        <v>58</v>
      </c>
      <c r="AZ17" s="33">
        <v>21</v>
      </c>
      <c r="BA17" s="33" t="s">
        <v>190</v>
      </c>
      <c r="BB17" s="33" t="s">
        <v>45</v>
      </c>
      <c r="BC17" s="33" t="s">
        <v>34</v>
      </c>
    </row>
    <row r="18" spans="1:56" s="34" customFormat="1" x14ac:dyDescent="0.25">
      <c r="A18" s="34" t="s">
        <v>50</v>
      </c>
      <c r="B18" s="34" t="s">
        <v>189</v>
      </c>
      <c r="C18" s="34" t="s">
        <v>51</v>
      </c>
      <c r="D18" s="34" t="s">
        <v>52</v>
      </c>
      <c r="E18" s="34">
        <v>1</v>
      </c>
      <c r="G18" s="34" t="s">
        <v>35</v>
      </c>
      <c r="H18" s="34" t="s">
        <v>65</v>
      </c>
      <c r="I18" s="34" t="s">
        <v>31</v>
      </c>
      <c r="K18" s="34">
        <v>270</v>
      </c>
      <c r="N18" s="34" t="s">
        <v>35</v>
      </c>
      <c r="O18" s="34" t="s">
        <v>36</v>
      </c>
      <c r="P18" s="34" t="s">
        <v>37</v>
      </c>
      <c r="Q18" s="34" t="s">
        <v>57</v>
      </c>
      <c r="T18" s="34" t="s">
        <v>58</v>
      </c>
      <c r="V18" s="34" t="s">
        <v>37</v>
      </c>
      <c r="AA18" s="34">
        <v>7.1</v>
      </c>
      <c r="AB18" s="34">
        <v>1.1000000000000001</v>
      </c>
      <c r="AC18" s="34">
        <f>AB18/SQRT(AJ18)</f>
        <v>0.55000000000000004</v>
      </c>
      <c r="AI18" s="34" t="s">
        <v>211</v>
      </c>
      <c r="AJ18" s="34">
        <v>4</v>
      </c>
      <c r="AK18" s="34" t="s">
        <v>191</v>
      </c>
      <c r="AP18" s="34">
        <v>8.9</v>
      </c>
      <c r="AQ18" s="34">
        <v>0.4</v>
      </c>
      <c r="AR18" s="34">
        <f>0.4/SQRT(9)</f>
        <v>0.13333333333333333</v>
      </c>
      <c r="AX18" s="42" t="s">
        <v>54</v>
      </c>
      <c r="AY18" s="34" t="s">
        <v>58</v>
      </c>
      <c r="AZ18" s="34">
        <v>9</v>
      </c>
      <c r="BA18" s="34" t="s">
        <v>191</v>
      </c>
      <c r="BB18" s="34" t="s">
        <v>55</v>
      </c>
      <c r="BC18" s="34" t="s">
        <v>56</v>
      </c>
    </row>
    <row r="19" spans="1:56" s="1" customFormat="1" x14ac:dyDescent="0.25">
      <c r="A19" s="1" t="s">
        <v>59</v>
      </c>
      <c r="B19" s="1" t="s">
        <v>60</v>
      </c>
      <c r="C19" s="1" t="s">
        <v>51</v>
      </c>
      <c r="D19" s="1" t="s">
        <v>52</v>
      </c>
      <c r="E19" s="1">
        <v>1</v>
      </c>
      <c r="G19" s="1" t="s">
        <v>35</v>
      </c>
      <c r="H19" s="1" t="s">
        <v>61</v>
      </c>
      <c r="I19" s="1" t="s">
        <v>31</v>
      </c>
      <c r="J19" s="1" t="s">
        <v>62</v>
      </c>
      <c r="K19" s="1">
        <v>126</v>
      </c>
      <c r="N19" s="1" t="s">
        <v>30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 t="s">
        <v>37</v>
      </c>
      <c r="V19" s="1" t="s">
        <v>37</v>
      </c>
      <c r="Z19" s="1">
        <v>0</v>
      </c>
      <c r="AA19" s="1">
        <v>115.126050420168</v>
      </c>
      <c r="AB19" s="1">
        <v>10.0840336134453</v>
      </c>
      <c r="AC19" s="1">
        <v>5.0420168067226401</v>
      </c>
      <c r="AJ19" s="1">
        <v>4</v>
      </c>
      <c r="AK19" s="1" t="s">
        <v>190</v>
      </c>
      <c r="AP19" s="1">
        <v>117.64705882352899</v>
      </c>
      <c r="AQ19" s="1">
        <v>6.6699612883979897</v>
      </c>
      <c r="AR19" s="1">
        <v>2.5210084033612898</v>
      </c>
      <c r="AY19" s="1" t="s">
        <v>58</v>
      </c>
      <c r="AZ19" s="1">
        <v>7</v>
      </c>
      <c r="BA19" s="1" t="s">
        <v>190</v>
      </c>
      <c r="BB19" s="1" t="s">
        <v>79</v>
      </c>
      <c r="BC19" s="1" t="s">
        <v>74</v>
      </c>
      <c r="BD19" s="1" t="s">
        <v>80</v>
      </c>
    </row>
    <row r="20" spans="1:56" s="1" customFormat="1" x14ac:dyDescent="0.25">
      <c r="A20" s="1" t="s">
        <v>59</v>
      </c>
      <c r="B20" s="1" t="s">
        <v>60</v>
      </c>
      <c r="C20" s="1" t="s">
        <v>51</v>
      </c>
      <c r="D20" s="1" t="s">
        <v>52</v>
      </c>
      <c r="E20" s="1">
        <v>1</v>
      </c>
      <c r="G20" s="1" t="s">
        <v>35</v>
      </c>
      <c r="H20" s="1" t="s">
        <v>61</v>
      </c>
      <c r="I20" s="1" t="s">
        <v>31</v>
      </c>
      <c r="J20" s="1" t="s">
        <v>62</v>
      </c>
      <c r="K20" s="1">
        <v>126</v>
      </c>
      <c r="N20" s="1" t="s">
        <v>30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 t="s">
        <v>37</v>
      </c>
      <c r="V20" s="1" t="s">
        <v>37</v>
      </c>
      <c r="Z20" s="1">
        <v>30</v>
      </c>
      <c r="AA20" s="1">
        <v>363.44537815126</v>
      </c>
      <c r="AB20" s="1">
        <v>63.025210084033603</v>
      </c>
      <c r="AC20" s="1">
        <v>31.512605042016801</v>
      </c>
      <c r="AJ20" s="1">
        <v>4</v>
      </c>
      <c r="AK20" s="1" t="s">
        <v>190</v>
      </c>
      <c r="AP20" s="1">
        <v>318.06722689075599</v>
      </c>
      <c r="AQ20" s="1">
        <v>76.704554816578394</v>
      </c>
      <c r="AR20" s="1">
        <v>28.991596638655398</v>
      </c>
      <c r="AY20" s="1" t="s">
        <v>58</v>
      </c>
      <c r="AZ20" s="1">
        <v>7</v>
      </c>
      <c r="BA20" s="1" t="s">
        <v>190</v>
      </c>
      <c r="BB20" s="1" t="s">
        <v>79</v>
      </c>
      <c r="BC20" s="1" t="s">
        <v>74</v>
      </c>
      <c r="BD20" s="1" t="s">
        <v>80</v>
      </c>
    </row>
    <row r="21" spans="1:56" s="1" customFormat="1" x14ac:dyDescent="0.25">
      <c r="A21" s="1" t="s">
        <v>59</v>
      </c>
      <c r="B21" s="1" t="s">
        <v>60</v>
      </c>
      <c r="C21" s="1" t="s">
        <v>51</v>
      </c>
      <c r="D21" s="1" t="s">
        <v>52</v>
      </c>
      <c r="E21" s="1">
        <v>1</v>
      </c>
      <c r="G21" s="1" t="s">
        <v>35</v>
      </c>
      <c r="H21" s="1" t="s">
        <v>61</v>
      </c>
      <c r="I21" s="1" t="s">
        <v>31</v>
      </c>
      <c r="J21" s="1" t="s">
        <v>62</v>
      </c>
      <c r="K21" s="1">
        <v>126</v>
      </c>
      <c r="N21" s="1" t="s">
        <v>30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 t="s">
        <v>37</v>
      </c>
      <c r="V21" s="1" t="s">
        <v>37</v>
      </c>
      <c r="Z21" s="1">
        <v>60</v>
      </c>
      <c r="AA21" s="1">
        <v>224.78991596638701</v>
      </c>
      <c r="AB21" s="1">
        <v>17.647058823529399</v>
      </c>
      <c r="AC21" s="1">
        <v>8.8235294117646994</v>
      </c>
      <c r="AJ21" s="1">
        <v>4</v>
      </c>
      <c r="AK21" s="1" t="s">
        <v>190</v>
      </c>
      <c r="AP21" s="1">
        <v>243.697478991597</v>
      </c>
      <c r="AQ21" s="1">
        <v>80.0395354607776</v>
      </c>
      <c r="AR21" s="1">
        <v>30.252100840336102</v>
      </c>
      <c r="AY21" s="1" t="s">
        <v>58</v>
      </c>
      <c r="AZ21" s="1">
        <v>7</v>
      </c>
      <c r="BA21" s="1" t="s">
        <v>190</v>
      </c>
      <c r="BB21" s="1" t="s">
        <v>79</v>
      </c>
      <c r="BC21" s="1" t="s">
        <v>74</v>
      </c>
      <c r="BD21" s="1" t="s">
        <v>80</v>
      </c>
    </row>
    <row r="22" spans="1:56" s="1" customFormat="1" x14ac:dyDescent="0.25">
      <c r="A22" s="1" t="s">
        <v>59</v>
      </c>
      <c r="B22" s="1" t="s">
        <v>60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61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 t="s">
        <v>37</v>
      </c>
      <c r="V22" s="1" t="s">
        <v>37</v>
      </c>
      <c r="Z22" s="1">
        <v>120</v>
      </c>
      <c r="AA22" s="1">
        <v>149.15966386554601</v>
      </c>
      <c r="AB22" s="1">
        <v>7.5630252100839899</v>
      </c>
      <c r="AC22" s="1">
        <v>3.7815126050419998</v>
      </c>
      <c r="AJ22" s="1">
        <v>4</v>
      </c>
      <c r="AK22" s="1" t="s">
        <v>190</v>
      </c>
      <c r="AP22" s="1">
        <v>166.806722689076</v>
      </c>
      <c r="AQ22" s="1">
        <v>40.0197677303888</v>
      </c>
      <c r="AR22" s="1">
        <v>15.126050420168101</v>
      </c>
      <c r="AY22" s="1" t="s">
        <v>58</v>
      </c>
      <c r="AZ22" s="1">
        <v>7</v>
      </c>
      <c r="BA22" s="1" t="s">
        <v>190</v>
      </c>
      <c r="BB22" s="1" t="s">
        <v>79</v>
      </c>
      <c r="BC22" s="1" t="s">
        <v>74</v>
      </c>
      <c r="BD22" s="1" t="s">
        <v>80</v>
      </c>
    </row>
    <row r="23" spans="1:56" s="1" customFormat="1" x14ac:dyDescent="0.25">
      <c r="A23" s="1" t="s">
        <v>59</v>
      </c>
      <c r="B23" s="1" t="s">
        <v>64</v>
      </c>
      <c r="C23" s="1" t="s">
        <v>51</v>
      </c>
      <c r="D23" s="1" t="s">
        <v>52</v>
      </c>
      <c r="E23" s="1">
        <v>2</v>
      </c>
      <c r="G23" s="1" t="s">
        <v>35</v>
      </c>
      <c r="H23" s="1" t="s">
        <v>65</v>
      </c>
      <c r="I23" s="1" t="s">
        <v>31</v>
      </c>
      <c r="J23" s="1" t="s">
        <v>62</v>
      </c>
      <c r="K23" s="1">
        <v>126</v>
      </c>
      <c r="N23" s="1" t="s">
        <v>35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 t="s">
        <v>37</v>
      </c>
      <c r="V23" s="1" t="s">
        <v>37</v>
      </c>
      <c r="Z23" s="1">
        <v>0</v>
      </c>
      <c r="AA23" s="1">
        <v>88.366336633663394</v>
      </c>
      <c r="AB23" s="1">
        <v>22.139286905938501</v>
      </c>
      <c r="AC23" s="1">
        <v>9.9009900990098991</v>
      </c>
      <c r="AJ23" s="1">
        <v>5</v>
      </c>
      <c r="AK23" s="1" t="s">
        <v>190</v>
      </c>
      <c r="AP23" s="1">
        <v>94.554455445544505</v>
      </c>
      <c r="AQ23" s="1">
        <v>12.1261868454613</v>
      </c>
      <c r="AR23" s="1">
        <v>4.9504950495049496</v>
      </c>
      <c r="AY23" s="1" t="s">
        <v>58</v>
      </c>
      <c r="AZ23" s="1">
        <v>6</v>
      </c>
      <c r="BA23" s="1" t="s">
        <v>190</v>
      </c>
      <c r="BB23" s="1" t="s">
        <v>79</v>
      </c>
      <c r="BC23" s="1" t="s">
        <v>74</v>
      </c>
      <c r="BD23" s="1" t="s">
        <v>80</v>
      </c>
    </row>
    <row r="24" spans="1:56" s="1" customFormat="1" x14ac:dyDescent="0.25">
      <c r="A24" s="1" t="s">
        <v>59</v>
      </c>
      <c r="B24" s="1" t="s">
        <v>64</v>
      </c>
      <c r="C24" s="1" t="s">
        <v>51</v>
      </c>
      <c r="D24" s="1" t="s">
        <v>52</v>
      </c>
      <c r="E24" s="1">
        <v>2</v>
      </c>
      <c r="G24" s="1" t="s">
        <v>35</v>
      </c>
      <c r="H24" s="1" t="s">
        <v>65</v>
      </c>
      <c r="I24" s="1" t="s">
        <v>31</v>
      </c>
      <c r="J24" s="1" t="s">
        <v>62</v>
      </c>
      <c r="K24" s="1">
        <v>126</v>
      </c>
      <c r="N24" s="1" t="s">
        <v>35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 t="s">
        <v>37</v>
      </c>
      <c r="V24" s="1" t="s">
        <v>37</v>
      </c>
      <c r="Z24" s="1">
        <v>30</v>
      </c>
      <c r="AA24" s="1">
        <v>259.15841584158397</v>
      </c>
      <c r="AB24" s="1">
        <v>19.371876042696201</v>
      </c>
      <c r="AC24" s="1">
        <v>8.6633663366336595</v>
      </c>
      <c r="AJ24" s="1">
        <v>5</v>
      </c>
      <c r="AK24" s="1" t="s">
        <v>190</v>
      </c>
      <c r="AP24" s="1">
        <v>224.504950495049</v>
      </c>
      <c r="AQ24" s="1">
        <v>33.3470138250186</v>
      </c>
      <c r="AR24" s="1">
        <v>13.6138613861386</v>
      </c>
      <c r="AY24" s="1" t="s">
        <v>58</v>
      </c>
      <c r="AZ24" s="1">
        <v>6</v>
      </c>
      <c r="BA24" s="1" t="s">
        <v>190</v>
      </c>
      <c r="BB24" s="1" t="s">
        <v>79</v>
      </c>
      <c r="BC24" s="1" t="s">
        <v>74</v>
      </c>
      <c r="BD24" s="1" t="s">
        <v>80</v>
      </c>
    </row>
    <row r="25" spans="1:56" s="1" customFormat="1" x14ac:dyDescent="0.25">
      <c r="A25" s="1" t="s">
        <v>59</v>
      </c>
      <c r="B25" s="1" t="s">
        <v>64</v>
      </c>
      <c r="C25" s="1" t="s">
        <v>51</v>
      </c>
      <c r="D25" s="1" t="s">
        <v>52</v>
      </c>
      <c r="E25" s="1">
        <v>2</v>
      </c>
      <c r="G25" s="1" t="s">
        <v>35</v>
      </c>
      <c r="H25" s="1" t="s">
        <v>65</v>
      </c>
      <c r="I25" s="1" t="s">
        <v>31</v>
      </c>
      <c r="J25" s="1" t="s">
        <v>62</v>
      </c>
      <c r="K25" s="1">
        <v>126</v>
      </c>
      <c r="N25" s="1" t="s">
        <v>35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 t="s">
        <v>37</v>
      </c>
      <c r="V25" s="1" t="s">
        <v>37</v>
      </c>
      <c r="Z25" s="1">
        <v>60</v>
      </c>
      <c r="AA25" s="1">
        <v>127.970297029703</v>
      </c>
      <c r="AB25" s="1">
        <v>16.6044651794539</v>
      </c>
      <c r="AC25" s="1">
        <v>7.4257425742574297</v>
      </c>
      <c r="AJ25" s="1">
        <v>5</v>
      </c>
      <c r="AK25" s="1" t="s">
        <v>190</v>
      </c>
      <c r="AP25" s="1">
        <v>161.38613861386099</v>
      </c>
      <c r="AQ25" s="1">
        <v>18.189280268192</v>
      </c>
      <c r="AR25" s="1">
        <v>7.4257425742574696</v>
      </c>
      <c r="AY25" s="1" t="s">
        <v>58</v>
      </c>
      <c r="AZ25" s="1">
        <v>6</v>
      </c>
      <c r="BA25" s="1" t="s">
        <v>190</v>
      </c>
      <c r="BB25" s="1" t="s">
        <v>79</v>
      </c>
      <c r="BC25" s="1" t="s">
        <v>74</v>
      </c>
      <c r="BD25" s="1" t="s">
        <v>80</v>
      </c>
    </row>
    <row r="26" spans="1:56" s="1" customFormat="1" x14ac:dyDescent="0.25">
      <c r="A26" s="1" t="s">
        <v>59</v>
      </c>
      <c r="B26" s="1" t="s">
        <v>64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65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 t="s">
        <v>37</v>
      </c>
      <c r="V26" s="1" t="s">
        <v>37</v>
      </c>
      <c r="Z26" s="1">
        <v>120</v>
      </c>
      <c r="AA26" s="1">
        <v>92.079207920792101</v>
      </c>
      <c r="AB26" s="1">
        <v>13.8370543162115</v>
      </c>
      <c r="AC26" s="1">
        <v>6.1881188118811696</v>
      </c>
      <c r="AJ26" s="1">
        <v>5</v>
      </c>
      <c r="AK26" s="1" t="s">
        <v>190</v>
      </c>
      <c r="AP26" s="1">
        <v>106.930693069307</v>
      </c>
      <c r="AQ26" s="1">
        <v>15.157733556826599</v>
      </c>
      <c r="AR26" s="1">
        <v>6.1881188118811998</v>
      </c>
      <c r="AY26" s="1" t="s">
        <v>58</v>
      </c>
      <c r="AZ26" s="1">
        <v>6</v>
      </c>
      <c r="BA26" s="1" t="s">
        <v>190</v>
      </c>
      <c r="BB26" s="1" t="s">
        <v>79</v>
      </c>
      <c r="BC26" s="1" t="s">
        <v>74</v>
      </c>
      <c r="BD26" s="1" t="s">
        <v>80</v>
      </c>
    </row>
    <row r="27" spans="1:56" s="1" customFormat="1" x14ac:dyDescent="0.25">
      <c r="A27" s="1" t="s">
        <v>59</v>
      </c>
      <c r="B27" s="1" t="s">
        <v>66</v>
      </c>
      <c r="C27" s="1" t="s">
        <v>51</v>
      </c>
      <c r="D27" s="1" t="s">
        <v>52</v>
      </c>
      <c r="E27" s="1">
        <v>1</v>
      </c>
      <c r="G27" s="1" t="s">
        <v>35</v>
      </c>
      <c r="H27" s="1" t="s">
        <v>67</v>
      </c>
      <c r="I27" s="1" t="s">
        <v>31</v>
      </c>
      <c r="J27" s="1" t="s">
        <v>62</v>
      </c>
      <c r="K27" s="1">
        <v>126</v>
      </c>
      <c r="N27" s="1" t="s">
        <v>30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 t="s">
        <v>37</v>
      </c>
      <c r="V27" s="1" t="s">
        <v>37</v>
      </c>
      <c r="Z27" s="1">
        <v>0</v>
      </c>
      <c r="AA27" s="1">
        <v>115.126050420168</v>
      </c>
      <c r="AB27" s="1">
        <v>10.0840336134453</v>
      </c>
      <c r="AC27" s="1">
        <v>5.0420168067226401</v>
      </c>
      <c r="AJ27" s="1">
        <v>4</v>
      </c>
      <c r="AK27" s="1" t="s">
        <v>190</v>
      </c>
      <c r="AP27" s="1">
        <v>122.68907563025201</v>
      </c>
      <c r="AQ27" s="1">
        <v>7.5630252100840503</v>
      </c>
      <c r="AR27" s="1">
        <v>3.7815126050420198</v>
      </c>
      <c r="AY27" s="1" t="s">
        <v>58</v>
      </c>
      <c r="AZ27" s="1">
        <v>4</v>
      </c>
      <c r="BA27" s="1" t="s">
        <v>190</v>
      </c>
      <c r="BB27" s="1" t="s">
        <v>79</v>
      </c>
      <c r="BC27" s="1" t="s">
        <v>75</v>
      </c>
      <c r="BD27" s="1" t="s">
        <v>80</v>
      </c>
    </row>
    <row r="28" spans="1:56" s="1" customFormat="1" x14ac:dyDescent="0.25">
      <c r="A28" s="1" t="s">
        <v>59</v>
      </c>
      <c r="B28" s="1" t="s">
        <v>66</v>
      </c>
      <c r="C28" s="1" t="s">
        <v>51</v>
      </c>
      <c r="D28" s="1" t="s">
        <v>52</v>
      </c>
      <c r="E28" s="1">
        <v>1</v>
      </c>
      <c r="G28" s="1" t="s">
        <v>35</v>
      </c>
      <c r="H28" s="1" t="s">
        <v>67</v>
      </c>
      <c r="I28" s="1" t="s">
        <v>31</v>
      </c>
      <c r="J28" s="1" t="s">
        <v>62</v>
      </c>
      <c r="K28" s="1">
        <v>126</v>
      </c>
      <c r="N28" s="1" t="s">
        <v>30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 t="s">
        <v>37</v>
      </c>
      <c r="V28" s="1" t="s">
        <v>37</v>
      </c>
      <c r="Z28" s="1">
        <v>30</v>
      </c>
      <c r="AA28" s="1">
        <v>363.44537815126</v>
      </c>
      <c r="AB28" s="1">
        <v>63.025210084033603</v>
      </c>
      <c r="AC28" s="1">
        <v>31.512605042016801</v>
      </c>
      <c r="AJ28" s="1">
        <v>4</v>
      </c>
      <c r="AK28" s="1" t="s">
        <v>190</v>
      </c>
      <c r="AP28" s="1">
        <v>305.46218487394998</v>
      </c>
      <c r="AQ28" s="1">
        <v>20.168067226890901</v>
      </c>
      <c r="AR28" s="1">
        <v>10.0840336134455</v>
      </c>
      <c r="AY28" s="1" t="s">
        <v>58</v>
      </c>
      <c r="AZ28" s="1">
        <v>4</v>
      </c>
      <c r="BA28" s="1" t="s">
        <v>190</v>
      </c>
      <c r="BB28" s="1" t="s">
        <v>79</v>
      </c>
      <c r="BC28" s="1" t="s">
        <v>75</v>
      </c>
      <c r="BD28" s="1" t="s">
        <v>80</v>
      </c>
    </row>
    <row r="29" spans="1:56" s="1" customFormat="1" x14ac:dyDescent="0.25">
      <c r="A29" s="1" t="s">
        <v>59</v>
      </c>
      <c r="B29" s="1" t="s">
        <v>66</v>
      </c>
      <c r="C29" s="1" t="s">
        <v>51</v>
      </c>
      <c r="D29" s="1" t="s">
        <v>52</v>
      </c>
      <c r="E29" s="1">
        <v>1</v>
      </c>
      <c r="G29" s="1" t="s">
        <v>35</v>
      </c>
      <c r="H29" s="1" t="s">
        <v>67</v>
      </c>
      <c r="I29" s="1" t="s">
        <v>31</v>
      </c>
      <c r="J29" s="1" t="s">
        <v>62</v>
      </c>
      <c r="K29" s="1">
        <v>126</v>
      </c>
      <c r="N29" s="1" t="s">
        <v>30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 t="s">
        <v>37</v>
      </c>
      <c r="V29" s="1" t="s">
        <v>37</v>
      </c>
      <c r="Z29" s="1">
        <v>60</v>
      </c>
      <c r="AA29" s="1">
        <v>224.78991596638701</v>
      </c>
      <c r="AB29" s="1">
        <v>17.647058823529399</v>
      </c>
      <c r="AC29" s="1">
        <v>8.8235294117646994</v>
      </c>
      <c r="AJ29" s="1">
        <v>4</v>
      </c>
      <c r="AK29" s="1" t="s">
        <v>190</v>
      </c>
      <c r="AP29" s="1">
        <v>208.40336134453801</v>
      </c>
      <c r="AQ29" s="1">
        <v>17.647058823529399</v>
      </c>
      <c r="AR29" s="1">
        <v>8.8235294117646994</v>
      </c>
      <c r="AY29" s="1" t="s">
        <v>58</v>
      </c>
      <c r="AZ29" s="1">
        <v>4</v>
      </c>
      <c r="BA29" s="1" t="s">
        <v>190</v>
      </c>
      <c r="BB29" s="1" t="s">
        <v>79</v>
      </c>
      <c r="BC29" s="1" t="s">
        <v>75</v>
      </c>
      <c r="BD29" s="1" t="s">
        <v>80</v>
      </c>
    </row>
    <row r="30" spans="1:56" s="1" customFormat="1" x14ac:dyDescent="0.25">
      <c r="A30" s="1" t="s">
        <v>59</v>
      </c>
      <c r="B30" s="1" t="s">
        <v>66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67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 t="s">
        <v>37</v>
      </c>
      <c r="V30" s="1" t="s">
        <v>37</v>
      </c>
      <c r="Z30" s="1">
        <v>120</v>
      </c>
      <c r="AA30" s="1">
        <v>149.15966386554601</v>
      </c>
      <c r="AB30" s="1">
        <v>7.5630252100839899</v>
      </c>
      <c r="AC30" s="1">
        <v>3.7815126050419998</v>
      </c>
      <c r="AJ30" s="1">
        <v>4</v>
      </c>
      <c r="AK30" s="1" t="s">
        <v>190</v>
      </c>
      <c r="AP30" s="1">
        <v>146.63865999999999</v>
      </c>
      <c r="AQ30" s="1">
        <v>25.210083999999998</v>
      </c>
      <c r="AR30" s="1">
        <v>12.605041999999999</v>
      </c>
      <c r="AY30" s="1" t="s">
        <v>58</v>
      </c>
      <c r="AZ30" s="1">
        <v>4</v>
      </c>
      <c r="BA30" s="1" t="s">
        <v>190</v>
      </c>
      <c r="BB30" s="1" t="s">
        <v>79</v>
      </c>
      <c r="BC30" s="1" t="s">
        <v>75</v>
      </c>
      <c r="BD30" s="1" t="s">
        <v>80</v>
      </c>
    </row>
    <row r="31" spans="1:56" s="1" customFormat="1" x14ac:dyDescent="0.25">
      <c r="A31" s="1" t="s">
        <v>59</v>
      </c>
      <c r="B31" s="1" t="s">
        <v>68</v>
      </c>
      <c r="C31" s="1" t="s">
        <v>51</v>
      </c>
      <c r="D31" s="1" t="s">
        <v>52</v>
      </c>
      <c r="E31" s="1">
        <v>2</v>
      </c>
      <c r="G31" s="1" t="s">
        <v>35</v>
      </c>
      <c r="H31" s="1" t="s">
        <v>69</v>
      </c>
      <c r="I31" s="1" t="s">
        <v>31</v>
      </c>
      <c r="J31" s="1" t="s">
        <v>62</v>
      </c>
      <c r="K31" s="1">
        <v>126</v>
      </c>
      <c r="N31" s="1" t="s">
        <v>35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 t="s">
        <v>37</v>
      </c>
      <c r="V31" s="1" t="s">
        <v>37</v>
      </c>
      <c r="Z31" s="1">
        <v>0</v>
      </c>
      <c r="AA31" s="1">
        <v>88.366336633663394</v>
      </c>
      <c r="AB31" s="1">
        <v>22.139286905938501</v>
      </c>
      <c r="AC31" s="1">
        <v>9.9009900990098991</v>
      </c>
      <c r="AJ31" s="1">
        <v>5</v>
      </c>
      <c r="AK31" s="1" t="s">
        <v>190</v>
      </c>
      <c r="AP31" s="1">
        <v>105.69306930693099</v>
      </c>
      <c r="AQ31" s="1">
        <v>17.326732673267401</v>
      </c>
      <c r="AR31" s="1">
        <v>8.6633663366336897</v>
      </c>
      <c r="AY31" s="1" t="s">
        <v>58</v>
      </c>
      <c r="AZ31" s="1">
        <v>4</v>
      </c>
      <c r="BA31" s="1" t="s">
        <v>190</v>
      </c>
      <c r="BB31" s="1" t="s">
        <v>79</v>
      </c>
      <c r="BC31" s="1" t="s">
        <v>75</v>
      </c>
      <c r="BD31" s="1" t="s">
        <v>80</v>
      </c>
    </row>
    <row r="32" spans="1:56" s="1" customFormat="1" x14ac:dyDescent="0.25">
      <c r="A32" s="1" t="s">
        <v>59</v>
      </c>
      <c r="B32" s="1" t="s">
        <v>68</v>
      </c>
      <c r="C32" s="1" t="s">
        <v>51</v>
      </c>
      <c r="D32" s="1" t="s">
        <v>52</v>
      </c>
      <c r="E32" s="1">
        <v>2</v>
      </c>
      <c r="G32" s="1" t="s">
        <v>35</v>
      </c>
      <c r="H32" s="1" t="s">
        <v>69</v>
      </c>
      <c r="I32" s="1" t="s">
        <v>31</v>
      </c>
      <c r="J32" s="1" t="s">
        <v>62</v>
      </c>
      <c r="K32" s="1">
        <v>126</v>
      </c>
      <c r="N32" s="1" t="s">
        <v>35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 t="s">
        <v>37</v>
      </c>
      <c r="V32" s="1" t="s">
        <v>37</v>
      </c>
      <c r="Z32" s="1">
        <v>30</v>
      </c>
      <c r="AA32" s="1">
        <v>259.15841584158397</v>
      </c>
      <c r="AB32" s="1">
        <v>19.371876042696201</v>
      </c>
      <c r="AC32" s="1">
        <v>8.6633663366336595</v>
      </c>
      <c r="AJ32" s="1">
        <v>5</v>
      </c>
      <c r="AK32" s="1" t="s">
        <v>190</v>
      </c>
      <c r="AP32" s="1">
        <v>259.15841584158397</v>
      </c>
      <c r="AQ32" s="1">
        <v>54.455445544554401</v>
      </c>
      <c r="AR32" s="1">
        <v>27.2277227722772</v>
      </c>
      <c r="AY32" s="1" t="s">
        <v>58</v>
      </c>
      <c r="AZ32" s="1">
        <v>4</v>
      </c>
      <c r="BA32" s="1" t="s">
        <v>190</v>
      </c>
      <c r="BB32" s="1" t="s">
        <v>79</v>
      </c>
      <c r="BC32" s="1" t="s">
        <v>75</v>
      </c>
      <c r="BD32" s="1" t="s">
        <v>80</v>
      </c>
    </row>
    <row r="33" spans="1:56" s="1" customFormat="1" x14ac:dyDescent="0.25">
      <c r="A33" s="1" t="s">
        <v>59</v>
      </c>
      <c r="B33" s="1" t="s">
        <v>68</v>
      </c>
      <c r="C33" s="1" t="s">
        <v>51</v>
      </c>
      <c r="D33" s="1" t="s">
        <v>52</v>
      </c>
      <c r="E33" s="1">
        <v>2</v>
      </c>
      <c r="G33" s="1" t="s">
        <v>35</v>
      </c>
      <c r="H33" s="1" t="s">
        <v>69</v>
      </c>
      <c r="I33" s="1" t="s">
        <v>31</v>
      </c>
      <c r="J33" s="1" t="s">
        <v>62</v>
      </c>
      <c r="K33" s="1">
        <v>126</v>
      </c>
      <c r="N33" s="1" t="s">
        <v>35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 t="s">
        <v>37</v>
      </c>
      <c r="V33" s="1" t="s">
        <v>37</v>
      </c>
      <c r="Z33" s="1">
        <v>60</v>
      </c>
      <c r="AA33" s="1">
        <v>127.970297029703</v>
      </c>
      <c r="AB33" s="1">
        <v>16.6044651794539</v>
      </c>
      <c r="AC33" s="1">
        <v>7.4257425742574297</v>
      </c>
      <c r="AJ33" s="1">
        <v>5</v>
      </c>
      <c r="AK33" s="1" t="s">
        <v>190</v>
      </c>
      <c r="AP33" s="1">
        <v>149.009900990099</v>
      </c>
      <c r="AQ33" s="1">
        <v>17.326732673267301</v>
      </c>
      <c r="AR33" s="1">
        <v>8.6633663366336595</v>
      </c>
      <c r="AY33" s="1" t="s">
        <v>58</v>
      </c>
      <c r="AZ33" s="1">
        <v>4</v>
      </c>
      <c r="BA33" s="1" t="s">
        <v>190</v>
      </c>
      <c r="BB33" s="1" t="s">
        <v>79</v>
      </c>
      <c r="BC33" s="1" t="s">
        <v>75</v>
      </c>
      <c r="BD33" s="1" t="s">
        <v>80</v>
      </c>
    </row>
    <row r="34" spans="1:56" s="1" customFormat="1" x14ac:dyDescent="0.25">
      <c r="A34" s="1" t="s">
        <v>59</v>
      </c>
      <c r="B34" s="1" t="s">
        <v>68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69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 t="s">
        <v>37</v>
      </c>
      <c r="V34" s="1" t="s">
        <v>37</v>
      </c>
      <c r="Z34" s="1">
        <v>120</v>
      </c>
      <c r="AA34" s="1">
        <v>92.079207920792101</v>
      </c>
      <c r="AB34" s="1">
        <v>13.8370543162115</v>
      </c>
      <c r="AC34" s="1">
        <v>6.1881188118811696</v>
      </c>
      <c r="AJ34" s="1">
        <v>5</v>
      </c>
      <c r="AK34" s="1" t="s">
        <v>190</v>
      </c>
      <c r="AP34" s="1">
        <v>108.168316831683</v>
      </c>
      <c r="AQ34" s="1">
        <v>14.8514851485149</v>
      </c>
      <c r="AR34" s="1">
        <v>7.4257425742574403</v>
      </c>
      <c r="AY34" s="1" t="s">
        <v>58</v>
      </c>
      <c r="AZ34" s="1">
        <v>4</v>
      </c>
      <c r="BA34" s="1" t="s">
        <v>190</v>
      </c>
      <c r="BB34" s="1" t="s">
        <v>79</v>
      </c>
      <c r="BC34" s="1" t="s">
        <v>75</v>
      </c>
      <c r="BD34" s="1" t="s">
        <v>80</v>
      </c>
    </row>
    <row r="35" spans="1:56" s="1" customFormat="1" x14ac:dyDescent="0.25">
      <c r="A35" s="1" t="s">
        <v>59</v>
      </c>
      <c r="B35" s="1" t="s">
        <v>70</v>
      </c>
      <c r="C35" s="1" t="s">
        <v>51</v>
      </c>
      <c r="D35" s="1" t="s">
        <v>52</v>
      </c>
      <c r="E35" s="1">
        <v>1</v>
      </c>
      <c r="G35" s="1" t="s">
        <v>35</v>
      </c>
      <c r="H35" s="1" t="s">
        <v>71</v>
      </c>
      <c r="I35" s="1" t="s">
        <v>31</v>
      </c>
      <c r="J35" s="1" t="s">
        <v>62</v>
      </c>
      <c r="K35" s="1">
        <v>126</v>
      </c>
      <c r="N35" s="1" t="s">
        <v>30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 t="s">
        <v>37</v>
      </c>
      <c r="V35" s="1" t="s">
        <v>37</v>
      </c>
      <c r="Z35" s="1">
        <v>0</v>
      </c>
      <c r="AA35" s="1">
        <v>115.126050420168</v>
      </c>
      <c r="AB35" s="1">
        <v>10.0840336134453</v>
      </c>
      <c r="AC35" s="1">
        <v>5.0420168067226401</v>
      </c>
      <c r="AJ35" s="1">
        <v>4</v>
      </c>
      <c r="AK35" s="1" t="s">
        <v>190</v>
      </c>
      <c r="AP35" s="1">
        <v>118.90756302521</v>
      </c>
      <c r="AQ35" s="1">
        <v>19.7300115661745</v>
      </c>
      <c r="AR35" s="1">
        <v>8.8235294117646692</v>
      </c>
      <c r="AY35" s="1" t="s">
        <v>58</v>
      </c>
      <c r="AZ35" s="1">
        <v>5</v>
      </c>
      <c r="BA35" s="1" t="s">
        <v>190</v>
      </c>
      <c r="BB35" s="1" t="s">
        <v>79</v>
      </c>
      <c r="BC35" s="1" t="s">
        <v>76</v>
      </c>
      <c r="BD35" s="1" t="s">
        <v>80</v>
      </c>
    </row>
    <row r="36" spans="1:56" s="1" customFormat="1" x14ac:dyDescent="0.25">
      <c r="A36" s="1" t="s">
        <v>59</v>
      </c>
      <c r="B36" s="1" t="s">
        <v>70</v>
      </c>
      <c r="C36" s="1" t="s">
        <v>51</v>
      </c>
      <c r="D36" s="1" t="s">
        <v>52</v>
      </c>
      <c r="E36" s="1">
        <v>1</v>
      </c>
      <c r="G36" s="1" t="s">
        <v>35</v>
      </c>
      <c r="H36" s="1" t="s">
        <v>71</v>
      </c>
      <c r="I36" s="1" t="s">
        <v>31</v>
      </c>
      <c r="J36" s="1" t="s">
        <v>62</v>
      </c>
      <c r="K36" s="1">
        <v>126</v>
      </c>
      <c r="N36" s="1" t="s">
        <v>30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 t="s">
        <v>37</v>
      </c>
      <c r="V36" s="1" t="s">
        <v>37</v>
      </c>
      <c r="Z36" s="1">
        <v>30</v>
      </c>
      <c r="AA36" s="1">
        <v>363.44537815126</v>
      </c>
      <c r="AB36" s="1">
        <v>63.025210084033603</v>
      </c>
      <c r="AC36" s="1">
        <v>31.512605042016801</v>
      </c>
      <c r="AJ36" s="1">
        <v>4</v>
      </c>
      <c r="AK36" s="1" t="s">
        <v>190</v>
      </c>
      <c r="AP36" s="1">
        <v>313.02521008403397</v>
      </c>
      <c r="AQ36" s="1">
        <v>31.004303889703099</v>
      </c>
      <c r="AR36" s="1">
        <v>13.8655462184875</v>
      </c>
      <c r="AY36" s="1" t="s">
        <v>58</v>
      </c>
      <c r="AZ36" s="1">
        <v>5</v>
      </c>
      <c r="BA36" s="1" t="s">
        <v>190</v>
      </c>
      <c r="BB36" s="1" t="s">
        <v>79</v>
      </c>
      <c r="BC36" s="1" t="s">
        <v>76</v>
      </c>
      <c r="BD36" s="1" t="s">
        <v>80</v>
      </c>
    </row>
    <row r="37" spans="1:56" s="1" customFormat="1" x14ac:dyDescent="0.25">
      <c r="A37" s="1" t="s">
        <v>59</v>
      </c>
      <c r="B37" s="1" t="s">
        <v>70</v>
      </c>
      <c r="C37" s="1" t="s">
        <v>51</v>
      </c>
      <c r="D37" s="1" t="s">
        <v>52</v>
      </c>
      <c r="E37" s="1">
        <v>1</v>
      </c>
      <c r="G37" s="1" t="s">
        <v>35</v>
      </c>
      <c r="H37" s="1" t="s">
        <v>71</v>
      </c>
      <c r="I37" s="1" t="s">
        <v>31</v>
      </c>
      <c r="J37" s="1" t="s">
        <v>62</v>
      </c>
      <c r="K37" s="1">
        <v>126</v>
      </c>
      <c r="N37" s="1" t="s">
        <v>30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 t="s">
        <v>37</v>
      </c>
      <c r="V37" s="1" t="s">
        <v>37</v>
      </c>
      <c r="Z37" s="1">
        <v>60</v>
      </c>
      <c r="AA37" s="1">
        <v>224.78991596638701</v>
      </c>
      <c r="AB37" s="1">
        <v>17.647058823529399</v>
      </c>
      <c r="AC37" s="1">
        <v>8.8235294117646994</v>
      </c>
      <c r="AJ37" s="1">
        <v>4</v>
      </c>
      <c r="AK37" s="1" t="s">
        <v>190</v>
      </c>
      <c r="AP37" s="1">
        <v>218.48739495798301</v>
      </c>
      <c r="AQ37" s="1">
        <v>16.9114384852924</v>
      </c>
      <c r="AR37" s="1">
        <v>7.5630252100839899</v>
      </c>
      <c r="AY37" s="1" t="s">
        <v>58</v>
      </c>
      <c r="AZ37" s="1">
        <v>5</v>
      </c>
      <c r="BA37" s="1" t="s">
        <v>190</v>
      </c>
      <c r="BB37" s="1" t="s">
        <v>79</v>
      </c>
      <c r="BC37" s="1" t="s">
        <v>76</v>
      </c>
      <c r="BD37" s="1" t="s">
        <v>80</v>
      </c>
    </row>
    <row r="38" spans="1:56" s="1" customFormat="1" x14ac:dyDescent="0.25">
      <c r="A38" s="1" t="s">
        <v>59</v>
      </c>
      <c r="B38" s="1" t="s">
        <v>70</v>
      </c>
      <c r="C38" s="1" t="s">
        <v>51</v>
      </c>
      <c r="D38" s="1" t="s">
        <v>52</v>
      </c>
      <c r="E38" s="1">
        <v>1</v>
      </c>
      <c r="G38" s="1" t="s">
        <v>35</v>
      </c>
      <c r="H38" s="1" t="s">
        <v>71</v>
      </c>
      <c r="I38" s="1" t="s">
        <v>31</v>
      </c>
      <c r="J38" s="1" t="s">
        <v>62</v>
      </c>
      <c r="K38" s="1">
        <v>126</v>
      </c>
      <c r="N38" s="1" t="s">
        <v>30</v>
      </c>
      <c r="O38" s="1" t="s">
        <v>36</v>
      </c>
      <c r="P38" s="1" t="s">
        <v>29</v>
      </c>
      <c r="Q38" s="1" t="s">
        <v>40</v>
      </c>
      <c r="S38" s="1" t="s">
        <v>77</v>
      </c>
      <c r="T38" s="1" t="s">
        <v>78</v>
      </c>
      <c r="U38" s="1" t="s">
        <v>37</v>
      </c>
      <c r="V38" s="1" t="s">
        <v>37</v>
      </c>
      <c r="Z38" s="1">
        <v>120</v>
      </c>
      <c r="AA38" s="1">
        <v>149.15966386554601</v>
      </c>
      <c r="AB38" s="1">
        <v>7.5630252100839899</v>
      </c>
      <c r="AC38" s="1">
        <v>3.7815126050419998</v>
      </c>
      <c r="AJ38" s="1">
        <v>4</v>
      </c>
      <c r="AK38" s="1" t="s">
        <v>190</v>
      </c>
      <c r="AP38" s="1">
        <v>150.420168067227</v>
      </c>
      <c r="AQ38" s="1">
        <v>22.5485846470566</v>
      </c>
      <c r="AR38" s="1">
        <v>10.0840336134453</v>
      </c>
      <c r="AY38" s="1" t="s">
        <v>58</v>
      </c>
      <c r="AZ38" s="1">
        <v>5</v>
      </c>
      <c r="BA38" s="1" t="s">
        <v>190</v>
      </c>
      <c r="BB38" s="1" t="s">
        <v>79</v>
      </c>
      <c r="BC38" s="1" t="s">
        <v>76</v>
      </c>
      <c r="BD38" s="1" t="s">
        <v>80</v>
      </c>
    </row>
    <row r="39" spans="1:56" s="1" customFormat="1" x14ac:dyDescent="0.25">
      <c r="A39" s="1" t="s">
        <v>59</v>
      </c>
      <c r="B39" s="1" t="s">
        <v>72</v>
      </c>
      <c r="C39" s="1" t="s">
        <v>51</v>
      </c>
      <c r="D39" s="1" t="s">
        <v>52</v>
      </c>
      <c r="E39" s="1">
        <v>2</v>
      </c>
      <c r="G39" s="1" t="s">
        <v>35</v>
      </c>
      <c r="H39" s="1" t="s">
        <v>73</v>
      </c>
      <c r="I39" s="1" t="s">
        <v>31</v>
      </c>
      <c r="J39" s="1" t="s">
        <v>62</v>
      </c>
      <c r="K39" s="1">
        <v>126</v>
      </c>
      <c r="N39" s="1" t="s">
        <v>35</v>
      </c>
      <c r="O39" s="1" t="s">
        <v>36</v>
      </c>
      <c r="P39" s="1" t="s">
        <v>29</v>
      </c>
      <c r="Q39" s="1" t="s">
        <v>40</v>
      </c>
      <c r="S39" s="1" t="s">
        <v>77</v>
      </c>
      <c r="T39" s="1" t="s">
        <v>78</v>
      </c>
      <c r="U39" s="1" t="s">
        <v>37</v>
      </c>
      <c r="V39" s="1" t="s">
        <v>37</v>
      </c>
      <c r="Z39" s="1">
        <v>0</v>
      </c>
      <c r="AA39" s="1">
        <v>88.366336633663394</v>
      </c>
      <c r="AB39" s="1">
        <v>22.139286905938501</v>
      </c>
      <c r="AC39" s="1">
        <v>9.9009900990098991</v>
      </c>
      <c r="AJ39" s="1">
        <v>5</v>
      </c>
      <c r="AK39" s="1" t="s">
        <v>190</v>
      </c>
      <c r="AP39" s="1">
        <v>104.455445544554</v>
      </c>
      <c r="AQ39" s="1">
        <v>18.189280268192</v>
      </c>
      <c r="AR39" s="1">
        <v>7.4257425742574696</v>
      </c>
      <c r="AY39" s="1" t="s">
        <v>58</v>
      </c>
      <c r="AZ39" s="1">
        <v>6</v>
      </c>
      <c r="BA39" s="1" t="s">
        <v>190</v>
      </c>
      <c r="BB39" s="1" t="s">
        <v>79</v>
      </c>
      <c r="BC39" s="1" t="s">
        <v>76</v>
      </c>
      <c r="BD39" s="1" t="s">
        <v>80</v>
      </c>
    </row>
    <row r="40" spans="1:56" s="1" customFormat="1" x14ac:dyDescent="0.25">
      <c r="A40" s="1" t="s">
        <v>59</v>
      </c>
      <c r="B40" s="1" t="s">
        <v>72</v>
      </c>
      <c r="C40" s="1" t="s">
        <v>51</v>
      </c>
      <c r="D40" s="1" t="s">
        <v>52</v>
      </c>
      <c r="E40" s="1">
        <v>2</v>
      </c>
      <c r="G40" s="1" t="s">
        <v>35</v>
      </c>
      <c r="H40" s="1" t="s">
        <v>73</v>
      </c>
      <c r="I40" s="1" t="s">
        <v>31</v>
      </c>
      <c r="J40" s="1" t="s">
        <v>62</v>
      </c>
      <c r="K40" s="1">
        <v>126</v>
      </c>
      <c r="N40" s="1" t="s">
        <v>35</v>
      </c>
      <c r="O40" s="1" t="s">
        <v>36</v>
      </c>
      <c r="P40" s="1" t="s">
        <v>29</v>
      </c>
      <c r="Q40" s="1" t="s">
        <v>40</v>
      </c>
      <c r="S40" s="1" t="s">
        <v>77</v>
      </c>
      <c r="T40" s="1" t="s">
        <v>78</v>
      </c>
      <c r="U40" s="1" t="s">
        <v>37</v>
      </c>
      <c r="V40" s="1" t="s">
        <v>37</v>
      </c>
      <c r="Z40" s="1">
        <v>30</v>
      </c>
      <c r="AA40" s="1">
        <v>259.15841584158397</v>
      </c>
      <c r="AB40" s="1">
        <v>19.371876042696201</v>
      </c>
      <c r="AC40" s="1">
        <v>8.6633663366336595</v>
      </c>
      <c r="AJ40" s="1">
        <v>5</v>
      </c>
      <c r="AK40" s="1" t="s">
        <v>190</v>
      </c>
      <c r="AP40" s="1">
        <v>248.019801980198</v>
      </c>
      <c r="AQ40" s="1">
        <v>30.315467113653099</v>
      </c>
      <c r="AR40" s="1">
        <v>12.3762376237623</v>
      </c>
      <c r="AY40" s="1" t="s">
        <v>58</v>
      </c>
      <c r="AZ40" s="1">
        <v>6</v>
      </c>
      <c r="BA40" s="1" t="s">
        <v>190</v>
      </c>
      <c r="BB40" s="1" t="s">
        <v>79</v>
      </c>
      <c r="BC40" s="1" t="s">
        <v>76</v>
      </c>
      <c r="BD40" s="1" t="s">
        <v>80</v>
      </c>
    </row>
    <row r="41" spans="1:56" s="1" customFormat="1" x14ac:dyDescent="0.25">
      <c r="A41" s="1" t="s">
        <v>59</v>
      </c>
      <c r="B41" s="1" t="s">
        <v>72</v>
      </c>
      <c r="C41" s="1" t="s">
        <v>51</v>
      </c>
      <c r="D41" s="1" t="s">
        <v>52</v>
      </c>
      <c r="E41" s="1">
        <v>2</v>
      </c>
      <c r="G41" s="1" t="s">
        <v>35</v>
      </c>
      <c r="H41" s="1" t="s">
        <v>73</v>
      </c>
      <c r="I41" s="1" t="s">
        <v>31</v>
      </c>
      <c r="J41" s="1" t="s">
        <v>62</v>
      </c>
      <c r="K41" s="1">
        <v>126</v>
      </c>
      <c r="N41" s="1" t="s">
        <v>35</v>
      </c>
      <c r="O41" s="1" t="s">
        <v>36</v>
      </c>
      <c r="P41" s="1" t="s">
        <v>29</v>
      </c>
      <c r="Q41" s="1" t="s">
        <v>40</v>
      </c>
      <c r="S41" s="1" t="s">
        <v>77</v>
      </c>
      <c r="T41" s="1" t="s">
        <v>78</v>
      </c>
      <c r="U41" s="1" t="s">
        <v>37</v>
      </c>
      <c r="V41" s="1" t="s">
        <v>37</v>
      </c>
      <c r="Z41" s="1">
        <v>60</v>
      </c>
      <c r="AA41" s="1">
        <v>127.970297029703</v>
      </c>
      <c r="AB41" s="1">
        <v>16.6044651794539</v>
      </c>
      <c r="AC41" s="1">
        <v>7.4257425742574297</v>
      </c>
      <c r="AJ41" s="1">
        <v>5</v>
      </c>
      <c r="AK41" s="1" t="s">
        <v>190</v>
      </c>
      <c r="AP41" s="1">
        <v>173.76237623762401</v>
      </c>
      <c r="AQ41" s="1">
        <v>27.283920402287801</v>
      </c>
      <c r="AR41" s="1">
        <v>11.1386138613861</v>
      </c>
      <c r="AY41" s="1" t="s">
        <v>58</v>
      </c>
      <c r="AZ41" s="1">
        <v>6</v>
      </c>
      <c r="BA41" s="1" t="s">
        <v>190</v>
      </c>
      <c r="BB41" s="1" t="s">
        <v>79</v>
      </c>
      <c r="BC41" s="1" t="s">
        <v>76</v>
      </c>
      <c r="BD41" s="1" t="s">
        <v>80</v>
      </c>
    </row>
    <row r="42" spans="1:56" s="1" customFormat="1" x14ac:dyDescent="0.25">
      <c r="A42" s="1" t="s">
        <v>59</v>
      </c>
      <c r="B42" s="1" t="s">
        <v>72</v>
      </c>
      <c r="C42" s="1" t="s">
        <v>51</v>
      </c>
      <c r="D42" s="1" t="s">
        <v>52</v>
      </c>
      <c r="E42" s="1">
        <v>2</v>
      </c>
      <c r="G42" s="1" t="s">
        <v>35</v>
      </c>
      <c r="H42" s="1" t="s">
        <v>73</v>
      </c>
      <c r="I42" s="1" t="s">
        <v>31</v>
      </c>
      <c r="J42" s="1" t="s">
        <v>62</v>
      </c>
      <c r="K42" s="1">
        <v>126</v>
      </c>
      <c r="N42" s="1" t="s">
        <v>35</v>
      </c>
      <c r="O42" s="1" t="s">
        <v>36</v>
      </c>
      <c r="P42" s="1" t="s">
        <v>29</v>
      </c>
      <c r="Q42" s="1" t="s">
        <v>40</v>
      </c>
      <c r="S42" s="1" t="s">
        <v>77</v>
      </c>
      <c r="T42" s="1" t="s">
        <v>78</v>
      </c>
      <c r="U42" s="1" t="s">
        <v>37</v>
      </c>
      <c r="V42" s="1" t="s">
        <v>37</v>
      </c>
      <c r="Z42" s="1">
        <v>120</v>
      </c>
      <c r="AA42" s="1">
        <v>92.079207920792101</v>
      </c>
      <c r="AB42" s="1">
        <v>13.8370543162115</v>
      </c>
      <c r="AC42" s="1">
        <v>6.1881188118811696</v>
      </c>
      <c r="AJ42" s="1">
        <v>5</v>
      </c>
      <c r="AK42" s="1" t="s">
        <v>190</v>
      </c>
      <c r="AP42" s="1">
        <v>124.257425742574</v>
      </c>
      <c r="AQ42" s="1">
        <v>15.1577335568265</v>
      </c>
      <c r="AR42" s="1">
        <v>6.1881188118811501</v>
      </c>
      <c r="AY42" s="1" t="s">
        <v>58</v>
      </c>
      <c r="AZ42" s="1">
        <v>6</v>
      </c>
      <c r="BA42" s="1" t="s">
        <v>190</v>
      </c>
      <c r="BB42" s="1" t="s">
        <v>79</v>
      </c>
      <c r="BC42" s="1" t="s">
        <v>76</v>
      </c>
      <c r="BD42" s="1" t="s">
        <v>80</v>
      </c>
    </row>
    <row r="43" spans="1:56" s="2" customFormat="1" x14ac:dyDescent="0.25">
      <c r="A43" s="2" t="s">
        <v>81</v>
      </c>
      <c r="B43" s="2" t="s">
        <v>82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83</v>
      </c>
      <c r="I43" s="2" t="s">
        <v>32</v>
      </c>
      <c r="J43" s="2" t="s">
        <v>84</v>
      </c>
      <c r="K43" s="2">
        <f>20*7</f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 t="s">
        <v>37</v>
      </c>
      <c r="V43" s="2" t="s">
        <v>37</v>
      </c>
      <c r="Z43" s="2">
        <v>0</v>
      </c>
      <c r="AA43" s="2">
        <v>105.24344569288399</v>
      </c>
      <c r="AB43" s="2">
        <v>14.655876257021101</v>
      </c>
      <c r="AC43" s="2">
        <v>6.5543071161048703</v>
      </c>
      <c r="AI43" s="2" t="s">
        <v>92</v>
      </c>
      <c r="AJ43" s="2">
        <v>5</v>
      </c>
      <c r="AK43" s="2" t="s">
        <v>191</v>
      </c>
      <c r="AP43" s="2">
        <v>107.11610486891399</v>
      </c>
      <c r="AQ43" s="2">
        <v>18.843269473312802</v>
      </c>
      <c r="AR43" s="2">
        <v>8.4269662921348107</v>
      </c>
      <c r="AX43" s="2" t="s">
        <v>92</v>
      </c>
      <c r="AY43" s="2" t="s">
        <v>58</v>
      </c>
      <c r="AZ43" s="2">
        <v>5</v>
      </c>
      <c r="BA43" s="2" t="s">
        <v>191</v>
      </c>
      <c r="BB43" s="2" t="s">
        <v>106</v>
      </c>
      <c r="BC43" s="2" t="s">
        <v>93</v>
      </c>
      <c r="BD43" s="2" t="s">
        <v>80</v>
      </c>
    </row>
    <row r="44" spans="1:56" s="2" customFormat="1" x14ac:dyDescent="0.25">
      <c r="A44" s="2" t="s">
        <v>81</v>
      </c>
      <c r="B44" s="2" t="s">
        <v>82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83</v>
      </c>
      <c r="I44" s="2" t="s">
        <v>32</v>
      </c>
      <c r="J44" s="2" t="s">
        <v>84</v>
      </c>
      <c r="K44" s="2">
        <f t="shared" ref="K44:K47" si="4">20*7</f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 t="s">
        <v>37</v>
      </c>
      <c r="V44" s="2" t="s">
        <v>37</v>
      </c>
      <c r="Z44" s="2">
        <v>15</v>
      </c>
      <c r="AA44" s="2">
        <v>303.74531835206</v>
      </c>
      <c r="AB44" s="2">
        <v>50.248718595501003</v>
      </c>
      <c r="AC44" s="2">
        <v>22.471910112359598</v>
      </c>
      <c r="AI44" s="2" t="s">
        <v>92</v>
      </c>
      <c r="AJ44" s="2">
        <v>5</v>
      </c>
      <c r="AK44" s="2" t="s">
        <v>191</v>
      </c>
      <c r="AP44" s="2">
        <v>254.119850187266</v>
      </c>
      <c r="AQ44" s="2">
        <v>23.0306626896047</v>
      </c>
      <c r="AR44" s="2">
        <v>10.2996254681648</v>
      </c>
      <c r="AX44" s="2" t="s">
        <v>92</v>
      </c>
      <c r="AY44" s="2" t="s">
        <v>58</v>
      </c>
      <c r="AZ44" s="2">
        <v>5</v>
      </c>
      <c r="BA44" s="2" t="s">
        <v>191</v>
      </c>
      <c r="BB44" s="2" t="s">
        <v>106</v>
      </c>
      <c r="BC44" s="2" t="s">
        <v>93</v>
      </c>
      <c r="BD44" s="2" t="s">
        <v>80</v>
      </c>
    </row>
    <row r="45" spans="1:56" s="2" customFormat="1" x14ac:dyDescent="0.25">
      <c r="A45" s="2" t="s">
        <v>81</v>
      </c>
      <c r="B45" s="2" t="s">
        <v>82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83</v>
      </c>
      <c r="I45" s="2" t="s">
        <v>32</v>
      </c>
      <c r="J45" s="2" t="s">
        <v>84</v>
      </c>
      <c r="K45" s="2">
        <f t="shared" si="4"/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 t="s">
        <v>37</v>
      </c>
      <c r="V45" s="2" t="s">
        <v>37</v>
      </c>
      <c r="Z45" s="2">
        <v>30</v>
      </c>
      <c r="AA45" s="2">
        <v>254.119850187266</v>
      </c>
      <c r="AB45" s="2">
        <v>43.967628771063197</v>
      </c>
      <c r="AC45" s="2">
        <v>19.662921348314601</v>
      </c>
      <c r="AI45" s="2" t="s">
        <v>92</v>
      </c>
      <c r="AJ45" s="2">
        <v>5</v>
      </c>
      <c r="AK45" s="2" t="s">
        <v>191</v>
      </c>
      <c r="AP45" s="2">
        <v>195.131086142322</v>
      </c>
      <c r="AQ45" s="2">
        <v>46.061325379209201</v>
      </c>
      <c r="AR45" s="2">
        <v>20.5992509363296</v>
      </c>
      <c r="AX45" s="2" t="s">
        <v>92</v>
      </c>
      <c r="AY45" s="2" t="s">
        <v>58</v>
      </c>
      <c r="AZ45" s="2">
        <v>5</v>
      </c>
      <c r="BA45" s="2" t="s">
        <v>191</v>
      </c>
      <c r="BB45" s="2" t="s">
        <v>106</v>
      </c>
      <c r="BC45" s="2" t="s">
        <v>93</v>
      </c>
      <c r="BD45" s="2" t="s">
        <v>80</v>
      </c>
    </row>
    <row r="46" spans="1:56" s="2" customFormat="1" x14ac:dyDescent="0.25">
      <c r="A46" s="2" t="s">
        <v>81</v>
      </c>
      <c r="B46" s="2" t="s">
        <v>82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83</v>
      </c>
      <c r="I46" s="2" t="s">
        <v>32</v>
      </c>
      <c r="J46" s="2" t="s">
        <v>84</v>
      </c>
      <c r="K46" s="2">
        <f t="shared" si="4"/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 t="s">
        <v>37</v>
      </c>
      <c r="V46" s="2" t="s">
        <v>37</v>
      </c>
      <c r="Z46" s="2">
        <v>60</v>
      </c>
      <c r="AA46" s="2">
        <v>199.81273408239699</v>
      </c>
      <c r="AB46" s="2">
        <v>39.7802355547716</v>
      </c>
      <c r="AC46" s="2">
        <v>17.790262172284699</v>
      </c>
      <c r="AI46" s="2" t="s">
        <v>92</v>
      </c>
      <c r="AJ46" s="2">
        <v>5</v>
      </c>
      <c r="AK46" s="2" t="s">
        <v>191</v>
      </c>
      <c r="AP46" s="2">
        <v>146.44194756554299</v>
      </c>
      <c r="AQ46" s="2">
        <v>18.843269473313001</v>
      </c>
      <c r="AR46" s="2">
        <v>8.4269662921348907</v>
      </c>
      <c r="AX46" s="2" t="s">
        <v>92</v>
      </c>
      <c r="AY46" s="2" t="s">
        <v>58</v>
      </c>
      <c r="AZ46" s="2">
        <v>5</v>
      </c>
      <c r="BA46" s="2" t="s">
        <v>191</v>
      </c>
      <c r="BB46" s="2" t="s">
        <v>106</v>
      </c>
      <c r="BC46" s="2" t="s">
        <v>93</v>
      </c>
      <c r="BD46" s="2" t="s">
        <v>80</v>
      </c>
    </row>
    <row r="47" spans="1:56" s="2" customFormat="1" x14ac:dyDescent="0.25">
      <c r="A47" s="2" t="s">
        <v>81</v>
      </c>
      <c r="B47" s="2" t="s">
        <v>82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83</v>
      </c>
      <c r="I47" s="2" t="s">
        <v>32</v>
      </c>
      <c r="J47" s="2" t="s">
        <v>84</v>
      </c>
      <c r="K47" s="2">
        <f t="shared" si="4"/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 t="s">
        <v>37</v>
      </c>
      <c r="V47" s="2" t="s">
        <v>37</v>
      </c>
      <c r="Z47" s="2">
        <v>120</v>
      </c>
      <c r="AA47" s="2">
        <v>143.63295880149801</v>
      </c>
      <c r="AB47" s="2">
        <v>37.686538946625703</v>
      </c>
      <c r="AC47" s="2">
        <v>16.8539325842697</v>
      </c>
      <c r="AI47" s="2" t="s">
        <v>92</v>
      </c>
      <c r="AJ47" s="2">
        <v>5</v>
      </c>
      <c r="AK47" s="2" t="s">
        <v>191</v>
      </c>
      <c r="AP47" s="2">
        <v>115.543071161049</v>
      </c>
      <c r="AQ47" s="2">
        <v>23.030662689604501</v>
      </c>
      <c r="AR47" s="2">
        <v>10.299625468164701</v>
      </c>
      <c r="AX47" s="2" t="s">
        <v>92</v>
      </c>
      <c r="AY47" s="2" t="s">
        <v>58</v>
      </c>
      <c r="AZ47" s="2">
        <v>5</v>
      </c>
      <c r="BA47" s="2" t="s">
        <v>191</v>
      </c>
      <c r="BB47" s="2" t="s">
        <v>106</v>
      </c>
      <c r="BC47" s="2" t="s">
        <v>93</v>
      </c>
      <c r="BD47" s="2" t="s">
        <v>80</v>
      </c>
    </row>
    <row r="48" spans="1:56" s="2" customFormat="1" x14ac:dyDescent="0.25">
      <c r="A48" s="2" t="s">
        <v>81</v>
      </c>
      <c r="B48" s="2" t="s">
        <v>86</v>
      </c>
      <c r="C48" s="2" t="s">
        <v>51</v>
      </c>
      <c r="D48" s="2" t="s">
        <v>52</v>
      </c>
      <c r="E48" s="2">
        <v>1</v>
      </c>
      <c r="G48" s="2" t="s">
        <v>35</v>
      </c>
      <c r="H48" s="2" t="s">
        <v>87</v>
      </c>
      <c r="I48" s="2" t="s">
        <v>32</v>
      </c>
      <c r="J48" s="2" t="s">
        <v>84</v>
      </c>
      <c r="K48" s="2">
        <f>20*7</f>
        <v>140</v>
      </c>
      <c r="N48" s="2" t="s">
        <v>30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 t="s">
        <v>37</v>
      </c>
      <c r="V48" s="2" t="s">
        <v>37</v>
      </c>
      <c r="Z48" s="2">
        <v>0</v>
      </c>
      <c r="AA48" s="2">
        <v>105.24344569288399</v>
      </c>
      <c r="AB48" s="2">
        <v>14.655876257021101</v>
      </c>
      <c r="AC48" s="2">
        <v>6.5543071161048703</v>
      </c>
      <c r="AI48" s="2" t="s">
        <v>92</v>
      </c>
      <c r="AJ48" s="2">
        <v>5</v>
      </c>
      <c r="AK48" s="2" t="s">
        <v>191</v>
      </c>
      <c r="AP48" s="2">
        <v>104.307116104869</v>
      </c>
      <c r="AQ48" s="2">
        <v>16.749572865167</v>
      </c>
      <c r="AR48" s="2">
        <v>7.4906367041198498</v>
      </c>
      <c r="AX48" s="2" t="s">
        <v>92</v>
      </c>
      <c r="AY48" s="2" t="s">
        <v>58</v>
      </c>
      <c r="AZ48" s="2">
        <v>5</v>
      </c>
      <c r="BA48" s="2" t="s">
        <v>191</v>
      </c>
      <c r="BB48" s="2" t="s">
        <v>106</v>
      </c>
      <c r="BC48" s="2" t="s">
        <v>94</v>
      </c>
      <c r="BD48" s="2" t="s">
        <v>80</v>
      </c>
    </row>
    <row r="49" spans="1:56" s="2" customFormat="1" x14ac:dyDescent="0.25">
      <c r="A49" s="2" t="s">
        <v>81</v>
      </c>
      <c r="B49" s="2" t="s">
        <v>86</v>
      </c>
      <c r="C49" s="2" t="s">
        <v>51</v>
      </c>
      <c r="D49" s="2" t="s">
        <v>52</v>
      </c>
      <c r="E49" s="2">
        <v>1</v>
      </c>
      <c r="G49" s="2" t="s">
        <v>35</v>
      </c>
      <c r="H49" s="2" t="s">
        <v>87</v>
      </c>
      <c r="I49" s="2" t="s">
        <v>32</v>
      </c>
      <c r="J49" s="2" t="s">
        <v>84</v>
      </c>
      <c r="K49" s="2">
        <f t="shared" ref="K49:K52" si="5">20*7</f>
        <v>140</v>
      </c>
      <c r="N49" s="2" t="s">
        <v>30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 t="s">
        <v>37</v>
      </c>
      <c r="V49" s="2" t="s">
        <v>37</v>
      </c>
      <c r="Z49" s="2">
        <v>15</v>
      </c>
      <c r="AA49" s="2">
        <v>303.74531835206</v>
      </c>
      <c r="AB49" s="2">
        <v>50.248718595501003</v>
      </c>
      <c r="AC49" s="2">
        <v>22.471910112359598</v>
      </c>
      <c r="AI49" s="2" t="s">
        <v>92</v>
      </c>
      <c r="AJ49" s="2">
        <v>5</v>
      </c>
      <c r="AK49" s="2" t="s">
        <v>191</v>
      </c>
      <c r="AP49" s="2">
        <v>271.91011235955</v>
      </c>
      <c r="AQ49" s="2">
        <v>23.030662689604501</v>
      </c>
      <c r="AR49" s="2">
        <v>10.2996254681648</v>
      </c>
      <c r="AX49" s="2" t="s">
        <v>92</v>
      </c>
      <c r="AY49" s="2" t="s">
        <v>58</v>
      </c>
      <c r="AZ49" s="2">
        <v>5</v>
      </c>
      <c r="BA49" s="2" t="s">
        <v>191</v>
      </c>
      <c r="BB49" s="2" t="s">
        <v>106</v>
      </c>
      <c r="BC49" s="2" t="s">
        <v>94</v>
      </c>
      <c r="BD49" s="2" t="s">
        <v>80</v>
      </c>
    </row>
    <row r="50" spans="1:56" s="2" customFormat="1" x14ac:dyDescent="0.25">
      <c r="A50" s="2" t="s">
        <v>81</v>
      </c>
      <c r="B50" s="2" t="s">
        <v>86</v>
      </c>
      <c r="C50" s="2" t="s">
        <v>51</v>
      </c>
      <c r="D50" s="2" t="s">
        <v>52</v>
      </c>
      <c r="E50" s="2">
        <v>1</v>
      </c>
      <c r="G50" s="2" t="s">
        <v>35</v>
      </c>
      <c r="H50" s="2" t="s">
        <v>87</v>
      </c>
      <c r="I50" s="2" t="s">
        <v>32</v>
      </c>
      <c r="J50" s="2" t="s">
        <v>84</v>
      </c>
      <c r="K50" s="2">
        <f t="shared" si="5"/>
        <v>140</v>
      </c>
      <c r="N50" s="2" t="s">
        <v>30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 t="s">
        <v>37</v>
      </c>
      <c r="V50" s="2" t="s">
        <v>37</v>
      </c>
      <c r="Z50" s="2">
        <v>30</v>
      </c>
      <c r="AA50" s="2">
        <v>254.119850187266</v>
      </c>
      <c r="AB50" s="2">
        <v>43.967628771063197</v>
      </c>
      <c r="AC50" s="2">
        <v>19.662921348314601</v>
      </c>
      <c r="AI50" s="2" t="s">
        <v>92</v>
      </c>
      <c r="AJ50" s="2">
        <v>5</v>
      </c>
      <c r="AK50" s="2" t="s">
        <v>191</v>
      </c>
      <c r="AP50" s="2">
        <v>215.73033707865201</v>
      </c>
      <c r="AQ50" s="2">
        <v>27.218055905896399</v>
      </c>
      <c r="AR50" s="2">
        <v>12.1722846441948</v>
      </c>
      <c r="AX50" s="2" t="s">
        <v>92</v>
      </c>
      <c r="AY50" s="2" t="s">
        <v>58</v>
      </c>
      <c r="AZ50" s="2">
        <v>5</v>
      </c>
      <c r="BA50" s="2" t="s">
        <v>191</v>
      </c>
      <c r="BB50" s="2" t="s">
        <v>106</v>
      </c>
      <c r="BC50" s="2" t="s">
        <v>94</v>
      </c>
      <c r="BD50" s="2" t="s">
        <v>80</v>
      </c>
    </row>
    <row r="51" spans="1:56" s="2" customFormat="1" x14ac:dyDescent="0.25">
      <c r="A51" s="2" t="s">
        <v>81</v>
      </c>
      <c r="B51" s="2" t="s">
        <v>86</v>
      </c>
      <c r="C51" s="2" t="s">
        <v>51</v>
      </c>
      <c r="D51" s="2" t="s">
        <v>52</v>
      </c>
      <c r="E51" s="2">
        <v>1</v>
      </c>
      <c r="G51" s="2" t="s">
        <v>35</v>
      </c>
      <c r="H51" s="2" t="s">
        <v>87</v>
      </c>
      <c r="I51" s="2" t="s">
        <v>32</v>
      </c>
      <c r="J51" s="2" t="s">
        <v>84</v>
      </c>
      <c r="K51" s="2">
        <f t="shared" si="5"/>
        <v>140</v>
      </c>
      <c r="N51" s="2" t="s">
        <v>30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 t="s">
        <v>37</v>
      </c>
      <c r="V51" s="2" t="s">
        <v>37</v>
      </c>
      <c r="Z51" s="2">
        <v>60</v>
      </c>
      <c r="AA51" s="2">
        <v>199.81273408239699</v>
      </c>
      <c r="AB51" s="2">
        <v>39.7802355547716</v>
      </c>
      <c r="AC51" s="2">
        <v>17.790262172284699</v>
      </c>
      <c r="AI51" s="2" t="s">
        <v>92</v>
      </c>
      <c r="AJ51" s="2">
        <v>5</v>
      </c>
      <c r="AK51" s="2" t="s">
        <v>191</v>
      </c>
      <c r="AP51" s="2">
        <v>133.333333333333</v>
      </c>
      <c r="AQ51" s="2">
        <v>14.655876257021101</v>
      </c>
      <c r="AR51" s="2">
        <v>6.5543071161048703</v>
      </c>
      <c r="AX51" s="2" t="s">
        <v>92</v>
      </c>
      <c r="AY51" s="2" t="s">
        <v>58</v>
      </c>
      <c r="AZ51" s="2">
        <v>5</v>
      </c>
      <c r="BA51" s="2" t="s">
        <v>191</v>
      </c>
      <c r="BB51" s="2" t="s">
        <v>106</v>
      </c>
      <c r="BC51" s="2" t="s">
        <v>94</v>
      </c>
      <c r="BD51" s="2" t="s">
        <v>80</v>
      </c>
    </row>
    <row r="52" spans="1:56" s="2" customFormat="1" x14ac:dyDescent="0.25">
      <c r="A52" s="2" t="s">
        <v>81</v>
      </c>
      <c r="B52" s="2" t="s">
        <v>86</v>
      </c>
      <c r="C52" s="2" t="s">
        <v>51</v>
      </c>
      <c r="D52" s="2" t="s">
        <v>52</v>
      </c>
      <c r="E52" s="2">
        <v>1</v>
      </c>
      <c r="G52" s="2" t="s">
        <v>35</v>
      </c>
      <c r="H52" s="2" t="s">
        <v>87</v>
      </c>
      <c r="I52" s="2" t="s">
        <v>32</v>
      </c>
      <c r="J52" s="2" t="s">
        <v>84</v>
      </c>
      <c r="K52" s="2">
        <f t="shared" si="5"/>
        <v>140</v>
      </c>
      <c r="N52" s="2" t="s">
        <v>30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 t="s">
        <v>37</v>
      </c>
      <c r="V52" s="2" t="s">
        <v>37</v>
      </c>
      <c r="Z52" s="2">
        <v>120</v>
      </c>
      <c r="AA52" s="2">
        <v>143.63295880149801</v>
      </c>
      <c r="AB52" s="2">
        <v>37.686538946625703</v>
      </c>
      <c r="AC52" s="2">
        <v>16.8539325842697</v>
      </c>
      <c r="AI52" s="2" t="s">
        <v>92</v>
      </c>
      <c r="AJ52" s="2">
        <v>5</v>
      </c>
      <c r="AK52" s="2" t="s">
        <v>191</v>
      </c>
      <c r="AP52" s="2">
        <v>113.670411985019</v>
      </c>
      <c r="AQ52" s="2">
        <v>29.311752514042201</v>
      </c>
      <c r="AR52" s="2">
        <v>13.1086142322097</v>
      </c>
      <c r="AX52" s="2" t="s">
        <v>92</v>
      </c>
      <c r="AY52" s="2" t="s">
        <v>58</v>
      </c>
      <c r="AZ52" s="2">
        <v>5</v>
      </c>
      <c r="BA52" s="2" t="s">
        <v>191</v>
      </c>
      <c r="BB52" s="2" t="s">
        <v>106</v>
      </c>
      <c r="BC52" s="2" t="s">
        <v>94</v>
      </c>
      <c r="BD52" s="2" t="s">
        <v>80</v>
      </c>
    </row>
    <row r="53" spans="1:56" s="2" customFormat="1" x14ac:dyDescent="0.25">
      <c r="A53" s="2" t="s">
        <v>81</v>
      </c>
      <c r="B53" s="2" t="s">
        <v>88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89</v>
      </c>
      <c r="I53" s="2" t="s">
        <v>32</v>
      </c>
      <c r="J53" s="2" t="s">
        <v>84</v>
      </c>
      <c r="K53" s="2">
        <f>20*7</f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 t="s">
        <v>37</v>
      </c>
      <c r="V53" s="2" t="s">
        <v>37</v>
      </c>
      <c r="Z53" s="2">
        <v>0</v>
      </c>
      <c r="AA53" s="2">
        <v>108.839779005525</v>
      </c>
      <c r="AB53" s="2">
        <v>14.8247600718217</v>
      </c>
      <c r="AC53" s="2">
        <v>6.6298342541436197</v>
      </c>
      <c r="AI53" s="2" t="s">
        <v>92</v>
      </c>
      <c r="AJ53" s="2">
        <v>5</v>
      </c>
      <c r="AK53" s="2" t="s">
        <v>191</v>
      </c>
      <c r="AP53" s="2">
        <v>112.154696132597</v>
      </c>
      <c r="AQ53" s="2">
        <v>12.353966726518101</v>
      </c>
      <c r="AR53" s="2">
        <v>5.5248618784530104</v>
      </c>
      <c r="AX53" s="2" t="s">
        <v>92</v>
      </c>
      <c r="AY53" s="2" t="s">
        <v>58</v>
      </c>
      <c r="AZ53" s="2">
        <v>5</v>
      </c>
      <c r="BA53" s="2" t="s">
        <v>191</v>
      </c>
      <c r="BB53" s="2" t="s">
        <v>106</v>
      </c>
      <c r="BC53" s="2" t="s">
        <v>95</v>
      </c>
      <c r="BD53" s="2" t="s">
        <v>80</v>
      </c>
    </row>
    <row r="54" spans="1:56" s="2" customFormat="1" x14ac:dyDescent="0.25">
      <c r="A54" s="2" t="s">
        <v>81</v>
      </c>
      <c r="B54" s="2" t="s">
        <v>88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89</v>
      </c>
      <c r="I54" s="2" t="s">
        <v>32</v>
      </c>
      <c r="J54" s="2" t="s">
        <v>84</v>
      </c>
      <c r="K54" s="2">
        <f t="shared" ref="K54:K57" si="6">20*7</f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 t="s">
        <v>37</v>
      </c>
      <c r="V54" s="2" t="s">
        <v>37</v>
      </c>
      <c r="Z54" s="2">
        <v>15</v>
      </c>
      <c r="AA54" s="2">
        <v>267.95580110497201</v>
      </c>
      <c r="AB54" s="2">
        <v>44.474280215465299</v>
      </c>
      <c r="AC54" s="2">
        <v>19.889502762430901</v>
      </c>
      <c r="AI54" s="2" t="s">
        <v>92</v>
      </c>
      <c r="AJ54" s="2">
        <v>5</v>
      </c>
      <c r="AK54" s="2" t="s">
        <v>191</v>
      </c>
      <c r="AP54" s="2">
        <v>210.49723756906101</v>
      </c>
      <c r="AQ54" s="2">
        <v>69.182213668501902</v>
      </c>
      <c r="AR54" s="2">
        <v>30.939226519337101</v>
      </c>
      <c r="AX54" s="2" t="s">
        <v>92</v>
      </c>
      <c r="AY54" s="2" t="s">
        <v>58</v>
      </c>
      <c r="AZ54" s="2">
        <v>5</v>
      </c>
      <c r="BA54" s="2" t="s">
        <v>191</v>
      </c>
      <c r="BB54" s="2" t="s">
        <v>106</v>
      </c>
      <c r="BC54" s="2" t="s">
        <v>95</v>
      </c>
      <c r="BD54" s="2" t="s">
        <v>80</v>
      </c>
    </row>
    <row r="55" spans="1:56" s="2" customFormat="1" x14ac:dyDescent="0.25">
      <c r="A55" s="2" t="s">
        <v>81</v>
      </c>
      <c r="B55" s="2" t="s">
        <v>88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89</v>
      </c>
      <c r="I55" s="2" t="s">
        <v>32</v>
      </c>
      <c r="J55" s="2" t="s">
        <v>84</v>
      </c>
      <c r="K55" s="2">
        <f t="shared" si="6"/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 t="s">
        <v>37</v>
      </c>
      <c r="V55" s="2" t="s">
        <v>37</v>
      </c>
      <c r="Z55" s="2">
        <v>30</v>
      </c>
      <c r="AA55" s="2">
        <v>197.23756906077401</v>
      </c>
      <c r="AB55" s="2">
        <v>29.649520143643599</v>
      </c>
      <c r="AC55" s="2">
        <v>13.2596685082873</v>
      </c>
      <c r="AI55" s="2" t="s">
        <v>92</v>
      </c>
      <c r="AJ55" s="2">
        <v>5</v>
      </c>
      <c r="AK55" s="2" t="s">
        <v>191</v>
      </c>
      <c r="AP55" s="2">
        <v>170.718232044199</v>
      </c>
      <c r="AQ55" s="2">
        <v>39.532693524858203</v>
      </c>
      <c r="AR55" s="2">
        <v>17.6795580110497</v>
      </c>
      <c r="AX55" s="2" t="s">
        <v>92</v>
      </c>
      <c r="AY55" s="2" t="s">
        <v>58</v>
      </c>
      <c r="AZ55" s="2">
        <v>5</v>
      </c>
      <c r="BA55" s="2" t="s">
        <v>191</v>
      </c>
      <c r="BB55" s="2" t="s">
        <v>106</v>
      </c>
      <c r="BC55" s="2" t="s">
        <v>95</v>
      </c>
      <c r="BD55" s="2" t="s">
        <v>80</v>
      </c>
    </row>
    <row r="56" spans="1:56" s="2" customFormat="1" x14ac:dyDescent="0.25">
      <c r="A56" s="2" t="s">
        <v>81</v>
      </c>
      <c r="B56" s="2" t="s">
        <v>88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89</v>
      </c>
      <c r="I56" s="2" t="s">
        <v>32</v>
      </c>
      <c r="J56" s="2" t="s">
        <v>84</v>
      </c>
      <c r="K56" s="2">
        <f t="shared" si="6"/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 t="s">
        <v>37</v>
      </c>
      <c r="V56" s="2" t="s">
        <v>37</v>
      </c>
      <c r="Z56" s="2">
        <v>60</v>
      </c>
      <c r="AA56" s="2">
        <v>154.14364640884</v>
      </c>
      <c r="AB56" s="2">
        <v>17.2955534171255</v>
      </c>
      <c r="AC56" s="2">
        <v>7.7348066298342797</v>
      </c>
      <c r="AI56" s="2" t="s">
        <v>92</v>
      </c>
      <c r="AJ56" s="2">
        <v>5</v>
      </c>
      <c r="AK56" s="2" t="s">
        <v>191</v>
      </c>
      <c r="AP56" s="2">
        <v>137.569060773481</v>
      </c>
      <c r="AQ56" s="2">
        <v>19.766346762429102</v>
      </c>
      <c r="AR56" s="2">
        <v>8.8397790055248606</v>
      </c>
      <c r="AX56" s="2" t="s">
        <v>92</v>
      </c>
      <c r="AY56" s="2" t="s">
        <v>58</v>
      </c>
      <c r="AZ56" s="2">
        <v>5</v>
      </c>
      <c r="BA56" s="2" t="s">
        <v>191</v>
      </c>
      <c r="BB56" s="2" t="s">
        <v>106</v>
      </c>
      <c r="BC56" s="2" t="s">
        <v>95</v>
      </c>
      <c r="BD56" s="2" t="s">
        <v>80</v>
      </c>
    </row>
    <row r="57" spans="1:56" s="2" customFormat="1" x14ac:dyDescent="0.25">
      <c r="A57" s="2" t="s">
        <v>81</v>
      </c>
      <c r="B57" s="2" t="s">
        <v>88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89</v>
      </c>
      <c r="I57" s="2" t="s">
        <v>32</v>
      </c>
      <c r="J57" s="2" t="s">
        <v>84</v>
      </c>
      <c r="K57" s="2">
        <f t="shared" si="6"/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 t="s">
        <v>37</v>
      </c>
      <c r="V57" s="2" t="s">
        <v>37</v>
      </c>
      <c r="Z57" s="2">
        <v>120</v>
      </c>
      <c r="AA57" s="2">
        <v>119.88950276243099</v>
      </c>
      <c r="AB57" s="2">
        <v>22.237140107732699</v>
      </c>
      <c r="AC57" s="2">
        <v>9.94475138121547</v>
      </c>
      <c r="AI57" s="2" t="s">
        <v>92</v>
      </c>
      <c r="AJ57" s="2">
        <v>5</v>
      </c>
      <c r="AK57" s="2" t="s">
        <v>191</v>
      </c>
      <c r="AP57" s="2">
        <v>103.31491712707199</v>
      </c>
      <c r="AQ57" s="2">
        <v>27.178726798340001</v>
      </c>
      <c r="AR57" s="2">
        <v>12.154696132596699</v>
      </c>
      <c r="AX57" s="2" t="s">
        <v>92</v>
      </c>
      <c r="AY57" s="2" t="s">
        <v>58</v>
      </c>
      <c r="AZ57" s="2">
        <v>5</v>
      </c>
      <c r="BA57" s="2" t="s">
        <v>191</v>
      </c>
      <c r="BB57" s="2" t="s">
        <v>106</v>
      </c>
      <c r="BC57" s="2" t="s">
        <v>95</v>
      </c>
      <c r="BD57" s="2" t="s">
        <v>80</v>
      </c>
    </row>
    <row r="58" spans="1:56" s="2" customFormat="1" x14ac:dyDescent="0.25">
      <c r="A58" s="2" t="s">
        <v>81</v>
      </c>
      <c r="B58" s="2" t="s">
        <v>90</v>
      </c>
      <c r="C58" s="2" t="s">
        <v>51</v>
      </c>
      <c r="D58" s="2" t="s">
        <v>52</v>
      </c>
      <c r="E58" s="2">
        <v>2</v>
      </c>
      <c r="G58" s="2" t="s">
        <v>35</v>
      </c>
      <c r="H58" s="2" t="s">
        <v>91</v>
      </c>
      <c r="I58" s="2" t="s">
        <v>32</v>
      </c>
      <c r="J58" s="2" t="s">
        <v>84</v>
      </c>
      <c r="K58" s="2">
        <f>20*7</f>
        <v>140</v>
      </c>
      <c r="N58" s="2" t="s">
        <v>35</v>
      </c>
      <c r="O58" s="2" t="s">
        <v>85</v>
      </c>
      <c r="P58" s="2" t="s">
        <v>29</v>
      </c>
      <c r="Q58" s="2" t="s">
        <v>40</v>
      </c>
      <c r="S58" s="2" t="s">
        <v>77</v>
      </c>
      <c r="T58" s="2" t="s">
        <v>78</v>
      </c>
      <c r="U58" s="2" t="s">
        <v>37</v>
      </c>
      <c r="V58" s="2" t="s">
        <v>37</v>
      </c>
      <c r="Z58" s="2">
        <v>0</v>
      </c>
      <c r="AA58" s="2">
        <v>108.839779005525</v>
      </c>
      <c r="AB58" s="2">
        <v>14.8247600718217</v>
      </c>
      <c r="AC58" s="2">
        <v>6.6298342541436197</v>
      </c>
      <c r="AI58" s="2" t="s">
        <v>92</v>
      </c>
      <c r="AJ58" s="2">
        <v>5</v>
      </c>
      <c r="AK58" s="2" t="s">
        <v>191</v>
      </c>
      <c r="AP58" s="2">
        <v>111.049723756906</v>
      </c>
      <c r="AQ58" s="2">
        <v>24.7079334530364</v>
      </c>
      <c r="AR58" s="2">
        <v>11.049723756906101</v>
      </c>
      <c r="AX58" s="2" t="s">
        <v>92</v>
      </c>
      <c r="AY58" s="2" t="s">
        <v>58</v>
      </c>
      <c r="AZ58" s="2">
        <v>5</v>
      </c>
      <c r="BA58" s="2" t="s">
        <v>191</v>
      </c>
      <c r="BB58" s="2" t="s">
        <v>106</v>
      </c>
      <c r="BC58" s="2" t="s">
        <v>96</v>
      </c>
      <c r="BD58" s="2" t="s">
        <v>80</v>
      </c>
    </row>
    <row r="59" spans="1:56" s="2" customFormat="1" x14ac:dyDescent="0.25">
      <c r="A59" s="2" t="s">
        <v>81</v>
      </c>
      <c r="B59" s="2" t="s">
        <v>90</v>
      </c>
      <c r="C59" s="2" t="s">
        <v>51</v>
      </c>
      <c r="D59" s="2" t="s">
        <v>52</v>
      </c>
      <c r="E59" s="2">
        <v>2</v>
      </c>
      <c r="G59" s="2" t="s">
        <v>35</v>
      </c>
      <c r="H59" s="2" t="s">
        <v>91</v>
      </c>
      <c r="I59" s="2" t="s">
        <v>32</v>
      </c>
      <c r="J59" s="2" t="s">
        <v>84</v>
      </c>
      <c r="K59" s="2">
        <f t="shared" ref="K59:K62" si="7">20*7</f>
        <v>140</v>
      </c>
      <c r="N59" s="2" t="s">
        <v>35</v>
      </c>
      <c r="O59" s="2" t="s">
        <v>85</v>
      </c>
      <c r="P59" s="2" t="s">
        <v>29</v>
      </c>
      <c r="Q59" s="2" t="s">
        <v>40</v>
      </c>
      <c r="S59" s="2" t="s">
        <v>77</v>
      </c>
      <c r="T59" s="2" t="s">
        <v>78</v>
      </c>
      <c r="U59" s="2" t="s">
        <v>37</v>
      </c>
      <c r="V59" s="2" t="s">
        <v>37</v>
      </c>
      <c r="Z59" s="2">
        <v>15</v>
      </c>
      <c r="AA59" s="2">
        <v>267.95580110497201</v>
      </c>
      <c r="AB59" s="2">
        <v>44.474280215465299</v>
      </c>
      <c r="AC59" s="2">
        <v>19.889502762430901</v>
      </c>
      <c r="AI59" s="2" t="s">
        <v>92</v>
      </c>
      <c r="AJ59" s="2">
        <v>5</v>
      </c>
      <c r="AK59" s="2" t="s">
        <v>191</v>
      </c>
      <c r="AP59" s="2">
        <v>217.12707182320401</v>
      </c>
      <c r="AQ59" s="2">
        <v>42.0034868701619</v>
      </c>
      <c r="AR59" s="2">
        <v>18.7845303867404</v>
      </c>
      <c r="AX59" s="2" t="s">
        <v>92</v>
      </c>
      <c r="AY59" s="2" t="s">
        <v>58</v>
      </c>
      <c r="AZ59" s="2">
        <v>5</v>
      </c>
      <c r="BA59" s="2" t="s">
        <v>191</v>
      </c>
      <c r="BB59" s="2" t="s">
        <v>106</v>
      </c>
      <c r="BC59" s="2" t="s">
        <v>96</v>
      </c>
      <c r="BD59" s="2" t="s">
        <v>80</v>
      </c>
    </row>
    <row r="60" spans="1:56" s="2" customFormat="1" x14ac:dyDescent="0.25">
      <c r="A60" s="2" t="s">
        <v>81</v>
      </c>
      <c r="B60" s="2" t="s">
        <v>90</v>
      </c>
      <c r="C60" s="2" t="s">
        <v>51</v>
      </c>
      <c r="D60" s="2" t="s">
        <v>52</v>
      </c>
      <c r="E60" s="2">
        <v>2</v>
      </c>
      <c r="G60" s="2" t="s">
        <v>35</v>
      </c>
      <c r="H60" s="2" t="s">
        <v>91</v>
      </c>
      <c r="I60" s="2" t="s">
        <v>32</v>
      </c>
      <c r="J60" s="2" t="s">
        <v>84</v>
      </c>
      <c r="K60" s="2">
        <f t="shared" si="7"/>
        <v>140</v>
      </c>
      <c r="N60" s="2" t="s">
        <v>35</v>
      </c>
      <c r="O60" s="2" t="s">
        <v>85</v>
      </c>
      <c r="P60" s="2" t="s">
        <v>29</v>
      </c>
      <c r="Q60" s="2" t="s">
        <v>40</v>
      </c>
      <c r="S60" s="2" t="s">
        <v>77</v>
      </c>
      <c r="T60" s="2" t="s">
        <v>78</v>
      </c>
      <c r="U60" s="2" t="s">
        <v>37</v>
      </c>
      <c r="V60" s="2" t="s">
        <v>37</v>
      </c>
      <c r="Z60" s="2">
        <v>30</v>
      </c>
      <c r="AA60" s="2">
        <v>197.23756906077401</v>
      </c>
      <c r="AB60" s="2">
        <v>29.649520143643599</v>
      </c>
      <c r="AC60" s="2">
        <v>13.2596685082873</v>
      </c>
      <c r="AI60" s="2" t="s">
        <v>92</v>
      </c>
      <c r="AJ60" s="2">
        <v>5</v>
      </c>
      <c r="AK60" s="2" t="s">
        <v>191</v>
      </c>
      <c r="AP60" s="2">
        <v>181.76795580110499</v>
      </c>
      <c r="AQ60" s="2">
        <v>17.295553417125401</v>
      </c>
      <c r="AR60" s="2">
        <v>7.7348066298342202</v>
      </c>
      <c r="AX60" s="2" t="s">
        <v>92</v>
      </c>
      <c r="AY60" s="2" t="s">
        <v>58</v>
      </c>
      <c r="AZ60" s="2">
        <v>5</v>
      </c>
      <c r="BA60" s="2" t="s">
        <v>191</v>
      </c>
      <c r="BB60" s="2" t="s">
        <v>106</v>
      </c>
      <c r="BC60" s="2" t="s">
        <v>96</v>
      </c>
      <c r="BD60" s="2" t="s">
        <v>80</v>
      </c>
    </row>
    <row r="61" spans="1:56" s="2" customFormat="1" x14ac:dyDescent="0.25">
      <c r="A61" s="2" t="s">
        <v>81</v>
      </c>
      <c r="B61" s="2" t="s">
        <v>90</v>
      </c>
      <c r="C61" s="2" t="s">
        <v>51</v>
      </c>
      <c r="D61" s="2" t="s">
        <v>52</v>
      </c>
      <c r="E61" s="2">
        <v>2</v>
      </c>
      <c r="G61" s="2" t="s">
        <v>35</v>
      </c>
      <c r="H61" s="2" t="s">
        <v>91</v>
      </c>
      <c r="I61" s="2" t="s">
        <v>32</v>
      </c>
      <c r="J61" s="2" t="s">
        <v>84</v>
      </c>
      <c r="K61" s="2">
        <f t="shared" si="7"/>
        <v>140</v>
      </c>
      <c r="N61" s="2" t="s">
        <v>35</v>
      </c>
      <c r="O61" s="2" t="s">
        <v>85</v>
      </c>
      <c r="P61" s="2" t="s">
        <v>29</v>
      </c>
      <c r="Q61" s="2" t="s">
        <v>40</v>
      </c>
      <c r="S61" s="2" t="s">
        <v>77</v>
      </c>
      <c r="T61" s="2" t="s">
        <v>78</v>
      </c>
      <c r="U61" s="2" t="s">
        <v>37</v>
      </c>
      <c r="V61" s="2" t="s">
        <v>37</v>
      </c>
      <c r="Z61" s="2">
        <v>60</v>
      </c>
      <c r="AA61" s="2">
        <v>154.14364640884</v>
      </c>
      <c r="AB61" s="2">
        <v>17.2955534171255</v>
      </c>
      <c r="AC61" s="2">
        <v>7.7348066298342797</v>
      </c>
      <c r="AI61" s="2" t="s">
        <v>92</v>
      </c>
      <c r="AJ61" s="2">
        <v>5</v>
      </c>
      <c r="AK61" s="2" t="s">
        <v>191</v>
      </c>
      <c r="AP61" s="2">
        <v>145.303867403315</v>
      </c>
      <c r="AQ61" s="2">
        <v>14.8247600718217</v>
      </c>
      <c r="AR61" s="2">
        <v>6.6298342541436197</v>
      </c>
      <c r="AX61" s="2" t="s">
        <v>92</v>
      </c>
      <c r="AY61" s="2" t="s">
        <v>58</v>
      </c>
      <c r="AZ61" s="2">
        <v>5</v>
      </c>
      <c r="BA61" s="2" t="s">
        <v>191</v>
      </c>
      <c r="BB61" s="2" t="s">
        <v>106</v>
      </c>
      <c r="BC61" s="2" t="s">
        <v>96</v>
      </c>
      <c r="BD61" s="2" t="s">
        <v>80</v>
      </c>
    </row>
    <row r="62" spans="1:56" s="2" customFormat="1" x14ac:dyDescent="0.25">
      <c r="A62" s="2" t="s">
        <v>81</v>
      </c>
      <c r="B62" s="2" t="s">
        <v>90</v>
      </c>
      <c r="C62" s="2" t="s">
        <v>51</v>
      </c>
      <c r="D62" s="2" t="s">
        <v>52</v>
      </c>
      <c r="E62" s="2">
        <v>2</v>
      </c>
      <c r="G62" s="2" t="s">
        <v>35</v>
      </c>
      <c r="H62" s="2" t="s">
        <v>91</v>
      </c>
      <c r="I62" s="2" t="s">
        <v>32</v>
      </c>
      <c r="J62" s="2" t="s">
        <v>84</v>
      </c>
      <c r="K62" s="2">
        <f t="shared" si="7"/>
        <v>140</v>
      </c>
      <c r="N62" s="2" t="s">
        <v>35</v>
      </c>
      <c r="O62" s="2" t="s">
        <v>85</v>
      </c>
      <c r="P62" s="2" t="s">
        <v>29</v>
      </c>
      <c r="Q62" s="2" t="s">
        <v>40</v>
      </c>
      <c r="S62" s="2" t="s">
        <v>77</v>
      </c>
      <c r="T62" s="2" t="s">
        <v>78</v>
      </c>
      <c r="U62" s="2" t="s">
        <v>37</v>
      </c>
      <c r="V62" s="2" t="s">
        <v>37</v>
      </c>
      <c r="Z62" s="2">
        <v>120</v>
      </c>
      <c r="AA62" s="2">
        <v>119.88950276243099</v>
      </c>
      <c r="AB62" s="2">
        <v>22.237140107732699</v>
      </c>
      <c r="AC62" s="2">
        <v>9.94475138121547</v>
      </c>
      <c r="AI62" s="2" t="s">
        <v>92</v>
      </c>
      <c r="AJ62" s="2">
        <v>5</v>
      </c>
      <c r="AK62" s="2" t="s">
        <v>191</v>
      </c>
      <c r="AP62" s="2">
        <v>117.67955801105001</v>
      </c>
      <c r="AQ62" s="2">
        <v>22.237140107732799</v>
      </c>
      <c r="AR62" s="2">
        <v>9.9447513812155002</v>
      </c>
      <c r="AX62" s="2" t="s">
        <v>92</v>
      </c>
      <c r="AY62" s="2" t="s">
        <v>58</v>
      </c>
      <c r="AZ62" s="2">
        <v>5</v>
      </c>
      <c r="BA62" s="2" t="s">
        <v>191</v>
      </c>
      <c r="BB62" s="2" t="s">
        <v>106</v>
      </c>
      <c r="BC62" s="2" t="s">
        <v>96</v>
      </c>
      <c r="BD62" s="2" t="s">
        <v>80</v>
      </c>
    </row>
    <row r="63" spans="1:56" s="35" customFormat="1" x14ac:dyDescent="0.25">
      <c r="A63" s="3" t="s">
        <v>97</v>
      </c>
      <c r="B63" s="3" t="s">
        <v>98</v>
      </c>
      <c r="C63" s="3" t="s">
        <v>51</v>
      </c>
      <c r="D63" s="3" t="s">
        <v>99</v>
      </c>
      <c r="E63" s="3">
        <v>1</v>
      </c>
      <c r="F63" s="3"/>
      <c r="G63" s="3" t="s">
        <v>35</v>
      </c>
      <c r="H63" s="3" t="s">
        <v>100</v>
      </c>
      <c r="I63" s="3" t="s">
        <v>32</v>
      </c>
      <c r="J63" s="3" t="s">
        <v>84</v>
      </c>
      <c r="K63" s="3">
        <v>60</v>
      </c>
      <c r="L63" s="3" t="s">
        <v>101</v>
      </c>
      <c r="M63" s="3"/>
      <c r="N63" s="3" t="s">
        <v>102</v>
      </c>
      <c r="O63" s="3" t="s">
        <v>36</v>
      </c>
      <c r="P63" s="35" t="s">
        <v>29</v>
      </c>
      <c r="Q63" s="35" t="s">
        <v>40</v>
      </c>
      <c r="S63" s="35" t="s">
        <v>107</v>
      </c>
      <c r="T63" s="35" t="s">
        <v>78</v>
      </c>
      <c r="U63" s="35" t="s">
        <v>29</v>
      </c>
      <c r="V63" s="35" t="s">
        <v>118</v>
      </c>
      <c r="W63" s="35">
        <v>34430.379746835497</v>
      </c>
      <c r="X63" s="35">
        <v>15611.244145135001</v>
      </c>
      <c r="Y63" s="35">
        <v>4936.7088607594897</v>
      </c>
      <c r="AI63" s="35" t="s">
        <v>109</v>
      </c>
      <c r="AJ63" s="35">
        <v>10</v>
      </c>
      <c r="AK63" s="35" t="s">
        <v>191</v>
      </c>
      <c r="AM63" s="35">
        <v>65569.620253164598</v>
      </c>
      <c r="AN63" s="35">
        <v>30021.6233560289</v>
      </c>
      <c r="AO63" s="35">
        <v>9493.67088607595</v>
      </c>
      <c r="AX63" s="35" t="s">
        <v>109</v>
      </c>
      <c r="AY63" s="35" t="s">
        <v>58</v>
      </c>
      <c r="AZ63" s="35">
        <v>10</v>
      </c>
      <c r="BA63" s="35" t="s">
        <v>191</v>
      </c>
      <c r="BB63" s="35" t="s">
        <v>108</v>
      </c>
      <c r="BC63" s="35" t="s">
        <v>104</v>
      </c>
      <c r="BD63" s="35" t="s">
        <v>112</v>
      </c>
    </row>
    <row r="64" spans="1:56" s="35" customFormat="1" x14ac:dyDescent="0.25">
      <c r="A64" s="3" t="s">
        <v>97</v>
      </c>
      <c r="B64" s="3" t="s">
        <v>103</v>
      </c>
      <c r="C64" s="3" t="s">
        <v>51</v>
      </c>
      <c r="D64" s="3" t="s">
        <v>99</v>
      </c>
      <c r="E64" s="3">
        <v>1</v>
      </c>
      <c r="F64" s="3"/>
      <c r="G64" s="3" t="s">
        <v>35</v>
      </c>
      <c r="H64" s="3" t="s">
        <v>100</v>
      </c>
      <c r="I64" s="3" t="s">
        <v>31</v>
      </c>
      <c r="J64" s="3" t="s">
        <v>84</v>
      </c>
      <c r="K64" s="3">
        <v>60</v>
      </c>
      <c r="L64" s="3" t="s">
        <v>101</v>
      </c>
      <c r="M64" s="3"/>
      <c r="N64" s="3" t="s">
        <v>102</v>
      </c>
      <c r="O64" s="3" t="s">
        <v>36</v>
      </c>
      <c r="P64" s="35" t="s">
        <v>29</v>
      </c>
      <c r="Q64" s="35" t="s">
        <v>40</v>
      </c>
      <c r="S64" s="35" t="s">
        <v>107</v>
      </c>
      <c r="T64" s="35" t="s">
        <v>78</v>
      </c>
      <c r="U64" s="35" t="s">
        <v>29</v>
      </c>
      <c r="V64" s="35" t="s">
        <v>118</v>
      </c>
      <c r="W64" s="35">
        <v>34430.379746835497</v>
      </c>
      <c r="X64" s="35">
        <v>15611.244145135001</v>
      </c>
      <c r="Y64" s="35">
        <v>4936.7088607594897</v>
      </c>
      <c r="AI64" s="35" t="s">
        <v>109</v>
      </c>
      <c r="AJ64" s="35">
        <v>10</v>
      </c>
      <c r="AK64" s="35" t="s">
        <v>191</v>
      </c>
      <c r="AM64" s="35">
        <v>80759.493670886106</v>
      </c>
      <c r="AN64" s="35">
        <v>13209.514276652701</v>
      </c>
      <c r="AO64" s="35">
        <v>4177.2151898734</v>
      </c>
      <c r="AX64" s="35" t="s">
        <v>109</v>
      </c>
      <c r="AY64" s="35" t="s">
        <v>58</v>
      </c>
      <c r="AZ64" s="35">
        <v>10</v>
      </c>
      <c r="BA64" s="35" t="s">
        <v>191</v>
      </c>
      <c r="BB64" s="35" t="s">
        <v>108</v>
      </c>
      <c r="BC64" s="35" t="s">
        <v>105</v>
      </c>
      <c r="BD64" s="35" t="s">
        <v>112</v>
      </c>
    </row>
    <row r="65" spans="1:55" s="4" customFormat="1" x14ac:dyDescent="0.25">
      <c r="A65" s="4" t="s">
        <v>113</v>
      </c>
      <c r="B65" s="4" t="s">
        <v>113</v>
      </c>
      <c r="C65" s="4" t="s">
        <v>51</v>
      </c>
      <c r="D65" s="4" t="s">
        <v>52</v>
      </c>
      <c r="E65" s="4">
        <v>1</v>
      </c>
      <c r="G65" s="4" t="s">
        <v>35</v>
      </c>
      <c r="H65" s="4" t="s">
        <v>61</v>
      </c>
      <c r="I65" s="4" t="s">
        <v>32</v>
      </c>
      <c r="J65" s="4" t="s">
        <v>84</v>
      </c>
      <c r="K65" s="4">
        <v>90</v>
      </c>
      <c r="N65" s="4" t="s">
        <v>30</v>
      </c>
      <c r="O65" s="4" t="s">
        <v>36</v>
      </c>
      <c r="P65" s="5" t="s">
        <v>29</v>
      </c>
      <c r="Q65" s="6" t="s">
        <v>115</v>
      </c>
      <c r="R65" s="5"/>
      <c r="S65" s="4" t="s">
        <v>116</v>
      </c>
      <c r="T65" s="4" t="s">
        <v>78</v>
      </c>
      <c r="U65" s="4" t="s">
        <v>29</v>
      </c>
      <c r="V65" s="4" t="s">
        <v>118</v>
      </c>
      <c r="W65" s="4">
        <v>15955.0561797753</v>
      </c>
      <c r="X65" s="4">
        <v>942.16347366564901</v>
      </c>
      <c r="Y65" s="4">
        <v>421.34831460674502</v>
      </c>
      <c r="AJ65" s="4">
        <v>5</v>
      </c>
      <c r="AK65" s="4" t="s">
        <v>190</v>
      </c>
      <c r="AM65" s="4">
        <v>17724.719101123599</v>
      </c>
      <c r="AN65" s="4">
        <v>565.29808419937797</v>
      </c>
      <c r="AO65" s="4">
        <v>252.808988764042</v>
      </c>
      <c r="AY65" s="4" t="s">
        <v>58</v>
      </c>
      <c r="AZ65" s="4">
        <v>5</v>
      </c>
      <c r="BA65" s="4" t="s">
        <v>190</v>
      </c>
      <c r="BB65" s="4" t="s">
        <v>125</v>
      </c>
      <c r="BC65" s="4" t="s">
        <v>114</v>
      </c>
    </row>
    <row r="66" spans="1:55" s="4" customFormat="1" x14ac:dyDescent="0.25">
      <c r="A66" s="4" t="s">
        <v>113</v>
      </c>
      <c r="B66" s="4" t="s">
        <v>113</v>
      </c>
      <c r="C66" s="4" t="s">
        <v>51</v>
      </c>
      <c r="D66" s="4" t="s">
        <v>52</v>
      </c>
      <c r="E66" s="4">
        <v>1</v>
      </c>
      <c r="G66" s="4" t="s">
        <v>35</v>
      </c>
      <c r="H66" s="4" t="s">
        <v>61</v>
      </c>
      <c r="I66" s="4" t="s">
        <v>32</v>
      </c>
      <c r="J66" s="4" t="s">
        <v>84</v>
      </c>
      <c r="K66" s="4">
        <v>90</v>
      </c>
      <c r="N66" s="4" t="s">
        <v>30</v>
      </c>
      <c r="O66" s="4" t="s">
        <v>36</v>
      </c>
      <c r="P66" s="5" t="s">
        <v>29</v>
      </c>
      <c r="Q66" s="6" t="s">
        <v>115</v>
      </c>
      <c r="R66" s="5"/>
      <c r="S66" s="4" t="s">
        <v>116</v>
      </c>
      <c r="T66" s="4" t="s">
        <v>78</v>
      </c>
      <c r="U66" s="4" t="s">
        <v>37</v>
      </c>
      <c r="V66" s="4" t="s">
        <v>37</v>
      </c>
      <c r="Z66" s="4">
        <v>0</v>
      </c>
      <c r="AA66" s="4">
        <v>115.056179775281</v>
      </c>
      <c r="AB66" s="4">
        <v>10.049743719100199</v>
      </c>
      <c r="AC66" s="4">
        <v>4.4943820224719104</v>
      </c>
      <c r="AJ66" s="4">
        <v>5</v>
      </c>
      <c r="AK66" s="4" t="s">
        <v>190</v>
      </c>
      <c r="AP66" s="4">
        <v>129.43820224719099</v>
      </c>
      <c r="AQ66" s="4">
        <v>7.0348206033701102</v>
      </c>
      <c r="AR66" s="4">
        <v>3.1460674157303301</v>
      </c>
      <c r="AY66" s="4" t="s">
        <v>58</v>
      </c>
      <c r="AZ66" s="4">
        <v>5</v>
      </c>
      <c r="BA66" s="4" t="s">
        <v>190</v>
      </c>
      <c r="BB66" s="4" t="s">
        <v>125</v>
      </c>
      <c r="BC66" s="4" t="s">
        <v>114</v>
      </c>
    </row>
    <row r="67" spans="1:55" s="4" customFormat="1" x14ac:dyDescent="0.25">
      <c r="A67" s="4" t="s">
        <v>113</v>
      </c>
      <c r="B67" s="4" t="s">
        <v>113</v>
      </c>
      <c r="C67" s="4" t="s">
        <v>51</v>
      </c>
      <c r="D67" s="4" t="s">
        <v>52</v>
      </c>
      <c r="E67" s="4">
        <v>1</v>
      </c>
      <c r="G67" s="4" t="s">
        <v>35</v>
      </c>
      <c r="H67" s="4" t="s">
        <v>61</v>
      </c>
      <c r="I67" s="4" t="s">
        <v>32</v>
      </c>
      <c r="J67" s="4" t="s">
        <v>84</v>
      </c>
      <c r="K67" s="4">
        <v>90</v>
      </c>
      <c r="N67" s="4" t="s">
        <v>30</v>
      </c>
      <c r="O67" s="4" t="s">
        <v>36</v>
      </c>
      <c r="P67" s="5" t="s">
        <v>29</v>
      </c>
      <c r="Q67" s="6" t="s">
        <v>115</v>
      </c>
      <c r="R67" s="5"/>
      <c r="S67" s="4" t="s">
        <v>116</v>
      </c>
      <c r="T67" s="4" t="s">
        <v>78</v>
      </c>
      <c r="U67" s="4" t="s">
        <v>37</v>
      </c>
      <c r="V67" s="4" t="s">
        <v>37</v>
      </c>
      <c r="Z67" s="4">
        <v>15</v>
      </c>
      <c r="AA67" s="4">
        <v>183.82022471910099</v>
      </c>
      <c r="AB67" s="4">
        <v>9.0447693471900905</v>
      </c>
      <c r="AC67" s="4">
        <v>4.0449438202246899</v>
      </c>
      <c r="AJ67" s="4">
        <v>5</v>
      </c>
      <c r="AK67" s="4" t="s">
        <v>190</v>
      </c>
      <c r="AP67" s="4">
        <v>183.82022471910099</v>
      </c>
      <c r="AQ67" s="4">
        <v>14.069641206740201</v>
      </c>
      <c r="AR67" s="4">
        <v>6.2921348314606602</v>
      </c>
      <c r="AY67" s="4" t="s">
        <v>58</v>
      </c>
      <c r="AZ67" s="4">
        <v>5</v>
      </c>
      <c r="BA67" s="4" t="s">
        <v>190</v>
      </c>
      <c r="BB67" s="4" t="s">
        <v>125</v>
      </c>
      <c r="BC67" s="4" t="s">
        <v>114</v>
      </c>
    </row>
    <row r="68" spans="1:55" s="4" customFormat="1" x14ac:dyDescent="0.25">
      <c r="A68" s="4" t="s">
        <v>113</v>
      </c>
      <c r="B68" s="4" t="s">
        <v>113</v>
      </c>
      <c r="C68" s="4" t="s">
        <v>51</v>
      </c>
      <c r="D68" s="4" t="s">
        <v>52</v>
      </c>
      <c r="E68" s="4">
        <v>1</v>
      </c>
      <c r="G68" s="4" t="s">
        <v>35</v>
      </c>
      <c r="H68" s="4" t="s">
        <v>61</v>
      </c>
      <c r="I68" s="4" t="s">
        <v>32</v>
      </c>
      <c r="J68" s="4" t="s">
        <v>84</v>
      </c>
      <c r="K68" s="4">
        <v>90</v>
      </c>
      <c r="N68" s="4" t="s">
        <v>30</v>
      </c>
      <c r="O68" s="4" t="s">
        <v>36</v>
      </c>
      <c r="P68" s="5" t="s">
        <v>29</v>
      </c>
      <c r="Q68" s="6" t="s">
        <v>115</v>
      </c>
      <c r="R68" s="5"/>
      <c r="S68" s="4" t="s">
        <v>116</v>
      </c>
      <c r="T68" s="4" t="s">
        <v>78</v>
      </c>
      <c r="U68" s="4" t="s">
        <v>37</v>
      </c>
      <c r="V68" s="4" t="s">
        <v>37</v>
      </c>
      <c r="Z68" s="4">
        <v>30</v>
      </c>
      <c r="AA68" s="4">
        <v>141.57303370786499</v>
      </c>
      <c r="AB68" s="4">
        <v>14.0696412067403</v>
      </c>
      <c r="AC68" s="4">
        <v>6.2921348314606904</v>
      </c>
      <c r="AJ68" s="4">
        <v>5</v>
      </c>
      <c r="AK68" s="4" t="s">
        <v>190</v>
      </c>
      <c r="AP68" s="4">
        <v>183.370786516854</v>
      </c>
      <c r="AQ68" s="4">
        <v>21.104461810110401</v>
      </c>
      <c r="AR68" s="4">
        <v>9.4382022471910094</v>
      </c>
      <c r="AY68" s="4" t="s">
        <v>58</v>
      </c>
      <c r="AZ68" s="4">
        <v>5</v>
      </c>
      <c r="BA68" s="4" t="s">
        <v>190</v>
      </c>
      <c r="BB68" s="4" t="s">
        <v>125</v>
      </c>
      <c r="BC68" s="4" t="s">
        <v>114</v>
      </c>
    </row>
    <row r="69" spans="1:55" s="4" customFormat="1" x14ac:dyDescent="0.25">
      <c r="A69" s="4" t="s">
        <v>113</v>
      </c>
      <c r="B69" s="4" t="s">
        <v>113</v>
      </c>
      <c r="C69" s="4" t="s">
        <v>51</v>
      </c>
      <c r="D69" s="4" t="s">
        <v>52</v>
      </c>
      <c r="E69" s="4">
        <v>1</v>
      </c>
      <c r="G69" s="4" t="s">
        <v>35</v>
      </c>
      <c r="H69" s="4" t="s">
        <v>61</v>
      </c>
      <c r="I69" s="4" t="s">
        <v>32</v>
      </c>
      <c r="J69" s="4" t="s">
        <v>84</v>
      </c>
      <c r="K69" s="4">
        <v>90</v>
      </c>
      <c r="N69" s="4" t="s">
        <v>30</v>
      </c>
      <c r="O69" s="4" t="s">
        <v>36</v>
      </c>
      <c r="P69" s="5" t="s">
        <v>29</v>
      </c>
      <c r="Q69" s="6" t="s">
        <v>115</v>
      </c>
      <c r="R69" s="5"/>
      <c r="S69" s="4" t="s">
        <v>116</v>
      </c>
      <c r="T69" s="4" t="s">
        <v>78</v>
      </c>
      <c r="U69" s="4" t="s">
        <v>37</v>
      </c>
      <c r="V69" s="4" t="s">
        <v>37</v>
      </c>
      <c r="Z69" s="4">
        <v>60</v>
      </c>
      <c r="AA69" s="4">
        <v>125.842696629214</v>
      </c>
      <c r="AB69" s="4">
        <v>8.0397949752801292</v>
      </c>
      <c r="AC69" s="4">
        <v>3.59550561797752</v>
      </c>
      <c r="AJ69" s="4">
        <v>5</v>
      </c>
      <c r="AK69" s="4" t="s">
        <v>190</v>
      </c>
      <c r="AP69" s="4">
        <v>140.22471910112401</v>
      </c>
      <c r="AQ69" s="4">
        <v>10.049743719100199</v>
      </c>
      <c r="AR69" s="4">
        <v>4.4943820224719397</v>
      </c>
      <c r="AY69" s="4" t="s">
        <v>58</v>
      </c>
      <c r="AZ69" s="4">
        <v>5</v>
      </c>
      <c r="BA69" s="4" t="s">
        <v>190</v>
      </c>
      <c r="BB69" s="4" t="s">
        <v>125</v>
      </c>
      <c r="BC69" s="4" t="s">
        <v>114</v>
      </c>
    </row>
    <row r="70" spans="1:55" s="4" customFormat="1" x14ac:dyDescent="0.25">
      <c r="A70" s="4" t="s">
        <v>113</v>
      </c>
      <c r="B70" s="4" t="s">
        <v>113</v>
      </c>
      <c r="C70" s="4" t="s">
        <v>51</v>
      </c>
      <c r="D70" s="4" t="s">
        <v>52</v>
      </c>
      <c r="E70" s="4">
        <v>1</v>
      </c>
      <c r="G70" s="4" t="s">
        <v>35</v>
      </c>
      <c r="H70" s="4" t="s">
        <v>61</v>
      </c>
      <c r="I70" s="4" t="s">
        <v>32</v>
      </c>
      <c r="J70" s="4" t="s">
        <v>84</v>
      </c>
      <c r="K70" s="4">
        <v>90</v>
      </c>
      <c r="N70" s="4" t="s">
        <v>30</v>
      </c>
      <c r="O70" s="4" t="s">
        <v>36</v>
      </c>
      <c r="P70" s="5" t="s">
        <v>29</v>
      </c>
      <c r="Q70" s="6" t="s">
        <v>115</v>
      </c>
      <c r="R70" s="5"/>
      <c r="S70" s="4" t="s">
        <v>116</v>
      </c>
      <c r="T70" s="4" t="s">
        <v>78</v>
      </c>
      <c r="U70" s="4" t="s">
        <v>37</v>
      </c>
      <c r="V70" s="4" t="s">
        <v>37</v>
      </c>
      <c r="Z70" s="4">
        <v>120</v>
      </c>
      <c r="AA70" s="4">
        <v>111.91011235955099</v>
      </c>
      <c r="AB70" s="4">
        <v>11.0547180910102</v>
      </c>
      <c r="AC70" s="4">
        <v>4.9438202247190999</v>
      </c>
      <c r="AJ70" s="4">
        <v>5</v>
      </c>
      <c r="AK70" s="4" t="s">
        <v>190</v>
      </c>
      <c r="AP70" s="4">
        <v>112.808988764045</v>
      </c>
      <c r="AQ70" s="4">
        <v>11.0547180910102</v>
      </c>
      <c r="AR70" s="4">
        <v>4.9438202247190901</v>
      </c>
      <c r="AY70" s="4" t="s">
        <v>58</v>
      </c>
      <c r="AZ70" s="4">
        <v>5</v>
      </c>
      <c r="BA70" s="4" t="s">
        <v>190</v>
      </c>
      <c r="BB70" s="4" t="s">
        <v>125</v>
      </c>
      <c r="BC70" s="4" t="s">
        <v>114</v>
      </c>
    </row>
    <row r="71" spans="1:55" s="7" customFormat="1" x14ac:dyDescent="0.25">
      <c r="A71" s="7" t="s">
        <v>126</v>
      </c>
      <c r="B71" s="7" t="s">
        <v>127</v>
      </c>
      <c r="C71" s="8" t="s">
        <v>27</v>
      </c>
      <c r="D71" s="8" t="s">
        <v>128</v>
      </c>
      <c r="E71" s="7">
        <v>1</v>
      </c>
      <c r="G71" s="7" t="s">
        <v>35</v>
      </c>
      <c r="H71" s="7" t="s">
        <v>67</v>
      </c>
      <c r="I71" s="7" t="s">
        <v>32</v>
      </c>
      <c r="J71" s="7" t="s">
        <v>84</v>
      </c>
      <c r="K71" s="7">
        <f>30*7</f>
        <v>210</v>
      </c>
      <c r="L71" s="7" t="s">
        <v>63</v>
      </c>
      <c r="N71" s="7" t="s">
        <v>30</v>
      </c>
      <c r="O71" s="7" t="s">
        <v>36</v>
      </c>
      <c r="P71" s="9" t="s">
        <v>37</v>
      </c>
      <c r="Q71" s="9" t="s">
        <v>57</v>
      </c>
      <c r="R71" s="9"/>
      <c r="T71" s="7" t="s">
        <v>78</v>
      </c>
      <c r="U71" s="7" t="s">
        <v>37</v>
      </c>
      <c r="W71" s="9"/>
      <c r="X71" s="9"/>
      <c r="Y71" s="9"/>
      <c r="AA71" s="7">
        <v>91</v>
      </c>
      <c r="AB71" s="7">
        <v>10</v>
      </c>
      <c r="AC71" s="7">
        <f>AB71/SQRT(AJ71)</f>
        <v>3.1622776601683791</v>
      </c>
      <c r="AJ71" s="7">
        <v>10</v>
      </c>
      <c r="AK71" s="7" t="s">
        <v>190</v>
      </c>
      <c r="AP71" s="7">
        <v>93</v>
      </c>
      <c r="AQ71" s="7">
        <v>14</v>
      </c>
      <c r="AY71" s="7" t="s">
        <v>58</v>
      </c>
      <c r="AZ71" s="7">
        <v>10</v>
      </c>
      <c r="BA71" s="7" t="s">
        <v>190</v>
      </c>
      <c r="BB71" s="7" t="s">
        <v>135</v>
      </c>
      <c r="BC71" s="7" t="s">
        <v>129</v>
      </c>
    </row>
    <row r="72" spans="1:55" s="7" customFormat="1" x14ac:dyDescent="0.25">
      <c r="A72" s="7" t="s">
        <v>126</v>
      </c>
      <c r="B72" s="7" t="s">
        <v>130</v>
      </c>
      <c r="C72" s="8" t="s">
        <v>27</v>
      </c>
      <c r="D72" s="8" t="s">
        <v>128</v>
      </c>
      <c r="E72" s="7">
        <v>1</v>
      </c>
      <c r="G72" s="7" t="s">
        <v>35</v>
      </c>
      <c r="H72" s="7" t="s">
        <v>131</v>
      </c>
      <c r="I72" s="7" t="s">
        <v>32</v>
      </c>
      <c r="J72" s="7" t="s">
        <v>84</v>
      </c>
      <c r="K72" s="7">
        <f>30*7</f>
        <v>210</v>
      </c>
      <c r="L72" s="7" t="s">
        <v>63</v>
      </c>
      <c r="N72" s="7" t="s">
        <v>30</v>
      </c>
      <c r="O72" s="7" t="s">
        <v>36</v>
      </c>
      <c r="P72" s="9" t="s">
        <v>37</v>
      </c>
      <c r="Q72" s="9" t="s">
        <v>57</v>
      </c>
      <c r="R72" s="9"/>
      <c r="T72" s="7" t="s">
        <v>78</v>
      </c>
      <c r="U72" s="7" t="s">
        <v>37</v>
      </c>
      <c r="W72" s="9"/>
      <c r="X72" s="9"/>
      <c r="Y72" s="9"/>
      <c r="AA72" s="7">
        <v>91</v>
      </c>
      <c r="AB72" s="7">
        <v>10</v>
      </c>
      <c r="AC72" s="7">
        <f>AB72/SQRT(AJ72)</f>
        <v>3.1622776601683791</v>
      </c>
      <c r="AJ72" s="7">
        <v>10</v>
      </c>
      <c r="AK72" s="7" t="s">
        <v>190</v>
      </c>
      <c r="AP72" s="7">
        <v>102</v>
      </c>
      <c r="AQ72" s="7">
        <v>16</v>
      </c>
      <c r="AY72" s="7" t="s">
        <v>58</v>
      </c>
      <c r="AZ72" s="7">
        <v>10</v>
      </c>
      <c r="BA72" s="7" t="s">
        <v>190</v>
      </c>
      <c r="BB72" s="7" t="s">
        <v>135</v>
      </c>
      <c r="BC72" s="7" t="s">
        <v>132</v>
      </c>
    </row>
    <row r="73" spans="1:55" s="7" customFormat="1" x14ac:dyDescent="0.25">
      <c r="A73" s="7" t="s">
        <v>126</v>
      </c>
      <c r="B73" s="7" t="s">
        <v>133</v>
      </c>
      <c r="C73" s="8" t="s">
        <v>27</v>
      </c>
      <c r="D73" s="8" t="s">
        <v>128</v>
      </c>
      <c r="E73" s="7">
        <v>2</v>
      </c>
      <c r="G73" s="7" t="s">
        <v>35</v>
      </c>
      <c r="H73" s="7" t="s">
        <v>69</v>
      </c>
      <c r="I73" s="7" t="s">
        <v>32</v>
      </c>
      <c r="J73" s="7" t="s">
        <v>84</v>
      </c>
      <c r="K73" s="7">
        <f>30*7</f>
        <v>210</v>
      </c>
      <c r="L73" s="7" t="s">
        <v>63</v>
      </c>
      <c r="N73" s="7" t="s">
        <v>35</v>
      </c>
      <c r="O73" s="7" t="s">
        <v>36</v>
      </c>
      <c r="P73" s="9" t="s">
        <v>37</v>
      </c>
      <c r="Q73" s="9" t="s">
        <v>57</v>
      </c>
      <c r="R73" s="9"/>
      <c r="T73" s="7" t="s">
        <v>78</v>
      </c>
      <c r="U73" s="7" t="s">
        <v>37</v>
      </c>
      <c r="W73" s="9"/>
      <c r="X73" s="9"/>
      <c r="Y73" s="9"/>
      <c r="AA73" s="7">
        <v>96</v>
      </c>
      <c r="AB73" s="7">
        <v>10</v>
      </c>
      <c r="AC73" s="7">
        <f>AB73/SQRT(AJ73)</f>
        <v>3.1622776601683791</v>
      </c>
      <c r="AJ73" s="7">
        <v>10</v>
      </c>
      <c r="AK73" s="7" t="s">
        <v>190</v>
      </c>
      <c r="AP73" s="7">
        <v>93</v>
      </c>
      <c r="AQ73" s="7">
        <v>14</v>
      </c>
      <c r="AY73" s="7" t="s">
        <v>58</v>
      </c>
      <c r="AZ73" s="7">
        <v>10</v>
      </c>
      <c r="BA73" s="7" t="s">
        <v>190</v>
      </c>
      <c r="BB73" s="7" t="s">
        <v>135</v>
      </c>
      <c r="BC73" s="7" t="s">
        <v>129</v>
      </c>
    </row>
    <row r="74" spans="1:55" s="7" customFormat="1" x14ac:dyDescent="0.25">
      <c r="A74" s="7" t="s">
        <v>126</v>
      </c>
      <c r="B74" s="7" t="s">
        <v>134</v>
      </c>
      <c r="C74" s="8" t="s">
        <v>27</v>
      </c>
      <c r="D74" s="8" t="s">
        <v>128</v>
      </c>
      <c r="E74" s="7">
        <v>2</v>
      </c>
      <c r="G74" s="7" t="s">
        <v>35</v>
      </c>
      <c r="H74" s="7" t="s">
        <v>65</v>
      </c>
      <c r="I74" s="7" t="s">
        <v>32</v>
      </c>
      <c r="J74" s="7" t="s">
        <v>84</v>
      </c>
      <c r="K74" s="7">
        <f>30*7</f>
        <v>210</v>
      </c>
      <c r="L74" s="7" t="s">
        <v>63</v>
      </c>
      <c r="N74" s="7" t="s">
        <v>35</v>
      </c>
      <c r="O74" s="7" t="s">
        <v>36</v>
      </c>
      <c r="P74" s="9" t="s">
        <v>37</v>
      </c>
      <c r="Q74" s="9" t="s">
        <v>57</v>
      </c>
      <c r="R74" s="9"/>
      <c r="T74" s="7" t="s">
        <v>78</v>
      </c>
      <c r="U74" s="7" t="s">
        <v>37</v>
      </c>
      <c r="W74" s="9"/>
      <c r="X74" s="9"/>
      <c r="Y74" s="9"/>
      <c r="AA74" s="7">
        <v>96</v>
      </c>
      <c r="AB74" s="7">
        <v>10</v>
      </c>
      <c r="AC74" s="7">
        <f>AB74/SQRT(AJ74)</f>
        <v>3.1622776601683791</v>
      </c>
      <c r="AJ74" s="7">
        <v>10</v>
      </c>
      <c r="AK74" s="7" t="s">
        <v>190</v>
      </c>
      <c r="AP74" s="7">
        <v>106</v>
      </c>
      <c r="AQ74" s="7">
        <v>16</v>
      </c>
      <c r="AY74" s="7" t="s">
        <v>58</v>
      </c>
      <c r="AZ74" s="7">
        <v>10</v>
      </c>
      <c r="BA74" s="7" t="s">
        <v>190</v>
      </c>
      <c r="BB74" s="7" t="s">
        <v>135</v>
      </c>
      <c r="BC74" s="7" t="s">
        <v>132</v>
      </c>
    </row>
    <row r="75" spans="1:55" s="14" customFormat="1" x14ac:dyDescent="0.25">
      <c r="A75" s="14" t="s">
        <v>136</v>
      </c>
      <c r="B75" s="14" t="s">
        <v>136</v>
      </c>
      <c r="C75" s="14" t="s">
        <v>27</v>
      </c>
      <c r="D75" s="14" t="s">
        <v>28</v>
      </c>
      <c r="E75" s="14">
        <v>1</v>
      </c>
      <c r="G75" s="14" t="s">
        <v>35</v>
      </c>
      <c r="H75" s="14" t="s">
        <v>100</v>
      </c>
      <c r="I75" s="15" t="s">
        <v>31</v>
      </c>
      <c r="J75" s="15" t="s">
        <v>84</v>
      </c>
      <c r="K75" s="14">
        <v>21</v>
      </c>
      <c r="N75" s="14" t="s">
        <v>102</v>
      </c>
      <c r="O75" s="14" t="s">
        <v>36</v>
      </c>
      <c r="P75" s="16" t="s">
        <v>37</v>
      </c>
      <c r="Q75" s="17" t="s">
        <v>57</v>
      </c>
      <c r="R75" s="16"/>
      <c r="T75" s="14" t="s">
        <v>58</v>
      </c>
      <c r="W75" s="16"/>
      <c r="X75" s="16"/>
      <c r="Y75" s="16"/>
      <c r="AA75" s="18">
        <v>4.5999999999999996</v>
      </c>
      <c r="AB75" s="18">
        <f>0.4*SQRT(AJ75)</f>
        <v>0.9797958971132712</v>
      </c>
      <c r="AC75" s="14">
        <v>0.4</v>
      </c>
      <c r="AJ75" s="14">
        <v>6</v>
      </c>
      <c r="AK75" s="14" t="s">
        <v>190</v>
      </c>
      <c r="AP75" s="14">
        <v>6.2</v>
      </c>
      <c r="AQ75" s="14">
        <f>0.5*SQRT(6)</f>
        <v>1.2247448713915889</v>
      </c>
      <c r="AR75" s="14">
        <v>0.5</v>
      </c>
      <c r="AY75" s="14" t="s">
        <v>58</v>
      </c>
      <c r="AZ75" s="14">
        <v>6</v>
      </c>
      <c r="BA75" s="14" t="s">
        <v>190</v>
      </c>
      <c r="BB75" s="14" t="s">
        <v>135</v>
      </c>
      <c r="BC75" s="14" t="s">
        <v>137</v>
      </c>
    </row>
    <row r="76" spans="1:55" s="14" customFormat="1" x14ac:dyDescent="0.25">
      <c r="A76" s="14" t="s">
        <v>136</v>
      </c>
      <c r="B76" s="14" t="s">
        <v>136</v>
      </c>
      <c r="C76" s="14" t="s">
        <v>27</v>
      </c>
      <c r="D76" s="14" t="s">
        <v>28</v>
      </c>
      <c r="E76" s="14">
        <v>2</v>
      </c>
      <c r="G76" s="14" t="s">
        <v>35</v>
      </c>
      <c r="H76" s="14" t="s">
        <v>100</v>
      </c>
      <c r="I76" s="15" t="s">
        <v>31</v>
      </c>
      <c r="J76" s="15" t="s">
        <v>84</v>
      </c>
      <c r="K76" s="14">
        <f>7*12</f>
        <v>84</v>
      </c>
      <c r="N76" s="14" t="s">
        <v>102</v>
      </c>
      <c r="O76" s="14" t="s">
        <v>36</v>
      </c>
      <c r="P76" s="16" t="s">
        <v>37</v>
      </c>
      <c r="Q76" s="17" t="s">
        <v>57</v>
      </c>
      <c r="R76" s="16"/>
      <c r="T76" s="14" t="s">
        <v>58</v>
      </c>
      <c r="W76" s="16"/>
      <c r="X76" s="16"/>
      <c r="Y76" s="16"/>
      <c r="AA76" s="18">
        <v>5.3</v>
      </c>
      <c r="AB76" s="18">
        <f>0.38*SQRT(AJ76)</f>
        <v>0.93080610225760763</v>
      </c>
      <c r="AC76" s="14">
        <v>0.3</v>
      </c>
      <c r="AJ76" s="14">
        <v>6</v>
      </c>
      <c r="AK76" s="14" t="s">
        <v>190</v>
      </c>
      <c r="AP76" s="14">
        <v>5.8</v>
      </c>
      <c r="AQ76" s="14">
        <f>0.3*SQRT(6)</f>
        <v>0.73484692283495334</v>
      </c>
      <c r="AR76" s="14">
        <v>0.3</v>
      </c>
      <c r="AY76" s="14" t="s">
        <v>58</v>
      </c>
      <c r="AZ76" s="14">
        <v>6</v>
      </c>
      <c r="BA76" s="14" t="s">
        <v>190</v>
      </c>
      <c r="BB76" s="14" t="s">
        <v>135</v>
      </c>
      <c r="BC76" s="14" t="s">
        <v>137</v>
      </c>
    </row>
    <row r="77" spans="1:55" s="10" customFormat="1" x14ac:dyDescent="0.25">
      <c r="A77" s="10" t="s">
        <v>138</v>
      </c>
      <c r="B77" s="10" t="s">
        <v>139</v>
      </c>
      <c r="C77" s="11" t="s">
        <v>51</v>
      </c>
      <c r="D77" s="11" t="s">
        <v>52</v>
      </c>
      <c r="E77" s="10">
        <v>1</v>
      </c>
      <c r="G77" s="10" t="s">
        <v>35</v>
      </c>
      <c r="H77" s="10" t="s">
        <v>67</v>
      </c>
      <c r="I77" s="12" t="s">
        <v>32</v>
      </c>
      <c r="J77" s="12" t="s">
        <v>84</v>
      </c>
      <c r="K77" s="10">
        <f>30*6</f>
        <v>180</v>
      </c>
      <c r="M77" s="10" t="s">
        <v>140</v>
      </c>
      <c r="N77" s="10" t="s">
        <v>30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W77" s="13"/>
      <c r="X77" s="13"/>
      <c r="Y77" s="13"/>
      <c r="Z77" s="10">
        <v>0</v>
      </c>
      <c r="AA77" s="13">
        <v>10.5769230769231</v>
      </c>
      <c r="AB77" s="13">
        <v>3.4615384615384501</v>
      </c>
      <c r="AC77" s="13">
        <v>1.15384615384615</v>
      </c>
      <c r="AD77" s="13"/>
      <c r="AE77" s="13"/>
      <c r="AF77" s="13"/>
      <c r="AG77" s="13"/>
      <c r="AH77" s="13"/>
      <c r="AI77" s="10" t="s">
        <v>143</v>
      </c>
      <c r="AJ77" s="10">
        <v>9</v>
      </c>
      <c r="AK77" s="10" t="s">
        <v>191</v>
      </c>
      <c r="AP77" s="13">
        <v>9.6538461538461604</v>
      </c>
      <c r="AQ77" s="13">
        <v>1.7307692307692399</v>
      </c>
      <c r="AR77" s="13">
        <v>0.57692307692307798</v>
      </c>
      <c r="AS77" s="13"/>
      <c r="AT77" s="13"/>
      <c r="AU77" s="13"/>
      <c r="AV77" s="13"/>
      <c r="AW77" s="13"/>
      <c r="AX77" s="10" t="s">
        <v>143</v>
      </c>
      <c r="AY77" s="13" t="s">
        <v>58</v>
      </c>
      <c r="AZ77" s="10">
        <v>9</v>
      </c>
      <c r="BA77" s="10" t="s">
        <v>191</v>
      </c>
      <c r="BB77" s="10" t="s">
        <v>144</v>
      </c>
      <c r="BC77" s="10" t="s">
        <v>141</v>
      </c>
    </row>
    <row r="78" spans="1:55" s="10" customFormat="1" x14ac:dyDescent="0.25">
      <c r="A78" s="10" t="s">
        <v>138</v>
      </c>
      <c r="B78" s="10" t="s">
        <v>139</v>
      </c>
      <c r="C78" s="11" t="s">
        <v>51</v>
      </c>
      <c r="D78" s="11" t="s">
        <v>52</v>
      </c>
      <c r="E78" s="10">
        <v>1</v>
      </c>
      <c r="G78" s="10" t="s">
        <v>35</v>
      </c>
      <c r="H78" s="10" t="s">
        <v>67</v>
      </c>
      <c r="I78" s="12" t="s">
        <v>32</v>
      </c>
      <c r="J78" s="12" t="s">
        <v>84</v>
      </c>
      <c r="K78" s="10">
        <f t="shared" ref="K78:K100" si="8">30*6</f>
        <v>180</v>
      </c>
      <c r="M78" s="10" t="s">
        <v>140</v>
      </c>
      <c r="N78" s="10" t="s">
        <v>30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W78" s="13"/>
      <c r="X78" s="13"/>
      <c r="Y78" s="13"/>
      <c r="Z78" s="10">
        <v>30</v>
      </c>
      <c r="AA78" s="13">
        <v>22.807692307692299</v>
      </c>
      <c r="AB78" s="13">
        <v>2.0769230769230802</v>
      </c>
      <c r="AC78" s="13">
        <v>0.69230769230769296</v>
      </c>
      <c r="AD78" s="13"/>
      <c r="AE78" s="13"/>
      <c r="AF78" s="13"/>
      <c r="AG78" s="13"/>
      <c r="AH78" s="13"/>
      <c r="AI78" s="10" t="s">
        <v>143</v>
      </c>
      <c r="AJ78" s="10">
        <v>9</v>
      </c>
      <c r="AK78" s="10" t="s">
        <v>191</v>
      </c>
      <c r="AP78" s="13">
        <v>26.846153846153801</v>
      </c>
      <c r="AQ78" s="13">
        <v>4.5</v>
      </c>
      <c r="AR78" s="13">
        <v>1.5</v>
      </c>
      <c r="AS78" s="13"/>
      <c r="AT78" s="13"/>
      <c r="AU78" s="13"/>
      <c r="AV78" s="13"/>
      <c r="AW78" s="13"/>
      <c r="AX78" s="10" t="s">
        <v>143</v>
      </c>
      <c r="AY78" s="13" t="s">
        <v>58</v>
      </c>
      <c r="AZ78" s="10">
        <v>9</v>
      </c>
      <c r="BA78" s="10" t="s">
        <v>191</v>
      </c>
      <c r="BB78" s="10" t="s">
        <v>144</v>
      </c>
      <c r="BC78" s="10" t="s">
        <v>141</v>
      </c>
    </row>
    <row r="79" spans="1:55" s="10" customFormat="1" x14ac:dyDescent="0.25">
      <c r="A79" s="10" t="s">
        <v>138</v>
      </c>
      <c r="B79" s="10" t="s">
        <v>139</v>
      </c>
      <c r="C79" s="11" t="s">
        <v>51</v>
      </c>
      <c r="D79" s="11" t="s">
        <v>52</v>
      </c>
      <c r="E79" s="10">
        <v>1</v>
      </c>
      <c r="G79" s="10" t="s">
        <v>35</v>
      </c>
      <c r="H79" s="10" t="s">
        <v>67</v>
      </c>
      <c r="I79" s="12" t="s">
        <v>32</v>
      </c>
      <c r="J79" s="12" t="s">
        <v>84</v>
      </c>
      <c r="K79" s="10">
        <f t="shared" si="8"/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W79" s="13"/>
      <c r="X79" s="13"/>
      <c r="Y79" s="13"/>
      <c r="Z79" s="10">
        <v>60</v>
      </c>
      <c r="AA79" s="13">
        <v>21.076923076923102</v>
      </c>
      <c r="AB79" s="13">
        <v>3.1153846153846101</v>
      </c>
      <c r="AC79" s="13">
        <v>1.0384615384615401</v>
      </c>
      <c r="AD79" s="13"/>
      <c r="AE79" s="13"/>
      <c r="AF79" s="13"/>
      <c r="AG79" s="13"/>
      <c r="AH79" s="13"/>
      <c r="AI79" s="10" t="s">
        <v>143</v>
      </c>
      <c r="AJ79" s="10">
        <v>9</v>
      </c>
      <c r="AK79" s="10" t="s">
        <v>191</v>
      </c>
      <c r="AP79" s="13">
        <v>20.615384615384599</v>
      </c>
      <c r="AQ79" s="13">
        <v>4.15384615384614</v>
      </c>
      <c r="AR79" s="13">
        <v>1.3846153846153799</v>
      </c>
      <c r="AS79" s="13"/>
      <c r="AT79" s="13"/>
      <c r="AU79" s="13"/>
      <c r="AV79" s="13"/>
      <c r="AW79" s="13"/>
      <c r="AX79" s="10" t="s">
        <v>143</v>
      </c>
      <c r="AY79" s="13" t="s">
        <v>58</v>
      </c>
      <c r="AZ79" s="10">
        <v>9</v>
      </c>
      <c r="BA79" s="10" t="s">
        <v>191</v>
      </c>
      <c r="BB79" s="10" t="s">
        <v>144</v>
      </c>
      <c r="BC79" s="10" t="s">
        <v>141</v>
      </c>
    </row>
    <row r="80" spans="1:55" s="10" customFormat="1" x14ac:dyDescent="0.25">
      <c r="A80" s="10" t="s">
        <v>138</v>
      </c>
      <c r="B80" s="10" t="s">
        <v>139</v>
      </c>
      <c r="C80" s="11" t="s">
        <v>51</v>
      </c>
      <c r="D80" s="11" t="s">
        <v>52</v>
      </c>
      <c r="E80" s="10">
        <v>1</v>
      </c>
      <c r="G80" s="10" t="s">
        <v>35</v>
      </c>
      <c r="H80" s="10" t="s">
        <v>67</v>
      </c>
      <c r="I80" s="12" t="s">
        <v>32</v>
      </c>
      <c r="J80" s="12" t="s">
        <v>84</v>
      </c>
      <c r="K80" s="10">
        <f t="shared" si="8"/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W80" s="13"/>
      <c r="X80" s="13"/>
      <c r="Y80" s="13"/>
      <c r="Z80" s="10">
        <v>90</v>
      </c>
      <c r="AA80" s="13">
        <v>17.269230769230798</v>
      </c>
      <c r="AB80" s="13">
        <v>1.73076923076922</v>
      </c>
      <c r="AC80" s="13">
        <v>0.57692307692307299</v>
      </c>
      <c r="AD80" s="13"/>
      <c r="AE80" s="13"/>
      <c r="AF80" s="13"/>
      <c r="AG80" s="13"/>
      <c r="AH80" s="13"/>
      <c r="AI80" s="10" t="s">
        <v>143</v>
      </c>
      <c r="AJ80" s="10">
        <v>9</v>
      </c>
      <c r="AK80" s="10" t="s">
        <v>191</v>
      </c>
      <c r="AP80" s="13">
        <v>18.653846153846199</v>
      </c>
      <c r="AQ80" s="13">
        <v>3.1153846153846301</v>
      </c>
      <c r="AR80" s="13">
        <v>1.0384615384615401</v>
      </c>
      <c r="AS80" s="13"/>
      <c r="AT80" s="13"/>
      <c r="AU80" s="13"/>
      <c r="AV80" s="13"/>
      <c r="AW80" s="13"/>
      <c r="AX80" s="10" t="s">
        <v>143</v>
      </c>
      <c r="AY80" s="13" t="s">
        <v>58</v>
      </c>
      <c r="AZ80" s="10">
        <v>9</v>
      </c>
      <c r="BA80" s="10" t="s">
        <v>191</v>
      </c>
      <c r="BB80" s="10" t="s">
        <v>144</v>
      </c>
      <c r="BC80" s="10" t="s">
        <v>141</v>
      </c>
    </row>
    <row r="81" spans="1:55" s="10" customFormat="1" x14ac:dyDescent="0.25">
      <c r="A81" s="10" t="s">
        <v>138</v>
      </c>
      <c r="B81" s="10" t="s">
        <v>142</v>
      </c>
      <c r="C81" s="11" t="s">
        <v>51</v>
      </c>
      <c r="D81" s="11" t="s">
        <v>52</v>
      </c>
      <c r="E81" s="10">
        <v>2</v>
      </c>
      <c r="G81" s="10" t="s">
        <v>35</v>
      </c>
      <c r="H81" s="10" t="s">
        <v>69</v>
      </c>
      <c r="I81" s="12" t="s">
        <v>32</v>
      </c>
      <c r="J81" s="12" t="s">
        <v>84</v>
      </c>
      <c r="K81" s="10">
        <f t="shared" si="8"/>
        <v>180</v>
      </c>
      <c r="M81" s="10" t="s">
        <v>140</v>
      </c>
      <c r="N81" s="10" t="s">
        <v>35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W81" s="13"/>
      <c r="X81" s="13"/>
      <c r="Y81" s="13"/>
      <c r="Z81" s="10">
        <v>0</v>
      </c>
      <c r="AA81" s="13">
        <v>9.2052980132450308</v>
      </c>
      <c r="AB81" s="13">
        <v>2.6821192052980098</v>
      </c>
      <c r="AC81" s="13">
        <v>0.89403973509933499</v>
      </c>
      <c r="AD81" s="13"/>
      <c r="AE81" s="13"/>
      <c r="AF81" s="13"/>
      <c r="AG81" s="13"/>
      <c r="AH81" s="13"/>
      <c r="AI81" s="13" t="s">
        <v>143</v>
      </c>
      <c r="AJ81" s="10">
        <v>9</v>
      </c>
      <c r="AK81" s="10" t="s">
        <v>191</v>
      </c>
      <c r="AL81" s="13"/>
      <c r="AM81" s="13"/>
      <c r="AN81" s="13"/>
      <c r="AO81" s="13"/>
      <c r="AP81" s="13">
        <v>8.8079470198675498</v>
      </c>
      <c r="AQ81" s="13">
        <v>1.78807947019869</v>
      </c>
      <c r="AR81" s="13">
        <v>0.59602649006622999</v>
      </c>
      <c r="AS81" s="13"/>
      <c r="AT81" s="13"/>
      <c r="AU81" s="13"/>
      <c r="AV81" s="13"/>
      <c r="AW81" s="13"/>
      <c r="AX81" s="13" t="s">
        <v>143</v>
      </c>
      <c r="AY81" s="13" t="s">
        <v>58</v>
      </c>
      <c r="AZ81" s="10">
        <v>9</v>
      </c>
      <c r="BA81" s="10" t="s">
        <v>191</v>
      </c>
      <c r="BB81" s="10" t="s">
        <v>144</v>
      </c>
      <c r="BC81" s="10" t="s">
        <v>141</v>
      </c>
    </row>
    <row r="82" spans="1:55" s="10" customFormat="1" x14ac:dyDescent="0.25">
      <c r="A82" s="10" t="s">
        <v>138</v>
      </c>
      <c r="B82" s="10" t="s">
        <v>142</v>
      </c>
      <c r="C82" s="11" t="s">
        <v>51</v>
      </c>
      <c r="D82" s="11" t="s">
        <v>52</v>
      </c>
      <c r="E82" s="10">
        <v>2</v>
      </c>
      <c r="G82" s="10" t="s">
        <v>35</v>
      </c>
      <c r="H82" s="10" t="s">
        <v>69</v>
      </c>
      <c r="I82" s="12" t="s">
        <v>32</v>
      </c>
      <c r="J82" s="12" t="s">
        <v>84</v>
      </c>
      <c r="K82" s="10">
        <f t="shared" si="8"/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W82" s="13"/>
      <c r="X82" s="13"/>
      <c r="Y82" s="13"/>
      <c r="Z82" s="10">
        <v>30</v>
      </c>
      <c r="AA82" s="13">
        <v>21.423841059602701</v>
      </c>
      <c r="AB82" s="13">
        <v>3.2781456953642398</v>
      </c>
      <c r="AC82" s="13">
        <v>1.0927152317880799</v>
      </c>
      <c r="AD82" s="13"/>
      <c r="AE82" s="13"/>
      <c r="AF82" s="13"/>
      <c r="AG82" s="13"/>
      <c r="AH82" s="13"/>
      <c r="AI82" s="13" t="s">
        <v>143</v>
      </c>
      <c r="AJ82" s="10">
        <v>9</v>
      </c>
      <c r="AK82" s="10" t="s">
        <v>191</v>
      </c>
      <c r="AL82" s="13"/>
      <c r="AM82" s="13"/>
      <c r="AN82" s="13"/>
      <c r="AO82" s="13"/>
      <c r="AP82" s="13">
        <v>20.5298013245033</v>
      </c>
      <c r="AQ82" s="13">
        <v>3.87417218543046</v>
      </c>
      <c r="AR82" s="13">
        <v>1.29139072847682</v>
      </c>
      <c r="AS82" s="13"/>
      <c r="AT82" s="13"/>
      <c r="AU82" s="13"/>
      <c r="AV82" s="13"/>
      <c r="AW82" s="13"/>
      <c r="AX82" s="13" t="s">
        <v>143</v>
      </c>
      <c r="AY82" s="13" t="s">
        <v>58</v>
      </c>
      <c r="AZ82" s="10">
        <v>9</v>
      </c>
      <c r="BA82" s="10" t="s">
        <v>191</v>
      </c>
      <c r="BB82" s="10" t="s">
        <v>144</v>
      </c>
      <c r="BC82" s="10" t="s">
        <v>141</v>
      </c>
    </row>
    <row r="83" spans="1:55" s="10" customFormat="1" x14ac:dyDescent="0.25">
      <c r="A83" s="10" t="s">
        <v>138</v>
      </c>
      <c r="B83" s="10" t="s">
        <v>142</v>
      </c>
      <c r="C83" s="11" t="s">
        <v>51</v>
      </c>
      <c r="D83" s="11" t="s">
        <v>52</v>
      </c>
      <c r="E83" s="10">
        <v>2</v>
      </c>
      <c r="G83" s="10" t="s">
        <v>35</v>
      </c>
      <c r="H83" s="10" t="s">
        <v>69</v>
      </c>
      <c r="I83" s="12" t="s">
        <v>32</v>
      </c>
      <c r="J83" s="12" t="s">
        <v>84</v>
      </c>
      <c r="K83" s="10">
        <f t="shared" si="8"/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W83" s="13"/>
      <c r="X83" s="13"/>
      <c r="Y83" s="13"/>
      <c r="Z83" s="10">
        <v>60</v>
      </c>
      <c r="AA83" s="13">
        <v>19.238410596026501</v>
      </c>
      <c r="AB83" s="13">
        <v>4.7682119205298203</v>
      </c>
      <c r="AC83" s="13">
        <v>1.5894039735099399</v>
      </c>
      <c r="AD83" s="13"/>
      <c r="AE83" s="13"/>
      <c r="AF83" s="13"/>
      <c r="AG83" s="13"/>
      <c r="AH83" s="13"/>
      <c r="AI83" s="13" t="s">
        <v>143</v>
      </c>
      <c r="AJ83" s="10">
        <v>9</v>
      </c>
      <c r="AK83" s="10" t="s">
        <v>191</v>
      </c>
      <c r="AL83" s="13"/>
      <c r="AM83" s="13"/>
      <c r="AN83" s="13"/>
      <c r="AO83" s="13"/>
      <c r="AP83" s="13">
        <v>15.2649006622517</v>
      </c>
      <c r="AQ83" s="13">
        <v>3.87417218543046</v>
      </c>
      <c r="AR83" s="13">
        <v>1.29139072847682</v>
      </c>
      <c r="AS83" s="13"/>
      <c r="AT83" s="13"/>
      <c r="AU83" s="13"/>
      <c r="AV83" s="13"/>
      <c r="AW83" s="13"/>
      <c r="AX83" s="13" t="s">
        <v>143</v>
      </c>
      <c r="AY83" s="13" t="s">
        <v>58</v>
      </c>
      <c r="AZ83" s="10">
        <v>9</v>
      </c>
      <c r="BA83" s="10" t="s">
        <v>191</v>
      </c>
      <c r="BB83" s="10" t="s">
        <v>144</v>
      </c>
      <c r="BC83" s="10" t="s">
        <v>141</v>
      </c>
    </row>
    <row r="84" spans="1:55" s="10" customFormat="1" x14ac:dyDescent="0.25">
      <c r="A84" s="10" t="s">
        <v>138</v>
      </c>
      <c r="B84" s="10" t="s">
        <v>142</v>
      </c>
      <c r="C84" s="11" t="s">
        <v>51</v>
      </c>
      <c r="D84" s="11" t="s">
        <v>52</v>
      </c>
      <c r="E84" s="10">
        <v>2</v>
      </c>
      <c r="G84" s="10" t="s">
        <v>35</v>
      </c>
      <c r="H84" s="10" t="s">
        <v>69</v>
      </c>
      <c r="I84" s="12" t="s">
        <v>32</v>
      </c>
      <c r="J84" s="12" t="s">
        <v>84</v>
      </c>
      <c r="K84" s="10">
        <f t="shared" si="8"/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W84" s="13"/>
      <c r="X84" s="13"/>
      <c r="Y84" s="13"/>
      <c r="Z84" s="10">
        <v>90</v>
      </c>
      <c r="AA84" s="13">
        <v>14.9668874172185</v>
      </c>
      <c r="AB84" s="13">
        <v>4.7682119205298203</v>
      </c>
      <c r="AC84" s="13">
        <v>1.5894039735099399</v>
      </c>
      <c r="AD84" s="13"/>
      <c r="AE84" s="13"/>
      <c r="AF84" s="13"/>
      <c r="AG84" s="13"/>
      <c r="AH84" s="13"/>
      <c r="AI84" s="13" t="s">
        <v>143</v>
      </c>
      <c r="AJ84" s="10">
        <v>9</v>
      </c>
      <c r="AK84" s="10" t="s">
        <v>191</v>
      </c>
      <c r="AL84" s="13"/>
      <c r="AM84" s="13"/>
      <c r="AN84" s="13"/>
      <c r="AO84" s="13"/>
      <c r="AP84" s="13">
        <v>10.8940397350993</v>
      </c>
      <c r="AQ84" s="13">
        <v>2.0860927152317901</v>
      </c>
      <c r="AR84" s="13">
        <v>0.69536423841059603</v>
      </c>
      <c r="AS84" s="13"/>
      <c r="AT84" s="13"/>
      <c r="AU84" s="13"/>
      <c r="AV84" s="13"/>
      <c r="AW84" s="13"/>
      <c r="AX84" s="13" t="s">
        <v>143</v>
      </c>
      <c r="AY84" s="13" t="s">
        <v>58</v>
      </c>
      <c r="AZ84" s="10">
        <v>9</v>
      </c>
      <c r="BA84" s="10" t="s">
        <v>191</v>
      </c>
      <c r="BB84" s="10" t="s">
        <v>144</v>
      </c>
      <c r="BC84" s="10" t="s">
        <v>141</v>
      </c>
    </row>
    <row r="85" spans="1:55" s="10" customFormat="1" x14ac:dyDescent="0.25">
      <c r="A85" s="10" t="s">
        <v>138</v>
      </c>
      <c r="B85" s="10" t="s">
        <v>145</v>
      </c>
      <c r="C85" s="11" t="s">
        <v>51</v>
      </c>
      <c r="D85" s="11" t="s">
        <v>52</v>
      </c>
      <c r="E85" s="10">
        <v>3</v>
      </c>
      <c r="G85" s="10" t="s">
        <v>35</v>
      </c>
      <c r="H85" s="10" t="s">
        <v>61</v>
      </c>
      <c r="I85" s="12" t="s">
        <v>32</v>
      </c>
      <c r="J85" s="12" t="s">
        <v>84</v>
      </c>
      <c r="K85" s="10">
        <f t="shared" si="8"/>
        <v>180</v>
      </c>
      <c r="M85" s="10" t="s">
        <v>140</v>
      </c>
      <c r="N85" s="10" t="s">
        <v>30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W85" s="13"/>
      <c r="X85" s="13"/>
      <c r="Y85" s="13"/>
      <c r="Z85" s="10">
        <v>0</v>
      </c>
      <c r="AA85" s="13">
        <v>10.5769230769231</v>
      </c>
      <c r="AB85" s="13">
        <v>3.4615384615384501</v>
      </c>
      <c r="AC85" s="13">
        <v>1.15384615384615</v>
      </c>
      <c r="AD85" s="13"/>
      <c r="AE85" s="13"/>
      <c r="AF85" s="13"/>
      <c r="AG85" s="13"/>
      <c r="AH85" s="13"/>
      <c r="AI85" s="10" t="s">
        <v>143</v>
      </c>
      <c r="AJ85" s="10">
        <v>9</v>
      </c>
      <c r="AK85" s="10" t="s">
        <v>191</v>
      </c>
      <c r="AP85" s="13">
        <v>10.5725190839695</v>
      </c>
      <c r="AQ85" s="13">
        <v>3.09160305343512</v>
      </c>
      <c r="AR85" s="13">
        <v>1.03053435114504</v>
      </c>
      <c r="AS85" s="13"/>
      <c r="AT85" s="13"/>
      <c r="AU85" s="13"/>
      <c r="AV85" s="13"/>
      <c r="AW85" s="13"/>
      <c r="AX85" s="10" t="s">
        <v>143</v>
      </c>
      <c r="AY85" s="13" t="s">
        <v>58</v>
      </c>
      <c r="AZ85" s="10">
        <v>9</v>
      </c>
      <c r="BA85" s="10" t="s">
        <v>191</v>
      </c>
      <c r="BB85" s="10" t="s">
        <v>144</v>
      </c>
      <c r="BC85" s="10" t="s">
        <v>146</v>
      </c>
    </row>
    <row r="86" spans="1:55" s="10" customFormat="1" x14ac:dyDescent="0.25">
      <c r="A86" s="10" t="s">
        <v>138</v>
      </c>
      <c r="B86" s="10" t="s">
        <v>145</v>
      </c>
      <c r="C86" s="11" t="s">
        <v>51</v>
      </c>
      <c r="D86" s="11" t="s">
        <v>52</v>
      </c>
      <c r="E86" s="10">
        <v>3</v>
      </c>
      <c r="G86" s="10" t="s">
        <v>35</v>
      </c>
      <c r="H86" s="10" t="s">
        <v>61</v>
      </c>
      <c r="I86" s="12" t="s">
        <v>32</v>
      </c>
      <c r="J86" s="12" t="s">
        <v>84</v>
      </c>
      <c r="K86" s="10">
        <f t="shared" si="8"/>
        <v>180</v>
      </c>
      <c r="M86" s="10" t="s">
        <v>140</v>
      </c>
      <c r="N86" s="10" t="s">
        <v>30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W86" s="13"/>
      <c r="X86" s="13"/>
      <c r="Y86" s="13"/>
      <c r="Z86" s="10">
        <v>30</v>
      </c>
      <c r="AA86" s="13">
        <v>22.807692307692299</v>
      </c>
      <c r="AB86" s="13">
        <v>2.0769230769230802</v>
      </c>
      <c r="AC86" s="13">
        <v>0.69230769230769296</v>
      </c>
      <c r="AD86" s="13"/>
      <c r="AE86" s="13"/>
      <c r="AF86" s="13"/>
      <c r="AG86" s="13"/>
      <c r="AH86" s="13"/>
      <c r="AI86" s="10" t="s">
        <v>143</v>
      </c>
      <c r="AJ86" s="10">
        <v>9</v>
      </c>
      <c r="AK86" s="10" t="s">
        <v>191</v>
      </c>
      <c r="AP86" s="13">
        <v>22.709923664122101</v>
      </c>
      <c r="AQ86" s="13">
        <v>4.8091603053435099</v>
      </c>
      <c r="AR86" s="13">
        <v>1.6030534351145</v>
      </c>
      <c r="AS86" s="13"/>
      <c r="AT86" s="13"/>
      <c r="AU86" s="13"/>
      <c r="AV86" s="13"/>
      <c r="AW86" s="13"/>
      <c r="AX86" s="10" t="s">
        <v>143</v>
      </c>
      <c r="AY86" s="13" t="s">
        <v>58</v>
      </c>
      <c r="AZ86" s="10">
        <v>9</v>
      </c>
      <c r="BA86" s="10" t="s">
        <v>191</v>
      </c>
      <c r="BB86" s="10" t="s">
        <v>144</v>
      </c>
      <c r="BC86" s="10" t="s">
        <v>146</v>
      </c>
    </row>
    <row r="87" spans="1:55" s="10" customFormat="1" x14ac:dyDescent="0.25">
      <c r="A87" s="10" t="s">
        <v>138</v>
      </c>
      <c r="B87" s="10" t="s">
        <v>145</v>
      </c>
      <c r="C87" s="11" t="s">
        <v>51</v>
      </c>
      <c r="D87" s="11" t="s">
        <v>52</v>
      </c>
      <c r="E87" s="10">
        <v>3</v>
      </c>
      <c r="G87" s="10" t="s">
        <v>35</v>
      </c>
      <c r="H87" s="10" t="s">
        <v>61</v>
      </c>
      <c r="I87" s="12" t="s">
        <v>32</v>
      </c>
      <c r="J87" s="12" t="s">
        <v>84</v>
      </c>
      <c r="K87" s="10">
        <f t="shared" si="8"/>
        <v>180</v>
      </c>
      <c r="M87" s="10" t="s">
        <v>140</v>
      </c>
      <c r="N87" s="10" t="s">
        <v>30</v>
      </c>
      <c r="O87" s="10" t="s">
        <v>36</v>
      </c>
      <c r="P87" s="13" t="s">
        <v>29</v>
      </c>
      <c r="Q87" s="13" t="s">
        <v>40</v>
      </c>
      <c r="R87" s="13"/>
      <c r="S87" s="10" t="s">
        <v>107</v>
      </c>
      <c r="T87" s="10" t="s">
        <v>58</v>
      </c>
      <c r="W87" s="13"/>
      <c r="X87" s="13"/>
      <c r="Y87" s="13"/>
      <c r="Z87" s="10">
        <v>60</v>
      </c>
      <c r="AA87" s="13">
        <v>21.076923076923102</v>
      </c>
      <c r="AB87" s="13">
        <v>3.1153846153846101</v>
      </c>
      <c r="AC87" s="13">
        <v>1.0384615384615401</v>
      </c>
      <c r="AD87" s="13"/>
      <c r="AE87" s="13"/>
      <c r="AF87" s="13"/>
      <c r="AG87" s="13"/>
      <c r="AH87" s="13"/>
      <c r="AI87" s="10" t="s">
        <v>143</v>
      </c>
      <c r="AJ87" s="10">
        <v>9</v>
      </c>
      <c r="AK87" s="10" t="s">
        <v>191</v>
      </c>
      <c r="AP87" s="13">
        <v>20.992366412213698</v>
      </c>
      <c r="AQ87" s="13">
        <v>5.4961832061068501</v>
      </c>
      <c r="AR87" s="13">
        <v>1.83206106870228</v>
      </c>
      <c r="AS87" s="13"/>
      <c r="AT87" s="13"/>
      <c r="AU87" s="13"/>
      <c r="AV87" s="13"/>
      <c r="AW87" s="13"/>
      <c r="AX87" s="10" t="s">
        <v>143</v>
      </c>
      <c r="AY87" s="13" t="s">
        <v>58</v>
      </c>
      <c r="AZ87" s="10">
        <v>9</v>
      </c>
      <c r="BA87" s="10" t="s">
        <v>191</v>
      </c>
      <c r="BB87" s="10" t="s">
        <v>144</v>
      </c>
      <c r="BC87" s="10" t="s">
        <v>146</v>
      </c>
    </row>
    <row r="88" spans="1:55" s="10" customFormat="1" x14ac:dyDescent="0.25">
      <c r="A88" s="10" t="s">
        <v>138</v>
      </c>
      <c r="B88" s="10" t="s">
        <v>145</v>
      </c>
      <c r="C88" s="11" t="s">
        <v>51</v>
      </c>
      <c r="D88" s="11" t="s">
        <v>52</v>
      </c>
      <c r="E88" s="10">
        <v>3</v>
      </c>
      <c r="G88" s="10" t="s">
        <v>35</v>
      </c>
      <c r="H88" s="10" t="s">
        <v>61</v>
      </c>
      <c r="I88" s="12" t="s">
        <v>32</v>
      </c>
      <c r="J88" s="12" t="s">
        <v>84</v>
      </c>
      <c r="K88" s="10">
        <f t="shared" si="8"/>
        <v>180</v>
      </c>
      <c r="M88" s="10" t="s">
        <v>140</v>
      </c>
      <c r="N88" s="10" t="s">
        <v>30</v>
      </c>
      <c r="O88" s="10" t="s">
        <v>36</v>
      </c>
      <c r="P88" s="13" t="s">
        <v>29</v>
      </c>
      <c r="Q88" s="13" t="s">
        <v>40</v>
      </c>
      <c r="R88" s="13"/>
      <c r="S88" s="10" t="s">
        <v>107</v>
      </c>
      <c r="T88" s="10" t="s">
        <v>58</v>
      </c>
      <c r="W88" s="13"/>
      <c r="X88" s="13"/>
      <c r="Y88" s="13"/>
      <c r="Z88" s="10">
        <v>90</v>
      </c>
      <c r="AA88" s="13">
        <v>17.269230769230798</v>
      </c>
      <c r="AB88" s="13">
        <v>1.73076923076922</v>
      </c>
      <c r="AC88" s="13">
        <v>0.57692307692307299</v>
      </c>
      <c r="AD88" s="13"/>
      <c r="AE88" s="13"/>
      <c r="AF88" s="13"/>
      <c r="AG88" s="13"/>
      <c r="AH88" s="13"/>
      <c r="AI88" s="10" t="s">
        <v>143</v>
      </c>
      <c r="AJ88" s="10">
        <v>9</v>
      </c>
      <c r="AK88" s="10" t="s">
        <v>191</v>
      </c>
      <c r="AP88" s="13">
        <v>17.671755725190799</v>
      </c>
      <c r="AQ88" s="13">
        <v>4.4656488549618203</v>
      </c>
      <c r="AR88" s="13">
        <v>1.4885496183206099</v>
      </c>
      <c r="AS88" s="13"/>
      <c r="AT88" s="13"/>
      <c r="AU88" s="13"/>
      <c r="AV88" s="13"/>
      <c r="AW88" s="13"/>
      <c r="AX88" s="10" t="s">
        <v>143</v>
      </c>
      <c r="AY88" s="13" t="s">
        <v>58</v>
      </c>
      <c r="AZ88" s="10">
        <v>9</v>
      </c>
      <c r="BA88" s="10" t="s">
        <v>191</v>
      </c>
      <c r="BB88" s="10" t="s">
        <v>144</v>
      </c>
      <c r="BC88" s="10" t="s">
        <v>146</v>
      </c>
    </row>
    <row r="89" spans="1:55" s="10" customFormat="1" x14ac:dyDescent="0.25">
      <c r="A89" s="10" t="s">
        <v>138</v>
      </c>
      <c r="B89" s="10" t="s">
        <v>147</v>
      </c>
      <c r="C89" s="11" t="s">
        <v>51</v>
      </c>
      <c r="D89" s="11" t="s">
        <v>52</v>
      </c>
      <c r="E89" s="10">
        <v>4</v>
      </c>
      <c r="G89" s="10" t="s">
        <v>35</v>
      </c>
      <c r="H89" s="10" t="s">
        <v>65</v>
      </c>
      <c r="I89" s="12" t="s">
        <v>32</v>
      </c>
      <c r="J89" s="12" t="s">
        <v>84</v>
      </c>
      <c r="K89" s="10">
        <f t="shared" si="8"/>
        <v>180</v>
      </c>
      <c r="M89" s="10" t="s">
        <v>140</v>
      </c>
      <c r="N89" s="10" t="s">
        <v>35</v>
      </c>
      <c r="O89" s="10" t="s">
        <v>36</v>
      </c>
      <c r="P89" s="13" t="s">
        <v>29</v>
      </c>
      <c r="Q89" s="13" t="s">
        <v>40</v>
      </c>
      <c r="R89" s="13"/>
      <c r="S89" s="10" t="s">
        <v>107</v>
      </c>
      <c r="T89" s="10" t="s">
        <v>58</v>
      </c>
      <c r="W89" s="13"/>
      <c r="X89" s="13"/>
      <c r="Y89" s="13"/>
      <c r="Z89" s="10">
        <v>0</v>
      </c>
      <c r="AA89" s="13">
        <v>9.2052980132450308</v>
      </c>
      <c r="AB89" s="13">
        <v>2.6821192052980098</v>
      </c>
      <c r="AC89" s="13">
        <v>0.89403973509933499</v>
      </c>
      <c r="AD89" s="13"/>
      <c r="AE89" s="13"/>
      <c r="AF89" s="13"/>
      <c r="AG89" s="13"/>
      <c r="AH89" s="13"/>
      <c r="AI89" s="13" t="s">
        <v>143</v>
      </c>
      <c r="AJ89" s="10">
        <v>9</v>
      </c>
      <c r="AK89" s="10" t="s">
        <v>191</v>
      </c>
      <c r="AP89" s="13">
        <v>8.5099337748344404</v>
      </c>
      <c r="AQ89" s="13">
        <v>1.4900662251655501</v>
      </c>
      <c r="AR89" s="13">
        <v>0.49668874172185101</v>
      </c>
      <c r="AS89" s="13"/>
      <c r="AT89" s="13"/>
      <c r="AU89" s="13"/>
      <c r="AV89" s="13"/>
      <c r="AW89" s="13"/>
      <c r="AX89" s="13" t="s">
        <v>143</v>
      </c>
      <c r="AY89" s="13" t="s">
        <v>58</v>
      </c>
      <c r="AZ89" s="10">
        <v>9</v>
      </c>
      <c r="BA89" s="10" t="s">
        <v>191</v>
      </c>
      <c r="BB89" s="10" t="s">
        <v>144</v>
      </c>
      <c r="BC89" s="10" t="s">
        <v>146</v>
      </c>
    </row>
    <row r="90" spans="1:55" s="10" customFormat="1" x14ac:dyDescent="0.25">
      <c r="A90" s="10" t="s">
        <v>138</v>
      </c>
      <c r="B90" s="10" t="s">
        <v>147</v>
      </c>
      <c r="C90" s="11" t="s">
        <v>51</v>
      </c>
      <c r="D90" s="11" t="s">
        <v>52</v>
      </c>
      <c r="E90" s="10">
        <v>4</v>
      </c>
      <c r="G90" s="10" t="s">
        <v>35</v>
      </c>
      <c r="H90" s="10" t="s">
        <v>65</v>
      </c>
      <c r="I90" s="12" t="s">
        <v>32</v>
      </c>
      <c r="J90" s="12" t="s">
        <v>84</v>
      </c>
      <c r="K90" s="10">
        <f t="shared" si="8"/>
        <v>180</v>
      </c>
      <c r="M90" s="10" t="s">
        <v>140</v>
      </c>
      <c r="N90" s="10" t="s">
        <v>35</v>
      </c>
      <c r="O90" s="10" t="s">
        <v>36</v>
      </c>
      <c r="P90" s="13" t="s">
        <v>29</v>
      </c>
      <c r="Q90" s="13" t="s">
        <v>40</v>
      </c>
      <c r="R90" s="13"/>
      <c r="S90" s="10" t="s">
        <v>107</v>
      </c>
      <c r="T90" s="10" t="s">
        <v>58</v>
      </c>
      <c r="W90" s="13"/>
      <c r="X90" s="13"/>
      <c r="Y90" s="13"/>
      <c r="Z90" s="10">
        <v>30</v>
      </c>
      <c r="AA90" s="13">
        <v>21.423841059602701</v>
      </c>
      <c r="AB90" s="13">
        <v>3.2781456953642398</v>
      </c>
      <c r="AC90" s="13">
        <v>1.0927152317880799</v>
      </c>
      <c r="AD90" s="13"/>
      <c r="AE90" s="13"/>
      <c r="AF90" s="13"/>
      <c r="AG90" s="13"/>
      <c r="AH90" s="13"/>
      <c r="AI90" s="13" t="s">
        <v>143</v>
      </c>
      <c r="AJ90" s="10">
        <v>9</v>
      </c>
      <c r="AK90" s="10" t="s">
        <v>191</v>
      </c>
      <c r="AP90" s="13">
        <v>18.841059602649</v>
      </c>
      <c r="AQ90" s="13">
        <v>4.4701986754967002</v>
      </c>
      <c r="AR90" s="13">
        <v>1.4900662251655701</v>
      </c>
      <c r="AS90" s="13"/>
      <c r="AT90" s="13"/>
      <c r="AU90" s="13"/>
      <c r="AV90" s="13"/>
      <c r="AW90" s="13"/>
      <c r="AX90" s="13" t="s">
        <v>143</v>
      </c>
      <c r="AY90" s="13" t="s">
        <v>58</v>
      </c>
      <c r="AZ90" s="10">
        <v>9</v>
      </c>
      <c r="BA90" s="10" t="s">
        <v>191</v>
      </c>
      <c r="BB90" s="10" t="s">
        <v>144</v>
      </c>
      <c r="BC90" s="10" t="s">
        <v>146</v>
      </c>
    </row>
    <row r="91" spans="1:55" s="10" customFormat="1" x14ac:dyDescent="0.25">
      <c r="A91" s="10" t="s">
        <v>138</v>
      </c>
      <c r="B91" s="10" t="s">
        <v>147</v>
      </c>
      <c r="C91" s="11" t="s">
        <v>51</v>
      </c>
      <c r="D91" s="11" t="s">
        <v>52</v>
      </c>
      <c r="E91" s="10">
        <v>4</v>
      </c>
      <c r="G91" s="10" t="s">
        <v>35</v>
      </c>
      <c r="H91" s="10" t="s">
        <v>65</v>
      </c>
      <c r="I91" s="12" t="s">
        <v>32</v>
      </c>
      <c r="J91" s="12" t="s">
        <v>84</v>
      </c>
      <c r="K91" s="10">
        <f t="shared" si="8"/>
        <v>180</v>
      </c>
      <c r="M91" s="10" t="s">
        <v>140</v>
      </c>
      <c r="N91" s="10" t="s">
        <v>35</v>
      </c>
      <c r="O91" s="10" t="s">
        <v>36</v>
      </c>
      <c r="P91" s="13" t="s">
        <v>29</v>
      </c>
      <c r="Q91" s="13" t="s">
        <v>40</v>
      </c>
      <c r="R91" s="13"/>
      <c r="S91" s="10" t="s">
        <v>107</v>
      </c>
      <c r="T91" s="10" t="s">
        <v>58</v>
      </c>
      <c r="W91" s="13"/>
      <c r="X91" s="13"/>
      <c r="Y91" s="13"/>
      <c r="Z91" s="10">
        <v>60</v>
      </c>
      <c r="AA91" s="13">
        <v>19.238410596026501</v>
      </c>
      <c r="AB91" s="13">
        <v>4.7682119205298203</v>
      </c>
      <c r="AC91" s="13">
        <v>1.5894039735099399</v>
      </c>
      <c r="AD91" s="13"/>
      <c r="AE91" s="13"/>
      <c r="AF91" s="13"/>
      <c r="AG91" s="13"/>
      <c r="AH91" s="13"/>
      <c r="AI91" s="13" t="s">
        <v>143</v>
      </c>
      <c r="AJ91" s="10">
        <v>9</v>
      </c>
      <c r="AK91" s="10" t="s">
        <v>191</v>
      </c>
      <c r="AP91" s="13">
        <v>17.152317880794701</v>
      </c>
      <c r="AQ91" s="13">
        <v>3.2781456953642301</v>
      </c>
      <c r="AR91" s="13">
        <v>1.0927152317880799</v>
      </c>
      <c r="AS91" s="13"/>
      <c r="AT91" s="13"/>
      <c r="AU91" s="13"/>
      <c r="AV91" s="13"/>
      <c r="AW91" s="13"/>
      <c r="AX91" s="13" t="s">
        <v>143</v>
      </c>
      <c r="AY91" s="13" t="s">
        <v>58</v>
      </c>
      <c r="AZ91" s="10">
        <v>9</v>
      </c>
      <c r="BA91" s="10" t="s">
        <v>191</v>
      </c>
      <c r="BB91" s="10" t="s">
        <v>144</v>
      </c>
      <c r="BC91" s="10" t="s">
        <v>146</v>
      </c>
    </row>
    <row r="92" spans="1:55" s="10" customFormat="1" x14ac:dyDescent="0.25">
      <c r="A92" s="10" t="s">
        <v>138</v>
      </c>
      <c r="B92" s="10" t="s">
        <v>147</v>
      </c>
      <c r="C92" s="11" t="s">
        <v>51</v>
      </c>
      <c r="D92" s="11" t="s">
        <v>52</v>
      </c>
      <c r="E92" s="10">
        <v>4</v>
      </c>
      <c r="G92" s="10" t="s">
        <v>35</v>
      </c>
      <c r="H92" s="10" t="s">
        <v>65</v>
      </c>
      <c r="I92" s="12" t="s">
        <v>32</v>
      </c>
      <c r="J92" s="12" t="s">
        <v>84</v>
      </c>
      <c r="K92" s="10">
        <f t="shared" si="8"/>
        <v>180</v>
      </c>
      <c r="M92" s="10" t="s">
        <v>140</v>
      </c>
      <c r="N92" s="10" t="s">
        <v>35</v>
      </c>
      <c r="O92" s="10" t="s">
        <v>36</v>
      </c>
      <c r="P92" s="13" t="s">
        <v>29</v>
      </c>
      <c r="Q92" s="13" t="s">
        <v>40</v>
      </c>
      <c r="R92" s="13"/>
      <c r="S92" s="10" t="s">
        <v>107</v>
      </c>
      <c r="T92" s="10" t="s">
        <v>58</v>
      </c>
      <c r="W92" s="13"/>
      <c r="X92" s="13"/>
      <c r="Y92" s="13"/>
      <c r="Z92" s="10">
        <v>90</v>
      </c>
      <c r="AA92" s="13">
        <v>14.9668874172185</v>
      </c>
      <c r="AB92" s="13">
        <v>4.7682119205298203</v>
      </c>
      <c r="AC92" s="13">
        <v>1.5894039735099399</v>
      </c>
      <c r="AD92" s="13"/>
      <c r="AE92" s="13"/>
      <c r="AF92" s="13"/>
      <c r="AG92" s="13"/>
      <c r="AH92" s="13"/>
      <c r="AI92" s="13" t="s">
        <v>143</v>
      </c>
      <c r="AJ92" s="10">
        <v>9</v>
      </c>
      <c r="AK92" s="10" t="s">
        <v>191</v>
      </c>
      <c r="AP92" s="13">
        <v>13.5761589403974</v>
      </c>
      <c r="AQ92" s="13">
        <v>2.9801324503311299</v>
      </c>
      <c r="AR92" s="13">
        <v>0.99337748344370902</v>
      </c>
      <c r="AS92" s="13"/>
      <c r="AT92" s="13"/>
      <c r="AU92" s="13"/>
      <c r="AV92" s="13"/>
      <c r="AW92" s="13"/>
      <c r="AX92" s="13" t="s">
        <v>143</v>
      </c>
      <c r="AY92" s="13" t="s">
        <v>58</v>
      </c>
      <c r="AZ92" s="10">
        <v>9</v>
      </c>
      <c r="BA92" s="10" t="s">
        <v>191</v>
      </c>
      <c r="BB92" s="10" t="s">
        <v>144</v>
      </c>
      <c r="BC92" s="10" t="s">
        <v>146</v>
      </c>
    </row>
    <row r="93" spans="1:55" s="10" customFormat="1" x14ac:dyDescent="0.25">
      <c r="A93" s="10" t="s">
        <v>138</v>
      </c>
      <c r="B93" s="10" t="s">
        <v>148</v>
      </c>
      <c r="C93" s="11" t="s">
        <v>51</v>
      </c>
      <c r="D93" s="11" t="s">
        <v>52</v>
      </c>
      <c r="E93" s="10">
        <v>5</v>
      </c>
      <c r="G93" s="10" t="s">
        <v>35</v>
      </c>
      <c r="H93" s="10" t="s">
        <v>71</v>
      </c>
      <c r="I93" s="12" t="s">
        <v>32</v>
      </c>
      <c r="J93" s="12" t="s">
        <v>84</v>
      </c>
      <c r="K93" s="10">
        <f t="shared" si="8"/>
        <v>180</v>
      </c>
      <c r="M93" s="10" t="s">
        <v>140</v>
      </c>
      <c r="N93" s="10" t="s">
        <v>30</v>
      </c>
      <c r="O93" s="10" t="s">
        <v>36</v>
      </c>
      <c r="P93" s="13" t="s">
        <v>29</v>
      </c>
      <c r="Q93" s="13" t="s">
        <v>40</v>
      </c>
      <c r="R93" s="13"/>
      <c r="S93" s="10" t="s">
        <v>107</v>
      </c>
      <c r="T93" s="10" t="s">
        <v>58</v>
      </c>
      <c r="W93" s="13"/>
      <c r="X93" s="13"/>
      <c r="Y93" s="13"/>
      <c r="Z93" s="10">
        <v>0</v>
      </c>
      <c r="AA93" s="13">
        <v>10.5769230769231</v>
      </c>
      <c r="AB93" s="13">
        <v>3.4615384615384501</v>
      </c>
      <c r="AC93" s="13">
        <v>1.15384615384615</v>
      </c>
      <c r="AD93" s="13"/>
      <c r="AE93" s="13"/>
      <c r="AF93" s="13"/>
      <c r="AG93" s="13"/>
      <c r="AH93" s="13"/>
      <c r="AI93" s="13" t="s">
        <v>143</v>
      </c>
      <c r="AJ93" s="10">
        <v>9</v>
      </c>
      <c r="AK93" s="10" t="s">
        <v>191</v>
      </c>
      <c r="AP93" s="13">
        <v>10.5725190839695</v>
      </c>
      <c r="AQ93" s="13">
        <v>2.4045801526717399</v>
      </c>
      <c r="AR93" s="13">
        <v>0.80152671755724803</v>
      </c>
      <c r="AS93" s="13"/>
      <c r="AT93" s="13"/>
      <c r="AU93" s="13"/>
      <c r="AV93" s="13"/>
      <c r="AW93" s="13"/>
      <c r="AX93" s="13" t="s">
        <v>143</v>
      </c>
      <c r="AY93" s="13" t="s">
        <v>58</v>
      </c>
      <c r="AZ93" s="10">
        <v>9</v>
      </c>
      <c r="BA93" s="10" t="s">
        <v>191</v>
      </c>
      <c r="BB93" s="10" t="s">
        <v>144</v>
      </c>
      <c r="BC93" s="10" t="s">
        <v>149</v>
      </c>
    </row>
    <row r="94" spans="1:55" s="10" customFormat="1" x14ac:dyDescent="0.25">
      <c r="A94" s="10" t="s">
        <v>138</v>
      </c>
      <c r="B94" s="10" t="s">
        <v>148</v>
      </c>
      <c r="C94" s="11" t="s">
        <v>51</v>
      </c>
      <c r="D94" s="11" t="s">
        <v>52</v>
      </c>
      <c r="E94" s="10">
        <v>5</v>
      </c>
      <c r="G94" s="10" t="s">
        <v>35</v>
      </c>
      <c r="H94" s="10" t="s">
        <v>71</v>
      </c>
      <c r="I94" s="12" t="s">
        <v>32</v>
      </c>
      <c r="J94" s="12" t="s">
        <v>84</v>
      </c>
      <c r="K94" s="10">
        <f t="shared" si="8"/>
        <v>180</v>
      </c>
      <c r="M94" s="10" t="s">
        <v>140</v>
      </c>
      <c r="N94" s="10" t="s">
        <v>30</v>
      </c>
      <c r="O94" s="10" t="s">
        <v>36</v>
      </c>
      <c r="P94" s="13" t="s">
        <v>29</v>
      </c>
      <c r="Q94" s="13" t="s">
        <v>40</v>
      </c>
      <c r="R94" s="13"/>
      <c r="S94" s="10" t="s">
        <v>107</v>
      </c>
      <c r="T94" s="10" t="s">
        <v>58</v>
      </c>
      <c r="W94" s="13"/>
      <c r="X94" s="13"/>
      <c r="Y94" s="13"/>
      <c r="Z94" s="10">
        <v>30</v>
      </c>
      <c r="AA94" s="13">
        <v>22.807692307692299</v>
      </c>
      <c r="AB94" s="13">
        <v>2.0769230769230802</v>
      </c>
      <c r="AC94" s="13">
        <v>0.69230769230769296</v>
      </c>
      <c r="AD94" s="13"/>
      <c r="AE94" s="13"/>
      <c r="AF94" s="13"/>
      <c r="AG94" s="13"/>
      <c r="AH94" s="13"/>
      <c r="AI94" s="13" t="s">
        <v>143</v>
      </c>
      <c r="AJ94" s="10">
        <v>9</v>
      </c>
      <c r="AK94" s="10" t="s">
        <v>191</v>
      </c>
      <c r="AP94" s="13">
        <v>21.106870229007601</v>
      </c>
      <c r="AQ94" s="13">
        <v>5.15267175572518</v>
      </c>
      <c r="AR94" s="13">
        <v>1.7175572519083899</v>
      </c>
      <c r="AS94" s="13"/>
      <c r="AT94" s="13"/>
      <c r="AU94" s="13"/>
      <c r="AV94" s="13"/>
      <c r="AW94" s="13"/>
      <c r="AX94" s="13" t="s">
        <v>143</v>
      </c>
      <c r="AY94" s="13" t="s">
        <v>58</v>
      </c>
      <c r="AZ94" s="10">
        <v>9</v>
      </c>
      <c r="BA94" s="10" t="s">
        <v>191</v>
      </c>
      <c r="BB94" s="10" t="s">
        <v>144</v>
      </c>
      <c r="BC94" s="10" t="s">
        <v>149</v>
      </c>
    </row>
    <row r="95" spans="1:55" s="10" customFormat="1" x14ac:dyDescent="0.25">
      <c r="A95" s="10" t="s">
        <v>138</v>
      </c>
      <c r="B95" s="10" t="s">
        <v>148</v>
      </c>
      <c r="C95" s="11" t="s">
        <v>51</v>
      </c>
      <c r="D95" s="11" t="s">
        <v>52</v>
      </c>
      <c r="E95" s="10">
        <v>5</v>
      </c>
      <c r="G95" s="10" t="s">
        <v>35</v>
      </c>
      <c r="H95" s="10" t="s">
        <v>71</v>
      </c>
      <c r="I95" s="12" t="s">
        <v>32</v>
      </c>
      <c r="J95" s="12" t="s">
        <v>84</v>
      </c>
      <c r="K95" s="10">
        <f t="shared" si="8"/>
        <v>180</v>
      </c>
      <c r="M95" s="10" t="s">
        <v>140</v>
      </c>
      <c r="N95" s="10" t="s">
        <v>30</v>
      </c>
      <c r="O95" s="10" t="s">
        <v>36</v>
      </c>
      <c r="P95" s="13" t="s">
        <v>29</v>
      </c>
      <c r="Q95" s="13" t="s">
        <v>40</v>
      </c>
      <c r="R95" s="13"/>
      <c r="S95" s="10" t="s">
        <v>107</v>
      </c>
      <c r="T95" s="10" t="s">
        <v>58</v>
      </c>
      <c r="W95" s="13"/>
      <c r="X95" s="13"/>
      <c r="Y95" s="13"/>
      <c r="Z95" s="10">
        <v>60</v>
      </c>
      <c r="AA95" s="13">
        <v>21.076923076923102</v>
      </c>
      <c r="AB95" s="13">
        <v>3.1153846153846101</v>
      </c>
      <c r="AC95" s="13">
        <v>1.0384615384615401</v>
      </c>
      <c r="AD95" s="13"/>
      <c r="AE95" s="13"/>
      <c r="AF95" s="13"/>
      <c r="AG95" s="13"/>
      <c r="AH95" s="13"/>
      <c r="AI95" s="13" t="s">
        <v>143</v>
      </c>
      <c r="AJ95" s="10">
        <v>9</v>
      </c>
      <c r="AK95" s="10" t="s">
        <v>191</v>
      </c>
      <c r="AP95" s="13">
        <v>24.656488549618299</v>
      </c>
      <c r="AQ95" s="13">
        <v>6.1832061068701902</v>
      </c>
      <c r="AR95" s="13">
        <v>2.06106870229006</v>
      </c>
      <c r="AS95" s="13"/>
      <c r="AT95" s="13"/>
      <c r="AU95" s="13"/>
      <c r="AV95" s="13"/>
      <c r="AW95" s="13"/>
      <c r="AX95" s="13" t="s">
        <v>143</v>
      </c>
      <c r="AY95" s="13" t="s">
        <v>58</v>
      </c>
      <c r="AZ95" s="10">
        <v>9</v>
      </c>
      <c r="BA95" s="10" t="s">
        <v>191</v>
      </c>
      <c r="BB95" s="10" t="s">
        <v>144</v>
      </c>
      <c r="BC95" s="10" t="s">
        <v>149</v>
      </c>
    </row>
    <row r="96" spans="1:55" s="10" customFormat="1" x14ac:dyDescent="0.25">
      <c r="A96" s="10" t="s">
        <v>138</v>
      </c>
      <c r="B96" s="10" t="s">
        <v>150</v>
      </c>
      <c r="C96" s="11" t="s">
        <v>51</v>
      </c>
      <c r="D96" s="11" t="s">
        <v>52</v>
      </c>
      <c r="E96" s="10">
        <v>5</v>
      </c>
      <c r="G96" s="10" t="s">
        <v>35</v>
      </c>
      <c r="H96" s="10" t="s">
        <v>73</v>
      </c>
      <c r="I96" s="12" t="s">
        <v>32</v>
      </c>
      <c r="J96" s="12" t="s">
        <v>84</v>
      </c>
      <c r="K96" s="10">
        <f t="shared" si="8"/>
        <v>180</v>
      </c>
      <c r="M96" s="10" t="s">
        <v>140</v>
      </c>
      <c r="N96" s="10" t="s">
        <v>35</v>
      </c>
      <c r="O96" s="10" t="s">
        <v>36</v>
      </c>
      <c r="P96" s="13" t="s">
        <v>29</v>
      </c>
      <c r="Q96" s="13" t="s">
        <v>40</v>
      </c>
      <c r="R96" s="13"/>
      <c r="S96" s="10" t="s">
        <v>107</v>
      </c>
      <c r="T96" s="10" t="s">
        <v>58</v>
      </c>
      <c r="W96" s="13"/>
      <c r="X96" s="13"/>
      <c r="Y96" s="13"/>
      <c r="Z96" s="10">
        <v>90</v>
      </c>
      <c r="AA96" s="13">
        <v>17.269230769230798</v>
      </c>
      <c r="AB96" s="13">
        <v>1.73076923076922</v>
      </c>
      <c r="AC96" s="13">
        <v>0.57692307692307299</v>
      </c>
      <c r="AD96" s="13"/>
      <c r="AE96" s="13"/>
      <c r="AF96" s="13"/>
      <c r="AG96" s="13"/>
      <c r="AH96" s="13"/>
      <c r="AI96" s="13" t="s">
        <v>143</v>
      </c>
      <c r="AJ96" s="10">
        <v>9</v>
      </c>
      <c r="AK96" s="10" t="s">
        <v>191</v>
      </c>
      <c r="AP96" s="13">
        <v>22.595419847328301</v>
      </c>
      <c r="AQ96" s="13">
        <v>5.1526717557251898</v>
      </c>
      <c r="AR96" s="13">
        <v>1.7175572519083999</v>
      </c>
      <c r="AS96" s="13"/>
      <c r="AT96" s="13"/>
      <c r="AU96" s="13"/>
      <c r="AV96" s="13"/>
      <c r="AW96" s="13"/>
      <c r="AX96" s="13" t="s">
        <v>143</v>
      </c>
      <c r="AY96" s="13" t="s">
        <v>58</v>
      </c>
      <c r="AZ96" s="10">
        <v>9</v>
      </c>
      <c r="BA96" s="10" t="s">
        <v>191</v>
      </c>
      <c r="BB96" s="10" t="s">
        <v>144</v>
      </c>
      <c r="BC96" s="10" t="s">
        <v>149</v>
      </c>
    </row>
    <row r="97" spans="1:56" s="10" customFormat="1" x14ac:dyDescent="0.25">
      <c r="A97" s="10" t="s">
        <v>138</v>
      </c>
      <c r="B97" s="10" t="s">
        <v>150</v>
      </c>
      <c r="C97" s="11" t="s">
        <v>51</v>
      </c>
      <c r="D97" s="11" t="s">
        <v>52</v>
      </c>
      <c r="E97" s="10">
        <v>6</v>
      </c>
      <c r="G97" s="10" t="s">
        <v>35</v>
      </c>
      <c r="H97" s="10" t="s">
        <v>73</v>
      </c>
      <c r="I97" s="12" t="s">
        <v>32</v>
      </c>
      <c r="J97" s="12" t="s">
        <v>84</v>
      </c>
      <c r="K97" s="10">
        <f t="shared" si="8"/>
        <v>180</v>
      </c>
      <c r="M97" s="10" t="s">
        <v>140</v>
      </c>
      <c r="N97" s="10" t="s">
        <v>35</v>
      </c>
      <c r="O97" s="10" t="s">
        <v>36</v>
      </c>
      <c r="P97" s="13" t="s">
        <v>29</v>
      </c>
      <c r="Q97" s="13" t="s">
        <v>40</v>
      </c>
      <c r="R97" s="13"/>
      <c r="S97" s="10" t="s">
        <v>107</v>
      </c>
      <c r="T97" s="10" t="s">
        <v>58</v>
      </c>
      <c r="W97" s="13"/>
      <c r="X97" s="13"/>
      <c r="Y97" s="13"/>
      <c r="Z97" s="10">
        <v>0</v>
      </c>
      <c r="AA97" s="13">
        <v>9.2052980132450308</v>
      </c>
      <c r="AB97" s="13">
        <v>2.6821192052980098</v>
      </c>
      <c r="AC97" s="13">
        <v>0.89403973509933499</v>
      </c>
      <c r="AD97" s="13"/>
      <c r="AE97" s="13"/>
      <c r="AF97" s="13"/>
      <c r="AG97" s="13"/>
      <c r="AH97" s="13"/>
      <c r="AI97" s="13" t="s">
        <v>143</v>
      </c>
      <c r="AJ97" s="10">
        <v>9</v>
      </c>
      <c r="AK97" s="10" t="s">
        <v>191</v>
      </c>
      <c r="AP97" s="13">
        <v>9.3092105263157894</v>
      </c>
      <c r="AQ97" s="13">
        <v>1.7763157894736801</v>
      </c>
      <c r="AR97" s="13">
        <v>0.59210526315789402</v>
      </c>
      <c r="AS97" s="13"/>
      <c r="AT97" s="13"/>
      <c r="AU97" s="13"/>
      <c r="AV97" s="13"/>
      <c r="AW97" s="13"/>
      <c r="AX97" s="13" t="s">
        <v>143</v>
      </c>
      <c r="AY97" s="13" t="s">
        <v>58</v>
      </c>
      <c r="AZ97" s="10">
        <v>9</v>
      </c>
      <c r="BA97" s="10" t="s">
        <v>191</v>
      </c>
      <c r="BB97" s="10" t="s">
        <v>144</v>
      </c>
      <c r="BC97" s="10" t="s">
        <v>149</v>
      </c>
    </row>
    <row r="98" spans="1:56" s="10" customFormat="1" x14ac:dyDescent="0.25">
      <c r="A98" s="10" t="s">
        <v>138</v>
      </c>
      <c r="B98" s="10" t="s">
        <v>150</v>
      </c>
      <c r="C98" s="11" t="s">
        <v>51</v>
      </c>
      <c r="D98" s="11" t="s">
        <v>52</v>
      </c>
      <c r="E98" s="10">
        <v>6</v>
      </c>
      <c r="G98" s="10" t="s">
        <v>35</v>
      </c>
      <c r="H98" s="10" t="s">
        <v>73</v>
      </c>
      <c r="I98" s="12" t="s">
        <v>32</v>
      </c>
      <c r="J98" s="12" t="s">
        <v>84</v>
      </c>
      <c r="K98" s="10">
        <f t="shared" si="8"/>
        <v>180</v>
      </c>
      <c r="M98" s="10" t="s">
        <v>140</v>
      </c>
      <c r="N98" s="10" t="s">
        <v>35</v>
      </c>
      <c r="O98" s="10" t="s">
        <v>36</v>
      </c>
      <c r="P98" s="13" t="s">
        <v>29</v>
      </c>
      <c r="Q98" s="13" t="s">
        <v>40</v>
      </c>
      <c r="R98" s="13"/>
      <c r="S98" s="10" t="s">
        <v>107</v>
      </c>
      <c r="T98" s="10" t="s">
        <v>58</v>
      </c>
      <c r="W98" s="13"/>
      <c r="X98" s="13"/>
      <c r="Y98" s="13"/>
      <c r="Z98" s="10">
        <v>30</v>
      </c>
      <c r="AA98" s="13">
        <v>21.423841059602701</v>
      </c>
      <c r="AB98" s="13">
        <v>3.2781456953642398</v>
      </c>
      <c r="AC98" s="13">
        <v>1.0927152317880799</v>
      </c>
      <c r="AD98" s="13"/>
      <c r="AE98" s="13"/>
      <c r="AF98" s="13"/>
      <c r="AG98" s="13"/>
      <c r="AH98" s="13"/>
      <c r="AI98" s="13" t="s">
        <v>143</v>
      </c>
      <c r="AJ98" s="10">
        <v>9</v>
      </c>
      <c r="AK98" s="10" t="s">
        <v>191</v>
      </c>
      <c r="AP98" s="13">
        <v>20.164473684210499</v>
      </c>
      <c r="AQ98" s="13">
        <v>3.2565789473684301</v>
      </c>
      <c r="AR98" s="13">
        <v>1.0855263157894799</v>
      </c>
      <c r="AS98" s="13"/>
      <c r="AT98" s="13"/>
      <c r="AU98" s="13"/>
      <c r="AV98" s="13"/>
      <c r="AW98" s="13"/>
      <c r="AX98" s="13" t="s">
        <v>143</v>
      </c>
      <c r="AY98" s="13" t="s">
        <v>58</v>
      </c>
      <c r="AZ98" s="10">
        <v>9</v>
      </c>
      <c r="BA98" s="10" t="s">
        <v>191</v>
      </c>
      <c r="BB98" s="10" t="s">
        <v>144</v>
      </c>
      <c r="BC98" s="10" t="s">
        <v>149</v>
      </c>
    </row>
    <row r="99" spans="1:56" s="10" customFormat="1" x14ac:dyDescent="0.25">
      <c r="A99" s="10" t="s">
        <v>138</v>
      </c>
      <c r="B99" s="10" t="s">
        <v>150</v>
      </c>
      <c r="C99" s="11" t="s">
        <v>51</v>
      </c>
      <c r="D99" s="11" t="s">
        <v>52</v>
      </c>
      <c r="E99" s="10">
        <v>6</v>
      </c>
      <c r="G99" s="10" t="s">
        <v>35</v>
      </c>
      <c r="H99" s="10" t="s">
        <v>73</v>
      </c>
      <c r="I99" s="12" t="s">
        <v>32</v>
      </c>
      <c r="J99" s="12" t="s">
        <v>84</v>
      </c>
      <c r="K99" s="10">
        <f t="shared" si="8"/>
        <v>180</v>
      </c>
      <c r="M99" s="10" t="s">
        <v>140</v>
      </c>
      <c r="N99" s="10" t="s">
        <v>35</v>
      </c>
      <c r="O99" s="10" t="s">
        <v>36</v>
      </c>
      <c r="P99" s="13" t="s">
        <v>29</v>
      </c>
      <c r="Q99" s="13" t="s">
        <v>40</v>
      </c>
      <c r="R99" s="13"/>
      <c r="S99" s="10" t="s">
        <v>107</v>
      </c>
      <c r="T99" s="10" t="s">
        <v>58</v>
      </c>
      <c r="W99" s="13"/>
      <c r="X99" s="13"/>
      <c r="Y99" s="13"/>
      <c r="Z99" s="10">
        <v>60</v>
      </c>
      <c r="AA99" s="13">
        <v>19.238410596026501</v>
      </c>
      <c r="AB99" s="13">
        <v>4.7682119205298203</v>
      </c>
      <c r="AC99" s="13">
        <v>1.5894039735099399</v>
      </c>
      <c r="AD99" s="13"/>
      <c r="AE99" s="13"/>
      <c r="AF99" s="13"/>
      <c r="AG99" s="13"/>
      <c r="AH99" s="13"/>
      <c r="AI99" s="13" t="s">
        <v>143</v>
      </c>
      <c r="AJ99" s="10">
        <v>9</v>
      </c>
      <c r="AK99" s="10" t="s">
        <v>191</v>
      </c>
      <c r="AP99" s="13">
        <v>17.401315789473699</v>
      </c>
      <c r="AQ99" s="13">
        <v>2.9605263157894699</v>
      </c>
      <c r="AR99" s="13">
        <v>0.98684210526315796</v>
      </c>
      <c r="AS99" s="13"/>
      <c r="AT99" s="13"/>
      <c r="AU99" s="13"/>
      <c r="AV99" s="13"/>
      <c r="AW99" s="13"/>
      <c r="AX99" s="13" t="s">
        <v>143</v>
      </c>
      <c r="AY99" s="13" t="s">
        <v>58</v>
      </c>
      <c r="AZ99" s="10">
        <v>9</v>
      </c>
      <c r="BA99" s="10" t="s">
        <v>191</v>
      </c>
      <c r="BB99" s="10" t="s">
        <v>144</v>
      </c>
      <c r="BC99" s="10" t="s">
        <v>149</v>
      </c>
    </row>
    <row r="100" spans="1:56" s="10" customFormat="1" x14ac:dyDescent="0.25">
      <c r="A100" s="10" t="s">
        <v>138</v>
      </c>
      <c r="B100" s="10" t="s">
        <v>150</v>
      </c>
      <c r="C100" s="11" t="s">
        <v>51</v>
      </c>
      <c r="D100" s="11" t="s">
        <v>52</v>
      </c>
      <c r="E100" s="10">
        <v>6</v>
      </c>
      <c r="G100" s="10" t="s">
        <v>35</v>
      </c>
      <c r="H100" s="10" t="s">
        <v>73</v>
      </c>
      <c r="I100" s="12" t="s">
        <v>32</v>
      </c>
      <c r="J100" s="12" t="s">
        <v>84</v>
      </c>
      <c r="K100" s="10">
        <f t="shared" si="8"/>
        <v>180</v>
      </c>
      <c r="M100" s="10" t="s">
        <v>140</v>
      </c>
      <c r="N100" s="10" t="s">
        <v>35</v>
      </c>
      <c r="O100" s="10" t="s">
        <v>36</v>
      </c>
      <c r="P100" s="13" t="s">
        <v>29</v>
      </c>
      <c r="Q100" s="13" t="s">
        <v>40</v>
      </c>
      <c r="R100" s="13"/>
      <c r="S100" s="10" t="s">
        <v>107</v>
      </c>
      <c r="T100" s="10" t="s">
        <v>58</v>
      </c>
      <c r="W100" s="13"/>
      <c r="X100" s="13"/>
      <c r="Y100" s="13"/>
      <c r="Z100" s="10">
        <v>90</v>
      </c>
      <c r="AA100" s="13">
        <v>14.9668874172185</v>
      </c>
      <c r="AB100" s="13">
        <v>4.7682119205298203</v>
      </c>
      <c r="AC100" s="13">
        <v>1.5894039735099399</v>
      </c>
      <c r="AD100" s="13"/>
      <c r="AE100" s="13"/>
      <c r="AF100" s="13"/>
      <c r="AG100" s="13"/>
      <c r="AH100" s="13"/>
      <c r="AI100" s="13" t="s">
        <v>143</v>
      </c>
      <c r="AJ100" s="10">
        <v>9</v>
      </c>
      <c r="AK100" s="10" t="s">
        <v>191</v>
      </c>
      <c r="AP100" s="13">
        <v>14.9342105263158</v>
      </c>
      <c r="AQ100" s="13">
        <v>4.7368421052631602</v>
      </c>
      <c r="AR100" s="13">
        <v>1.57894736842105</v>
      </c>
      <c r="AS100" s="13"/>
      <c r="AT100" s="13"/>
      <c r="AU100" s="13"/>
      <c r="AV100" s="13"/>
      <c r="AW100" s="13"/>
      <c r="AX100" s="13" t="s">
        <v>143</v>
      </c>
      <c r="AY100" s="13" t="s">
        <v>58</v>
      </c>
      <c r="AZ100" s="10">
        <v>9</v>
      </c>
      <c r="BA100" s="10" t="s">
        <v>191</v>
      </c>
      <c r="BB100" s="10" t="s">
        <v>144</v>
      </c>
      <c r="BC100" s="10" t="s">
        <v>149</v>
      </c>
    </row>
    <row r="101" spans="1:56" s="19" customFormat="1" x14ac:dyDescent="0.25">
      <c r="A101" s="19" t="s">
        <v>151</v>
      </c>
      <c r="B101" s="19" t="s">
        <v>151</v>
      </c>
      <c r="C101" s="19" t="s">
        <v>51</v>
      </c>
      <c r="D101" s="19" t="s">
        <v>52</v>
      </c>
      <c r="E101" s="19">
        <v>1</v>
      </c>
      <c r="G101" s="19" t="s">
        <v>35</v>
      </c>
      <c r="H101" s="19" t="s">
        <v>61</v>
      </c>
      <c r="I101" s="19" t="s">
        <v>32</v>
      </c>
      <c r="J101" s="19" t="s">
        <v>84</v>
      </c>
      <c r="K101" s="19">
        <v>90</v>
      </c>
      <c r="M101" s="19" t="s">
        <v>152</v>
      </c>
      <c r="N101" s="19" t="s">
        <v>30</v>
      </c>
      <c r="O101" s="19" t="s">
        <v>36</v>
      </c>
      <c r="P101" s="20" t="s">
        <v>29</v>
      </c>
      <c r="Q101" s="20" t="s">
        <v>115</v>
      </c>
      <c r="R101" s="20"/>
      <c r="S101" s="19" t="s">
        <v>116</v>
      </c>
      <c r="T101" s="19" t="s">
        <v>58</v>
      </c>
      <c r="W101" s="20"/>
      <c r="X101" s="20"/>
      <c r="Y101" s="20"/>
      <c r="Z101" s="19">
        <v>0</v>
      </c>
      <c r="AA101" s="20">
        <v>6.0217391304347796</v>
      </c>
      <c r="AB101" s="20">
        <v>0.565217391304349</v>
      </c>
      <c r="AC101" s="20">
        <v>0.25277290180432399</v>
      </c>
      <c r="AD101" s="20"/>
      <c r="AE101" s="20"/>
      <c r="AF101" s="20"/>
      <c r="AG101" s="20"/>
      <c r="AH101" s="20"/>
      <c r="AJ101" s="19">
        <v>5</v>
      </c>
      <c r="AK101" s="19" t="s">
        <v>190</v>
      </c>
      <c r="AP101" s="19">
        <v>5.6956521739130404</v>
      </c>
      <c r="AQ101" s="19">
        <v>0.26086956521739102</v>
      </c>
      <c r="AR101" s="19">
        <v>0.11666441621738</v>
      </c>
      <c r="AS101" s="20"/>
      <c r="AT101" s="20"/>
      <c r="AU101" s="20"/>
      <c r="AV101" s="20"/>
      <c r="AW101" s="20"/>
      <c r="AY101" s="20" t="s">
        <v>58</v>
      </c>
      <c r="AZ101" s="19">
        <v>5</v>
      </c>
      <c r="BA101" s="19" t="s">
        <v>190</v>
      </c>
      <c r="BB101" s="19" t="s">
        <v>154</v>
      </c>
      <c r="BC101" s="19" t="s">
        <v>153</v>
      </c>
      <c r="BD101" s="19" t="s">
        <v>155</v>
      </c>
    </row>
    <row r="102" spans="1:56" s="19" customFormat="1" x14ac:dyDescent="0.25">
      <c r="A102" s="19" t="s">
        <v>151</v>
      </c>
      <c r="B102" s="19" t="s">
        <v>151</v>
      </c>
      <c r="C102" s="19" t="s">
        <v>51</v>
      </c>
      <c r="D102" s="19" t="s">
        <v>52</v>
      </c>
      <c r="E102" s="19">
        <v>1</v>
      </c>
      <c r="G102" s="19" t="s">
        <v>35</v>
      </c>
      <c r="H102" s="19" t="s">
        <v>61</v>
      </c>
      <c r="I102" s="19" t="s">
        <v>32</v>
      </c>
      <c r="J102" s="19" t="s">
        <v>84</v>
      </c>
      <c r="K102" s="19">
        <v>90</v>
      </c>
      <c r="M102" s="19" t="s">
        <v>152</v>
      </c>
      <c r="N102" s="19" t="s">
        <v>30</v>
      </c>
      <c r="O102" s="19" t="s">
        <v>36</v>
      </c>
      <c r="P102" s="20" t="s">
        <v>29</v>
      </c>
      <c r="Q102" s="20" t="s">
        <v>115</v>
      </c>
      <c r="R102" s="20"/>
      <c r="S102" s="19" t="s">
        <v>116</v>
      </c>
      <c r="T102" s="19" t="s">
        <v>58</v>
      </c>
      <c r="W102" s="20"/>
      <c r="X102" s="20"/>
      <c r="Y102" s="20"/>
      <c r="Z102" s="19">
        <v>30</v>
      </c>
      <c r="AA102" s="20">
        <v>7.6086956521739104</v>
      </c>
      <c r="AB102" s="20">
        <v>0.80434782608695699</v>
      </c>
      <c r="AC102" s="20">
        <v>0.35971528333692299</v>
      </c>
      <c r="AD102" s="20"/>
      <c r="AE102" s="20"/>
      <c r="AF102" s="20"/>
      <c r="AG102" s="20"/>
      <c r="AH102" s="20"/>
      <c r="AJ102" s="19">
        <v>5</v>
      </c>
      <c r="AK102" s="19" t="s">
        <v>190</v>
      </c>
      <c r="AP102" s="19">
        <v>7.9130434782608701</v>
      </c>
      <c r="AQ102" s="19">
        <v>1.52173913043478</v>
      </c>
      <c r="AR102" s="19">
        <v>0.68054242793471897</v>
      </c>
      <c r="AS102" s="20"/>
      <c r="AT102" s="20"/>
      <c r="AU102" s="20"/>
      <c r="AV102" s="20"/>
      <c r="AW102" s="20"/>
      <c r="AY102" s="20" t="s">
        <v>58</v>
      </c>
      <c r="AZ102" s="19">
        <v>5</v>
      </c>
      <c r="BA102" s="19" t="s">
        <v>190</v>
      </c>
      <c r="BB102" s="19" t="s">
        <v>154</v>
      </c>
      <c r="BC102" s="19" t="s">
        <v>153</v>
      </c>
    </row>
    <row r="103" spans="1:56" s="19" customFormat="1" x14ac:dyDescent="0.25">
      <c r="A103" s="19" t="s">
        <v>151</v>
      </c>
      <c r="B103" s="19" t="s">
        <v>151</v>
      </c>
      <c r="C103" s="19" t="s">
        <v>51</v>
      </c>
      <c r="D103" s="19" t="s">
        <v>52</v>
      </c>
      <c r="E103" s="19">
        <v>1</v>
      </c>
      <c r="G103" s="19" t="s">
        <v>35</v>
      </c>
      <c r="H103" s="19" t="s">
        <v>61</v>
      </c>
      <c r="I103" s="19" t="s">
        <v>32</v>
      </c>
      <c r="J103" s="19" t="s">
        <v>84</v>
      </c>
      <c r="K103" s="19">
        <v>90</v>
      </c>
      <c r="M103" s="19" t="s">
        <v>152</v>
      </c>
      <c r="N103" s="19" t="s">
        <v>30</v>
      </c>
      <c r="O103" s="19" t="s">
        <v>36</v>
      </c>
      <c r="P103" s="20" t="s">
        <v>29</v>
      </c>
      <c r="Q103" s="20" t="s">
        <v>115</v>
      </c>
      <c r="R103" s="20"/>
      <c r="S103" s="19" t="s">
        <v>116</v>
      </c>
      <c r="T103" s="19" t="s">
        <v>58</v>
      </c>
      <c r="W103" s="20"/>
      <c r="X103" s="20"/>
      <c r="Y103" s="20"/>
      <c r="Z103" s="19">
        <v>60</v>
      </c>
      <c r="AA103" s="20">
        <v>6.4130434782608701</v>
      </c>
      <c r="AB103" s="20">
        <v>0.60869565217391397</v>
      </c>
      <c r="AC103" s="20">
        <v>0.27221697117388799</v>
      </c>
      <c r="AD103" s="20"/>
      <c r="AE103" s="20"/>
      <c r="AF103" s="20"/>
      <c r="AG103" s="20"/>
      <c r="AH103" s="20"/>
      <c r="AJ103" s="19">
        <v>5</v>
      </c>
      <c r="AK103" s="19" t="s">
        <v>190</v>
      </c>
      <c r="AP103" s="19">
        <v>5.5217391304347796</v>
      </c>
      <c r="AQ103" s="19">
        <v>0.39130434782608697</v>
      </c>
      <c r="AR103" s="19">
        <v>0.17499662432606999</v>
      </c>
      <c r="AS103" s="20"/>
      <c r="AT103" s="20"/>
      <c r="AU103" s="20"/>
      <c r="AV103" s="20"/>
      <c r="AW103" s="20"/>
      <c r="AY103" s="20" t="s">
        <v>58</v>
      </c>
      <c r="AZ103" s="19">
        <v>5</v>
      </c>
      <c r="BA103" s="19" t="s">
        <v>190</v>
      </c>
      <c r="BB103" s="19" t="s">
        <v>154</v>
      </c>
      <c r="BC103" s="19" t="s">
        <v>153</v>
      </c>
    </row>
    <row r="104" spans="1:56" s="19" customFormat="1" x14ac:dyDescent="0.25">
      <c r="A104" s="19" t="s">
        <v>151</v>
      </c>
      <c r="B104" s="19" t="s">
        <v>151</v>
      </c>
      <c r="C104" s="19" t="s">
        <v>51</v>
      </c>
      <c r="D104" s="19" t="s">
        <v>52</v>
      </c>
      <c r="E104" s="19">
        <v>1</v>
      </c>
      <c r="G104" s="19" t="s">
        <v>35</v>
      </c>
      <c r="H104" s="19" t="s">
        <v>61</v>
      </c>
      <c r="I104" s="19" t="s">
        <v>32</v>
      </c>
      <c r="J104" s="19" t="s">
        <v>84</v>
      </c>
      <c r="K104" s="19">
        <v>90</v>
      </c>
      <c r="M104" s="19" t="s">
        <v>152</v>
      </c>
      <c r="N104" s="19" t="s">
        <v>30</v>
      </c>
      <c r="O104" s="19" t="s">
        <v>36</v>
      </c>
      <c r="P104" s="20" t="s">
        <v>29</v>
      </c>
      <c r="Q104" s="20" t="s">
        <v>115</v>
      </c>
      <c r="R104" s="20"/>
      <c r="S104" s="19" t="s">
        <v>116</v>
      </c>
      <c r="T104" s="19" t="s">
        <v>58</v>
      </c>
      <c r="W104" s="20"/>
      <c r="X104" s="20"/>
      <c r="Y104" s="20"/>
      <c r="Z104" s="19">
        <v>120</v>
      </c>
      <c r="AA104" s="20">
        <v>5.7173913043478199</v>
      </c>
      <c r="AB104" s="20">
        <v>0.434782608695652</v>
      </c>
      <c r="AC104" s="20">
        <v>0.19444069369563399</v>
      </c>
      <c r="AD104" s="20"/>
      <c r="AE104" s="20"/>
      <c r="AF104" s="20"/>
      <c r="AG104" s="20"/>
      <c r="AH104" s="20"/>
      <c r="AJ104" s="19">
        <v>5</v>
      </c>
      <c r="AK104" s="19" t="s">
        <v>190</v>
      </c>
      <c r="AP104" s="19">
        <v>4.9347826086956497</v>
      </c>
      <c r="AQ104" s="19">
        <v>0.67391304347826197</v>
      </c>
      <c r="AR104" s="19">
        <v>0.30138307522823299</v>
      </c>
      <c r="AS104" s="20"/>
      <c r="AT104" s="20"/>
      <c r="AU104" s="20"/>
      <c r="AV104" s="20"/>
      <c r="AW104" s="20"/>
      <c r="AY104" s="20" t="s">
        <v>58</v>
      </c>
      <c r="AZ104" s="19">
        <v>5</v>
      </c>
      <c r="BA104" s="19" t="s">
        <v>190</v>
      </c>
      <c r="BB104" s="19" t="s">
        <v>154</v>
      </c>
      <c r="BC104" s="19" t="s">
        <v>153</v>
      </c>
    </row>
    <row r="105" spans="1:56" s="21" customFormat="1" x14ac:dyDescent="0.25">
      <c r="A105" s="21" t="s">
        <v>156</v>
      </c>
      <c r="B105" s="21" t="s">
        <v>157</v>
      </c>
      <c r="C105" s="22" t="s">
        <v>51</v>
      </c>
      <c r="D105" s="22" t="s">
        <v>52</v>
      </c>
      <c r="E105" s="21">
        <v>1</v>
      </c>
      <c r="G105" s="21" t="s">
        <v>35</v>
      </c>
      <c r="H105" s="21" t="s">
        <v>100</v>
      </c>
      <c r="I105" s="21" t="s">
        <v>31</v>
      </c>
      <c r="J105" s="21" t="s">
        <v>62</v>
      </c>
      <c r="K105" s="21">
        <v>90</v>
      </c>
      <c r="L105" s="21" t="s">
        <v>158</v>
      </c>
      <c r="N105" s="21" t="s">
        <v>30</v>
      </c>
      <c r="O105" s="21" t="s">
        <v>36</v>
      </c>
      <c r="P105" s="23" t="s">
        <v>29</v>
      </c>
      <c r="Q105" s="23" t="s">
        <v>40</v>
      </c>
      <c r="R105" s="23"/>
      <c r="S105" s="21" t="s">
        <v>160</v>
      </c>
      <c r="T105" s="21" t="s">
        <v>58</v>
      </c>
      <c r="W105" s="23"/>
      <c r="X105" s="23"/>
      <c r="Y105" s="23"/>
      <c r="Z105" s="21">
        <v>0</v>
      </c>
      <c r="AA105" s="21">
        <v>9.3670886075949493</v>
      </c>
      <c r="AB105" s="21">
        <v>1.51898734177215</v>
      </c>
      <c r="AC105" s="21">
        <v>0.67931179063284797</v>
      </c>
      <c r="AI105" s="21" t="s">
        <v>161</v>
      </c>
      <c r="AJ105" s="21">
        <v>5</v>
      </c>
      <c r="AK105" s="21" t="s">
        <v>191</v>
      </c>
      <c r="AP105" s="21">
        <v>11.0126582278481</v>
      </c>
      <c r="AQ105" s="21">
        <v>1.51898734177216</v>
      </c>
      <c r="AR105" s="21">
        <v>0.67931179063284997</v>
      </c>
      <c r="AX105" s="21" t="s">
        <v>161</v>
      </c>
      <c r="AY105" s="21" t="s">
        <v>58</v>
      </c>
      <c r="AZ105" s="21">
        <v>5</v>
      </c>
      <c r="BA105" s="21" t="s">
        <v>191</v>
      </c>
      <c r="BB105" s="21" t="s">
        <v>154</v>
      </c>
      <c r="BC105" s="21" t="s">
        <v>159</v>
      </c>
    </row>
    <row r="106" spans="1:56" s="21" customFormat="1" x14ac:dyDescent="0.25">
      <c r="A106" s="21" t="s">
        <v>156</v>
      </c>
      <c r="B106" s="21" t="s">
        <v>157</v>
      </c>
      <c r="C106" s="22" t="s">
        <v>51</v>
      </c>
      <c r="D106" s="22" t="s">
        <v>52</v>
      </c>
      <c r="E106" s="21">
        <v>1</v>
      </c>
      <c r="G106" s="21" t="s">
        <v>35</v>
      </c>
      <c r="H106" s="21" t="s">
        <v>100</v>
      </c>
      <c r="I106" s="21" t="s">
        <v>31</v>
      </c>
      <c r="J106" s="21" t="s">
        <v>62</v>
      </c>
      <c r="K106" s="21">
        <v>90</v>
      </c>
      <c r="L106" s="21" t="s">
        <v>158</v>
      </c>
      <c r="N106" s="21" t="s">
        <v>30</v>
      </c>
      <c r="O106" s="21" t="s">
        <v>36</v>
      </c>
      <c r="P106" s="23" t="s">
        <v>29</v>
      </c>
      <c r="Q106" s="23" t="s">
        <v>40</v>
      </c>
      <c r="R106" s="23"/>
      <c r="S106" s="21" t="s">
        <v>160</v>
      </c>
      <c r="T106" s="21" t="s">
        <v>58</v>
      </c>
      <c r="W106" s="23"/>
      <c r="X106" s="23"/>
      <c r="Y106" s="23"/>
      <c r="Z106" s="21">
        <v>20</v>
      </c>
      <c r="AA106" s="21">
        <v>17.848101265822802</v>
      </c>
      <c r="AB106" s="21">
        <v>3.5443037974683498</v>
      </c>
      <c r="AC106" s="21">
        <v>1.5850608448099801</v>
      </c>
      <c r="AI106" s="21" t="s">
        <v>161</v>
      </c>
      <c r="AJ106" s="21">
        <v>5</v>
      </c>
      <c r="AK106" s="21" t="s">
        <v>191</v>
      </c>
      <c r="AP106" s="21">
        <v>25.6962025316456</v>
      </c>
      <c r="AQ106" s="21">
        <v>3.54430379746836</v>
      </c>
      <c r="AR106" s="21">
        <v>1.5850608448099801</v>
      </c>
      <c r="AX106" s="21" t="s">
        <v>161</v>
      </c>
      <c r="AY106" s="21" t="s">
        <v>58</v>
      </c>
      <c r="AZ106" s="21">
        <v>5</v>
      </c>
      <c r="BA106" s="21" t="s">
        <v>191</v>
      </c>
      <c r="BB106" s="21" t="s">
        <v>154</v>
      </c>
      <c r="BC106" s="21" t="s">
        <v>159</v>
      </c>
    </row>
    <row r="107" spans="1:56" s="21" customFormat="1" x14ac:dyDescent="0.25">
      <c r="A107" s="21" t="s">
        <v>156</v>
      </c>
      <c r="B107" s="21" t="s">
        <v>157</v>
      </c>
      <c r="C107" s="22" t="s">
        <v>51</v>
      </c>
      <c r="D107" s="22" t="s">
        <v>52</v>
      </c>
      <c r="E107" s="21">
        <v>1</v>
      </c>
      <c r="G107" s="21" t="s">
        <v>35</v>
      </c>
      <c r="H107" s="21" t="s">
        <v>100</v>
      </c>
      <c r="I107" s="21" t="s">
        <v>31</v>
      </c>
      <c r="J107" s="21" t="s">
        <v>62</v>
      </c>
      <c r="K107" s="21">
        <v>90</v>
      </c>
      <c r="L107" s="21" t="s">
        <v>158</v>
      </c>
      <c r="N107" s="21" t="s">
        <v>30</v>
      </c>
      <c r="O107" s="21" t="s">
        <v>36</v>
      </c>
      <c r="P107" s="23" t="s">
        <v>29</v>
      </c>
      <c r="Q107" s="23" t="s">
        <v>40</v>
      </c>
      <c r="R107" s="23"/>
      <c r="S107" s="21" t="s">
        <v>160</v>
      </c>
      <c r="T107" s="21" t="s">
        <v>58</v>
      </c>
      <c r="W107" s="23"/>
      <c r="X107" s="23"/>
      <c r="Y107" s="23"/>
      <c r="Z107" s="21">
        <v>40</v>
      </c>
      <c r="AA107" s="21">
        <v>13.1645569620253</v>
      </c>
      <c r="AB107" s="21">
        <v>2.78481012658228</v>
      </c>
      <c r="AC107" s="21">
        <v>1.24540494949355</v>
      </c>
      <c r="AI107" s="21" t="s">
        <v>161</v>
      </c>
      <c r="AJ107" s="21">
        <v>5</v>
      </c>
      <c r="AK107" s="21" t="s">
        <v>191</v>
      </c>
      <c r="AP107" s="21">
        <v>24.8101265822785</v>
      </c>
      <c r="AQ107" s="21">
        <v>4.0506329113924098</v>
      </c>
      <c r="AR107" s="21">
        <v>1.8114981083542601</v>
      </c>
      <c r="AX107" s="21" t="s">
        <v>161</v>
      </c>
      <c r="AY107" s="21" t="s">
        <v>58</v>
      </c>
      <c r="AZ107" s="21">
        <v>5</v>
      </c>
      <c r="BA107" s="21" t="s">
        <v>191</v>
      </c>
      <c r="BB107" s="21" t="s">
        <v>154</v>
      </c>
      <c r="BC107" s="21" t="s">
        <v>159</v>
      </c>
    </row>
    <row r="108" spans="1:56" s="21" customFormat="1" x14ac:dyDescent="0.25">
      <c r="A108" s="21" t="s">
        <v>156</v>
      </c>
      <c r="B108" s="21" t="s">
        <v>157</v>
      </c>
      <c r="C108" s="22" t="s">
        <v>51</v>
      </c>
      <c r="D108" s="22" t="s">
        <v>52</v>
      </c>
      <c r="E108" s="21">
        <v>1</v>
      </c>
      <c r="G108" s="21" t="s">
        <v>35</v>
      </c>
      <c r="H108" s="21" t="s">
        <v>100</v>
      </c>
      <c r="I108" s="21" t="s">
        <v>31</v>
      </c>
      <c r="J108" s="21" t="s">
        <v>62</v>
      </c>
      <c r="K108" s="21">
        <v>90</v>
      </c>
      <c r="L108" s="21" t="s">
        <v>158</v>
      </c>
      <c r="N108" s="21" t="s">
        <v>30</v>
      </c>
      <c r="O108" s="21" t="s">
        <v>36</v>
      </c>
      <c r="P108" s="23" t="s">
        <v>29</v>
      </c>
      <c r="Q108" s="23" t="s">
        <v>40</v>
      </c>
      <c r="R108" s="23"/>
      <c r="S108" s="21" t="s">
        <v>160</v>
      </c>
      <c r="T108" s="21" t="s">
        <v>58</v>
      </c>
      <c r="W108" s="23"/>
      <c r="X108" s="23"/>
      <c r="Y108" s="23"/>
      <c r="Z108" s="21">
        <v>60</v>
      </c>
      <c r="AA108" s="21">
        <v>10</v>
      </c>
      <c r="AB108" s="21">
        <v>2.2784810126582302</v>
      </c>
      <c r="AC108" s="21">
        <v>1.01896768594927</v>
      </c>
      <c r="AI108" s="21" t="s">
        <v>161</v>
      </c>
      <c r="AJ108" s="21">
        <v>5</v>
      </c>
      <c r="AK108" s="21" t="s">
        <v>191</v>
      </c>
      <c r="AP108" s="21">
        <v>22.278481012658201</v>
      </c>
      <c r="AQ108" s="21">
        <v>4.3037974683544196</v>
      </c>
      <c r="AR108" s="21">
        <v>1.9247167401264</v>
      </c>
      <c r="AX108" s="21" t="s">
        <v>161</v>
      </c>
      <c r="AY108" s="21" t="s">
        <v>58</v>
      </c>
      <c r="AZ108" s="21">
        <v>5</v>
      </c>
      <c r="BA108" s="21" t="s">
        <v>191</v>
      </c>
      <c r="BB108" s="21" t="s">
        <v>154</v>
      </c>
      <c r="BC108" s="21" t="s">
        <v>159</v>
      </c>
    </row>
    <row r="109" spans="1:56" s="21" customFormat="1" x14ac:dyDescent="0.25">
      <c r="A109" s="21" t="s">
        <v>156</v>
      </c>
      <c r="B109" s="21" t="s">
        <v>157</v>
      </c>
      <c r="C109" s="22" t="s">
        <v>51</v>
      </c>
      <c r="D109" s="22" t="s">
        <v>52</v>
      </c>
      <c r="E109" s="21">
        <v>1</v>
      </c>
      <c r="G109" s="21" t="s">
        <v>35</v>
      </c>
      <c r="H109" s="21" t="s">
        <v>100</v>
      </c>
      <c r="I109" s="21" t="s">
        <v>31</v>
      </c>
      <c r="J109" s="21" t="s">
        <v>62</v>
      </c>
      <c r="K109" s="21">
        <v>90</v>
      </c>
      <c r="L109" s="21" t="s">
        <v>158</v>
      </c>
      <c r="N109" s="21" t="s">
        <v>30</v>
      </c>
      <c r="O109" s="21" t="s">
        <v>36</v>
      </c>
      <c r="P109" s="23" t="s">
        <v>29</v>
      </c>
      <c r="Q109" s="23" t="s">
        <v>40</v>
      </c>
      <c r="R109" s="23"/>
      <c r="S109" s="21" t="s">
        <v>160</v>
      </c>
      <c r="T109" s="21" t="s">
        <v>58</v>
      </c>
      <c r="W109" s="23"/>
      <c r="X109" s="23"/>
      <c r="Y109" s="23"/>
      <c r="Z109" s="21">
        <v>120</v>
      </c>
      <c r="AA109" s="21">
        <v>6.2025316455696302</v>
      </c>
      <c r="AB109" s="21">
        <v>1.64556962025317</v>
      </c>
      <c r="AC109" s="21">
        <v>0.73592110651891895</v>
      </c>
      <c r="AI109" s="21" t="s">
        <v>161</v>
      </c>
      <c r="AJ109" s="21">
        <v>5</v>
      </c>
      <c r="AK109" s="21" t="s">
        <v>191</v>
      </c>
      <c r="AP109" s="21">
        <v>16.075949367088601</v>
      </c>
      <c r="AQ109" s="21">
        <v>2.9113924050633</v>
      </c>
      <c r="AR109" s="21">
        <v>1.3020142653796301</v>
      </c>
      <c r="AX109" s="21" t="s">
        <v>161</v>
      </c>
      <c r="AY109" s="21" t="s">
        <v>58</v>
      </c>
      <c r="AZ109" s="21">
        <v>5</v>
      </c>
      <c r="BA109" s="21" t="s">
        <v>191</v>
      </c>
      <c r="BB109" s="21" t="s">
        <v>154</v>
      </c>
      <c r="BC109" s="21" t="s">
        <v>159</v>
      </c>
    </row>
    <row r="110" spans="1:56" s="24" customFormat="1" x14ac:dyDescent="0.25">
      <c r="A110" s="24" t="s">
        <v>162</v>
      </c>
      <c r="B110" s="25" t="s">
        <v>163</v>
      </c>
      <c r="C110" s="25" t="s">
        <v>51</v>
      </c>
      <c r="D110" s="25" t="s">
        <v>164</v>
      </c>
      <c r="E110" s="24">
        <v>1</v>
      </c>
      <c r="G110" s="24" t="s">
        <v>35</v>
      </c>
      <c r="H110" s="24" t="s">
        <v>65</v>
      </c>
      <c r="I110" s="24" t="s">
        <v>31</v>
      </c>
      <c r="J110" s="24" t="s">
        <v>84</v>
      </c>
      <c r="K110" s="24">
        <f>24*7</f>
        <v>168</v>
      </c>
      <c r="L110" s="24" t="s">
        <v>63</v>
      </c>
      <c r="N110" s="24" t="s">
        <v>35</v>
      </c>
      <c r="O110" s="24" t="s">
        <v>36</v>
      </c>
      <c r="P110" s="26" t="s">
        <v>29</v>
      </c>
      <c r="Q110" s="26" t="s">
        <v>40</v>
      </c>
      <c r="R110" s="26"/>
      <c r="S110" s="24" t="s">
        <v>107</v>
      </c>
      <c r="T110" s="24" t="s">
        <v>78</v>
      </c>
      <c r="W110" s="26"/>
      <c r="Y110" s="26"/>
      <c r="Z110" s="24">
        <v>0</v>
      </c>
      <c r="AA110" s="24">
        <v>100</v>
      </c>
      <c r="AB110" s="24">
        <f t="shared" ref="AB110:AB119" si="9">AC110*SQRT(AJ110)</f>
        <v>40.110650280542579</v>
      </c>
      <c r="AC110" s="24">
        <v>11.578947368421099</v>
      </c>
      <c r="AJ110" s="24">
        <v>12</v>
      </c>
      <c r="AK110" s="24" t="s">
        <v>190</v>
      </c>
      <c r="AP110" s="24">
        <v>141.052631578947</v>
      </c>
      <c r="AQ110" s="24">
        <f t="shared" ref="AQ110:AQ119" si="10">AR110*SQRT(AZ110)</f>
        <v>36.464227527765544</v>
      </c>
      <c r="AR110" s="24">
        <v>10.5263157894736</v>
      </c>
      <c r="AY110" s="24" t="s">
        <v>58</v>
      </c>
      <c r="AZ110" s="24">
        <v>12</v>
      </c>
      <c r="BA110" s="24" t="s">
        <v>190</v>
      </c>
      <c r="BB110" s="24" t="s">
        <v>79</v>
      </c>
      <c r="BC110" s="24" t="s">
        <v>165</v>
      </c>
      <c r="BD110" s="24" t="s">
        <v>213</v>
      </c>
    </row>
    <row r="111" spans="1:56" s="24" customFormat="1" x14ac:dyDescent="0.25">
      <c r="A111" s="24" t="s">
        <v>162</v>
      </c>
      <c r="B111" s="25" t="s">
        <v>163</v>
      </c>
      <c r="C111" s="25" t="s">
        <v>51</v>
      </c>
      <c r="D111" s="25" t="s">
        <v>164</v>
      </c>
      <c r="E111" s="24">
        <v>1</v>
      </c>
      <c r="G111" s="24" t="s">
        <v>35</v>
      </c>
      <c r="H111" s="24" t="s">
        <v>65</v>
      </c>
      <c r="I111" s="24" t="s">
        <v>31</v>
      </c>
      <c r="J111" s="24" t="s">
        <v>84</v>
      </c>
      <c r="K111" s="24">
        <f>24*7</f>
        <v>168</v>
      </c>
      <c r="L111" s="24" t="s">
        <v>63</v>
      </c>
      <c r="N111" s="24" t="s">
        <v>35</v>
      </c>
      <c r="O111" s="24" t="s">
        <v>36</v>
      </c>
      <c r="P111" s="26" t="s">
        <v>29</v>
      </c>
      <c r="Q111" s="26" t="s">
        <v>40</v>
      </c>
      <c r="R111" s="26"/>
      <c r="S111" s="24" t="s">
        <v>107</v>
      </c>
      <c r="T111" s="24" t="s">
        <v>78</v>
      </c>
      <c r="W111" s="26"/>
      <c r="Y111" s="26"/>
      <c r="Z111" s="24">
        <v>30</v>
      </c>
      <c r="AA111" s="24">
        <v>174.73684210526301</v>
      </c>
      <c r="AB111" s="24">
        <f t="shared" si="9"/>
        <v>47.403495786095277</v>
      </c>
      <c r="AC111" s="24">
        <v>13.684210526315701</v>
      </c>
      <c r="AJ111" s="24">
        <v>12</v>
      </c>
      <c r="AK111" s="24" t="s">
        <v>190</v>
      </c>
      <c r="AP111" s="24">
        <v>284.21052631578902</v>
      </c>
      <c r="AQ111" s="24">
        <f t="shared" si="10"/>
        <v>54.696341291648665</v>
      </c>
      <c r="AR111" s="24">
        <v>15.789473684210501</v>
      </c>
      <c r="AY111" s="24" t="s">
        <v>58</v>
      </c>
      <c r="AZ111" s="24">
        <v>12</v>
      </c>
      <c r="BA111" s="24" t="s">
        <v>190</v>
      </c>
      <c r="BB111" s="24" t="s">
        <v>79</v>
      </c>
      <c r="BC111" s="24" t="s">
        <v>165</v>
      </c>
      <c r="BD111" s="24" t="s">
        <v>213</v>
      </c>
    </row>
    <row r="112" spans="1:56" s="24" customFormat="1" x14ac:dyDescent="0.25">
      <c r="A112" s="24" t="s">
        <v>162</v>
      </c>
      <c r="B112" s="25" t="s">
        <v>163</v>
      </c>
      <c r="C112" s="25" t="s">
        <v>51</v>
      </c>
      <c r="D112" s="25" t="s">
        <v>164</v>
      </c>
      <c r="E112" s="24">
        <v>1</v>
      </c>
      <c r="G112" s="24" t="s">
        <v>35</v>
      </c>
      <c r="H112" s="24" t="s">
        <v>65</v>
      </c>
      <c r="I112" s="24" t="s">
        <v>31</v>
      </c>
      <c r="J112" s="24" t="s">
        <v>84</v>
      </c>
      <c r="K112" s="24">
        <f>24*7</f>
        <v>168</v>
      </c>
      <c r="L112" s="24" t="s">
        <v>63</v>
      </c>
      <c r="N112" s="24" t="s">
        <v>35</v>
      </c>
      <c r="O112" s="24" t="s">
        <v>36</v>
      </c>
      <c r="P112" s="26" t="s">
        <v>29</v>
      </c>
      <c r="Q112" s="26" t="s">
        <v>40</v>
      </c>
      <c r="R112" s="26"/>
      <c r="S112" s="24" t="s">
        <v>107</v>
      </c>
      <c r="T112" s="24" t="s">
        <v>78</v>
      </c>
      <c r="W112" s="26"/>
      <c r="Y112" s="26"/>
      <c r="Z112" s="24">
        <v>60</v>
      </c>
      <c r="AA112" s="24">
        <v>156.842105263158</v>
      </c>
      <c r="AB112" s="24">
        <f t="shared" si="9"/>
        <v>43.757073033318932</v>
      </c>
      <c r="AC112" s="24">
        <v>12.6315789473684</v>
      </c>
      <c r="AJ112" s="24">
        <v>12</v>
      </c>
      <c r="AK112" s="24" t="s">
        <v>190</v>
      </c>
      <c r="AP112" s="24">
        <v>230.52631578947401</v>
      </c>
      <c r="AQ112" s="24">
        <f t="shared" si="10"/>
        <v>47.403495786095625</v>
      </c>
      <c r="AR112" s="24">
        <v>13.6842105263158</v>
      </c>
      <c r="AY112" s="24" t="s">
        <v>58</v>
      </c>
      <c r="AZ112" s="24">
        <v>12</v>
      </c>
      <c r="BA112" s="24" t="s">
        <v>190</v>
      </c>
      <c r="BB112" s="24" t="s">
        <v>79</v>
      </c>
      <c r="BC112" s="24" t="s">
        <v>165</v>
      </c>
      <c r="BD112" s="24" t="s">
        <v>213</v>
      </c>
    </row>
    <row r="113" spans="1:56" s="24" customFormat="1" x14ac:dyDescent="0.25">
      <c r="A113" s="24" t="s">
        <v>162</v>
      </c>
      <c r="B113" s="25" t="s">
        <v>163</v>
      </c>
      <c r="C113" s="25" t="s">
        <v>51</v>
      </c>
      <c r="D113" s="25" t="s">
        <v>164</v>
      </c>
      <c r="E113" s="24">
        <v>1</v>
      </c>
      <c r="G113" s="24" t="s">
        <v>35</v>
      </c>
      <c r="H113" s="24" t="s">
        <v>65</v>
      </c>
      <c r="I113" s="24" t="s">
        <v>31</v>
      </c>
      <c r="J113" s="24" t="s">
        <v>84</v>
      </c>
      <c r="K113" s="24">
        <f>24*7</f>
        <v>168</v>
      </c>
      <c r="L113" s="24" t="s">
        <v>63</v>
      </c>
      <c r="N113" s="24" t="s">
        <v>35</v>
      </c>
      <c r="O113" s="24" t="s">
        <v>36</v>
      </c>
      <c r="P113" s="26" t="s">
        <v>29</v>
      </c>
      <c r="Q113" s="26" t="s">
        <v>40</v>
      </c>
      <c r="R113" s="26"/>
      <c r="S113" s="24" t="s">
        <v>107</v>
      </c>
      <c r="T113" s="24" t="s">
        <v>78</v>
      </c>
      <c r="W113" s="26"/>
      <c r="Y113" s="26"/>
      <c r="Z113" s="24">
        <v>90</v>
      </c>
      <c r="AA113" s="24">
        <v>137.894736842105</v>
      </c>
      <c r="AB113" s="24">
        <f t="shared" si="9"/>
        <v>29.171382022212711</v>
      </c>
      <c r="AC113" s="24">
        <v>8.4210526315789593</v>
      </c>
      <c r="AJ113" s="24">
        <v>12</v>
      </c>
      <c r="AK113" s="24" t="s">
        <v>190</v>
      </c>
      <c r="AP113" s="24">
        <v>257.89473684210498</v>
      </c>
      <c r="AQ113" s="24">
        <f t="shared" si="10"/>
        <v>47.403495786095625</v>
      </c>
      <c r="AR113" s="24">
        <v>13.6842105263158</v>
      </c>
      <c r="AY113" s="24" t="s">
        <v>58</v>
      </c>
      <c r="AZ113" s="24">
        <v>12</v>
      </c>
      <c r="BA113" s="24" t="s">
        <v>190</v>
      </c>
      <c r="BB113" s="24" t="s">
        <v>79</v>
      </c>
      <c r="BC113" s="24" t="s">
        <v>165</v>
      </c>
      <c r="BD113" s="24" t="s">
        <v>213</v>
      </c>
    </row>
    <row r="114" spans="1:56" s="24" customFormat="1" x14ac:dyDescent="0.25">
      <c r="A114" s="24" t="s">
        <v>162</v>
      </c>
      <c r="B114" s="25" t="s">
        <v>163</v>
      </c>
      <c r="C114" s="25" t="s">
        <v>51</v>
      </c>
      <c r="D114" s="25" t="s">
        <v>164</v>
      </c>
      <c r="E114" s="24">
        <v>1</v>
      </c>
      <c r="G114" s="24" t="s">
        <v>35</v>
      </c>
      <c r="H114" s="24" t="s">
        <v>65</v>
      </c>
      <c r="I114" s="24" t="s">
        <v>31</v>
      </c>
      <c r="J114" s="24" t="s">
        <v>84</v>
      </c>
      <c r="K114" s="24">
        <f>24*7</f>
        <v>168</v>
      </c>
      <c r="L114" s="24" t="s">
        <v>63</v>
      </c>
      <c r="N114" s="24" t="s">
        <v>35</v>
      </c>
      <c r="O114" s="24" t="s">
        <v>36</v>
      </c>
      <c r="P114" s="26" t="s">
        <v>29</v>
      </c>
      <c r="Q114" s="26" t="s">
        <v>40</v>
      </c>
      <c r="R114" s="26"/>
      <c r="S114" s="24" t="s">
        <v>107</v>
      </c>
      <c r="T114" s="24" t="s">
        <v>78</v>
      </c>
      <c r="W114" s="26"/>
      <c r="Y114" s="26"/>
      <c r="Z114" s="24">
        <v>120</v>
      </c>
      <c r="AA114" s="24">
        <v>107.368421052632</v>
      </c>
      <c r="AB114" s="24">
        <f t="shared" si="9"/>
        <v>43.757073033318932</v>
      </c>
      <c r="AC114" s="24">
        <v>12.6315789473684</v>
      </c>
      <c r="AJ114" s="24">
        <v>12</v>
      </c>
      <c r="AK114" s="24" t="s">
        <v>190</v>
      </c>
      <c r="AP114" s="24">
        <v>203.157894736842</v>
      </c>
      <c r="AQ114" s="24">
        <f t="shared" si="10"/>
        <v>54.696341291649013</v>
      </c>
      <c r="AR114" s="24">
        <v>15.7894736842106</v>
      </c>
      <c r="AY114" s="24" t="s">
        <v>58</v>
      </c>
      <c r="AZ114" s="24">
        <v>12</v>
      </c>
      <c r="BA114" s="24" t="s">
        <v>190</v>
      </c>
      <c r="BB114" s="24" t="s">
        <v>79</v>
      </c>
      <c r="BC114" s="24" t="s">
        <v>165</v>
      </c>
      <c r="BD114" s="24" t="s">
        <v>213</v>
      </c>
    </row>
    <row r="115" spans="1:56" s="24" customFormat="1" x14ac:dyDescent="0.25">
      <c r="A115" s="24" t="s">
        <v>162</v>
      </c>
      <c r="B115" s="25" t="s">
        <v>166</v>
      </c>
      <c r="C115" s="25" t="s">
        <v>51</v>
      </c>
      <c r="D115" s="25" t="s">
        <v>164</v>
      </c>
      <c r="E115" s="24">
        <v>1</v>
      </c>
      <c r="G115" s="24" t="s">
        <v>35</v>
      </c>
      <c r="H115" s="24" t="s">
        <v>65</v>
      </c>
      <c r="I115" s="24" t="s">
        <v>32</v>
      </c>
      <c r="J115" s="24" t="s">
        <v>84</v>
      </c>
      <c r="K115" s="24">
        <v>168</v>
      </c>
      <c r="L115" s="24" t="s">
        <v>63</v>
      </c>
      <c r="N115" s="24" t="s">
        <v>35</v>
      </c>
      <c r="O115" s="24" t="s">
        <v>36</v>
      </c>
      <c r="P115" s="26" t="s">
        <v>29</v>
      </c>
      <c r="Q115" s="26" t="s">
        <v>40</v>
      </c>
      <c r="R115" s="26"/>
      <c r="S115" s="24" t="s">
        <v>107</v>
      </c>
      <c r="T115" s="24" t="s">
        <v>78</v>
      </c>
      <c r="W115" s="26"/>
      <c r="X115" s="26"/>
      <c r="Y115" s="26"/>
      <c r="Z115" s="24">
        <v>0</v>
      </c>
      <c r="AA115" s="24">
        <v>100</v>
      </c>
      <c r="AB115" s="24">
        <f t="shared" si="9"/>
        <v>40.110650280542579</v>
      </c>
      <c r="AC115" s="24">
        <v>11.578947368421099</v>
      </c>
      <c r="AJ115" s="24">
        <v>12</v>
      </c>
      <c r="AK115" s="24" t="s">
        <v>190</v>
      </c>
      <c r="AP115" s="24">
        <v>111.578947368421</v>
      </c>
      <c r="AQ115" s="24">
        <f t="shared" si="10"/>
        <v>29.171382022212605</v>
      </c>
      <c r="AR115" s="24">
        <v>8.4210526315789291</v>
      </c>
      <c r="AY115" s="24" t="s">
        <v>58</v>
      </c>
      <c r="AZ115" s="24">
        <v>12</v>
      </c>
      <c r="BA115" s="24" t="s">
        <v>190</v>
      </c>
      <c r="BB115" s="24" t="s">
        <v>79</v>
      </c>
      <c r="BC115" s="24" t="s">
        <v>167</v>
      </c>
      <c r="BD115" s="24" t="s">
        <v>213</v>
      </c>
    </row>
    <row r="116" spans="1:56" s="24" customFormat="1" x14ac:dyDescent="0.25">
      <c r="A116" s="24" t="s">
        <v>162</v>
      </c>
      <c r="B116" s="25" t="s">
        <v>166</v>
      </c>
      <c r="C116" s="25" t="s">
        <v>51</v>
      </c>
      <c r="D116" s="25" t="s">
        <v>164</v>
      </c>
      <c r="E116" s="24">
        <v>1</v>
      </c>
      <c r="G116" s="24" t="s">
        <v>35</v>
      </c>
      <c r="H116" s="24" t="s">
        <v>65</v>
      </c>
      <c r="I116" s="24" t="s">
        <v>32</v>
      </c>
      <c r="J116" s="24" t="s">
        <v>84</v>
      </c>
      <c r="K116" s="24">
        <v>168</v>
      </c>
      <c r="L116" s="24" t="s">
        <v>63</v>
      </c>
      <c r="N116" s="24" t="s">
        <v>35</v>
      </c>
      <c r="O116" s="24" t="s">
        <v>36</v>
      </c>
      <c r="P116" s="26" t="s">
        <v>29</v>
      </c>
      <c r="Q116" s="26" t="s">
        <v>40</v>
      </c>
      <c r="R116" s="26"/>
      <c r="S116" s="24" t="s">
        <v>107</v>
      </c>
      <c r="T116" s="24" t="s">
        <v>78</v>
      </c>
      <c r="W116" s="26"/>
      <c r="X116" s="26"/>
      <c r="Y116" s="26"/>
      <c r="Z116" s="24">
        <v>30</v>
      </c>
      <c r="AA116" s="24">
        <v>174.73684210526301</v>
      </c>
      <c r="AB116" s="24">
        <f t="shared" si="9"/>
        <v>47.403495786095277</v>
      </c>
      <c r="AC116" s="24">
        <v>13.684210526315701</v>
      </c>
      <c r="AJ116" s="24">
        <v>12</v>
      </c>
      <c r="AK116" s="24" t="s">
        <v>190</v>
      </c>
      <c r="AP116" s="24">
        <v>201.052631578947</v>
      </c>
      <c r="AQ116" s="24">
        <f t="shared" si="10"/>
        <v>47.403495786095277</v>
      </c>
      <c r="AR116" s="24">
        <v>13.684210526315701</v>
      </c>
      <c r="AY116" s="24" t="s">
        <v>58</v>
      </c>
      <c r="AZ116" s="24">
        <v>12</v>
      </c>
      <c r="BA116" s="24" t="s">
        <v>190</v>
      </c>
      <c r="BB116" s="24" t="s">
        <v>79</v>
      </c>
      <c r="BC116" s="24" t="s">
        <v>167</v>
      </c>
      <c r="BD116" s="24" t="s">
        <v>213</v>
      </c>
    </row>
    <row r="117" spans="1:56" s="24" customFormat="1" x14ac:dyDescent="0.25">
      <c r="A117" s="24" t="s">
        <v>162</v>
      </c>
      <c r="B117" s="25" t="s">
        <v>166</v>
      </c>
      <c r="C117" s="25" t="s">
        <v>51</v>
      </c>
      <c r="D117" s="25" t="s">
        <v>164</v>
      </c>
      <c r="E117" s="24">
        <v>1</v>
      </c>
      <c r="G117" s="24" t="s">
        <v>35</v>
      </c>
      <c r="H117" s="24" t="s">
        <v>65</v>
      </c>
      <c r="I117" s="24" t="s">
        <v>32</v>
      </c>
      <c r="J117" s="24" t="s">
        <v>84</v>
      </c>
      <c r="K117" s="24">
        <v>168</v>
      </c>
      <c r="L117" s="24" t="s">
        <v>63</v>
      </c>
      <c r="N117" s="24" t="s">
        <v>35</v>
      </c>
      <c r="O117" s="24" t="s">
        <v>36</v>
      </c>
      <c r="P117" s="26" t="s">
        <v>29</v>
      </c>
      <c r="Q117" s="26" t="s">
        <v>40</v>
      </c>
      <c r="R117" s="26"/>
      <c r="S117" s="24" t="s">
        <v>107</v>
      </c>
      <c r="T117" s="24" t="s">
        <v>78</v>
      </c>
      <c r="W117" s="26"/>
      <c r="X117" s="26"/>
      <c r="Y117" s="26"/>
      <c r="Z117" s="24">
        <v>60</v>
      </c>
      <c r="AA117" s="24">
        <v>156.842105263158</v>
      </c>
      <c r="AB117" s="24">
        <f t="shared" si="9"/>
        <v>43.757073033318932</v>
      </c>
      <c r="AC117" s="24">
        <v>12.6315789473684</v>
      </c>
      <c r="AJ117" s="24">
        <v>12</v>
      </c>
      <c r="AK117" s="24" t="s">
        <v>190</v>
      </c>
      <c r="AP117" s="24">
        <v>188.42105263157899</v>
      </c>
      <c r="AQ117" s="24">
        <f t="shared" si="10"/>
        <v>43.757073033319273</v>
      </c>
      <c r="AR117" s="24">
        <v>12.631578947368499</v>
      </c>
      <c r="AY117" s="24" t="s">
        <v>58</v>
      </c>
      <c r="AZ117" s="24">
        <v>12</v>
      </c>
      <c r="BA117" s="24" t="s">
        <v>190</v>
      </c>
      <c r="BB117" s="24" t="s">
        <v>79</v>
      </c>
      <c r="BC117" s="24" t="s">
        <v>167</v>
      </c>
      <c r="BD117" s="24" t="s">
        <v>213</v>
      </c>
    </row>
    <row r="118" spans="1:56" s="24" customFormat="1" x14ac:dyDescent="0.25">
      <c r="A118" s="24" t="s">
        <v>162</v>
      </c>
      <c r="B118" s="25" t="s">
        <v>166</v>
      </c>
      <c r="C118" s="25" t="s">
        <v>51</v>
      </c>
      <c r="D118" s="25" t="s">
        <v>164</v>
      </c>
      <c r="E118" s="24">
        <v>1</v>
      </c>
      <c r="G118" s="24" t="s">
        <v>35</v>
      </c>
      <c r="H118" s="24" t="s">
        <v>65</v>
      </c>
      <c r="I118" s="24" t="s">
        <v>32</v>
      </c>
      <c r="J118" s="24" t="s">
        <v>84</v>
      </c>
      <c r="K118" s="24">
        <v>168</v>
      </c>
      <c r="L118" s="24" t="s">
        <v>63</v>
      </c>
      <c r="N118" s="24" t="s">
        <v>35</v>
      </c>
      <c r="O118" s="24" t="s">
        <v>36</v>
      </c>
      <c r="P118" s="26" t="s">
        <v>29</v>
      </c>
      <c r="Q118" s="26" t="s">
        <v>40</v>
      </c>
      <c r="R118" s="26"/>
      <c r="S118" s="24" t="s">
        <v>107</v>
      </c>
      <c r="T118" s="24" t="s">
        <v>78</v>
      </c>
      <c r="W118" s="26"/>
      <c r="X118" s="26"/>
      <c r="Y118" s="26"/>
      <c r="Z118" s="24">
        <v>90</v>
      </c>
      <c r="AA118" s="24">
        <v>137.894736842105</v>
      </c>
      <c r="AB118" s="24">
        <f t="shared" si="9"/>
        <v>29.171382022212711</v>
      </c>
      <c r="AC118" s="24">
        <v>8.4210526315789593</v>
      </c>
      <c r="AJ118" s="24">
        <v>12</v>
      </c>
      <c r="AK118" s="24" t="s">
        <v>190</v>
      </c>
      <c r="AP118" s="24">
        <v>163.157894736842</v>
      </c>
      <c r="AQ118" s="24">
        <f t="shared" si="10"/>
        <v>40.110650280542579</v>
      </c>
      <c r="AR118" s="24">
        <v>11.578947368421099</v>
      </c>
      <c r="AY118" s="24" t="s">
        <v>58</v>
      </c>
      <c r="AZ118" s="24">
        <v>12</v>
      </c>
      <c r="BA118" s="24" t="s">
        <v>190</v>
      </c>
      <c r="BB118" s="24" t="s">
        <v>79</v>
      </c>
      <c r="BC118" s="24" t="s">
        <v>167</v>
      </c>
      <c r="BD118" s="24" t="s">
        <v>213</v>
      </c>
    </row>
    <row r="119" spans="1:56" s="24" customFormat="1" x14ac:dyDescent="0.25">
      <c r="A119" s="24" t="s">
        <v>162</v>
      </c>
      <c r="B119" s="25" t="s">
        <v>166</v>
      </c>
      <c r="C119" s="25" t="s">
        <v>51</v>
      </c>
      <c r="D119" s="25" t="s">
        <v>164</v>
      </c>
      <c r="E119" s="24">
        <v>1</v>
      </c>
      <c r="G119" s="24" t="s">
        <v>35</v>
      </c>
      <c r="H119" s="24" t="s">
        <v>65</v>
      </c>
      <c r="I119" s="24" t="s">
        <v>32</v>
      </c>
      <c r="J119" s="24" t="s">
        <v>84</v>
      </c>
      <c r="K119" s="24">
        <v>168</v>
      </c>
      <c r="L119" s="24" t="s">
        <v>63</v>
      </c>
      <c r="N119" s="24" t="s">
        <v>35</v>
      </c>
      <c r="O119" s="24" t="s">
        <v>36</v>
      </c>
      <c r="P119" s="26" t="s">
        <v>29</v>
      </c>
      <c r="Q119" s="26" t="s">
        <v>40</v>
      </c>
      <c r="R119" s="26"/>
      <c r="S119" s="24" t="s">
        <v>107</v>
      </c>
      <c r="T119" s="24" t="s">
        <v>78</v>
      </c>
      <c r="W119" s="26"/>
      <c r="X119" s="26"/>
      <c r="Y119" s="26"/>
      <c r="Z119" s="24">
        <v>120</v>
      </c>
      <c r="AA119" s="24">
        <v>107.368421052632</v>
      </c>
      <c r="AB119" s="24">
        <f t="shared" si="9"/>
        <v>43.757073033318932</v>
      </c>
      <c r="AC119" s="24">
        <v>12.6315789473684</v>
      </c>
      <c r="AJ119" s="24">
        <v>12</v>
      </c>
      <c r="AK119" s="24" t="s">
        <v>190</v>
      </c>
      <c r="AP119" s="24">
        <v>141.052631578947</v>
      </c>
      <c r="AQ119" s="24">
        <f t="shared" si="10"/>
        <v>40.110650280542579</v>
      </c>
      <c r="AR119" s="24">
        <v>11.578947368421099</v>
      </c>
      <c r="AY119" s="24" t="s">
        <v>58</v>
      </c>
      <c r="AZ119" s="24">
        <v>12</v>
      </c>
      <c r="BA119" s="24" t="s">
        <v>190</v>
      </c>
      <c r="BB119" s="24" t="s">
        <v>79</v>
      </c>
      <c r="BC119" s="24" t="s">
        <v>167</v>
      </c>
      <c r="BD119" s="24" t="s">
        <v>213</v>
      </c>
    </row>
    <row r="120" spans="1:56" s="27" customFormat="1" x14ac:dyDescent="0.25">
      <c r="A120" s="27" t="s">
        <v>168</v>
      </c>
      <c r="B120" s="27" t="s">
        <v>168</v>
      </c>
      <c r="C120" s="27" t="s">
        <v>27</v>
      </c>
      <c r="D120" s="27" t="s">
        <v>128</v>
      </c>
      <c r="E120" s="27">
        <v>1</v>
      </c>
      <c r="G120" s="27" t="s">
        <v>35</v>
      </c>
      <c r="H120" s="27" t="s">
        <v>100</v>
      </c>
      <c r="I120" s="27" t="s">
        <v>31</v>
      </c>
      <c r="J120" s="27" t="s">
        <v>62</v>
      </c>
      <c r="K120" s="27">
        <v>14</v>
      </c>
      <c r="M120" s="27" t="s">
        <v>169</v>
      </c>
      <c r="N120" s="27" t="s">
        <v>170</v>
      </c>
      <c r="O120" s="27" t="s">
        <v>36</v>
      </c>
      <c r="P120" s="28" t="s">
        <v>37</v>
      </c>
      <c r="Q120" s="28" t="s">
        <v>57</v>
      </c>
      <c r="R120" s="28"/>
      <c r="T120" s="27" t="s">
        <v>78</v>
      </c>
      <c r="W120" s="28"/>
      <c r="X120" s="28"/>
      <c r="Y120" s="28"/>
      <c r="AA120" s="27">
        <v>134.26294820717101</v>
      </c>
      <c r="AB120" s="27">
        <v>67.131178549244893</v>
      </c>
      <c r="AC120" s="27">
        <v>10.3585657370518</v>
      </c>
      <c r="AJ120" s="27">
        <v>42</v>
      </c>
      <c r="AK120" s="27" t="s">
        <v>190</v>
      </c>
      <c r="AP120" s="27">
        <v>154.98007968127499</v>
      </c>
      <c r="AQ120" s="27">
        <v>63.745019920318597</v>
      </c>
      <c r="AR120" s="27">
        <v>7.9681274900398202</v>
      </c>
      <c r="AY120" s="27" t="s">
        <v>58</v>
      </c>
      <c r="AZ120" s="27">
        <v>64</v>
      </c>
      <c r="BA120" s="27" t="s">
        <v>190</v>
      </c>
      <c r="BB120" s="27" t="s">
        <v>154</v>
      </c>
      <c r="BC120" s="27" t="s">
        <v>171</v>
      </c>
      <c r="BD120" s="27" t="s">
        <v>172</v>
      </c>
    </row>
    <row r="121" spans="1:56" s="29" customFormat="1" x14ac:dyDescent="0.25">
      <c r="A121" s="29" t="s">
        <v>173</v>
      </c>
      <c r="B121" s="29" t="s">
        <v>174</v>
      </c>
      <c r="C121" s="29" t="s">
        <v>51</v>
      </c>
      <c r="D121" s="29" t="s">
        <v>52</v>
      </c>
      <c r="E121" s="29">
        <v>1</v>
      </c>
      <c r="G121" s="29" t="s">
        <v>30</v>
      </c>
      <c r="H121" s="29" t="s">
        <v>65</v>
      </c>
      <c r="I121" s="29" t="s">
        <v>32</v>
      </c>
      <c r="J121" s="29" t="s">
        <v>84</v>
      </c>
      <c r="K121" s="29">
        <f>9*7</f>
        <v>63</v>
      </c>
      <c r="L121" s="29" t="s">
        <v>63</v>
      </c>
      <c r="M121" s="29" t="s">
        <v>175</v>
      </c>
      <c r="N121" s="29" t="s">
        <v>35</v>
      </c>
      <c r="O121" s="29" t="s">
        <v>36</v>
      </c>
      <c r="P121" s="30" t="s">
        <v>29</v>
      </c>
      <c r="Q121" s="30" t="s">
        <v>40</v>
      </c>
      <c r="R121" s="30"/>
      <c r="S121" s="29" t="s">
        <v>107</v>
      </c>
      <c r="T121" s="29" t="s">
        <v>78</v>
      </c>
      <c r="W121" s="30"/>
      <c r="X121" s="30"/>
      <c r="Y121" s="30"/>
      <c r="Z121" s="31">
        <v>0</v>
      </c>
      <c r="AA121" s="30">
        <v>91.240875912408697</v>
      </c>
      <c r="AB121" s="30">
        <v>49.549088316721601</v>
      </c>
      <c r="AC121" s="30">
        <v>17.518248175182499</v>
      </c>
      <c r="AD121" s="30"/>
      <c r="AE121" s="30"/>
      <c r="AF121" s="30"/>
      <c r="AG121" s="30"/>
      <c r="AH121" s="30"/>
      <c r="AI121" s="30" t="s">
        <v>176</v>
      </c>
      <c r="AJ121" s="29">
        <v>8</v>
      </c>
      <c r="AK121" s="29" t="s">
        <v>191</v>
      </c>
      <c r="AL121" s="30"/>
      <c r="AM121" s="30"/>
      <c r="AN121" s="30"/>
      <c r="AO121" s="30"/>
      <c r="AP121" s="30">
        <v>137.22627737226301</v>
      </c>
      <c r="AQ121" s="30">
        <v>37.161816237541402</v>
      </c>
      <c r="AR121" s="30">
        <v>13.138686131386899</v>
      </c>
      <c r="AS121" s="30"/>
      <c r="AT121" s="30"/>
      <c r="AU121" s="30"/>
      <c r="AV121" s="30"/>
      <c r="AW121" s="30"/>
      <c r="AX121" s="31" t="s">
        <v>176</v>
      </c>
      <c r="AY121" s="30" t="s">
        <v>58</v>
      </c>
      <c r="AZ121" s="29">
        <v>8</v>
      </c>
      <c r="BA121" s="29" t="s">
        <v>191</v>
      </c>
      <c r="BB121" s="29" t="s">
        <v>185</v>
      </c>
      <c r="BC121" s="29" t="s">
        <v>177</v>
      </c>
    </row>
    <row r="122" spans="1:56" s="29" customFormat="1" x14ac:dyDescent="0.25">
      <c r="A122" s="29" t="s">
        <v>173</v>
      </c>
      <c r="B122" s="29" t="s">
        <v>174</v>
      </c>
      <c r="C122" s="29" t="s">
        <v>51</v>
      </c>
      <c r="D122" s="29" t="s">
        <v>52</v>
      </c>
      <c r="E122" s="29">
        <v>1</v>
      </c>
      <c r="G122" s="29" t="s">
        <v>30</v>
      </c>
      <c r="H122" s="29" t="s">
        <v>65</v>
      </c>
      <c r="I122" s="29" t="s">
        <v>32</v>
      </c>
      <c r="J122" s="29" t="s">
        <v>84</v>
      </c>
      <c r="K122" s="29">
        <f>9*7</f>
        <v>63</v>
      </c>
      <c r="L122" s="29" t="s">
        <v>63</v>
      </c>
      <c r="M122" s="29" t="s">
        <v>175</v>
      </c>
      <c r="N122" s="29" t="s">
        <v>35</v>
      </c>
      <c r="O122" s="29" t="s">
        <v>36</v>
      </c>
      <c r="P122" s="30" t="s">
        <v>29</v>
      </c>
      <c r="Q122" s="30" t="s">
        <v>40</v>
      </c>
      <c r="R122" s="30"/>
      <c r="S122" s="29" t="s">
        <v>107</v>
      </c>
      <c r="T122" s="29" t="s">
        <v>78</v>
      </c>
      <c r="W122" s="30"/>
      <c r="X122" s="30"/>
      <c r="Y122" s="30"/>
      <c r="Z122" s="31">
        <v>30</v>
      </c>
      <c r="AA122" s="30">
        <v>367.15328467153302</v>
      </c>
      <c r="AB122" s="30">
        <v>43.355452277131803</v>
      </c>
      <c r="AC122" s="30">
        <v>15.3284671532848</v>
      </c>
      <c r="AD122" s="30"/>
      <c r="AE122" s="30"/>
      <c r="AF122" s="30"/>
      <c r="AG122" s="30"/>
      <c r="AH122" s="30"/>
      <c r="AI122" s="30" t="s">
        <v>176</v>
      </c>
      <c r="AJ122" s="29">
        <v>8</v>
      </c>
      <c r="AK122" s="29" t="s">
        <v>191</v>
      </c>
      <c r="AL122" s="30"/>
      <c r="AM122" s="30"/>
      <c r="AN122" s="30"/>
      <c r="AO122" s="30"/>
      <c r="AP122" s="30">
        <v>432.84671532846698</v>
      </c>
      <c r="AQ122" s="30">
        <v>55.742724356311598</v>
      </c>
      <c r="AR122" s="30">
        <v>19.708029197080201</v>
      </c>
      <c r="AS122" s="30"/>
      <c r="AT122" s="30"/>
      <c r="AU122" s="30"/>
      <c r="AV122" s="30"/>
      <c r="AW122" s="30"/>
      <c r="AX122" s="31" t="s">
        <v>176</v>
      </c>
      <c r="AY122" s="30" t="s">
        <v>58</v>
      </c>
      <c r="AZ122" s="29">
        <v>8</v>
      </c>
      <c r="BA122" s="29" t="s">
        <v>191</v>
      </c>
      <c r="BB122" s="29" t="s">
        <v>185</v>
      </c>
      <c r="BC122" s="29" t="s">
        <v>177</v>
      </c>
    </row>
    <row r="123" spans="1:56" s="29" customFormat="1" x14ac:dyDescent="0.25">
      <c r="A123" s="29" t="s">
        <v>173</v>
      </c>
      <c r="B123" s="29" t="s">
        <v>174</v>
      </c>
      <c r="C123" s="29" t="s">
        <v>51</v>
      </c>
      <c r="D123" s="29" t="s">
        <v>52</v>
      </c>
      <c r="E123" s="29">
        <v>1</v>
      </c>
      <c r="G123" s="29" t="s">
        <v>30</v>
      </c>
      <c r="H123" s="29" t="s">
        <v>65</v>
      </c>
      <c r="I123" s="29" t="s">
        <v>32</v>
      </c>
      <c r="J123" s="29" t="s">
        <v>84</v>
      </c>
      <c r="K123" s="29">
        <f>9*7</f>
        <v>63</v>
      </c>
      <c r="L123" s="29" t="s">
        <v>63</v>
      </c>
      <c r="M123" s="29" t="s">
        <v>175</v>
      </c>
      <c r="N123" s="29" t="s">
        <v>35</v>
      </c>
      <c r="O123" s="29" t="s">
        <v>36</v>
      </c>
      <c r="P123" s="30" t="s">
        <v>29</v>
      </c>
      <c r="Q123" s="30" t="s">
        <v>40</v>
      </c>
      <c r="R123" s="30"/>
      <c r="S123" s="29" t="s">
        <v>107</v>
      </c>
      <c r="T123" s="29" t="s">
        <v>78</v>
      </c>
      <c r="W123" s="30"/>
      <c r="X123" s="30"/>
      <c r="Y123" s="30"/>
      <c r="Z123" s="31">
        <v>60</v>
      </c>
      <c r="AA123" s="30">
        <v>235.766423357664</v>
      </c>
      <c r="AB123" s="30">
        <v>43.355452277131398</v>
      </c>
      <c r="AC123" s="30">
        <v>15.3284671532847</v>
      </c>
      <c r="AD123" s="30"/>
      <c r="AE123" s="30"/>
      <c r="AF123" s="30"/>
      <c r="AG123" s="30"/>
      <c r="AH123" s="30"/>
      <c r="AI123" s="30" t="s">
        <v>176</v>
      </c>
      <c r="AJ123" s="29">
        <v>8</v>
      </c>
      <c r="AK123" s="29" t="s">
        <v>191</v>
      </c>
      <c r="AL123" s="30"/>
      <c r="AM123" s="30"/>
      <c r="AN123" s="30"/>
      <c r="AO123" s="30"/>
      <c r="AP123" s="30">
        <v>286.13138686131401</v>
      </c>
      <c r="AQ123" s="30">
        <v>37.161816237541203</v>
      </c>
      <c r="AR123" s="30">
        <v>13.138686131386899</v>
      </c>
      <c r="AS123" s="30"/>
      <c r="AT123" s="30"/>
      <c r="AU123" s="30"/>
      <c r="AV123" s="30"/>
      <c r="AW123" s="30"/>
      <c r="AX123" s="31" t="s">
        <v>176</v>
      </c>
      <c r="AY123" s="30" t="s">
        <v>58</v>
      </c>
      <c r="AZ123" s="29">
        <v>8</v>
      </c>
      <c r="BA123" s="29" t="s">
        <v>191</v>
      </c>
      <c r="BB123" s="29" t="s">
        <v>185</v>
      </c>
      <c r="BC123" s="29" t="s">
        <v>177</v>
      </c>
    </row>
    <row r="124" spans="1:56" s="29" customFormat="1" x14ac:dyDescent="0.25">
      <c r="A124" s="29" t="s">
        <v>173</v>
      </c>
      <c r="B124" s="29" t="s">
        <v>174</v>
      </c>
      <c r="C124" s="29" t="s">
        <v>51</v>
      </c>
      <c r="D124" s="29" t="s">
        <v>52</v>
      </c>
      <c r="E124" s="29">
        <v>1</v>
      </c>
      <c r="G124" s="29" t="s">
        <v>30</v>
      </c>
      <c r="H124" s="29" t="s">
        <v>65</v>
      </c>
      <c r="I124" s="29" t="s">
        <v>32</v>
      </c>
      <c r="J124" s="29" t="s">
        <v>84</v>
      </c>
      <c r="K124" s="29">
        <f>9*7</f>
        <v>63</v>
      </c>
      <c r="L124" s="29" t="s">
        <v>63</v>
      </c>
      <c r="M124" s="29" t="s">
        <v>175</v>
      </c>
      <c r="N124" s="29" t="s">
        <v>35</v>
      </c>
      <c r="O124" s="29" t="s">
        <v>36</v>
      </c>
      <c r="P124" s="30" t="s">
        <v>29</v>
      </c>
      <c r="Q124" s="30" t="s">
        <v>40</v>
      </c>
      <c r="R124" s="30"/>
      <c r="S124" s="29" t="s">
        <v>107</v>
      </c>
      <c r="T124" s="29" t="s">
        <v>78</v>
      </c>
      <c r="W124" s="30"/>
      <c r="X124" s="30"/>
      <c r="Y124" s="30"/>
      <c r="Z124" s="31">
        <v>120</v>
      </c>
      <c r="AA124" s="30">
        <v>141.60583941605799</v>
      </c>
      <c r="AB124" s="30">
        <v>49.5490883167218</v>
      </c>
      <c r="AC124" s="30">
        <v>17.518248175182599</v>
      </c>
      <c r="AD124" s="30"/>
      <c r="AE124" s="30"/>
      <c r="AF124" s="30"/>
      <c r="AG124" s="30"/>
      <c r="AH124" s="30"/>
      <c r="AI124" s="30" t="s">
        <v>176</v>
      </c>
      <c r="AJ124" s="29">
        <v>8</v>
      </c>
      <c r="AK124" s="29" t="s">
        <v>191</v>
      </c>
      <c r="AL124" s="30"/>
      <c r="AM124" s="30"/>
      <c r="AN124" s="30"/>
      <c r="AO124" s="30"/>
      <c r="AP124" s="30">
        <v>159.12408759124099</v>
      </c>
      <c r="AQ124" s="30">
        <v>37.161816237540997</v>
      </c>
      <c r="AR124" s="30">
        <v>13.1386861313868</v>
      </c>
      <c r="AS124" s="30"/>
      <c r="AT124" s="30"/>
      <c r="AU124" s="30"/>
      <c r="AV124" s="30"/>
      <c r="AW124" s="30"/>
      <c r="AX124" s="31" t="s">
        <v>176</v>
      </c>
      <c r="AY124" s="30" t="s">
        <v>58</v>
      </c>
      <c r="AZ124" s="29">
        <v>8</v>
      </c>
      <c r="BA124" s="29" t="s">
        <v>191</v>
      </c>
      <c r="BB124" s="29" t="s">
        <v>185</v>
      </c>
      <c r="BC124" s="29" t="s">
        <v>177</v>
      </c>
    </row>
    <row r="125" spans="1:56" s="29" customFormat="1" x14ac:dyDescent="0.25">
      <c r="A125" s="29" t="s">
        <v>173</v>
      </c>
      <c r="B125" s="29" t="s">
        <v>178</v>
      </c>
      <c r="C125" s="29" t="s">
        <v>51</v>
      </c>
      <c r="D125" s="29" t="s">
        <v>52</v>
      </c>
      <c r="E125" s="29">
        <v>2</v>
      </c>
      <c r="G125" s="29" t="s">
        <v>30</v>
      </c>
      <c r="H125" s="29" t="s">
        <v>61</v>
      </c>
      <c r="I125" s="29" t="s">
        <v>32</v>
      </c>
      <c r="J125" s="29" t="s">
        <v>84</v>
      </c>
      <c r="K125" s="29">
        <v>63</v>
      </c>
      <c r="L125" s="29" t="s">
        <v>63</v>
      </c>
      <c r="M125" s="29" t="s">
        <v>175</v>
      </c>
      <c r="N125" s="29" t="s">
        <v>30</v>
      </c>
      <c r="O125" s="29" t="s">
        <v>36</v>
      </c>
      <c r="P125" s="36" t="s">
        <v>29</v>
      </c>
      <c r="Q125" s="30" t="s">
        <v>40</v>
      </c>
      <c r="R125" s="36"/>
      <c r="S125" s="29" t="s">
        <v>107</v>
      </c>
      <c r="T125" s="29" t="s">
        <v>78</v>
      </c>
      <c r="W125" s="36"/>
      <c r="X125" s="30"/>
      <c r="Y125" s="36"/>
      <c r="Z125" s="31">
        <v>0</v>
      </c>
      <c r="AA125" s="30">
        <v>95.628415300546607</v>
      </c>
      <c r="AB125" s="30">
        <v>43.2764805972094</v>
      </c>
      <c r="AC125" s="30">
        <v>15.300546448087401</v>
      </c>
      <c r="AD125" s="30"/>
      <c r="AE125" s="30"/>
      <c r="AF125" s="30"/>
      <c r="AG125" s="30"/>
      <c r="AH125" s="30"/>
      <c r="AI125" s="31" t="s">
        <v>176</v>
      </c>
      <c r="AJ125" s="29">
        <v>8</v>
      </c>
      <c r="AK125" s="29" t="s">
        <v>191</v>
      </c>
      <c r="AP125" s="30">
        <v>110.92896174863399</v>
      </c>
      <c r="AQ125" s="30">
        <v>37.094126226179597</v>
      </c>
      <c r="AR125" s="30">
        <v>13.1147540983607</v>
      </c>
      <c r="AS125" s="30"/>
      <c r="AT125" s="30"/>
      <c r="AU125" s="30"/>
      <c r="AV125" s="30"/>
      <c r="AW125" s="30"/>
      <c r="AX125" s="31" t="s">
        <v>176</v>
      </c>
      <c r="AY125" s="30" t="s">
        <v>58</v>
      </c>
      <c r="AZ125" s="29">
        <v>8</v>
      </c>
      <c r="BA125" s="29" t="s">
        <v>191</v>
      </c>
      <c r="BB125" s="29" t="s">
        <v>186</v>
      </c>
      <c r="BC125" s="29" t="s">
        <v>179</v>
      </c>
    </row>
    <row r="126" spans="1:56" s="29" customFormat="1" x14ac:dyDescent="0.25">
      <c r="A126" s="29" t="s">
        <v>173</v>
      </c>
      <c r="B126" s="29" t="s">
        <v>178</v>
      </c>
      <c r="C126" s="29" t="s">
        <v>51</v>
      </c>
      <c r="D126" s="29" t="s">
        <v>52</v>
      </c>
      <c r="E126" s="29">
        <v>2</v>
      </c>
      <c r="G126" s="29" t="s">
        <v>30</v>
      </c>
      <c r="H126" s="29" t="s">
        <v>61</v>
      </c>
      <c r="I126" s="29" t="s">
        <v>32</v>
      </c>
      <c r="J126" s="29" t="s">
        <v>84</v>
      </c>
      <c r="K126" s="29">
        <v>63</v>
      </c>
      <c r="L126" s="29" t="s">
        <v>63</v>
      </c>
      <c r="M126" s="29" t="s">
        <v>175</v>
      </c>
      <c r="N126" s="29" t="s">
        <v>30</v>
      </c>
      <c r="O126" s="29" t="s">
        <v>36</v>
      </c>
      <c r="P126" s="36" t="s">
        <v>29</v>
      </c>
      <c r="Q126" s="30" t="s">
        <v>40</v>
      </c>
      <c r="R126" s="36"/>
      <c r="S126" s="29" t="s">
        <v>107</v>
      </c>
      <c r="T126" s="29" t="s">
        <v>78</v>
      </c>
      <c r="W126" s="36"/>
      <c r="X126" s="30"/>
      <c r="Y126" s="36"/>
      <c r="Z126" s="31">
        <v>30</v>
      </c>
      <c r="AA126" s="30">
        <v>430.05464480874298</v>
      </c>
      <c r="AB126" s="30">
        <v>92.7353155654489</v>
      </c>
      <c r="AC126" s="30">
        <v>32.786885245901701</v>
      </c>
      <c r="AD126" s="30"/>
      <c r="AE126" s="30"/>
      <c r="AF126" s="30"/>
      <c r="AG126" s="30"/>
      <c r="AH126" s="30"/>
      <c r="AI126" s="31" t="s">
        <v>176</v>
      </c>
      <c r="AJ126" s="29">
        <v>8</v>
      </c>
      <c r="AK126" s="29" t="s">
        <v>191</v>
      </c>
      <c r="AP126" s="30">
        <v>451.912568306011</v>
      </c>
      <c r="AQ126" s="30">
        <v>61.823543710299198</v>
      </c>
      <c r="AR126" s="30">
        <v>21.857923497267699</v>
      </c>
      <c r="AS126" s="30"/>
      <c r="AT126" s="30"/>
      <c r="AU126" s="30"/>
      <c r="AV126" s="30"/>
      <c r="AW126" s="30"/>
      <c r="AX126" s="31" t="s">
        <v>176</v>
      </c>
      <c r="AY126" s="30" t="s">
        <v>58</v>
      </c>
      <c r="AZ126" s="29">
        <v>8</v>
      </c>
      <c r="BA126" s="29" t="s">
        <v>191</v>
      </c>
      <c r="BB126" s="29" t="s">
        <v>186</v>
      </c>
      <c r="BC126" s="29" t="s">
        <v>179</v>
      </c>
    </row>
    <row r="127" spans="1:56" s="29" customFormat="1" x14ac:dyDescent="0.25">
      <c r="A127" s="29" t="s">
        <v>173</v>
      </c>
      <c r="B127" s="29" t="s">
        <v>178</v>
      </c>
      <c r="C127" s="29" t="s">
        <v>51</v>
      </c>
      <c r="D127" s="29" t="s">
        <v>52</v>
      </c>
      <c r="E127" s="29">
        <v>2</v>
      </c>
      <c r="G127" s="29" t="s">
        <v>30</v>
      </c>
      <c r="H127" s="29" t="s">
        <v>61</v>
      </c>
      <c r="I127" s="29" t="s">
        <v>32</v>
      </c>
      <c r="J127" s="29" t="s">
        <v>84</v>
      </c>
      <c r="K127" s="29">
        <v>63</v>
      </c>
      <c r="L127" s="29" t="s">
        <v>63</v>
      </c>
      <c r="M127" s="29" t="s">
        <v>175</v>
      </c>
      <c r="N127" s="29" t="s">
        <v>30</v>
      </c>
      <c r="O127" s="29" t="s">
        <v>36</v>
      </c>
      <c r="P127" s="36" t="s">
        <v>29</v>
      </c>
      <c r="Q127" s="30" t="s">
        <v>40</v>
      </c>
      <c r="R127" s="36"/>
      <c r="S127" s="29" t="s">
        <v>107</v>
      </c>
      <c r="T127" s="29" t="s">
        <v>78</v>
      </c>
      <c r="W127" s="36"/>
      <c r="X127" s="30"/>
      <c r="Y127" s="36"/>
      <c r="Z127" s="31">
        <v>60</v>
      </c>
      <c r="AA127" s="30">
        <v>333.87978142076503</v>
      </c>
      <c r="AB127" s="30">
        <v>68.005898081329306</v>
      </c>
      <c r="AC127" s="30">
        <v>24.043715846994601</v>
      </c>
      <c r="AD127" s="30"/>
      <c r="AE127" s="30"/>
      <c r="AF127" s="30"/>
      <c r="AG127" s="30"/>
      <c r="AH127" s="30"/>
      <c r="AI127" s="31" t="s">
        <v>176</v>
      </c>
      <c r="AJ127" s="29">
        <v>8</v>
      </c>
      <c r="AK127" s="29" t="s">
        <v>191</v>
      </c>
      <c r="AP127" s="30">
        <v>351.366120218579</v>
      </c>
      <c r="AQ127" s="30">
        <v>68.005898081328993</v>
      </c>
      <c r="AR127" s="30">
        <v>24.043715846994498</v>
      </c>
      <c r="AS127" s="30"/>
      <c r="AT127" s="30"/>
      <c r="AU127" s="30"/>
      <c r="AV127" s="30"/>
      <c r="AW127" s="30"/>
      <c r="AX127" s="31" t="s">
        <v>176</v>
      </c>
      <c r="AY127" s="30" t="s">
        <v>58</v>
      </c>
      <c r="AZ127" s="29">
        <v>8</v>
      </c>
      <c r="BA127" s="29" t="s">
        <v>191</v>
      </c>
      <c r="BB127" s="29" t="s">
        <v>186</v>
      </c>
      <c r="BC127" s="29" t="s">
        <v>179</v>
      </c>
    </row>
    <row r="128" spans="1:56" s="29" customFormat="1" x14ac:dyDescent="0.25">
      <c r="A128" s="29" t="s">
        <v>173</v>
      </c>
      <c r="B128" s="29" t="s">
        <v>178</v>
      </c>
      <c r="C128" s="29" t="s">
        <v>51</v>
      </c>
      <c r="D128" s="29" t="s">
        <v>52</v>
      </c>
      <c r="E128" s="29">
        <v>2</v>
      </c>
      <c r="G128" s="29" t="s">
        <v>30</v>
      </c>
      <c r="H128" s="29" t="s">
        <v>61</v>
      </c>
      <c r="I128" s="29" t="s">
        <v>32</v>
      </c>
      <c r="J128" s="29" t="s">
        <v>84</v>
      </c>
      <c r="K128" s="29">
        <v>63</v>
      </c>
      <c r="L128" s="29" t="s">
        <v>63</v>
      </c>
      <c r="M128" s="29" t="s">
        <v>175</v>
      </c>
      <c r="N128" s="29" t="s">
        <v>30</v>
      </c>
      <c r="O128" s="29" t="s">
        <v>36</v>
      </c>
      <c r="P128" s="36" t="s">
        <v>29</v>
      </c>
      <c r="Q128" s="30" t="s">
        <v>40</v>
      </c>
      <c r="R128" s="36"/>
      <c r="S128" s="29" t="s">
        <v>107</v>
      </c>
      <c r="T128" s="29" t="s">
        <v>78</v>
      </c>
      <c r="W128" s="36"/>
      <c r="X128" s="30"/>
      <c r="Y128" s="36"/>
      <c r="Z128" s="31">
        <v>120</v>
      </c>
      <c r="AA128" s="30">
        <v>178.68852459016401</v>
      </c>
      <c r="AB128" s="30">
        <v>43.276480597209499</v>
      </c>
      <c r="AC128" s="30">
        <v>15.3005464480875</v>
      </c>
      <c r="AD128" s="30"/>
      <c r="AE128" s="30"/>
      <c r="AF128" s="30"/>
      <c r="AG128" s="30"/>
      <c r="AH128" s="30"/>
      <c r="AI128" s="31" t="s">
        <v>176</v>
      </c>
      <c r="AJ128" s="29">
        <v>8</v>
      </c>
      <c r="AK128" s="29" t="s">
        <v>191</v>
      </c>
      <c r="AP128" s="30">
        <v>180.874316939891</v>
      </c>
      <c r="AQ128" s="30">
        <v>55.641189339269197</v>
      </c>
      <c r="AR128" s="30">
        <v>19.672131147540899</v>
      </c>
      <c r="AS128" s="30"/>
      <c r="AT128" s="30"/>
      <c r="AU128" s="30"/>
      <c r="AV128" s="30"/>
      <c r="AW128" s="30"/>
      <c r="AX128" s="31" t="s">
        <v>176</v>
      </c>
      <c r="AY128" s="30" t="s">
        <v>58</v>
      </c>
      <c r="AZ128" s="29">
        <v>8</v>
      </c>
      <c r="BA128" s="29" t="s">
        <v>191</v>
      </c>
      <c r="BB128" s="29" t="s">
        <v>186</v>
      </c>
      <c r="BC128" s="29" t="s">
        <v>179</v>
      </c>
    </row>
    <row r="129" spans="1:55" s="29" customFormat="1" x14ac:dyDescent="0.25">
      <c r="A129" s="29" t="s">
        <v>173</v>
      </c>
      <c r="B129" s="29" t="s">
        <v>174</v>
      </c>
      <c r="C129" s="29" t="s">
        <v>51</v>
      </c>
      <c r="D129" s="29" t="s">
        <v>52</v>
      </c>
      <c r="E129" s="29">
        <v>3</v>
      </c>
      <c r="G129" s="29" t="s">
        <v>30</v>
      </c>
      <c r="H129" s="29" t="s">
        <v>65</v>
      </c>
      <c r="I129" s="29" t="s">
        <v>32</v>
      </c>
      <c r="J129" s="29" t="s">
        <v>84</v>
      </c>
      <c r="K129" s="29">
        <f>20*7</f>
        <v>140</v>
      </c>
      <c r="L129" s="29" t="s">
        <v>63</v>
      </c>
      <c r="M129" s="29" t="s">
        <v>175</v>
      </c>
      <c r="N129" s="29" t="s">
        <v>35</v>
      </c>
      <c r="O129" s="29" t="s">
        <v>36</v>
      </c>
      <c r="P129" s="30" t="s">
        <v>29</v>
      </c>
      <c r="Q129" s="30" t="s">
        <v>40</v>
      </c>
      <c r="R129" s="30"/>
      <c r="S129" s="29" t="s">
        <v>107</v>
      </c>
      <c r="T129" s="29" t="s">
        <v>78</v>
      </c>
      <c r="W129" s="30"/>
      <c r="X129" s="30"/>
      <c r="Y129" s="30"/>
      <c r="Z129" s="31">
        <v>0</v>
      </c>
      <c r="AA129" s="30">
        <v>102.173913043478</v>
      </c>
      <c r="AB129" s="30">
        <v>36.892527714080899</v>
      </c>
      <c r="AC129" s="30">
        <v>13.0434782608696</v>
      </c>
      <c r="AD129" s="30"/>
      <c r="AE129" s="30"/>
      <c r="AF129" s="30"/>
      <c r="AG129" s="30"/>
      <c r="AH129" s="30"/>
      <c r="AI129" s="30" t="s">
        <v>176</v>
      </c>
      <c r="AJ129" s="29">
        <v>8</v>
      </c>
      <c r="AK129" s="29" t="s">
        <v>191</v>
      </c>
      <c r="AL129" s="30"/>
      <c r="AM129" s="30"/>
      <c r="AN129" s="30"/>
      <c r="AO129" s="30"/>
      <c r="AP129" s="30">
        <v>119.565217391304</v>
      </c>
      <c r="AQ129" s="30">
        <v>36.8925277140807</v>
      </c>
      <c r="AR129" s="30">
        <v>13.0434782608696</v>
      </c>
      <c r="AS129" s="30"/>
      <c r="AT129" s="30"/>
      <c r="AU129" s="30"/>
      <c r="AV129" s="30"/>
      <c r="AW129" s="30"/>
      <c r="AX129" s="31" t="s">
        <v>176</v>
      </c>
      <c r="AY129" s="30" t="s">
        <v>58</v>
      </c>
      <c r="AZ129" s="29">
        <v>8</v>
      </c>
      <c r="BA129" s="29" t="s">
        <v>191</v>
      </c>
      <c r="BB129" s="29" t="s">
        <v>188</v>
      </c>
      <c r="BC129" s="29" t="s">
        <v>177</v>
      </c>
    </row>
    <row r="130" spans="1:55" s="29" customFormat="1" x14ac:dyDescent="0.25">
      <c r="A130" s="29" t="s">
        <v>173</v>
      </c>
      <c r="B130" s="29" t="s">
        <v>174</v>
      </c>
      <c r="C130" s="29" t="s">
        <v>51</v>
      </c>
      <c r="D130" s="29" t="s">
        <v>52</v>
      </c>
      <c r="E130" s="29">
        <v>3</v>
      </c>
      <c r="G130" s="29" t="s">
        <v>30</v>
      </c>
      <c r="H130" s="29" t="s">
        <v>65</v>
      </c>
      <c r="I130" s="29" t="s">
        <v>32</v>
      </c>
      <c r="J130" s="29" t="s">
        <v>84</v>
      </c>
      <c r="K130" s="29">
        <v>140</v>
      </c>
      <c r="L130" s="29" t="s">
        <v>63</v>
      </c>
      <c r="M130" s="29" t="s">
        <v>175</v>
      </c>
      <c r="N130" s="29" t="s">
        <v>35</v>
      </c>
      <c r="O130" s="29" t="s">
        <v>36</v>
      </c>
      <c r="P130" s="30" t="s">
        <v>29</v>
      </c>
      <c r="Q130" s="30" t="s">
        <v>40</v>
      </c>
      <c r="R130" s="30"/>
      <c r="S130" s="29" t="s">
        <v>107</v>
      </c>
      <c r="T130" s="29" t="s">
        <v>78</v>
      </c>
      <c r="W130" s="30"/>
      <c r="X130" s="30"/>
      <c r="Y130" s="30"/>
      <c r="Z130" s="31">
        <v>30</v>
      </c>
      <c r="AA130" s="30">
        <v>430.43478260869603</v>
      </c>
      <c r="AB130" s="30">
        <v>36.892527714080899</v>
      </c>
      <c r="AC130" s="30">
        <v>13.0434782608696</v>
      </c>
      <c r="AD130" s="30"/>
      <c r="AE130" s="30"/>
      <c r="AF130" s="30"/>
      <c r="AG130" s="30"/>
      <c r="AH130" s="30"/>
      <c r="AI130" s="30" t="s">
        <v>176</v>
      </c>
      <c r="AJ130" s="29">
        <v>8</v>
      </c>
      <c r="AK130" s="29" t="s">
        <v>191</v>
      </c>
      <c r="AL130" s="30"/>
      <c r="AM130" s="30"/>
      <c r="AN130" s="30"/>
      <c r="AO130" s="30"/>
      <c r="AP130" s="30">
        <v>471.73913043478302</v>
      </c>
      <c r="AQ130" s="30">
        <v>67.636300809147698</v>
      </c>
      <c r="AR130" s="30">
        <v>23.9130434782608</v>
      </c>
      <c r="AS130" s="30"/>
      <c r="AT130" s="30"/>
      <c r="AU130" s="30"/>
      <c r="AV130" s="30"/>
      <c r="AW130" s="30"/>
      <c r="AX130" s="31" t="s">
        <v>176</v>
      </c>
      <c r="AY130" s="30" t="s">
        <v>58</v>
      </c>
      <c r="AZ130" s="29">
        <v>8</v>
      </c>
      <c r="BA130" s="29" t="s">
        <v>191</v>
      </c>
      <c r="BB130" s="29" t="s">
        <v>188</v>
      </c>
      <c r="BC130" s="29" t="s">
        <v>177</v>
      </c>
    </row>
    <row r="131" spans="1:55" s="29" customFormat="1" x14ac:dyDescent="0.25">
      <c r="A131" s="29" t="s">
        <v>173</v>
      </c>
      <c r="B131" s="29" t="s">
        <v>174</v>
      </c>
      <c r="C131" s="29" t="s">
        <v>51</v>
      </c>
      <c r="D131" s="29" t="s">
        <v>52</v>
      </c>
      <c r="E131" s="29">
        <v>3</v>
      </c>
      <c r="G131" s="29" t="s">
        <v>30</v>
      </c>
      <c r="H131" s="29" t="s">
        <v>65</v>
      </c>
      <c r="I131" s="29" t="s">
        <v>32</v>
      </c>
      <c r="J131" s="29" t="s">
        <v>84</v>
      </c>
      <c r="K131" s="29">
        <v>140</v>
      </c>
      <c r="L131" s="29" t="s">
        <v>63</v>
      </c>
      <c r="M131" s="29" t="s">
        <v>175</v>
      </c>
      <c r="N131" s="29" t="s">
        <v>35</v>
      </c>
      <c r="O131" s="29" t="s">
        <v>36</v>
      </c>
      <c r="P131" s="30" t="s">
        <v>29</v>
      </c>
      <c r="Q131" s="30" t="s">
        <v>40</v>
      </c>
      <c r="R131" s="30"/>
      <c r="S131" s="29" t="s">
        <v>107</v>
      </c>
      <c r="T131" s="29" t="s">
        <v>78</v>
      </c>
      <c r="W131" s="30"/>
      <c r="X131" s="30"/>
      <c r="Y131" s="30"/>
      <c r="Z131" s="31">
        <v>60</v>
      </c>
      <c r="AA131" s="30">
        <v>269.56521739130397</v>
      </c>
      <c r="AB131" s="30">
        <v>67.636300809148096</v>
      </c>
      <c r="AC131" s="30">
        <v>23.913043478260899</v>
      </c>
      <c r="AD131" s="30"/>
      <c r="AE131" s="30"/>
      <c r="AF131" s="30"/>
      <c r="AG131" s="30"/>
      <c r="AH131" s="30"/>
      <c r="AI131" s="30" t="s">
        <v>176</v>
      </c>
      <c r="AJ131" s="29">
        <v>8</v>
      </c>
      <c r="AK131" s="29" t="s">
        <v>191</v>
      </c>
      <c r="AL131" s="30"/>
      <c r="AM131" s="30"/>
      <c r="AN131" s="30"/>
      <c r="AO131" s="30"/>
      <c r="AP131" s="30">
        <v>291.304347826087</v>
      </c>
      <c r="AQ131" s="30">
        <v>43.041282333094003</v>
      </c>
      <c r="AR131" s="30">
        <v>15.2173913043478</v>
      </c>
      <c r="AS131" s="30"/>
      <c r="AT131" s="30"/>
      <c r="AU131" s="30"/>
      <c r="AV131" s="30"/>
      <c r="AW131" s="30"/>
      <c r="AX131" s="31" t="s">
        <v>176</v>
      </c>
      <c r="AY131" s="30" t="s">
        <v>58</v>
      </c>
      <c r="AZ131" s="29">
        <v>8</v>
      </c>
      <c r="BA131" s="29" t="s">
        <v>191</v>
      </c>
      <c r="BB131" s="29" t="s">
        <v>188</v>
      </c>
      <c r="BC131" s="29" t="s">
        <v>177</v>
      </c>
    </row>
    <row r="132" spans="1:55" s="29" customFormat="1" x14ac:dyDescent="0.25">
      <c r="A132" s="29" t="s">
        <v>173</v>
      </c>
      <c r="B132" s="29" t="s">
        <v>174</v>
      </c>
      <c r="C132" s="29" t="s">
        <v>51</v>
      </c>
      <c r="D132" s="29" t="s">
        <v>52</v>
      </c>
      <c r="E132" s="29">
        <v>3</v>
      </c>
      <c r="G132" s="29" t="s">
        <v>30</v>
      </c>
      <c r="H132" s="29" t="s">
        <v>65</v>
      </c>
      <c r="I132" s="29" t="s">
        <v>32</v>
      </c>
      <c r="J132" s="29" t="s">
        <v>84</v>
      </c>
      <c r="K132" s="29">
        <v>140</v>
      </c>
      <c r="L132" s="29" t="s">
        <v>63</v>
      </c>
      <c r="M132" s="29" t="s">
        <v>175</v>
      </c>
      <c r="N132" s="29" t="s">
        <v>35</v>
      </c>
      <c r="O132" s="29" t="s">
        <v>36</v>
      </c>
      <c r="P132" s="30" t="s">
        <v>29</v>
      </c>
      <c r="Q132" s="30" t="s">
        <v>40</v>
      </c>
      <c r="R132" s="30"/>
      <c r="S132" s="29" t="s">
        <v>107</v>
      </c>
      <c r="T132" s="29" t="s">
        <v>78</v>
      </c>
      <c r="W132" s="30"/>
      <c r="X132" s="30"/>
      <c r="Y132" s="30"/>
      <c r="Z132" s="31">
        <v>120</v>
      </c>
      <c r="AA132" s="30">
        <v>134.78260869565199</v>
      </c>
      <c r="AB132" s="30">
        <v>43.041282333094301</v>
      </c>
      <c r="AC132" s="30">
        <v>15.217391304347901</v>
      </c>
      <c r="AD132" s="30"/>
      <c r="AE132" s="30"/>
      <c r="AF132" s="30"/>
      <c r="AG132" s="30"/>
      <c r="AH132" s="30"/>
      <c r="AI132" s="30" t="s">
        <v>176</v>
      </c>
      <c r="AJ132" s="29">
        <v>8</v>
      </c>
      <c r="AK132" s="29" t="s">
        <v>191</v>
      </c>
      <c r="AL132" s="30"/>
      <c r="AM132" s="30"/>
      <c r="AN132" s="30"/>
      <c r="AO132" s="30"/>
      <c r="AP132" s="30">
        <v>158.695652173913</v>
      </c>
      <c r="AQ132" s="30">
        <v>36.8925277140807</v>
      </c>
      <c r="AR132" s="30">
        <v>13.0434782608696</v>
      </c>
      <c r="AS132" s="30"/>
      <c r="AT132" s="30"/>
      <c r="AU132" s="30"/>
      <c r="AV132" s="30"/>
      <c r="AW132" s="30"/>
      <c r="AX132" s="31" t="s">
        <v>176</v>
      </c>
      <c r="AY132" s="30" t="s">
        <v>58</v>
      </c>
      <c r="AZ132" s="29">
        <v>8</v>
      </c>
      <c r="BA132" s="29" t="s">
        <v>191</v>
      </c>
      <c r="BB132" s="29" t="s">
        <v>188</v>
      </c>
      <c r="BC132" s="29" t="s">
        <v>177</v>
      </c>
    </row>
    <row r="133" spans="1:55" s="29" customFormat="1" x14ac:dyDescent="0.25">
      <c r="A133" s="29" t="s">
        <v>173</v>
      </c>
      <c r="B133" s="29" t="s">
        <v>178</v>
      </c>
      <c r="C133" s="29" t="s">
        <v>51</v>
      </c>
      <c r="D133" s="29" t="s">
        <v>52</v>
      </c>
      <c r="E133" s="29">
        <v>4</v>
      </c>
      <c r="G133" s="29" t="s">
        <v>30</v>
      </c>
      <c r="H133" s="29" t="s">
        <v>61</v>
      </c>
      <c r="I133" s="29" t="s">
        <v>32</v>
      </c>
      <c r="J133" s="29" t="s">
        <v>84</v>
      </c>
      <c r="K133" s="29">
        <v>140</v>
      </c>
      <c r="L133" s="29" t="s">
        <v>63</v>
      </c>
      <c r="M133" s="29" t="s">
        <v>175</v>
      </c>
      <c r="N133" s="29" t="s">
        <v>30</v>
      </c>
      <c r="O133" s="29" t="s">
        <v>36</v>
      </c>
      <c r="P133" s="36" t="s">
        <v>29</v>
      </c>
      <c r="Q133" s="30" t="s">
        <v>40</v>
      </c>
      <c r="R133" s="36"/>
      <c r="S133" s="29" t="s">
        <v>107</v>
      </c>
      <c r="T133" s="29" t="s">
        <v>78</v>
      </c>
      <c r="W133" s="36"/>
      <c r="X133" s="30"/>
      <c r="Y133" s="36"/>
      <c r="Z133" s="31">
        <v>0</v>
      </c>
      <c r="AA133" s="30">
        <v>95.652173913043498</v>
      </c>
      <c r="AB133" s="30">
        <v>55.338791571121</v>
      </c>
      <c r="AC133" s="30">
        <v>19.565217391304301</v>
      </c>
      <c r="AD133" s="30"/>
      <c r="AE133" s="30"/>
      <c r="AF133" s="30"/>
      <c r="AG133" s="30"/>
      <c r="AH133" s="30"/>
      <c r="AI133" s="31" t="s">
        <v>176</v>
      </c>
      <c r="AJ133" s="29">
        <v>8</v>
      </c>
      <c r="AK133" s="29" t="s">
        <v>191</v>
      </c>
      <c r="AP133" s="30">
        <v>117.39130434782599</v>
      </c>
      <c r="AQ133" s="30">
        <v>36.8925277140807</v>
      </c>
      <c r="AR133" s="30">
        <v>13.0434782608696</v>
      </c>
      <c r="AS133" s="30"/>
      <c r="AT133" s="30"/>
      <c r="AU133" s="30"/>
      <c r="AV133" s="30"/>
      <c r="AW133" s="30"/>
      <c r="AX133" s="31" t="s">
        <v>176</v>
      </c>
      <c r="AY133" s="30" t="s">
        <v>58</v>
      </c>
      <c r="AZ133" s="29">
        <v>8</v>
      </c>
      <c r="BA133" s="29" t="s">
        <v>191</v>
      </c>
      <c r="BB133" s="29" t="s">
        <v>187</v>
      </c>
      <c r="BC133" s="29" t="s">
        <v>179</v>
      </c>
    </row>
    <row r="134" spans="1:55" s="29" customFormat="1" x14ac:dyDescent="0.25">
      <c r="A134" s="29" t="s">
        <v>173</v>
      </c>
      <c r="B134" s="29" t="s">
        <v>178</v>
      </c>
      <c r="C134" s="29" t="s">
        <v>51</v>
      </c>
      <c r="D134" s="29" t="s">
        <v>52</v>
      </c>
      <c r="E134" s="29">
        <v>4</v>
      </c>
      <c r="G134" s="29" t="s">
        <v>30</v>
      </c>
      <c r="H134" s="29" t="s">
        <v>61</v>
      </c>
      <c r="I134" s="29" t="s">
        <v>32</v>
      </c>
      <c r="J134" s="29" t="s">
        <v>84</v>
      </c>
      <c r="K134" s="29">
        <v>140</v>
      </c>
      <c r="L134" s="29" t="s">
        <v>63</v>
      </c>
      <c r="M134" s="29" t="s">
        <v>175</v>
      </c>
      <c r="N134" s="29" t="s">
        <v>30</v>
      </c>
      <c r="O134" s="29" t="s">
        <v>36</v>
      </c>
      <c r="P134" s="36" t="s">
        <v>29</v>
      </c>
      <c r="Q134" s="30" t="s">
        <v>40</v>
      </c>
      <c r="R134" s="36"/>
      <c r="S134" s="29" t="s">
        <v>107</v>
      </c>
      <c r="T134" s="29" t="s">
        <v>78</v>
      </c>
      <c r="W134" s="36"/>
      <c r="X134" s="30"/>
      <c r="Y134" s="36"/>
      <c r="Z134" s="31">
        <v>30</v>
      </c>
      <c r="AA134" s="30">
        <v>467.39130434782601</v>
      </c>
      <c r="AB134" s="30">
        <v>55.338791571121199</v>
      </c>
      <c r="AC134" s="30">
        <v>19.565217391304401</v>
      </c>
      <c r="AD134" s="30"/>
      <c r="AE134" s="30"/>
      <c r="AF134" s="30"/>
      <c r="AG134" s="30"/>
      <c r="AH134" s="30"/>
      <c r="AI134" s="31" t="s">
        <v>176</v>
      </c>
      <c r="AJ134" s="29">
        <v>8</v>
      </c>
      <c r="AK134" s="29" t="s">
        <v>191</v>
      </c>
      <c r="AP134" s="30">
        <v>482.60869565217399</v>
      </c>
      <c r="AQ134" s="30">
        <v>86.082564666188304</v>
      </c>
      <c r="AR134" s="30">
        <v>30.434782608695599</v>
      </c>
      <c r="AS134" s="30"/>
      <c r="AT134" s="30"/>
      <c r="AU134" s="30"/>
      <c r="AV134" s="30"/>
      <c r="AW134" s="30"/>
      <c r="AX134" s="31" t="s">
        <v>176</v>
      </c>
      <c r="AY134" s="30" t="s">
        <v>58</v>
      </c>
      <c r="AZ134" s="29">
        <v>8</v>
      </c>
      <c r="BA134" s="29" t="s">
        <v>191</v>
      </c>
      <c r="BB134" s="29" t="s">
        <v>187</v>
      </c>
      <c r="BC134" s="29" t="s">
        <v>179</v>
      </c>
    </row>
    <row r="135" spans="1:55" s="29" customFormat="1" x14ac:dyDescent="0.25">
      <c r="A135" s="29" t="s">
        <v>173</v>
      </c>
      <c r="B135" s="29" t="s">
        <v>178</v>
      </c>
      <c r="C135" s="29" t="s">
        <v>51</v>
      </c>
      <c r="D135" s="29" t="s">
        <v>52</v>
      </c>
      <c r="E135" s="29">
        <v>4</v>
      </c>
      <c r="G135" s="29" t="s">
        <v>30</v>
      </c>
      <c r="H135" s="29" t="s">
        <v>61</v>
      </c>
      <c r="I135" s="29" t="s">
        <v>32</v>
      </c>
      <c r="J135" s="29" t="s">
        <v>84</v>
      </c>
      <c r="K135" s="29">
        <v>140</v>
      </c>
      <c r="L135" s="29" t="s">
        <v>63</v>
      </c>
      <c r="M135" s="29" t="s">
        <v>175</v>
      </c>
      <c r="N135" s="29" t="s">
        <v>30</v>
      </c>
      <c r="O135" s="29" t="s">
        <v>36</v>
      </c>
      <c r="P135" s="36" t="s">
        <v>29</v>
      </c>
      <c r="Q135" s="30" t="s">
        <v>40</v>
      </c>
      <c r="R135" s="36"/>
      <c r="S135" s="29" t="s">
        <v>107</v>
      </c>
      <c r="T135" s="29" t="s">
        <v>78</v>
      </c>
      <c r="W135" s="36"/>
      <c r="X135" s="30"/>
      <c r="Y135" s="36"/>
      <c r="Z135" s="31">
        <v>60</v>
      </c>
      <c r="AA135" s="30">
        <v>354.34782608695701</v>
      </c>
      <c r="AB135" s="30">
        <v>86.082564666188304</v>
      </c>
      <c r="AC135" s="30">
        <v>30.434782608695599</v>
      </c>
      <c r="AD135" s="30"/>
      <c r="AE135" s="30"/>
      <c r="AF135" s="30"/>
      <c r="AG135" s="30"/>
      <c r="AH135" s="30"/>
      <c r="AI135" s="31" t="s">
        <v>176</v>
      </c>
      <c r="AJ135" s="29">
        <v>8</v>
      </c>
      <c r="AK135" s="29" t="s">
        <v>191</v>
      </c>
      <c r="AP135" s="30">
        <v>423.91304347826099</v>
      </c>
      <c r="AQ135" s="30">
        <v>86.082564666188603</v>
      </c>
      <c r="AR135" s="30">
        <v>30.434782608695699</v>
      </c>
      <c r="AS135" s="30"/>
      <c r="AT135" s="30"/>
      <c r="AU135" s="30"/>
      <c r="AV135" s="30"/>
      <c r="AW135" s="30"/>
      <c r="AX135" s="31" t="s">
        <v>176</v>
      </c>
      <c r="AY135" s="30" t="s">
        <v>58</v>
      </c>
      <c r="AZ135" s="29">
        <v>8</v>
      </c>
      <c r="BA135" s="29" t="s">
        <v>191</v>
      </c>
      <c r="BB135" s="29" t="s">
        <v>187</v>
      </c>
      <c r="BC135" s="29" t="s">
        <v>179</v>
      </c>
    </row>
    <row r="136" spans="1:55" s="29" customFormat="1" x14ac:dyDescent="0.25">
      <c r="A136" s="29" t="s">
        <v>173</v>
      </c>
      <c r="B136" s="29" t="s">
        <v>178</v>
      </c>
      <c r="C136" s="29" t="s">
        <v>51</v>
      </c>
      <c r="D136" s="29" t="s">
        <v>52</v>
      </c>
      <c r="E136" s="29">
        <v>4</v>
      </c>
      <c r="G136" s="29" t="s">
        <v>30</v>
      </c>
      <c r="H136" s="29" t="s">
        <v>61</v>
      </c>
      <c r="I136" s="29" t="s">
        <v>32</v>
      </c>
      <c r="J136" s="29" t="s">
        <v>84</v>
      </c>
      <c r="K136" s="29">
        <v>140</v>
      </c>
      <c r="L136" s="29" t="s">
        <v>63</v>
      </c>
      <c r="M136" s="29" t="s">
        <v>175</v>
      </c>
      <c r="N136" s="29" t="s">
        <v>30</v>
      </c>
      <c r="O136" s="29" t="s">
        <v>36</v>
      </c>
      <c r="P136" s="36" t="s">
        <v>29</v>
      </c>
      <c r="Q136" s="30" t="s">
        <v>40</v>
      </c>
      <c r="R136" s="36"/>
      <c r="S136" s="29" t="s">
        <v>107</v>
      </c>
      <c r="T136" s="29" t="s">
        <v>78</v>
      </c>
      <c r="W136" s="36"/>
      <c r="X136" s="30"/>
      <c r="Y136" s="36"/>
      <c r="Z136" s="31">
        <v>120</v>
      </c>
      <c r="AA136" s="30">
        <v>221.73913043478299</v>
      </c>
      <c r="AB136" s="30">
        <v>55.338791571121199</v>
      </c>
      <c r="AC136" s="30">
        <v>19.565217391304401</v>
      </c>
      <c r="AD136" s="30"/>
      <c r="AE136" s="30"/>
      <c r="AF136" s="30"/>
      <c r="AG136" s="30"/>
      <c r="AH136" s="30"/>
      <c r="AI136" s="31" t="s">
        <v>176</v>
      </c>
      <c r="AJ136" s="29">
        <v>8</v>
      </c>
      <c r="AK136" s="29" t="s">
        <v>191</v>
      </c>
      <c r="AP136" s="30">
        <v>269.56521739130397</v>
      </c>
      <c r="AQ136" s="30">
        <v>67.636300809147997</v>
      </c>
      <c r="AR136" s="30">
        <v>23.913043478260899</v>
      </c>
      <c r="AS136" s="30"/>
      <c r="AT136" s="30"/>
      <c r="AU136" s="30"/>
      <c r="AV136" s="30"/>
      <c r="AW136" s="30"/>
      <c r="AX136" s="31" t="s">
        <v>176</v>
      </c>
      <c r="AY136" s="30" t="s">
        <v>58</v>
      </c>
      <c r="AZ136" s="29">
        <v>8</v>
      </c>
      <c r="BA136" s="29" t="s">
        <v>191</v>
      </c>
      <c r="BB136" s="29" t="s">
        <v>187</v>
      </c>
      <c r="BC136" s="29" t="s">
        <v>179</v>
      </c>
    </row>
    <row r="137" spans="1:55" s="38" customFormat="1" x14ac:dyDescent="0.25">
      <c r="A137" s="38" t="s">
        <v>180</v>
      </c>
      <c r="B137" s="38" t="s">
        <v>181</v>
      </c>
      <c r="C137" s="38" t="s">
        <v>27</v>
      </c>
      <c r="D137" s="38" t="s">
        <v>28</v>
      </c>
      <c r="E137" s="38">
        <v>1</v>
      </c>
      <c r="G137" s="38" t="s">
        <v>35</v>
      </c>
      <c r="H137" s="38" t="s">
        <v>61</v>
      </c>
      <c r="I137" s="38" t="s">
        <v>32</v>
      </c>
      <c r="J137" s="38" t="s">
        <v>84</v>
      </c>
      <c r="K137" s="38">
        <f>28*7</f>
        <v>196</v>
      </c>
      <c r="L137" s="38" t="s">
        <v>182</v>
      </c>
      <c r="N137" s="38" t="s">
        <v>30</v>
      </c>
      <c r="O137" s="38" t="s">
        <v>36</v>
      </c>
      <c r="P137" s="39" t="s">
        <v>37</v>
      </c>
      <c r="Q137" s="39"/>
      <c r="R137" s="39"/>
      <c r="S137" s="40"/>
      <c r="U137" s="38" t="s">
        <v>29</v>
      </c>
      <c r="V137" s="38" t="s">
        <v>58</v>
      </c>
      <c r="W137" s="38">
        <v>813.44537815126102</v>
      </c>
      <c r="X137" s="38">
        <v>53.147523700308497</v>
      </c>
      <c r="Y137" s="38">
        <v>16.806722689075499</v>
      </c>
      <c r="AJ137" s="38">
        <v>10</v>
      </c>
      <c r="AK137" s="38" t="s">
        <v>190</v>
      </c>
      <c r="AM137" s="38">
        <v>867.22689075630296</v>
      </c>
      <c r="AN137" s="38">
        <v>106.295047400618</v>
      </c>
      <c r="AO137" s="38">
        <v>33.613445378151397</v>
      </c>
      <c r="AY137" s="38" t="s">
        <v>58</v>
      </c>
      <c r="AZ137" s="38">
        <v>10</v>
      </c>
      <c r="BA137" s="38" t="s">
        <v>190</v>
      </c>
      <c r="BB137" s="38" t="s">
        <v>106</v>
      </c>
      <c r="BC137" s="38" t="s">
        <v>183</v>
      </c>
    </row>
    <row r="138" spans="1:55" s="38" customFormat="1" x14ac:dyDescent="0.25">
      <c r="A138" s="38" t="s">
        <v>180</v>
      </c>
      <c r="B138" s="38" t="s">
        <v>184</v>
      </c>
      <c r="C138" s="38" t="s">
        <v>27</v>
      </c>
      <c r="D138" s="38" t="s">
        <v>28</v>
      </c>
      <c r="E138" s="38">
        <v>2</v>
      </c>
      <c r="G138" s="38" t="s">
        <v>35</v>
      </c>
      <c r="H138" s="38" t="s">
        <v>65</v>
      </c>
      <c r="I138" s="38" t="s">
        <v>32</v>
      </c>
      <c r="J138" s="38" t="s">
        <v>84</v>
      </c>
      <c r="K138" s="38">
        <f>28*7</f>
        <v>196</v>
      </c>
      <c r="L138" s="38" t="s">
        <v>182</v>
      </c>
      <c r="N138" s="38" t="s">
        <v>35</v>
      </c>
      <c r="O138" s="38" t="s">
        <v>36</v>
      </c>
      <c r="P138" s="39" t="s">
        <v>37</v>
      </c>
      <c r="Q138" s="39"/>
      <c r="R138" s="39"/>
      <c r="S138" s="40"/>
      <c r="U138" s="38" t="s">
        <v>29</v>
      </c>
      <c r="V138" s="38" t="s">
        <v>58</v>
      </c>
      <c r="W138" s="38">
        <v>843.697478991597</v>
      </c>
      <c r="X138" s="38">
        <v>53.147523700308902</v>
      </c>
      <c r="Y138" s="38">
        <v>16.806722689075599</v>
      </c>
      <c r="AJ138" s="38">
        <v>10</v>
      </c>
      <c r="AK138" s="38" t="s">
        <v>190</v>
      </c>
      <c r="AM138" s="38">
        <v>826.89075630252103</v>
      </c>
      <c r="AN138" s="38">
        <v>74.406533180432405</v>
      </c>
      <c r="AO138" s="38">
        <v>23.529411764705898</v>
      </c>
      <c r="AY138" s="38" t="s">
        <v>58</v>
      </c>
      <c r="AZ138" s="38">
        <v>10</v>
      </c>
      <c r="BA138" s="38" t="s">
        <v>190</v>
      </c>
      <c r="BB138" s="38" t="s">
        <v>106</v>
      </c>
      <c r="BC138" s="38" t="s">
        <v>183</v>
      </c>
    </row>
  </sheetData>
  <conditionalFormatting sqref="B71">
    <cfRule type="duplicateValues" dxfId="21" priority="21"/>
  </conditionalFormatting>
  <conditionalFormatting sqref="B72">
    <cfRule type="duplicateValues" dxfId="20" priority="20"/>
  </conditionalFormatting>
  <conditionalFormatting sqref="B73">
    <cfRule type="duplicateValues" dxfId="19" priority="19"/>
  </conditionalFormatting>
  <conditionalFormatting sqref="B74">
    <cfRule type="duplicateValues" dxfId="18" priority="22"/>
  </conditionalFormatting>
  <conditionalFormatting sqref="A76">
    <cfRule type="duplicateValues" dxfId="17" priority="18"/>
  </conditionalFormatting>
  <conditionalFormatting sqref="B76">
    <cfRule type="duplicateValues" dxfId="16" priority="17"/>
  </conditionalFormatting>
  <conditionalFormatting sqref="A75">
    <cfRule type="duplicateValues" dxfId="15" priority="16"/>
  </conditionalFormatting>
  <conditionalFormatting sqref="B75">
    <cfRule type="duplicateValues" dxfId="14" priority="15"/>
  </conditionalFormatting>
  <conditionalFormatting sqref="A110">
    <cfRule type="duplicateValues" dxfId="13" priority="7"/>
  </conditionalFormatting>
  <conditionalFormatting sqref="A115">
    <cfRule type="duplicateValues" dxfId="12" priority="6"/>
  </conditionalFormatting>
  <conditionalFormatting sqref="A111">
    <cfRule type="duplicateValues" dxfId="11" priority="5"/>
  </conditionalFormatting>
  <conditionalFormatting sqref="A112">
    <cfRule type="duplicateValues" dxfId="10" priority="4"/>
  </conditionalFormatting>
  <conditionalFormatting sqref="A114">
    <cfRule type="duplicateValues" dxfId="9" priority="3"/>
  </conditionalFormatting>
  <conditionalFormatting sqref="A113">
    <cfRule type="duplicateValues" dxfId="8" priority="2"/>
  </conditionalFormatting>
  <conditionalFormatting sqref="A116:A119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79AB-95E8-4CA4-B000-83E837FDA5CD}">
  <dimension ref="A1:AY121"/>
  <sheetViews>
    <sheetView tabSelected="1" topLeftCell="P1" workbookViewId="0">
      <selection activeCell="U1" sqref="U1:AE17"/>
    </sheetView>
  </sheetViews>
  <sheetFormatPr defaultRowHeight="15" x14ac:dyDescent="0.25"/>
  <sheetData>
    <row r="1" spans="1:51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214</v>
      </c>
      <c r="Z1" s="32" t="s">
        <v>218</v>
      </c>
      <c r="AA1" s="32" t="s">
        <v>215</v>
      </c>
      <c r="AB1" s="32" t="s">
        <v>216</v>
      </c>
      <c r="AC1" s="32" t="s">
        <v>217</v>
      </c>
      <c r="AD1" s="32" t="s">
        <v>12</v>
      </c>
      <c r="AE1" s="32" t="s">
        <v>13</v>
      </c>
      <c r="AF1" s="32" t="s">
        <v>192</v>
      </c>
      <c r="AG1" s="32" t="s">
        <v>14</v>
      </c>
      <c r="AH1" s="32" t="s">
        <v>122</v>
      </c>
      <c r="AI1" s="32" t="s">
        <v>123</v>
      </c>
      <c r="AJ1" s="32" t="s">
        <v>124</v>
      </c>
      <c r="AK1" s="32" t="s">
        <v>15</v>
      </c>
      <c r="AL1" s="32" t="s">
        <v>16</v>
      </c>
      <c r="AM1" s="32" t="s">
        <v>17</v>
      </c>
      <c r="AN1" s="32" t="s">
        <v>214</v>
      </c>
      <c r="AO1" s="32" t="s">
        <v>218</v>
      </c>
      <c r="AP1" s="32" t="s">
        <v>215</v>
      </c>
      <c r="AQ1" s="32" t="s">
        <v>216</v>
      </c>
      <c r="AR1" s="32" t="s">
        <v>217</v>
      </c>
      <c r="AS1" s="32" t="s">
        <v>18</v>
      </c>
      <c r="AT1" s="32" t="s">
        <v>210</v>
      </c>
      <c r="AU1" s="32" t="s">
        <v>19</v>
      </c>
      <c r="AV1" s="32" t="s">
        <v>193</v>
      </c>
      <c r="AW1" s="32" t="s">
        <v>20</v>
      </c>
      <c r="AX1" s="32" t="s">
        <v>21</v>
      </c>
      <c r="AY1" s="32" t="s">
        <v>22</v>
      </c>
    </row>
    <row r="2" spans="1:51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41">
        <v>5.6962029999999997</v>
      </c>
      <c r="W2" s="41">
        <v>1.6982794999999999</v>
      </c>
      <c r="X2" s="41">
        <v>0.75949370000000005</v>
      </c>
      <c r="Y2" s="41">
        <f>7.5*5.7</f>
        <v>42.75</v>
      </c>
      <c r="Z2" s="41">
        <f>7.5*W2</f>
        <v>12.73709625</v>
      </c>
      <c r="AA2" s="33">
        <f>Y2+Y3+Y4+Y5+Y6+Y7</f>
        <v>1256.25</v>
      </c>
      <c r="AB2" s="41">
        <f>Z2+Z3+Z4+Z5+Z6+Z7</f>
        <v>309.93600465187029</v>
      </c>
      <c r="AC2" s="41">
        <f>AB2/SQRT(AE2)</f>
        <v>138.60759501525459</v>
      </c>
      <c r="AD2" s="33" t="s">
        <v>42</v>
      </c>
      <c r="AE2" s="33">
        <v>5</v>
      </c>
      <c r="AF2" s="33" t="s">
        <v>190</v>
      </c>
      <c r="AK2" s="33">
        <v>5.3389830508474603</v>
      </c>
      <c r="AL2" s="33">
        <v>0.85273778802959199</v>
      </c>
      <c r="AM2" s="33">
        <v>0.38135593220339498</v>
      </c>
      <c r="AN2" s="41"/>
      <c r="AO2" s="41"/>
      <c r="AP2" s="33">
        <v>5274.1525423728817</v>
      </c>
      <c r="AQ2" s="41">
        <v>22.455428418113115</v>
      </c>
      <c r="AR2" s="41">
        <v>10.042372881356298</v>
      </c>
      <c r="AS2" s="33" t="s">
        <v>42</v>
      </c>
      <c r="AT2" s="41" t="s">
        <v>58</v>
      </c>
      <c r="AU2" s="33">
        <v>5</v>
      </c>
      <c r="AV2" s="33" t="s">
        <v>190</v>
      </c>
      <c r="AW2" s="33" t="s">
        <v>45</v>
      </c>
      <c r="AX2" s="33" t="s">
        <v>33</v>
      </c>
    </row>
    <row r="3" spans="1:51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15</v>
      </c>
      <c r="V3" s="33">
        <v>14.3037974683544</v>
      </c>
      <c r="W3" s="33">
        <v>2.8304657943035298</v>
      </c>
      <c r="X3" s="33">
        <v>1.26582278481013</v>
      </c>
      <c r="Y3" s="33">
        <f>15*14.3</f>
        <v>214.5</v>
      </c>
      <c r="Z3" s="33">
        <f>15*W3</f>
        <v>42.456986914552949</v>
      </c>
      <c r="AD3" s="33" t="s">
        <v>42</v>
      </c>
      <c r="AE3" s="33">
        <v>5</v>
      </c>
      <c r="AF3" s="33" t="s">
        <v>190</v>
      </c>
      <c r="AK3" s="33">
        <v>26.694915254237301</v>
      </c>
      <c r="AL3" s="33">
        <v>5.4006726575206896</v>
      </c>
      <c r="AM3" s="33">
        <v>2.4152542372881398</v>
      </c>
      <c r="AN3" s="33">
        <v>400.42372881355953</v>
      </c>
      <c r="AO3" s="33">
        <v>405.82440147108025</v>
      </c>
      <c r="AS3" s="33" t="s">
        <v>42</v>
      </c>
      <c r="AT3" s="41" t="s">
        <v>58</v>
      </c>
      <c r="AU3" s="33">
        <v>5</v>
      </c>
      <c r="AV3" s="33" t="s">
        <v>190</v>
      </c>
      <c r="AW3" s="33" t="s">
        <v>45</v>
      </c>
      <c r="AX3" s="33" t="s">
        <v>33</v>
      </c>
    </row>
    <row r="4" spans="1:51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>
        <v>30</v>
      </c>
      <c r="V4" s="33">
        <v>13.5443037974684</v>
      </c>
      <c r="W4" s="33">
        <v>3.39655895316423</v>
      </c>
      <c r="X4" s="33">
        <v>1.51898734177215</v>
      </c>
      <c r="Y4" s="33">
        <f>15*13.5</f>
        <v>202.5</v>
      </c>
      <c r="Z4" s="33">
        <f>15*W4</f>
        <v>50.948384297463448</v>
      </c>
      <c r="AD4" s="33" t="s">
        <v>42</v>
      </c>
      <c r="AE4" s="33">
        <v>5</v>
      </c>
      <c r="AF4" s="33" t="s">
        <v>190</v>
      </c>
      <c r="AK4" s="33">
        <v>26.059322033898301</v>
      </c>
      <c r="AL4" s="33">
        <v>4.8321807988342904</v>
      </c>
      <c r="AM4" s="33">
        <v>2.1610169491525402</v>
      </c>
      <c r="AN4" s="33">
        <v>781.77966101694904</v>
      </c>
      <c r="AO4" s="33">
        <v>786.61184181578335</v>
      </c>
      <c r="AS4" s="33" t="s">
        <v>42</v>
      </c>
      <c r="AT4" s="41" t="s">
        <v>58</v>
      </c>
      <c r="AU4" s="33">
        <v>5</v>
      </c>
      <c r="AV4" s="33" t="s">
        <v>190</v>
      </c>
      <c r="AW4" s="33" t="s">
        <v>45</v>
      </c>
      <c r="AX4" s="33" t="s">
        <v>33</v>
      </c>
    </row>
    <row r="5" spans="1:51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>
        <v>60</v>
      </c>
      <c r="V5" s="33">
        <v>11.3924050632911</v>
      </c>
      <c r="W5" s="33">
        <v>3.39655895316423</v>
      </c>
      <c r="X5" s="33">
        <v>1.51898734177215</v>
      </c>
      <c r="Y5" s="33">
        <f>30*11.4</f>
        <v>342</v>
      </c>
      <c r="Z5" s="33">
        <f>30*W5</f>
        <v>101.8967685949269</v>
      </c>
      <c r="AD5" s="33" t="s">
        <v>42</v>
      </c>
      <c r="AE5" s="33">
        <v>5</v>
      </c>
      <c r="AF5" s="33" t="s">
        <v>190</v>
      </c>
      <c r="AK5" s="33">
        <v>20.593220338982999</v>
      </c>
      <c r="AL5" s="33">
        <v>4.5479348694911197</v>
      </c>
      <c r="AM5" s="33">
        <v>2.0338983050847501</v>
      </c>
      <c r="AN5" s="33">
        <v>1235.59322033898</v>
      </c>
      <c r="AO5" s="33">
        <v>1240.1411552084712</v>
      </c>
      <c r="AS5" s="33" t="s">
        <v>42</v>
      </c>
      <c r="AT5" s="41" t="s">
        <v>58</v>
      </c>
      <c r="AU5" s="33">
        <v>5</v>
      </c>
      <c r="AV5" s="33" t="s">
        <v>190</v>
      </c>
      <c r="AW5" s="33" t="s">
        <v>45</v>
      </c>
      <c r="AX5" s="33" t="s">
        <v>33</v>
      </c>
    </row>
    <row r="6" spans="1:51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>
        <v>90</v>
      </c>
      <c r="V6" s="33">
        <v>8.7341772151898809</v>
      </c>
      <c r="W6" s="33">
        <v>1.6982794765821101</v>
      </c>
      <c r="X6" s="33">
        <v>0.759493670886073</v>
      </c>
      <c r="Y6" s="33">
        <f>30*8.7</f>
        <v>261</v>
      </c>
      <c r="Z6" s="33">
        <f>30*W6</f>
        <v>50.948384297463306</v>
      </c>
      <c r="AD6" s="33" t="s">
        <v>42</v>
      </c>
      <c r="AE6" s="33">
        <v>5</v>
      </c>
      <c r="AF6" s="33" t="s">
        <v>190</v>
      </c>
      <c r="AK6" s="33">
        <v>15.635593220339</v>
      </c>
      <c r="AL6" s="33">
        <v>3.69519708146152</v>
      </c>
      <c r="AM6" s="33">
        <v>1.65254237288136</v>
      </c>
      <c r="AN6" s="33">
        <v>1407.2033898305101</v>
      </c>
      <c r="AO6" s="33">
        <v>1410.8985869119717</v>
      </c>
      <c r="AS6" s="33" t="s">
        <v>42</v>
      </c>
      <c r="AT6" s="41" t="s">
        <v>58</v>
      </c>
      <c r="AU6" s="33">
        <v>5</v>
      </c>
      <c r="AV6" s="33" t="s">
        <v>190</v>
      </c>
      <c r="AW6" s="33" t="s">
        <v>45</v>
      </c>
      <c r="AX6" s="33" t="s">
        <v>33</v>
      </c>
    </row>
    <row r="7" spans="1:51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>
        <v>120</v>
      </c>
      <c r="V7" s="33">
        <v>8.6075949367088604</v>
      </c>
      <c r="W7" s="33">
        <v>2.2643726354428302</v>
      </c>
      <c r="X7" s="33">
        <v>1.0126582278481</v>
      </c>
      <c r="Y7" s="33">
        <f>22.5*8.6</f>
        <v>193.5</v>
      </c>
      <c r="Z7" s="33">
        <f>22.5*W7</f>
        <v>50.948384297463676</v>
      </c>
      <c r="AD7" s="33" t="s">
        <v>42</v>
      </c>
      <c r="AE7" s="33">
        <v>5</v>
      </c>
      <c r="AF7" s="33" t="s">
        <v>190</v>
      </c>
      <c r="AK7" s="33">
        <v>12.0762711864407</v>
      </c>
      <c r="AL7" s="33">
        <v>3.9794430108047099</v>
      </c>
      <c r="AM7" s="33">
        <v>1.77966101694915</v>
      </c>
      <c r="AN7" s="33">
        <v>1449.152542372884</v>
      </c>
      <c r="AO7" s="33">
        <v>1453.1319853836887</v>
      </c>
      <c r="AS7" s="33" t="s">
        <v>42</v>
      </c>
      <c r="AT7" s="41" t="s">
        <v>58</v>
      </c>
      <c r="AU7" s="33">
        <v>5</v>
      </c>
      <c r="AV7" s="33" t="s">
        <v>190</v>
      </c>
      <c r="AW7" s="33" t="s">
        <v>45</v>
      </c>
      <c r="AX7" s="33" t="s">
        <v>33</v>
      </c>
    </row>
    <row r="8" spans="1:51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>
        <v>0</v>
      </c>
      <c r="V8" s="41">
        <v>5.6962029999999997</v>
      </c>
      <c r="W8" s="41">
        <v>1.6982794999999999</v>
      </c>
      <c r="X8" s="41">
        <v>0.75949370000000005</v>
      </c>
      <c r="Y8" s="33">
        <f>7.5*V8</f>
        <v>42.721522499999999</v>
      </c>
      <c r="Z8" s="41">
        <f>7.5*W8</f>
        <v>12.73709625</v>
      </c>
      <c r="AA8" s="41">
        <f>Y8+Y9+Y10+Y11+Y12+Y13</f>
        <v>1257.9113959177207</v>
      </c>
      <c r="AB8" s="41">
        <f>Z8+Z9+Z10+Z11+Z12+Z13</f>
        <v>309.93600465187029</v>
      </c>
      <c r="AC8" s="41">
        <f>AB8/SQRT(5)</f>
        <v>138.60759501525459</v>
      </c>
      <c r="AD8" s="33" t="s">
        <v>42</v>
      </c>
      <c r="AE8" s="33">
        <v>5</v>
      </c>
      <c r="AF8" s="33" t="s">
        <v>190</v>
      </c>
      <c r="AK8" s="33">
        <v>5.4430379746835396</v>
      </c>
      <c r="AL8" s="33">
        <v>1.6982794765821201</v>
      </c>
      <c r="AM8" s="33">
        <v>0.759493670886076</v>
      </c>
      <c r="AO8" s="41"/>
      <c r="AP8" s="41"/>
      <c r="AQ8" s="41"/>
      <c r="AR8" s="41"/>
      <c r="AS8" s="33" t="s">
        <v>42</v>
      </c>
      <c r="AT8" s="41" t="s">
        <v>58</v>
      </c>
      <c r="AU8" s="33">
        <v>5</v>
      </c>
      <c r="AV8" s="33" t="s">
        <v>190</v>
      </c>
      <c r="AW8" s="33" t="s">
        <v>45</v>
      </c>
      <c r="AX8" s="33" t="s">
        <v>34</v>
      </c>
    </row>
    <row r="9" spans="1:51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>
        <v>15</v>
      </c>
      <c r="V9" s="33">
        <v>14.3037974683544</v>
      </c>
      <c r="W9" s="33">
        <v>2.8304657943035298</v>
      </c>
      <c r="X9" s="33">
        <v>1.26582278481013</v>
      </c>
      <c r="Y9" s="33">
        <f>15*V9</f>
        <v>214.55696202531601</v>
      </c>
      <c r="Z9" s="33">
        <f>15*W9</f>
        <v>42.456986914552949</v>
      </c>
      <c r="AD9" s="33" t="s">
        <v>42</v>
      </c>
      <c r="AE9" s="33">
        <v>5</v>
      </c>
      <c r="AF9" s="33" t="s">
        <v>190</v>
      </c>
      <c r="AK9" s="33">
        <v>17.341772151898699</v>
      </c>
      <c r="AL9" s="33">
        <v>4.5287452708856604</v>
      </c>
      <c r="AM9" s="33">
        <v>2.0253164556962102</v>
      </c>
      <c r="AS9" s="33" t="s">
        <v>42</v>
      </c>
      <c r="AT9" s="41" t="s">
        <v>58</v>
      </c>
      <c r="AU9" s="33">
        <v>5</v>
      </c>
      <c r="AV9" s="33" t="s">
        <v>190</v>
      </c>
      <c r="AW9" s="33" t="s">
        <v>45</v>
      </c>
      <c r="AX9" s="33" t="s">
        <v>34</v>
      </c>
    </row>
    <row r="10" spans="1:51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>
        <v>30</v>
      </c>
      <c r="V10" s="33">
        <v>13.5443037974684</v>
      </c>
      <c r="W10" s="33">
        <v>3.39655895316423</v>
      </c>
      <c r="X10" s="33">
        <v>1.51898734177215</v>
      </c>
      <c r="Y10" s="33">
        <f>15*V10</f>
        <v>203.16455696202601</v>
      </c>
      <c r="Z10" s="33">
        <f>15*W10</f>
        <v>50.948384297463448</v>
      </c>
      <c r="AD10" s="33" t="s">
        <v>42</v>
      </c>
      <c r="AE10" s="33">
        <v>5</v>
      </c>
      <c r="AF10" s="33" t="s">
        <v>190</v>
      </c>
      <c r="AK10" s="33">
        <v>18.354430379746798</v>
      </c>
      <c r="AL10" s="33">
        <v>3.1135123737338901</v>
      </c>
      <c r="AM10" s="33">
        <v>1.39240506329114</v>
      </c>
      <c r="AS10" s="33" t="s">
        <v>42</v>
      </c>
      <c r="AT10" s="41" t="s">
        <v>58</v>
      </c>
      <c r="AU10" s="33">
        <v>5</v>
      </c>
      <c r="AV10" s="33" t="s">
        <v>190</v>
      </c>
      <c r="AW10" s="33" t="s">
        <v>45</v>
      </c>
      <c r="AX10" s="33" t="s">
        <v>34</v>
      </c>
    </row>
    <row r="11" spans="1:51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>
        <v>60</v>
      </c>
      <c r="V11" s="33">
        <v>11.3924050632911</v>
      </c>
      <c r="W11" s="33">
        <v>3.39655895316423</v>
      </c>
      <c r="X11" s="33">
        <v>1.51898734177215</v>
      </c>
      <c r="Y11" s="33">
        <f>30*V11</f>
        <v>341.772151898733</v>
      </c>
      <c r="Z11" s="33">
        <f>30*W11</f>
        <v>101.8967685949269</v>
      </c>
      <c r="AD11" s="33" t="s">
        <v>42</v>
      </c>
      <c r="AE11" s="33">
        <v>5</v>
      </c>
      <c r="AF11" s="33" t="s">
        <v>190</v>
      </c>
      <c r="AK11" s="33">
        <v>13.4177215189873</v>
      </c>
      <c r="AL11" s="33">
        <v>4.2456986914553001</v>
      </c>
      <c r="AM11" s="33">
        <v>1.89873417721519</v>
      </c>
      <c r="AS11" s="33" t="s">
        <v>42</v>
      </c>
      <c r="AT11" s="41" t="s">
        <v>58</v>
      </c>
      <c r="AU11" s="33">
        <v>5</v>
      </c>
      <c r="AV11" s="33" t="s">
        <v>190</v>
      </c>
      <c r="AW11" s="33" t="s">
        <v>45</v>
      </c>
      <c r="AX11" s="33" t="s">
        <v>34</v>
      </c>
    </row>
    <row r="12" spans="1:51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>
        <v>90</v>
      </c>
      <c r="V12" s="33">
        <v>8.7341772151898809</v>
      </c>
      <c r="W12" s="33">
        <v>1.6982794765821101</v>
      </c>
      <c r="X12" s="33">
        <v>0.759493670886073</v>
      </c>
      <c r="Y12" s="33">
        <f>30*V12</f>
        <v>262.02531645569644</v>
      </c>
      <c r="Z12" s="33">
        <f>30*W12</f>
        <v>50.948384297463306</v>
      </c>
      <c r="AD12" s="33" t="s">
        <v>42</v>
      </c>
      <c r="AE12" s="33">
        <v>5</v>
      </c>
      <c r="AF12" s="33" t="s">
        <v>190</v>
      </c>
      <c r="AK12" s="33">
        <v>10.7594936708861</v>
      </c>
      <c r="AL12" s="33">
        <v>1.9813260560124699</v>
      </c>
      <c r="AM12" s="33">
        <v>0.886075949367086</v>
      </c>
      <c r="AS12" s="33" t="s">
        <v>42</v>
      </c>
      <c r="AT12" s="41" t="s">
        <v>58</v>
      </c>
      <c r="AU12" s="33">
        <v>5</v>
      </c>
      <c r="AV12" s="33" t="s">
        <v>190</v>
      </c>
      <c r="AW12" s="33" t="s">
        <v>45</v>
      </c>
      <c r="AX12" s="33" t="s">
        <v>34</v>
      </c>
    </row>
    <row r="13" spans="1:51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>
        <v>120</v>
      </c>
      <c r="V13" s="33">
        <v>8.6075949367088604</v>
      </c>
      <c r="W13" s="33">
        <v>2.2643726354428302</v>
      </c>
      <c r="X13" s="33">
        <v>1.0126582278481</v>
      </c>
      <c r="Y13" s="33">
        <f>22.5*V13</f>
        <v>193.67088607594937</v>
      </c>
      <c r="Z13" s="33">
        <f>22.5*W13</f>
        <v>50.948384297463676</v>
      </c>
      <c r="AD13" s="33" t="s">
        <v>42</v>
      </c>
      <c r="AE13" s="33">
        <v>5</v>
      </c>
      <c r="AF13" s="33" t="s">
        <v>190</v>
      </c>
      <c r="AK13" s="33">
        <v>8.6075949367088604</v>
      </c>
      <c r="AL13" s="33">
        <v>1.9813260560124699</v>
      </c>
      <c r="AM13" s="33">
        <v>0.88607594936709</v>
      </c>
      <c r="AS13" s="33" t="s">
        <v>42</v>
      </c>
      <c r="AT13" s="41" t="s">
        <v>58</v>
      </c>
      <c r="AU13" s="33">
        <v>5</v>
      </c>
      <c r="AV13" s="33" t="s">
        <v>190</v>
      </c>
      <c r="AW13" s="33" t="s">
        <v>45</v>
      </c>
      <c r="AX13" s="33" t="s">
        <v>34</v>
      </c>
    </row>
    <row r="14" spans="1:51" s="1" customFormat="1" x14ac:dyDescent="0.25">
      <c r="A14" s="1" t="s">
        <v>59</v>
      </c>
      <c r="B14" s="1" t="s">
        <v>60</v>
      </c>
      <c r="C14" s="1" t="s">
        <v>51</v>
      </c>
      <c r="D14" s="1" t="s">
        <v>52</v>
      </c>
      <c r="E14" s="1">
        <v>1</v>
      </c>
      <c r="G14" s="1" t="s">
        <v>35</v>
      </c>
      <c r="H14" s="1" t="s">
        <v>61</v>
      </c>
      <c r="I14" s="1" t="s">
        <v>31</v>
      </c>
      <c r="J14" s="1" t="s">
        <v>62</v>
      </c>
      <c r="K14" s="1">
        <v>126</v>
      </c>
      <c r="N14" s="1" t="s">
        <v>30</v>
      </c>
      <c r="O14" s="1" t="s">
        <v>36</v>
      </c>
      <c r="P14" s="1" t="s">
        <v>29</v>
      </c>
      <c r="Q14" s="1" t="s">
        <v>40</v>
      </c>
      <c r="S14" s="1" t="s">
        <v>77</v>
      </c>
      <c r="T14" s="1" t="s">
        <v>78</v>
      </c>
      <c r="U14" s="1">
        <v>0</v>
      </c>
      <c r="V14" s="1">
        <v>115.126050420168</v>
      </c>
      <c r="W14" s="1">
        <v>10.0840336134453</v>
      </c>
      <c r="X14" s="1">
        <v>5.0420168067226401</v>
      </c>
      <c r="Y14" s="1">
        <f>7.5*V14</f>
        <v>863.44537815126</v>
      </c>
      <c r="Z14" s="1">
        <f>7.5*W14</f>
        <v>75.630252100839755</v>
      </c>
      <c r="AA14" s="1">
        <f>Y14+Y15+Y16+Y17</f>
        <v>21866.596638655454</v>
      </c>
      <c r="AB14" s="1">
        <f>Z14+Z15+Z16+Z17</f>
        <v>2665.9663865546195</v>
      </c>
      <c r="AC14" s="1">
        <f>AB14/SQRT(4)</f>
        <v>1332.9831932773097</v>
      </c>
      <c r="AE14" s="1">
        <v>4</v>
      </c>
      <c r="AF14" s="1" t="s">
        <v>190</v>
      </c>
      <c r="AK14" s="1">
        <v>117.64705882352899</v>
      </c>
      <c r="AL14" s="1">
        <v>6.6699612883979897</v>
      </c>
      <c r="AM14" s="1">
        <v>2.5210084033612898</v>
      </c>
      <c r="AT14" s="1" t="s">
        <v>58</v>
      </c>
      <c r="AU14" s="1">
        <v>7</v>
      </c>
      <c r="AV14" s="1" t="s">
        <v>190</v>
      </c>
      <c r="AW14" s="1" t="s">
        <v>79</v>
      </c>
      <c r="AX14" s="1" t="s">
        <v>74</v>
      </c>
      <c r="AY14" s="1" t="s">
        <v>80</v>
      </c>
    </row>
    <row r="15" spans="1:51" s="1" customFormat="1" x14ac:dyDescent="0.25">
      <c r="A15" s="1" t="s">
        <v>59</v>
      </c>
      <c r="B15" s="1" t="s">
        <v>60</v>
      </c>
      <c r="C15" s="1" t="s">
        <v>51</v>
      </c>
      <c r="D15" s="1" t="s">
        <v>52</v>
      </c>
      <c r="E15" s="1">
        <v>1</v>
      </c>
      <c r="G15" s="1" t="s">
        <v>35</v>
      </c>
      <c r="H15" s="1" t="s">
        <v>61</v>
      </c>
      <c r="I15" s="1" t="s">
        <v>31</v>
      </c>
      <c r="J15" s="1" t="s">
        <v>62</v>
      </c>
      <c r="K15" s="1">
        <v>126</v>
      </c>
      <c r="N15" s="1" t="s">
        <v>30</v>
      </c>
      <c r="O15" s="1" t="s">
        <v>36</v>
      </c>
      <c r="P15" s="1" t="s">
        <v>29</v>
      </c>
      <c r="Q15" s="1" t="s">
        <v>40</v>
      </c>
      <c r="S15" s="1" t="s">
        <v>77</v>
      </c>
      <c r="T15" s="1" t="s">
        <v>78</v>
      </c>
      <c r="U15" s="1">
        <v>30</v>
      </c>
      <c r="V15" s="1">
        <v>363.44537815126</v>
      </c>
      <c r="W15" s="1">
        <v>63.025210084033603</v>
      </c>
      <c r="X15" s="1">
        <v>31.512605042016801</v>
      </c>
      <c r="Y15" s="1">
        <f>30*V15</f>
        <v>10903.3613445378</v>
      </c>
      <c r="Z15" s="1">
        <f>30*W15</f>
        <v>1890.7563025210081</v>
      </c>
      <c r="AE15" s="1">
        <v>4</v>
      </c>
      <c r="AF15" s="1" t="s">
        <v>190</v>
      </c>
      <c r="AK15" s="1">
        <v>318.06722689075599</v>
      </c>
      <c r="AL15" s="1">
        <v>76.704554816578394</v>
      </c>
      <c r="AM15" s="1">
        <v>28.991596638655398</v>
      </c>
      <c r="AT15" s="1" t="s">
        <v>58</v>
      </c>
      <c r="AU15" s="1">
        <v>7</v>
      </c>
      <c r="AV15" s="1" t="s">
        <v>190</v>
      </c>
      <c r="AW15" s="1" t="s">
        <v>79</v>
      </c>
      <c r="AX15" s="1" t="s">
        <v>74</v>
      </c>
      <c r="AY15" s="1" t="s">
        <v>80</v>
      </c>
    </row>
    <row r="16" spans="1:51" s="1" customFormat="1" x14ac:dyDescent="0.25">
      <c r="A16" s="1" t="s">
        <v>59</v>
      </c>
      <c r="B16" s="1" t="s">
        <v>60</v>
      </c>
      <c r="C16" s="1" t="s">
        <v>51</v>
      </c>
      <c r="D16" s="1" t="s">
        <v>52</v>
      </c>
      <c r="E16" s="1">
        <v>1</v>
      </c>
      <c r="G16" s="1" t="s">
        <v>35</v>
      </c>
      <c r="H16" s="1" t="s">
        <v>61</v>
      </c>
      <c r="I16" s="1" t="s">
        <v>31</v>
      </c>
      <c r="J16" s="1" t="s">
        <v>62</v>
      </c>
      <c r="K16" s="1">
        <v>126</v>
      </c>
      <c r="N16" s="1" t="s">
        <v>30</v>
      </c>
      <c r="O16" s="1" t="s">
        <v>36</v>
      </c>
      <c r="P16" s="1" t="s">
        <v>29</v>
      </c>
      <c r="Q16" s="1" t="s">
        <v>40</v>
      </c>
      <c r="S16" s="1" t="s">
        <v>77</v>
      </c>
      <c r="T16" s="1" t="s">
        <v>78</v>
      </c>
      <c r="U16" s="1">
        <v>60</v>
      </c>
      <c r="V16" s="1">
        <v>224.78991596638701</v>
      </c>
      <c r="W16" s="1">
        <v>17.647058823529399</v>
      </c>
      <c r="X16" s="1">
        <v>8.8235294117646994</v>
      </c>
      <c r="Y16" s="1">
        <f>30*V16</f>
        <v>6743.6974789916103</v>
      </c>
      <c r="Z16" s="1">
        <f>30*W16</f>
        <v>529.41176470588198</v>
      </c>
      <c r="AE16" s="1">
        <v>4</v>
      </c>
      <c r="AF16" s="1" t="s">
        <v>190</v>
      </c>
      <c r="AK16" s="1">
        <v>243.697478991597</v>
      </c>
      <c r="AL16" s="1">
        <v>80.0395354607776</v>
      </c>
      <c r="AM16" s="1">
        <v>30.252100840336102</v>
      </c>
      <c r="AT16" s="1" t="s">
        <v>58</v>
      </c>
      <c r="AU16" s="1">
        <v>7</v>
      </c>
      <c r="AV16" s="1" t="s">
        <v>190</v>
      </c>
      <c r="AW16" s="1" t="s">
        <v>79</v>
      </c>
      <c r="AX16" s="1" t="s">
        <v>74</v>
      </c>
      <c r="AY16" s="1" t="s">
        <v>80</v>
      </c>
    </row>
    <row r="17" spans="1:51" s="1" customFormat="1" x14ac:dyDescent="0.25">
      <c r="A17" s="1" t="s">
        <v>59</v>
      </c>
      <c r="B17" s="1" t="s">
        <v>60</v>
      </c>
      <c r="C17" s="1" t="s">
        <v>51</v>
      </c>
      <c r="D17" s="1" t="s">
        <v>52</v>
      </c>
      <c r="E17" s="1">
        <v>1</v>
      </c>
      <c r="G17" s="1" t="s">
        <v>35</v>
      </c>
      <c r="H17" s="1" t="s">
        <v>61</v>
      </c>
      <c r="I17" s="1" t="s">
        <v>31</v>
      </c>
      <c r="J17" s="1" t="s">
        <v>62</v>
      </c>
      <c r="K17" s="1">
        <v>126</v>
      </c>
      <c r="N17" s="1" t="s">
        <v>30</v>
      </c>
      <c r="O17" s="1" t="s">
        <v>36</v>
      </c>
      <c r="P17" s="1" t="s">
        <v>29</v>
      </c>
      <c r="Q17" s="1" t="s">
        <v>40</v>
      </c>
      <c r="S17" s="1" t="s">
        <v>77</v>
      </c>
      <c r="T17" s="1" t="s">
        <v>78</v>
      </c>
      <c r="U17" s="1">
        <v>120</v>
      </c>
      <c r="V17" s="1">
        <v>149.15966386554601</v>
      </c>
      <c r="W17" s="1">
        <v>7.5630252100839899</v>
      </c>
      <c r="X17" s="1">
        <v>3.7815126050419998</v>
      </c>
      <c r="Y17" s="1">
        <f>22.5*V17</f>
        <v>3356.0924369747854</v>
      </c>
      <c r="Z17" s="1">
        <f>22.5*W17</f>
        <v>170.16806722688978</v>
      </c>
      <c r="AE17" s="1">
        <v>4</v>
      </c>
      <c r="AF17" s="1" t="s">
        <v>190</v>
      </c>
      <c r="AK17" s="1">
        <v>166.806722689076</v>
      </c>
      <c r="AL17" s="1">
        <v>40.0197677303888</v>
      </c>
      <c r="AM17" s="1">
        <v>15.126050420168101</v>
      </c>
      <c r="AT17" s="1" t="s">
        <v>58</v>
      </c>
      <c r="AU17" s="1">
        <v>7</v>
      </c>
      <c r="AV17" s="1" t="s">
        <v>190</v>
      </c>
      <c r="AW17" s="1" t="s">
        <v>79</v>
      </c>
      <c r="AX17" s="1" t="s">
        <v>74</v>
      </c>
      <c r="AY17" s="1" t="s">
        <v>80</v>
      </c>
    </row>
    <row r="18" spans="1:51" s="1" customFormat="1" x14ac:dyDescent="0.25">
      <c r="A18" s="1" t="s">
        <v>59</v>
      </c>
      <c r="B18" s="1" t="s">
        <v>64</v>
      </c>
      <c r="C18" s="1" t="s">
        <v>51</v>
      </c>
      <c r="D18" s="1" t="s">
        <v>52</v>
      </c>
      <c r="E18" s="1">
        <v>2</v>
      </c>
      <c r="G18" s="1" t="s">
        <v>35</v>
      </c>
      <c r="H18" s="1" t="s">
        <v>65</v>
      </c>
      <c r="I18" s="1" t="s">
        <v>31</v>
      </c>
      <c r="J18" s="1" t="s">
        <v>62</v>
      </c>
      <c r="K18" s="1">
        <v>126</v>
      </c>
      <c r="N18" s="1" t="s">
        <v>35</v>
      </c>
      <c r="O18" s="1" t="s">
        <v>36</v>
      </c>
      <c r="P18" s="1" t="s">
        <v>29</v>
      </c>
      <c r="Q18" s="1" t="s">
        <v>40</v>
      </c>
      <c r="S18" s="1" t="s">
        <v>77</v>
      </c>
      <c r="T18" s="1" t="s">
        <v>78</v>
      </c>
      <c r="U18" s="1">
        <v>0</v>
      </c>
      <c r="V18" s="1">
        <v>88.366336633663394</v>
      </c>
      <c r="W18" s="1">
        <v>22.139286905938501</v>
      </c>
      <c r="X18" s="1">
        <v>9.9009900990098991</v>
      </c>
      <c r="AE18" s="1">
        <v>5</v>
      </c>
      <c r="AF18" s="1" t="s">
        <v>190</v>
      </c>
      <c r="AK18" s="1">
        <v>94.554455445544505</v>
      </c>
      <c r="AL18" s="1">
        <v>12.1261868454613</v>
      </c>
      <c r="AM18" s="1">
        <v>4.9504950495049496</v>
      </c>
      <c r="AT18" s="1" t="s">
        <v>58</v>
      </c>
      <c r="AU18" s="1">
        <v>6</v>
      </c>
      <c r="AV18" s="1" t="s">
        <v>190</v>
      </c>
      <c r="AW18" s="1" t="s">
        <v>79</v>
      </c>
      <c r="AX18" s="1" t="s">
        <v>74</v>
      </c>
      <c r="AY18" s="1" t="s">
        <v>80</v>
      </c>
    </row>
    <row r="19" spans="1:51" s="1" customFormat="1" x14ac:dyDescent="0.25">
      <c r="A19" s="1" t="s">
        <v>59</v>
      </c>
      <c r="B19" s="1" t="s">
        <v>64</v>
      </c>
      <c r="C19" s="1" t="s">
        <v>51</v>
      </c>
      <c r="D19" s="1" t="s">
        <v>52</v>
      </c>
      <c r="E19" s="1">
        <v>2</v>
      </c>
      <c r="G19" s="1" t="s">
        <v>35</v>
      </c>
      <c r="H19" s="1" t="s">
        <v>65</v>
      </c>
      <c r="I19" s="1" t="s">
        <v>31</v>
      </c>
      <c r="J19" s="1" t="s">
        <v>62</v>
      </c>
      <c r="K19" s="1">
        <v>126</v>
      </c>
      <c r="N19" s="1" t="s">
        <v>35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>
        <v>30</v>
      </c>
      <c r="V19" s="1">
        <v>259.15841584158397</v>
      </c>
      <c r="W19" s="1">
        <v>19.371876042696201</v>
      </c>
      <c r="X19" s="1">
        <v>8.6633663366336595</v>
      </c>
      <c r="AE19" s="1">
        <v>5</v>
      </c>
      <c r="AF19" s="1" t="s">
        <v>190</v>
      </c>
      <c r="AK19" s="1">
        <v>224.504950495049</v>
      </c>
      <c r="AL19" s="1">
        <v>33.3470138250186</v>
      </c>
      <c r="AM19" s="1">
        <v>13.6138613861386</v>
      </c>
      <c r="AT19" s="1" t="s">
        <v>58</v>
      </c>
      <c r="AU19" s="1">
        <v>6</v>
      </c>
      <c r="AV19" s="1" t="s">
        <v>190</v>
      </c>
      <c r="AW19" s="1" t="s">
        <v>79</v>
      </c>
      <c r="AX19" s="1" t="s">
        <v>74</v>
      </c>
      <c r="AY19" s="1" t="s">
        <v>80</v>
      </c>
    </row>
    <row r="20" spans="1:51" s="1" customFormat="1" x14ac:dyDescent="0.25">
      <c r="A20" s="1" t="s">
        <v>59</v>
      </c>
      <c r="B20" s="1" t="s">
        <v>64</v>
      </c>
      <c r="C20" s="1" t="s">
        <v>51</v>
      </c>
      <c r="D20" s="1" t="s">
        <v>52</v>
      </c>
      <c r="E20" s="1">
        <v>2</v>
      </c>
      <c r="G20" s="1" t="s">
        <v>35</v>
      </c>
      <c r="H20" s="1" t="s">
        <v>65</v>
      </c>
      <c r="I20" s="1" t="s">
        <v>31</v>
      </c>
      <c r="J20" s="1" t="s">
        <v>62</v>
      </c>
      <c r="K20" s="1">
        <v>126</v>
      </c>
      <c r="N20" s="1" t="s">
        <v>35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>
        <v>60</v>
      </c>
      <c r="V20" s="1">
        <v>127.970297029703</v>
      </c>
      <c r="W20" s="1">
        <v>16.6044651794539</v>
      </c>
      <c r="X20" s="1">
        <v>7.4257425742574297</v>
      </c>
      <c r="AE20" s="1">
        <v>5</v>
      </c>
      <c r="AF20" s="1" t="s">
        <v>190</v>
      </c>
      <c r="AK20" s="1">
        <v>161.38613861386099</v>
      </c>
      <c r="AL20" s="1">
        <v>18.189280268192</v>
      </c>
      <c r="AM20" s="1">
        <v>7.4257425742574696</v>
      </c>
      <c r="AT20" s="1" t="s">
        <v>58</v>
      </c>
      <c r="AU20" s="1">
        <v>6</v>
      </c>
      <c r="AV20" s="1" t="s">
        <v>190</v>
      </c>
      <c r="AW20" s="1" t="s">
        <v>79</v>
      </c>
      <c r="AX20" s="1" t="s">
        <v>74</v>
      </c>
      <c r="AY20" s="1" t="s">
        <v>80</v>
      </c>
    </row>
    <row r="21" spans="1:51" s="1" customFormat="1" x14ac:dyDescent="0.25">
      <c r="A21" s="1" t="s">
        <v>59</v>
      </c>
      <c r="B21" s="1" t="s">
        <v>64</v>
      </c>
      <c r="C21" s="1" t="s">
        <v>51</v>
      </c>
      <c r="D21" s="1" t="s">
        <v>52</v>
      </c>
      <c r="E21" s="1">
        <v>2</v>
      </c>
      <c r="G21" s="1" t="s">
        <v>35</v>
      </c>
      <c r="H21" s="1" t="s">
        <v>65</v>
      </c>
      <c r="I21" s="1" t="s">
        <v>31</v>
      </c>
      <c r="J21" s="1" t="s">
        <v>62</v>
      </c>
      <c r="K21" s="1">
        <v>126</v>
      </c>
      <c r="N21" s="1" t="s">
        <v>35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>
        <v>120</v>
      </c>
      <c r="V21" s="1">
        <v>92.079207920792101</v>
      </c>
      <c r="W21" s="1">
        <v>13.8370543162115</v>
      </c>
      <c r="X21" s="1">
        <v>6.1881188118811696</v>
      </c>
      <c r="AE21" s="1">
        <v>5</v>
      </c>
      <c r="AF21" s="1" t="s">
        <v>190</v>
      </c>
      <c r="AK21" s="1">
        <v>106.930693069307</v>
      </c>
      <c r="AL21" s="1">
        <v>15.157733556826599</v>
      </c>
      <c r="AM21" s="1">
        <v>6.1881188118811998</v>
      </c>
      <c r="AT21" s="1" t="s">
        <v>58</v>
      </c>
      <c r="AU21" s="1">
        <v>6</v>
      </c>
      <c r="AV21" s="1" t="s">
        <v>190</v>
      </c>
      <c r="AW21" s="1" t="s">
        <v>79</v>
      </c>
      <c r="AX21" s="1" t="s">
        <v>74</v>
      </c>
      <c r="AY21" s="1" t="s">
        <v>80</v>
      </c>
    </row>
    <row r="22" spans="1:51" s="1" customFormat="1" x14ac:dyDescent="0.25">
      <c r="A22" s="1" t="s">
        <v>59</v>
      </c>
      <c r="B22" s="1" t="s">
        <v>66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67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>
        <v>0</v>
      </c>
      <c r="V22" s="1">
        <v>115.126050420168</v>
      </c>
      <c r="W22" s="1">
        <v>10.0840336134453</v>
      </c>
      <c r="X22" s="1">
        <v>5.0420168067226401</v>
      </c>
      <c r="AE22" s="1">
        <v>4</v>
      </c>
      <c r="AF22" s="1" t="s">
        <v>190</v>
      </c>
      <c r="AK22" s="1">
        <v>122.68907563025201</v>
      </c>
      <c r="AL22" s="1">
        <v>7.5630252100840503</v>
      </c>
      <c r="AM22" s="1">
        <v>3.7815126050420198</v>
      </c>
      <c r="AT22" s="1" t="s">
        <v>58</v>
      </c>
      <c r="AU22" s="1">
        <v>4</v>
      </c>
      <c r="AV22" s="1" t="s">
        <v>190</v>
      </c>
      <c r="AW22" s="1" t="s">
        <v>79</v>
      </c>
      <c r="AX22" s="1" t="s">
        <v>75</v>
      </c>
      <c r="AY22" s="1" t="s">
        <v>80</v>
      </c>
    </row>
    <row r="23" spans="1:51" s="1" customFormat="1" x14ac:dyDescent="0.25">
      <c r="A23" s="1" t="s">
        <v>59</v>
      </c>
      <c r="B23" s="1" t="s">
        <v>66</v>
      </c>
      <c r="C23" s="1" t="s">
        <v>51</v>
      </c>
      <c r="D23" s="1" t="s">
        <v>52</v>
      </c>
      <c r="E23" s="1">
        <v>1</v>
      </c>
      <c r="G23" s="1" t="s">
        <v>35</v>
      </c>
      <c r="H23" s="1" t="s">
        <v>67</v>
      </c>
      <c r="I23" s="1" t="s">
        <v>31</v>
      </c>
      <c r="J23" s="1" t="s">
        <v>62</v>
      </c>
      <c r="K23" s="1">
        <v>126</v>
      </c>
      <c r="N23" s="1" t="s">
        <v>30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>
        <v>30</v>
      </c>
      <c r="V23" s="1">
        <v>363.44537815126</v>
      </c>
      <c r="W23" s="1">
        <v>63.025210084033603</v>
      </c>
      <c r="X23" s="1">
        <v>31.512605042016801</v>
      </c>
      <c r="AE23" s="1">
        <v>4</v>
      </c>
      <c r="AF23" s="1" t="s">
        <v>190</v>
      </c>
      <c r="AK23" s="1">
        <v>305.46218487394998</v>
      </c>
      <c r="AL23" s="1">
        <v>20.168067226890901</v>
      </c>
      <c r="AM23" s="1">
        <v>10.0840336134455</v>
      </c>
      <c r="AT23" s="1" t="s">
        <v>58</v>
      </c>
      <c r="AU23" s="1">
        <v>4</v>
      </c>
      <c r="AV23" s="1" t="s">
        <v>190</v>
      </c>
      <c r="AW23" s="1" t="s">
        <v>79</v>
      </c>
      <c r="AX23" s="1" t="s">
        <v>75</v>
      </c>
      <c r="AY23" s="1" t="s">
        <v>80</v>
      </c>
    </row>
    <row r="24" spans="1:51" s="1" customFormat="1" x14ac:dyDescent="0.25">
      <c r="A24" s="1" t="s">
        <v>59</v>
      </c>
      <c r="B24" s="1" t="s">
        <v>66</v>
      </c>
      <c r="C24" s="1" t="s">
        <v>51</v>
      </c>
      <c r="D24" s="1" t="s">
        <v>52</v>
      </c>
      <c r="E24" s="1">
        <v>1</v>
      </c>
      <c r="G24" s="1" t="s">
        <v>35</v>
      </c>
      <c r="H24" s="1" t="s">
        <v>67</v>
      </c>
      <c r="I24" s="1" t="s">
        <v>31</v>
      </c>
      <c r="J24" s="1" t="s">
        <v>62</v>
      </c>
      <c r="K24" s="1">
        <v>126</v>
      </c>
      <c r="N24" s="1" t="s">
        <v>30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>
        <v>60</v>
      </c>
      <c r="V24" s="1">
        <v>224.78991596638701</v>
      </c>
      <c r="W24" s="1">
        <v>17.647058823529399</v>
      </c>
      <c r="X24" s="1">
        <v>8.8235294117646994</v>
      </c>
      <c r="AE24" s="1">
        <v>4</v>
      </c>
      <c r="AF24" s="1" t="s">
        <v>190</v>
      </c>
      <c r="AK24" s="1">
        <v>208.40336134453801</v>
      </c>
      <c r="AL24" s="1">
        <v>17.647058823529399</v>
      </c>
      <c r="AM24" s="1">
        <v>8.8235294117646994</v>
      </c>
      <c r="AT24" s="1" t="s">
        <v>58</v>
      </c>
      <c r="AU24" s="1">
        <v>4</v>
      </c>
      <c r="AV24" s="1" t="s">
        <v>190</v>
      </c>
      <c r="AW24" s="1" t="s">
        <v>79</v>
      </c>
      <c r="AX24" s="1" t="s">
        <v>75</v>
      </c>
      <c r="AY24" s="1" t="s">
        <v>80</v>
      </c>
    </row>
    <row r="25" spans="1:51" s="1" customFormat="1" x14ac:dyDescent="0.25">
      <c r="A25" s="1" t="s">
        <v>59</v>
      </c>
      <c r="B25" s="1" t="s">
        <v>66</v>
      </c>
      <c r="C25" s="1" t="s">
        <v>51</v>
      </c>
      <c r="D25" s="1" t="s">
        <v>52</v>
      </c>
      <c r="E25" s="1">
        <v>1</v>
      </c>
      <c r="G25" s="1" t="s">
        <v>35</v>
      </c>
      <c r="H25" s="1" t="s">
        <v>67</v>
      </c>
      <c r="I25" s="1" t="s">
        <v>31</v>
      </c>
      <c r="J25" s="1" t="s">
        <v>62</v>
      </c>
      <c r="K25" s="1">
        <v>126</v>
      </c>
      <c r="N25" s="1" t="s">
        <v>30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>
        <v>120</v>
      </c>
      <c r="V25" s="1">
        <v>149.15966386554601</v>
      </c>
      <c r="W25" s="1">
        <v>7.5630252100839899</v>
      </c>
      <c r="X25" s="1">
        <v>3.7815126050419998</v>
      </c>
      <c r="AE25" s="1">
        <v>4</v>
      </c>
      <c r="AF25" s="1" t="s">
        <v>190</v>
      </c>
      <c r="AK25" s="1">
        <v>146.63865999999999</v>
      </c>
      <c r="AL25" s="1">
        <v>25.210083999999998</v>
      </c>
      <c r="AM25" s="1">
        <v>12.605041999999999</v>
      </c>
      <c r="AT25" s="1" t="s">
        <v>58</v>
      </c>
      <c r="AU25" s="1">
        <v>4</v>
      </c>
      <c r="AV25" s="1" t="s">
        <v>190</v>
      </c>
      <c r="AW25" s="1" t="s">
        <v>79</v>
      </c>
      <c r="AX25" s="1" t="s">
        <v>75</v>
      </c>
      <c r="AY25" s="1" t="s">
        <v>80</v>
      </c>
    </row>
    <row r="26" spans="1:51" s="1" customFormat="1" x14ac:dyDescent="0.25">
      <c r="A26" s="1" t="s">
        <v>59</v>
      </c>
      <c r="B26" s="1" t="s">
        <v>68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69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>
        <v>0</v>
      </c>
      <c r="V26" s="1">
        <v>88.366336633663394</v>
      </c>
      <c r="W26" s="1">
        <v>22.139286905938501</v>
      </c>
      <c r="X26" s="1">
        <v>9.9009900990098991</v>
      </c>
      <c r="AE26" s="1">
        <v>5</v>
      </c>
      <c r="AF26" s="1" t="s">
        <v>190</v>
      </c>
      <c r="AK26" s="1">
        <v>105.69306930693099</v>
      </c>
      <c r="AL26" s="1">
        <v>17.326732673267401</v>
      </c>
      <c r="AM26" s="1">
        <v>8.6633663366336897</v>
      </c>
      <c r="AT26" s="1" t="s">
        <v>58</v>
      </c>
      <c r="AU26" s="1">
        <v>4</v>
      </c>
      <c r="AV26" s="1" t="s">
        <v>190</v>
      </c>
      <c r="AW26" s="1" t="s">
        <v>79</v>
      </c>
      <c r="AX26" s="1" t="s">
        <v>75</v>
      </c>
      <c r="AY26" s="1" t="s">
        <v>80</v>
      </c>
    </row>
    <row r="27" spans="1:51" s="1" customFormat="1" x14ac:dyDescent="0.25">
      <c r="A27" s="1" t="s">
        <v>59</v>
      </c>
      <c r="B27" s="1" t="s">
        <v>68</v>
      </c>
      <c r="C27" s="1" t="s">
        <v>51</v>
      </c>
      <c r="D27" s="1" t="s">
        <v>52</v>
      </c>
      <c r="E27" s="1">
        <v>2</v>
      </c>
      <c r="G27" s="1" t="s">
        <v>35</v>
      </c>
      <c r="H27" s="1" t="s">
        <v>69</v>
      </c>
      <c r="I27" s="1" t="s">
        <v>31</v>
      </c>
      <c r="J27" s="1" t="s">
        <v>62</v>
      </c>
      <c r="K27" s="1">
        <v>126</v>
      </c>
      <c r="N27" s="1" t="s">
        <v>35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>
        <v>30</v>
      </c>
      <c r="V27" s="1">
        <v>259.15841584158397</v>
      </c>
      <c r="W27" s="1">
        <v>19.371876042696201</v>
      </c>
      <c r="X27" s="1">
        <v>8.6633663366336595</v>
      </c>
      <c r="AE27" s="1">
        <v>5</v>
      </c>
      <c r="AF27" s="1" t="s">
        <v>190</v>
      </c>
      <c r="AK27" s="1">
        <v>259.15841584158397</v>
      </c>
      <c r="AL27" s="1">
        <v>54.455445544554401</v>
      </c>
      <c r="AM27" s="1">
        <v>27.2277227722772</v>
      </c>
      <c r="AT27" s="1" t="s">
        <v>58</v>
      </c>
      <c r="AU27" s="1">
        <v>4</v>
      </c>
      <c r="AV27" s="1" t="s">
        <v>190</v>
      </c>
      <c r="AW27" s="1" t="s">
        <v>79</v>
      </c>
      <c r="AX27" s="1" t="s">
        <v>75</v>
      </c>
      <c r="AY27" s="1" t="s">
        <v>80</v>
      </c>
    </row>
    <row r="28" spans="1:51" s="1" customFormat="1" x14ac:dyDescent="0.25">
      <c r="A28" s="1" t="s">
        <v>59</v>
      </c>
      <c r="B28" s="1" t="s">
        <v>68</v>
      </c>
      <c r="C28" s="1" t="s">
        <v>51</v>
      </c>
      <c r="D28" s="1" t="s">
        <v>52</v>
      </c>
      <c r="E28" s="1">
        <v>2</v>
      </c>
      <c r="G28" s="1" t="s">
        <v>35</v>
      </c>
      <c r="H28" s="1" t="s">
        <v>69</v>
      </c>
      <c r="I28" s="1" t="s">
        <v>31</v>
      </c>
      <c r="J28" s="1" t="s">
        <v>62</v>
      </c>
      <c r="K28" s="1">
        <v>126</v>
      </c>
      <c r="N28" s="1" t="s">
        <v>35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>
        <v>60</v>
      </c>
      <c r="V28" s="1">
        <v>127.970297029703</v>
      </c>
      <c r="W28" s="1">
        <v>16.6044651794539</v>
      </c>
      <c r="X28" s="1">
        <v>7.4257425742574297</v>
      </c>
      <c r="AE28" s="1">
        <v>5</v>
      </c>
      <c r="AF28" s="1" t="s">
        <v>190</v>
      </c>
      <c r="AK28" s="1">
        <v>149.009900990099</v>
      </c>
      <c r="AL28" s="1">
        <v>17.326732673267301</v>
      </c>
      <c r="AM28" s="1">
        <v>8.6633663366336595</v>
      </c>
      <c r="AT28" s="1" t="s">
        <v>58</v>
      </c>
      <c r="AU28" s="1">
        <v>4</v>
      </c>
      <c r="AV28" s="1" t="s">
        <v>190</v>
      </c>
      <c r="AW28" s="1" t="s">
        <v>79</v>
      </c>
      <c r="AX28" s="1" t="s">
        <v>75</v>
      </c>
      <c r="AY28" s="1" t="s">
        <v>80</v>
      </c>
    </row>
    <row r="29" spans="1:51" s="1" customFormat="1" x14ac:dyDescent="0.25">
      <c r="A29" s="1" t="s">
        <v>59</v>
      </c>
      <c r="B29" s="1" t="s">
        <v>68</v>
      </c>
      <c r="C29" s="1" t="s">
        <v>51</v>
      </c>
      <c r="D29" s="1" t="s">
        <v>52</v>
      </c>
      <c r="E29" s="1">
        <v>2</v>
      </c>
      <c r="G29" s="1" t="s">
        <v>35</v>
      </c>
      <c r="H29" s="1" t="s">
        <v>69</v>
      </c>
      <c r="I29" s="1" t="s">
        <v>31</v>
      </c>
      <c r="J29" s="1" t="s">
        <v>62</v>
      </c>
      <c r="K29" s="1">
        <v>126</v>
      </c>
      <c r="N29" s="1" t="s">
        <v>35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>
        <v>120</v>
      </c>
      <c r="V29" s="1">
        <v>92.079207920792101</v>
      </c>
      <c r="W29" s="1">
        <v>13.8370543162115</v>
      </c>
      <c r="X29" s="1">
        <v>6.1881188118811696</v>
      </c>
      <c r="AE29" s="1">
        <v>5</v>
      </c>
      <c r="AF29" s="1" t="s">
        <v>190</v>
      </c>
      <c r="AK29" s="1">
        <v>108.168316831683</v>
      </c>
      <c r="AL29" s="1">
        <v>14.8514851485149</v>
      </c>
      <c r="AM29" s="1">
        <v>7.4257425742574403</v>
      </c>
      <c r="AT29" s="1" t="s">
        <v>58</v>
      </c>
      <c r="AU29" s="1">
        <v>4</v>
      </c>
      <c r="AV29" s="1" t="s">
        <v>190</v>
      </c>
      <c r="AW29" s="1" t="s">
        <v>79</v>
      </c>
      <c r="AX29" s="1" t="s">
        <v>75</v>
      </c>
      <c r="AY29" s="1" t="s">
        <v>80</v>
      </c>
    </row>
    <row r="30" spans="1:51" s="1" customFormat="1" x14ac:dyDescent="0.25">
      <c r="A30" s="1" t="s">
        <v>59</v>
      </c>
      <c r="B30" s="1" t="s">
        <v>70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71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>
        <v>0</v>
      </c>
      <c r="V30" s="1">
        <v>115.126050420168</v>
      </c>
      <c r="W30" s="1">
        <v>10.0840336134453</v>
      </c>
      <c r="X30" s="1">
        <v>5.0420168067226401</v>
      </c>
      <c r="AE30" s="1">
        <v>4</v>
      </c>
      <c r="AF30" s="1" t="s">
        <v>190</v>
      </c>
      <c r="AK30" s="1">
        <v>118.90756302521</v>
      </c>
      <c r="AL30" s="1">
        <v>19.7300115661745</v>
      </c>
      <c r="AM30" s="1">
        <v>8.8235294117646692</v>
      </c>
      <c r="AT30" s="1" t="s">
        <v>58</v>
      </c>
      <c r="AU30" s="1">
        <v>5</v>
      </c>
      <c r="AV30" s="1" t="s">
        <v>190</v>
      </c>
      <c r="AW30" s="1" t="s">
        <v>79</v>
      </c>
      <c r="AX30" s="1" t="s">
        <v>76</v>
      </c>
      <c r="AY30" s="1" t="s">
        <v>80</v>
      </c>
    </row>
    <row r="31" spans="1:51" s="1" customFormat="1" x14ac:dyDescent="0.25">
      <c r="A31" s="1" t="s">
        <v>59</v>
      </c>
      <c r="B31" s="1" t="s">
        <v>70</v>
      </c>
      <c r="C31" s="1" t="s">
        <v>51</v>
      </c>
      <c r="D31" s="1" t="s">
        <v>52</v>
      </c>
      <c r="E31" s="1">
        <v>1</v>
      </c>
      <c r="G31" s="1" t="s">
        <v>35</v>
      </c>
      <c r="H31" s="1" t="s">
        <v>71</v>
      </c>
      <c r="I31" s="1" t="s">
        <v>31</v>
      </c>
      <c r="J31" s="1" t="s">
        <v>62</v>
      </c>
      <c r="K31" s="1">
        <v>126</v>
      </c>
      <c r="N31" s="1" t="s">
        <v>30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>
        <v>30</v>
      </c>
      <c r="V31" s="1">
        <v>363.44537815126</v>
      </c>
      <c r="W31" s="1">
        <v>63.025210084033603</v>
      </c>
      <c r="X31" s="1">
        <v>31.512605042016801</v>
      </c>
      <c r="AE31" s="1">
        <v>4</v>
      </c>
      <c r="AF31" s="1" t="s">
        <v>190</v>
      </c>
      <c r="AK31" s="1">
        <v>313.02521008403397</v>
      </c>
      <c r="AL31" s="1">
        <v>31.004303889703099</v>
      </c>
      <c r="AM31" s="1">
        <v>13.8655462184875</v>
      </c>
      <c r="AT31" s="1" t="s">
        <v>58</v>
      </c>
      <c r="AU31" s="1">
        <v>5</v>
      </c>
      <c r="AV31" s="1" t="s">
        <v>190</v>
      </c>
      <c r="AW31" s="1" t="s">
        <v>79</v>
      </c>
      <c r="AX31" s="1" t="s">
        <v>76</v>
      </c>
      <c r="AY31" s="1" t="s">
        <v>80</v>
      </c>
    </row>
    <row r="32" spans="1:51" s="1" customFormat="1" x14ac:dyDescent="0.25">
      <c r="A32" s="1" t="s">
        <v>59</v>
      </c>
      <c r="B32" s="1" t="s">
        <v>70</v>
      </c>
      <c r="C32" s="1" t="s">
        <v>51</v>
      </c>
      <c r="D32" s="1" t="s">
        <v>52</v>
      </c>
      <c r="E32" s="1">
        <v>1</v>
      </c>
      <c r="G32" s="1" t="s">
        <v>35</v>
      </c>
      <c r="H32" s="1" t="s">
        <v>71</v>
      </c>
      <c r="I32" s="1" t="s">
        <v>31</v>
      </c>
      <c r="J32" s="1" t="s">
        <v>62</v>
      </c>
      <c r="K32" s="1">
        <v>126</v>
      </c>
      <c r="N32" s="1" t="s">
        <v>30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>
        <v>60</v>
      </c>
      <c r="V32" s="1">
        <v>224.78991596638701</v>
      </c>
      <c r="W32" s="1">
        <v>17.647058823529399</v>
      </c>
      <c r="X32" s="1">
        <v>8.8235294117646994</v>
      </c>
      <c r="AE32" s="1">
        <v>4</v>
      </c>
      <c r="AF32" s="1" t="s">
        <v>190</v>
      </c>
      <c r="AK32" s="1">
        <v>218.48739495798301</v>
      </c>
      <c r="AL32" s="1">
        <v>16.9114384852924</v>
      </c>
      <c r="AM32" s="1">
        <v>7.5630252100839899</v>
      </c>
      <c r="AT32" s="1" t="s">
        <v>58</v>
      </c>
      <c r="AU32" s="1">
        <v>5</v>
      </c>
      <c r="AV32" s="1" t="s">
        <v>190</v>
      </c>
      <c r="AW32" s="1" t="s">
        <v>79</v>
      </c>
      <c r="AX32" s="1" t="s">
        <v>76</v>
      </c>
      <c r="AY32" s="1" t="s">
        <v>80</v>
      </c>
    </row>
    <row r="33" spans="1:51" s="1" customFormat="1" x14ac:dyDescent="0.25">
      <c r="A33" s="1" t="s">
        <v>59</v>
      </c>
      <c r="B33" s="1" t="s">
        <v>70</v>
      </c>
      <c r="C33" s="1" t="s">
        <v>51</v>
      </c>
      <c r="D33" s="1" t="s">
        <v>52</v>
      </c>
      <c r="E33" s="1">
        <v>1</v>
      </c>
      <c r="G33" s="1" t="s">
        <v>35</v>
      </c>
      <c r="H33" s="1" t="s">
        <v>71</v>
      </c>
      <c r="I33" s="1" t="s">
        <v>31</v>
      </c>
      <c r="J33" s="1" t="s">
        <v>62</v>
      </c>
      <c r="K33" s="1">
        <v>126</v>
      </c>
      <c r="N33" s="1" t="s">
        <v>30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>
        <v>120</v>
      </c>
      <c r="V33" s="1">
        <v>149.15966386554601</v>
      </c>
      <c r="W33" s="1">
        <v>7.5630252100839899</v>
      </c>
      <c r="X33" s="1">
        <v>3.7815126050419998</v>
      </c>
      <c r="AE33" s="1">
        <v>4</v>
      </c>
      <c r="AF33" s="1" t="s">
        <v>190</v>
      </c>
      <c r="AK33" s="1">
        <v>150.420168067227</v>
      </c>
      <c r="AL33" s="1">
        <v>22.5485846470566</v>
      </c>
      <c r="AM33" s="1">
        <v>10.0840336134453</v>
      </c>
      <c r="AT33" s="1" t="s">
        <v>58</v>
      </c>
      <c r="AU33" s="1">
        <v>5</v>
      </c>
      <c r="AV33" s="1" t="s">
        <v>190</v>
      </c>
      <c r="AW33" s="1" t="s">
        <v>79</v>
      </c>
      <c r="AX33" s="1" t="s">
        <v>76</v>
      </c>
      <c r="AY33" s="1" t="s">
        <v>80</v>
      </c>
    </row>
    <row r="34" spans="1:51" s="1" customFormat="1" x14ac:dyDescent="0.25">
      <c r="A34" s="1" t="s">
        <v>59</v>
      </c>
      <c r="B34" s="1" t="s">
        <v>72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73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>
        <v>0</v>
      </c>
      <c r="V34" s="1">
        <v>88.366336633663394</v>
      </c>
      <c r="W34" s="1">
        <v>22.139286905938501</v>
      </c>
      <c r="X34" s="1">
        <v>9.9009900990098991</v>
      </c>
      <c r="AE34" s="1">
        <v>5</v>
      </c>
      <c r="AF34" s="1" t="s">
        <v>190</v>
      </c>
      <c r="AK34" s="1">
        <v>104.455445544554</v>
      </c>
      <c r="AL34" s="1">
        <v>18.189280268192</v>
      </c>
      <c r="AM34" s="1">
        <v>7.4257425742574696</v>
      </c>
      <c r="AT34" s="1" t="s">
        <v>58</v>
      </c>
      <c r="AU34" s="1">
        <v>6</v>
      </c>
      <c r="AV34" s="1" t="s">
        <v>190</v>
      </c>
      <c r="AW34" s="1" t="s">
        <v>79</v>
      </c>
      <c r="AX34" s="1" t="s">
        <v>76</v>
      </c>
      <c r="AY34" s="1" t="s">
        <v>80</v>
      </c>
    </row>
    <row r="35" spans="1:51" s="1" customFormat="1" x14ac:dyDescent="0.25">
      <c r="A35" s="1" t="s">
        <v>59</v>
      </c>
      <c r="B35" s="1" t="s">
        <v>72</v>
      </c>
      <c r="C35" s="1" t="s">
        <v>51</v>
      </c>
      <c r="D35" s="1" t="s">
        <v>52</v>
      </c>
      <c r="E35" s="1">
        <v>2</v>
      </c>
      <c r="G35" s="1" t="s">
        <v>35</v>
      </c>
      <c r="H35" s="1" t="s">
        <v>73</v>
      </c>
      <c r="I35" s="1" t="s">
        <v>31</v>
      </c>
      <c r="J35" s="1" t="s">
        <v>62</v>
      </c>
      <c r="K35" s="1">
        <v>126</v>
      </c>
      <c r="N35" s="1" t="s">
        <v>35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>
        <v>30</v>
      </c>
      <c r="V35" s="1">
        <v>259.15841584158397</v>
      </c>
      <c r="W35" s="1">
        <v>19.371876042696201</v>
      </c>
      <c r="X35" s="1">
        <v>8.6633663366336595</v>
      </c>
      <c r="AE35" s="1">
        <v>5</v>
      </c>
      <c r="AF35" s="1" t="s">
        <v>190</v>
      </c>
      <c r="AK35" s="1">
        <v>248.019801980198</v>
      </c>
      <c r="AL35" s="1">
        <v>30.315467113653099</v>
      </c>
      <c r="AM35" s="1">
        <v>12.3762376237623</v>
      </c>
      <c r="AT35" s="1" t="s">
        <v>58</v>
      </c>
      <c r="AU35" s="1">
        <v>6</v>
      </c>
      <c r="AV35" s="1" t="s">
        <v>190</v>
      </c>
      <c r="AW35" s="1" t="s">
        <v>79</v>
      </c>
      <c r="AX35" s="1" t="s">
        <v>76</v>
      </c>
      <c r="AY35" s="1" t="s">
        <v>80</v>
      </c>
    </row>
    <row r="36" spans="1:51" s="1" customFormat="1" x14ac:dyDescent="0.25">
      <c r="A36" s="1" t="s">
        <v>59</v>
      </c>
      <c r="B36" s="1" t="s">
        <v>72</v>
      </c>
      <c r="C36" s="1" t="s">
        <v>51</v>
      </c>
      <c r="D36" s="1" t="s">
        <v>52</v>
      </c>
      <c r="E36" s="1">
        <v>2</v>
      </c>
      <c r="G36" s="1" t="s">
        <v>35</v>
      </c>
      <c r="H36" s="1" t="s">
        <v>73</v>
      </c>
      <c r="I36" s="1" t="s">
        <v>31</v>
      </c>
      <c r="J36" s="1" t="s">
        <v>62</v>
      </c>
      <c r="K36" s="1">
        <v>126</v>
      </c>
      <c r="N36" s="1" t="s">
        <v>35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>
        <v>60</v>
      </c>
      <c r="V36" s="1">
        <v>127.970297029703</v>
      </c>
      <c r="W36" s="1">
        <v>16.6044651794539</v>
      </c>
      <c r="X36" s="1">
        <v>7.4257425742574297</v>
      </c>
      <c r="AE36" s="1">
        <v>5</v>
      </c>
      <c r="AF36" s="1" t="s">
        <v>190</v>
      </c>
      <c r="AK36" s="1">
        <v>173.76237623762401</v>
      </c>
      <c r="AL36" s="1">
        <v>27.283920402287801</v>
      </c>
      <c r="AM36" s="1">
        <v>11.1386138613861</v>
      </c>
      <c r="AT36" s="1" t="s">
        <v>58</v>
      </c>
      <c r="AU36" s="1">
        <v>6</v>
      </c>
      <c r="AV36" s="1" t="s">
        <v>190</v>
      </c>
      <c r="AW36" s="1" t="s">
        <v>79</v>
      </c>
      <c r="AX36" s="1" t="s">
        <v>76</v>
      </c>
      <c r="AY36" s="1" t="s">
        <v>80</v>
      </c>
    </row>
    <row r="37" spans="1:51" s="1" customFormat="1" x14ac:dyDescent="0.25">
      <c r="A37" s="1" t="s">
        <v>59</v>
      </c>
      <c r="B37" s="1" t="s">
        <v>72</v>
      </c>
      <c r="C37" s="1" t="s">
        <v>51</v>
      </c>
      <c r="D37" s="1" t="s">
        <v>52</v>
      </c>
      <c r="E37" s="1">
        <v>2</v>
      </c>
      <c r="G37" s="1" t="s">
        <v>35</v>
      </c>
      <c r="H37" s="1" t="s">
        <v>73</v>
      </c>
      <c r="I37" s="1" t="s">
        <v>31</v>
      </c>
      <c r="J37" s="1" t="s">
        <v>62</v>
      </c>
      <c r="K37" s="1">
        <v>126</v>
      </c>
      <c r="N37" s="1" t="s">
        <v>35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>
        <v>120</v>
      </c>
      <c r="V37" s="1">
        <v>92.079207920792101</v>
      </c>
      <c r="W37" s="1">
        <v>13.8370543162115</v>
      </c>
      <c r="X37" s="1">
        <v>6.1881188118811696</v>
      </c>
      <c r="AE37" s="1">
        <v>5</v>
      </c>
      <c r="AF37" s="1" t="s">
        <v>190</v>
      </c>
      <c r="AK37" s="1">
        <v>124.257425742574</v>
      </c>
      <c r="AL37" s="1">
        <v>15.1577335568265</v>
      </c>
      <c r="AM37" s="1">
        <v>6.1881188118811501</v>
      </c>
      <c r="AT37" s="1" t="s">
        <v>58</v>
      </c>
      <c r="AU37" s="1">
        <v>6</v>
      </c>
      <c r="AV37" s="1" t="s">
        <v>190</v>
      </c>
      <c r="AW37" s="1" t="s">
        <v>79</v>
      </c>
      <c r="AX37" s="1" t="s">
        <v>76</v>
      </c>
      <c r="AY37" s="1" t="s">
        <v>80</v>
      </c>
    </row>
    <row r="38" spans="1:51" s="2" customFormat="1" x14ac:dyDescent="0.25">
      <c r="A38" s="2" t="s">
        <v>81</v>
      </c>
      <c r="B38" s="2" t="s">
        <v>82</v>
      </c>
      <c r="C38" s="2" t="s">
        <v>51</v>
      </c>
      <c r="D38" s="2" t="s">
        <v>52</v>
      </c>
      <c r="E38" s="2">
        <v>1</v>
      </c>
      <c r="G38" s="2" t="s">
        <v>35</v>
      </c>
      <c r="H38" s="2" t="s">
        <v>83</v>
      </c>
      <c r="I38" s="2" t="s">
        <v>32</v>
      </c>
      <c r="J38" s="2" t="s">
        <v>84</v>
      </c>
      <c r="K38" s="2">
        <v>140</v>
      </c>
      <c r="N38" s="2" t="s">
        <v>30</v>
      </c>
      <c r="O38" s="2" t="s">
        <v>85</v>
      </c>
      <c r="P38" s="2" t="s">
        <v>29</v>
      </c>
      <c r="Q38" s="2" t="s">
        <v>40</v>
      </c>
      <c r="S38" s="2" t="s">
        <v>77</v>
      </c>
      <c r="T38" s="2" t="s">
        <v>78</v>
      </c>
      <c r="U38" s="2">
        <v>0</v>
      </c>
      <c r="V38" s="2">
        <v>105.24344569288399</v>
      </c>
      <c r="W38" s="2">
        <v>14.655876257021101</v>
      </c>
      <c r="X38" s="2">
        <v>6.5543071161048703</v>
      </c>
      <c r="AD38" s="2" t="s">
        <v>92</v>
      </c>
      <c r="AE38" s="2">
        <v>5</v>
      </c>
      <c r="AF38" s="2" t="s">
        <v>191</v>
      </c>
      <c r="AK38" s="2">
        <v>107.11610486891399</v>
      </c>
      <c r="AL38" s="2">
        <v>18.843269473312802</v>
      </c>
      <c r="AM38" s="2">
        <v>8.4269662921348107</v>
      </c>
      <c r="AS38" s="2" t="s">
        <v>92</v>
      </c>
      <c r="AT38" s="2" t="s">
        <v>58</v>
      </c>
      <c r="AU38" s="2">
        <v>5</v>
      </c>
      <c r="AV38" s="2" t="s">
        <v>191</v>
      </c>
      <c r="AW38" s="2" t="s">
        <v>106</v>
      </c>
      <c r="AX38" s="2" t="s">
        <v>93</v>
      </c>
      <c r="AY38" s="2" t="s">
        <v>80</v>
      </c>
    </row>
    <row r="39" spans="1:51" s="2" customFormat="1" x14ac:dyDescent="0.25">
      <c r="A39" s="2" t="s">
        <v>81</v>
      </c>
      <c r="B39" s="2" t="s">
        <v>82</v>
      </c>
      <c r="C39" s="2" t="s">
        <v>51</v>
      </c>
      <c r="D39" s="2" t="s">
        <v>52</v>
      </c>
      <c r="E39" s="2">
        <v>1</v>
      </c>
      <c r="G39" s="2" t="s">
        <v>35</v>
      </c>
      <c r="H39" s="2" t="s">
        <v>83</v>
      </c>
      <c r="I39" s="2" t="s">
        <v>32</v>
      </c>
      <c r="J39" s="2" t="s">
        <v>84</v>
      </c>
      <c r="K39" s="2">
        <v>140</v>
      </c>
      <c r="N39" s="2" t="s">
        <v>30</v>
      </c>
      <c r="O39" s="2" t="s">
        <v>85</v>
      </c>
      <c r="P39" s="2" t="s">
        <v>29</v>
      </c>
      <c r="Q39" s="2" t="s">
        <v>40</v>
      </c>
      <c r="S39" s="2" t="s">
        <v>77</v>
      </c>
      <c r="T39" s="2" t="s">
        <v>78</v>
      </c>
      <c r="U39" s="2">
        <v>15</v>
      </c>
      <c r="V39" s="2">
        <v>303.74531835206</v>
      </c>
      <c r="W39" s="2">
        <v>50.248718595501003</v>
      </c>
      <c r="X39" s="2">
        <v>22.471910112359598</v>
      </c>
      <c r="AD39" s="2" t="s">
        <v>92</v>
      </c>
      <c r="AE39" s="2">
        <v>5</v>
      </c>
      <c r="AF39" s="2" t="s">
        <v>191</v>
      </c>
      <c r="AK39" s="2">
        <v>254.119850187266</v>
      </c>
      <c r="AL39" s="2">
        <v>23.0306626896047</v>
      </c>
      <c r="AM39" s="2">
        <v>10.2996254681648</v>
      </c>
      <c r="AS39" s="2" t="s">
        <v>92</v>
      </c>
      <c r="AT39" s="2" t="s">
        <v>58</v>
      </c>
      <c r="AU39" s="2">
        <v>5</v>
      </c>
      <c r="AV39" s="2" t="s">
        <v>191</v>
      </c>
      <c r="AW39" s="2" t="s">
        <v>106</v>
      </c>
      <c r="AX39" s="2" t="s">
        <v>93</v>
      </c>
      <c r="AY39" s="2" t="s">
        <v>80</v>
      </c>
    </row>
    <row r="40" spans="1:51" s="2" customFormat="1" x14ac:dyDescent="0.25">
      <c r="A40" s="2" t="s">
        <v>81</v>
      </c>
      <c r="B40" s="2" t="s">
        <v>82</v>
      </c>
      <c r="C40" s="2" t="s">
        <v>51</v>
      </c>
      <c r="D40" s="2" t="s">
        <v>52</v>
      </c>
      <c r="E40" s="2">
        <v>1</v>
      </c>
      <c r="G40" s="2" t="s">
        <v>35</v>
      </c>
      <c r="H40" s="2" t="s">
        <v>83</v>
      </c>
      <c r="I40" s="2" t="s">
        <v>32</v>
      </c>
      <c r="J40" s="2" t="s">
        <v>84</v>
      </c>
      <c r="K40" s="2">
        <v>140</v>
      </c>
      <c r="N40" s="2" t="s">
        <v>30</v>
      </c>
      <c r="O40" s="2" t="s">
        <v>85</v>
      </c>
      <c r="P40" s="2" t="s">
        <v>29</v>
      </c>
      <c r="Q40" s="2" t="s">
        <v>40</v>
      </c>
      <c r="S40" s="2" t="s">
        <v>77</v>
      </c>
      <c r="T40" s="2" t="s">
        <v>78</v>
      </c>
      <c r="U40" s="2">
        <v>30</v>
      </c>
      <c r="V40" s="2">
        <v>254.119850187266</v>
      </c>
      <c r="W40" s="2">
        <v>43.967628771063197</v>
      </c>
      <c r="X40" s="2">
        <v>19.662921348314601</v>
      </c>
      <c r="AD40" s="2" t="s">
        <v>92</v>
      </c>
      <c r="AE40" s="2">
        <v>5</v>
      </c>
      <c r="AF40" s="2" t="s">
        <v>191</v>
      </c>
      <c r="AK40" s="2">
        <v>195.131086142322</v>
      </c>
      <c r="AL40" s="2">
        <v>46.061325379209201</v>
      </c>
      <c r="AM40" s="2">
        <v>20.5992509363296</v>
      </c>
      <c r="AS40" s="2" t="s">
        <v>92</v>
      </c>
      <c r="AT40" s="2" t="s">
        <v>58</v>
      </c>
      <c r="AU40" s="2">
        <v>5</v>
      </c>
      <c r="AV40" s="2" t="s">
        <v>191</v>
      </c>
      <c r="AW40" s="2" t="s">
        <v>106</v>
      </c>
      <c r="AX40" s="2" t="s">
        <v>93</v>
      </c>
      <c r="AY40" s="2" t="s">
        <v>80</v>
      </c>
    </row>
    <row r="41" spans="1:51" s="2" customFormat="1" x14ac:dyDescent="0.25">
      <c r="A41" s="2" t="s">
        <v>81</v>
      </c>
      <c r="B41" s="2" t="s">
        <v>82</v>
      </c>
      <c r="C41" s="2" t="s">
        <v>51</v>
      </c>
      <c r="D41" s="2" t="s">
        <v>52</v>
      </c>
      <c r="E41" s="2">
        <v>1</v>
      </c>
      <c r="G41" s="2" t="s">
        <v>35</v>
      </c>
      <c r="H41" s="2" t="s">
        <v>83</v>
      </c>
      <c r="I41" s="2" t="s">
        <v>32</v>
      </c>
      <c r="J41" s="2" t="s">
        <v>84</v>
      </c>
      <c r="K41" s="2">
        <v>140</v>
      </c>
      <c r="N41" s="2" t="s">
        <v>30</v>
      </c>
      <c r="O41" s="2" t="s">
        <v>85</v>
      </c>
      <c r="P41" s="2" t="s">
        <v>29</v>
      </c>
      <c r="Q41" s="2" t="s">
        <v>40</v>
      </c>
      <c r="S41" s="2" t="s">
        <v>77</v>
      </c>
      <c r="T41" s="2" t="s">
        <v>78</v>
      </c>
      <c r="U41" s="2">
        <v>60</v>
      </c>
      <c r="V41" s="2">
        <v>199.81273408239699</v>
      </c>
      <c r="W41" s="2">
        <v>39.7802355547716</v>
      </c>
      <c r="X41" s="2">
        <v>17.790262172284699</v>
      </c>
      <c r="AD41" s="2" t="s">
        <v>92</v>
      </c>
      <c r="AE41" s="2">
        <v>5</v>
      </c>
      <c r="AF41" s="2" t="s">
        <v>191</v>
      </c>
      <c r="AK41" s="2">
        <v>146.44194756554299</v>
      </c>
      <c r="AL41" s="2">
        <v>18.843269473313001</v>
      </c>
      <c r="AM41" s="2">
        <v>8.4269662921348907</v>
      </c>
      <c r="AS41" s="2" t="s">
        <v>92</v>
      </c>
      <c r="AT41" s="2" t="s">
        <v>58</v>
      </c>
      <c r="AU41" s="2">
        <v>5</v>
      </c>
      <c r="AV41" s="2" t="s">
        <v>191</v>
      </c>
      <c r="AW41" s="2" t="s">
        <v>106</v>
      </c>
      <c r="AX41" s="2" t="s">
        <v>93</v>
      </c>
      <c r="AY41" s="2" t="s">
        <v>80</v>
      </c>
    </row>
    <row r="42" spans="1:51" s="2" customFormat="1" x14ac:dyDescent="0.25">
      <c r="A42" s="2" t="s">
        <v>81</v>
      </c>
      <c r="B42" s="2" t="s">
        <v>82</v>
      </c>
      <c r="C42" s="2" t="s">
        <v>51</v>
      </c>
      <c r="D42" s="2" t="s">
        <v>52</v>
      </c>
      <c r="E42" s="2">
        <v>1</v>
      </c>
      <c r="G42" s="2" t="s">
        <v>35</v>
      </c>
      <c r="H42" s="2" t="s">
        <v>83</v>
      </c>
      <c r="I42" s="2" t="s">
        <v>32</v>
      </c>
      <c r="J42" s="2" t="s">
        <v>84</v>
      </c>
      <c r="K42" s="2">
        <v>140</v>
      </c>
      <c r="N42" s="2" t="s">
        <v>30</v>
      </c>
      <c r="O42" s="2" t="s">
        <v>85</v>
      </c>
      <c r="P42" s="2" t="s">
        <v>29</v>
      </c>
      <c r="Q42" s="2" t="s">
        <v>40</v>
      </c>
      <c r="S42" s="2" t="s">
        <v>77</v>
      </c>
      <c r="T42" s="2" t="s">
        <v>78</v>
      </c>
      <c r="U42" s="2">
        <v>120</v>
      </c>
      <c r="V42" s="2">
        <v>143.63295880149801</v>
      </c>
      <c r="W42" s="2">
        <v>37.686538946625703</v>
      </c>
      <c r="X42" s="2">
        <v>16.8539325842697</v>
      </c>
      <c r="AD42" s="2" t="s">
        <v>92</v>
      </c>
      <c r="AE42" s="2">
        <v>5</v>
      </c>
      <c r="AF42" s="2" t="s">
        <v>191</v>
      </c>
      <c r="AK42" s="2">
        <v>115.543071161049</v>
      </c>
      <c r="AL42" s="2">
        <v>23.030662689604501</v>
      </c>
      <c r="AM42" s="2">
        <v>10.299625468164701</v>
      </c>
      <c r="AS42" s="2" t="s">
        <v>92</v>
      </c>
      <c r="AT42" s="2" t="s">
        <v>58</v>
      </c>
      <c r="AU42" s="2">
        <v>5</v>
      </c>
      <c r="AV42" s="2" t="s">
        <v>191</v>
      </c>
      <c r="AW42" s="2" t="s">
        <v>106</v>
      </c>
      <c r="AX42" s="2" t="s">
        <v>93</v>
      </c>
      <c r="AY42" s="2" t="s">
        <v>80</v>
      </c>
    </row>
    <row r="43" spans="1:51" s="2" customFormat="1" x14ac:dyDescent="0.25">
      <c r="A43" s="2" t="s">
        <v>81</v>
      </c>
      <c r="B43" s="2" t="s">
        <v>86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87</v>
      </c>
      <c r="I43" s="2" t="s">
        <v>32</v>
      </c>
      <c r="J43" s="2" t="s">
        <v>84</v>
      </c>
      <c r="K43" s="2"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>
        <v>0</v>
      </c>
      <c r="V43" s="2">
        <v>105.24344569288399</v>
      </c>
      <c r="W43" s="2">
        <v>14.655876257021101</v>
      </c>
      <c r="X43" s="2">
        <v>6.5543071161048703</v>
      </c>
      <c r="AD43" s="2" t="s">
        <v>92</v>
      </c>
      <c r="AE43" s="2">
        <v>5</v>
      </c>
      <c r="AF43" s="2" t="s">
        <v>191</v>
      </c>
      <c r="AK43" s="2">
        <v>104.307116104869</v>
      </c>
      <c r="AL43" s="2">
        <v>16.749572865167</v>
      </c>
      <c r="AM43" s="2">
        <v>7.4906367041198498</v>
      </c>
      <c r="AS43" s="2" t="s">
        <v>92</v>
      </c>
      <c r="AT43" s="2" t="s">
        <v>58</v>
      </c>
      <c r="AU43" s="2">
        <v>5</v>
      </c>
      <c r="AV43" s="2" t="s">
        <v>191</v>
      </c>
      <c r="AW43" s="2" t="s">
        <v>106</v>
      </c>
      <c r="AX43" s="2" t="s">
        <v>94</v>
      </c>
      <c r="AY43" s="2" t="s">
        <v>80</v>
      </c>
    </row>
    <row r="44" spans="1:51" s="2" customFormat="1" x14ac:dyDescent="0.25">
      <c r="A44" s="2" t="s">
        <v>81</v>
      </c>
      <c r="B44" s="2" t="s">
        <v>86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87</v>
      </c>
      <c r="I44" s="2" t="s">
        <v>32</v>
      </c>
      <c r="J44" s="2" t="s">
        <v>84</v>
      </c>
      <c r="K44" s="2"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>
        <v>15</v>
      </c>
      <c r="V44" s="2">
        <v>303.74531835206</v>
      </c>
      <c r="W44" s="2">
        <v>50.248718595501003</v>
      </c>
      <c r="X44" s="2">
        <v>22.471910112359598</v>
      </c>
      <c r="AD44" s="2" t="s">
        <v>92</v>
      </c>
      <c r="AE44" s="2">
        <v>5</v>
      </c>
      <c r="AF44" s="2" t="s">
        <v>191</v>
      </c>
      <c r="AK44" s="2">
        <v>271.91011235955</v>
      </c>
      <c r="AL44" s="2">
        <v>23.030662689604501</v>
      </c>
      <c r="AM44" s="2">
        <v>10.2996254681648</v>
      </c>
      <c r="AS44" s="2" t="s">
        <v>92</v>
      </c>
      <c r="AT44" s="2" t="s">
        <v>58</v>
      </c>
      <c r="AU44" s="2">
        <v>5</v>
      </c>
      <c r="AV44" s="2" t="s">
        <v>191</v>
      </c>
      <c r="AW44" s="2" t="s">
        <v>106</v>
      </c>
      <c r="AX44" s="2" t="s">
        <v>94</v>
      </c>
      <c r="AY44" s="2" t="s">
        <v>80</v>
      </c>
    </row>
    <row r="45" spans="1:51" s="2" customFormat="1" x14ac:dyDescent="0.25">
      <c r="A45" s="2" t="s">
        <v>81</v>
      </c>
      <c r="B45" s="2" t="s">
        <v>86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87</v>
      </c>
      <c r="I45" s="2" t="s">
        <v>32</v>
      </c>
      <c r="J45" s="2" t="s">
        <v>84</v>
      </c>
      <c r="K45" s="2"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>
        <v>30</v>
      </c>
      <c r="V45" s="2">
        <v>254.119850187266</v>
      </c>
      <c r="W45" s="2">
        <v>43.967628771063197</v>
      </c>
      <c r="X45" s="2">
        <v>19.662921348314601</v>
      </c>
      <c r="AD45" s="2" t="s">
        <v>92</v>
      </c>
      <c r="AE45" s="2">
        <v>5</v>
      </c>
      <c r="AF45" s="2" t="s">
        <v>191</v>
      </c>
      <c r="AK45" s="2">
        <v>215.73033707865201</v>
      </c>
      <c r="AL45" s="2">
        <v>27.218055905896399</v>
      </c>
      <c r="AM45" s="2">
        <v>12.1722846441948</v>
      </c>
      <c r="AS45" s="2" t="s">
        <v>92</v>
      </c>
      <c r="AT45" s="2" t="s">
        <v>58</v>
      </c>
      <c r="AU45" s="2">
        <v>5</v>
      </c>
      <c r="AV45" s="2" t="s">
        <v>191</v>
      </c>
      <c r="AW45" s="2" t="s">
        <v>106</v>
      </c>
      <c r="AX45" s="2" t="s">
        <v>94</v>
      </c>
      <c r="AY45" s="2" t="s">
        <v>80</v>
      </c>
    </row>
    <row r="46" spans="1:51" s="2" customFormat="1" x14ac:dyDescent="0.25">
      <c r="A46" s="2" t="s">
        <v>81</v>
      </c>
      <c r="B46" s="2" t="s">
        <v>86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87</v>
      </c>
      <c r="I46" s="2" t="s">
        <v>32</v>
      </c>
      <c r="J46" s="2" t="s">
        <v>84</v>
      </c>
      <c r="K46" s="2"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>
        <v>60</v>
      </c>
      <c r="V46" s="2">
        <v>199.81273408239699</v>
      </c>
      <c r="W46" s="2">
        <v>39.7802355547716</v>
      </c>
      <c r="X46" s="2">
        <v>17.790262172284699</v>
      </c>
      <c r="AD46" s="2" t="s">
        <v>92</v>
      </c>
      <c r="AE46" s="2">
        <v>5</v>
      </c>
      <c r="AF46" s="2" t="s">
        <v>191</v>
      </c>
      <c r="AK46" s="2">
        <v>133.333333333333</v>
      </c>
      <c r="AL46" s="2">
        <v>14.655876257021101</v>
      </c>
      <c r="AM46" s="2">
        <v>6.5543071161048703</v>
      </c>
      <c r="AS46" s="2" t="s">
        <v>92</v>
      </c>
      <c r="AT46" s="2" t="s">
        <v>58</v>
      </c>
      <c r="AU46" s="2">
        <v>5</v>
      </c>
      <c r="AV46" s="2" t="s">
        <v>191</v>
      </c>
      <c r="AW46" s="2" t="s">
        <v>106</v>
      </c>
      <c r="AX46" s="2" t="s">
        <v>94</v>
      </c>
      <c r="AY46" s="2" t="s">
        <v>80</v>
      </c>
    </row>
    <row r="47" spans="1:51" s="2" customFormat="1" x14ac:dyDescent="0.25">
      <c r="A47" s="2" t="s">
        <v>81</v>
      </c>
      <c r="B47" s="2" t="s">
        <v>86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87</v>
      </c>
      <c r="I47" s="2" t="s">
        <v>32</v>
      </c>
      <c r="J47" s="2" t="s">
        <v>84</v>
      </c>
      <c r="K47" s="2"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>
        <v>120</v>
      </c>
      <c r="V47" s="2">
        <v>143.63295880149801</v>
      </c>
      <c r="W47" s="2">
        <v>37.686538946625703</v>
      </c>
      <c r="X47" s="2">
        <v>16.8539325842697</v>
      </c>
      <c r="AD47" s="2" t="s">
        <v>92</v>
      </c>
      <c r="AE47" s="2">
        <v>5</v>
      </c>
      <c r="AF47" s="2" t="s">
        <v>191</v>
      </c>
      <c r="AK47" s="2">
        <v>113.670411985019</v>
      </c>
      <c r="AL47" s="2">
        <v>29.311752514042201</v>
      </c>
      <c r="AM47" s="2">
        <v>13.1086142322097</v>
      </c>
      <c r="AS47" s="2" t="s">
        <v>92</v>
      </c>
      <c r="AT47" s="2" t="s">
        <v>58</v>
      </c>
      <c r="AU47" s="2">
        <v>5</v>
      </c>
      <c r="AV47" s="2" t="s">
        <v>191</v>
      </c>
      <c r="AW47" s="2" t="s">
        <v>106</v>
      </c>
      <c r="AX47" s="2" t="s">
        <v>94</v>
      </c>
      <c r="AY47" s="2" t="s">
        <v>80</v>
      </c>
    </row>
    <row r="48" spans="1:51" s="2" customFormat="1" x14ac:dyDescent="0.25">
      <c r="A48" s="2" t="s">
        <v>81</v>
      </c>
      <c r="B48" s="2" t="s">
        <v>88</v>
      </c>
      <c r="C48" s="2" t="s">
        <v>51</v>
      </c>
      <c r="D48" s="2" t="s">
        <v>52</v>
      </c>
      <c r="E48" s="2">
        <v>2</v>
      </c>
      <c r="G48" s="2" t="s">
        <v>35</v>
      </c>
      <c r="H48" s="2" t="s">
        <v>89</v>
      </c>
      <c r="I48" s="2" t="s">
        <v>32</v>
      </c>
      <c r="J48" s="2" t="s">
        <v>84</v>
      </c>
      <c r="K48" s="2">
        <v>140</v>
      </c>
      <c r="N48" s="2" t="s">
        <v>35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>
        <v>0</v>
      </c>
      <c r="V48" s="2">
        <v>108.839779005525</v>
      </c>
      <c r="W48" s="2">
        <v>14.8247600718217</v>
      </c>
      <c r="X48" s="2">
        <v>6.6298342541436197</v>
      </c>
      <c r="AD48" s="2" t="s">
        <v>92</v>
      </c>
      <c r="AE48" s="2">
        <v>5</v>
      </c>
      <c r="AF48" s="2" t="s">
        <v>191</v>
      </c>
      <c r="AK48" s="2">
        <v>112.154696132597</v>
      </c>
      <c r="AL48" s="2">
        <v>12.353966726518101</v>
      </c>
      <c r="AM48" s="2">
        <v>5.5248618784530104</v>
      </c>
      <c r="AS48" s="2" t="s">
        <v>92</v>
      </c>
      <c r="AT48" s="2" t="s">
        <v>58</v>
      </c>
      <c r="AU48" s="2">
        <v>5</v>
      </c>
      <c r="AV48" s="2" t="s">
        <v>191</v>
      </c>
      <c r="AW48" s="2" t="s">
        <v>106</v>
      </c>
      <c r="AX48" s="2" t="s">
        <v>95</v>
      </c>
      <c r="AY48" s="2" t="s">
        <v>80</v>
      </c>
    </row>
    <row r="49" spans="1:51" s="2" customFormat="1" x14ac:dyDescent="0.25">
      <c r="A49" s="2" t="s">
        <v>81</v>
      </c>
      <c r="B49" s="2" t="s">
        <v>88</v>
      </c>
      <c r="C49" s="2" t="s">
        <v>51</v>
      </c>
      <c r="D49" s="2" t="s">
        <v>52</v>
      </c>
      <c r="E49" s="2">
        <v>2</v>
      </c>
      <c r="G49" s="2" t="s">
        <v>35</v>
      </c>
      <c r="H49" s="2" t="s">
        <v>89</v>
      </c>
      <c r="I49" s="2" t="s">
        <v>32</v>
      </c>
      <c r="J49" s="2" t="s">
        <v>84</v>
      </c>
      <c r="K49" s="2">
        <v>140</v>
      </c>
      <c r="N49" s="2" t="s">
        <v>35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>
        <v>15</v>
      </c>
      <c r="V49" s="2">
        <v>267.95580110497201</v>
      </c>
      <c r="W49" s="2">
        <v>44.474280215465299</v>
      </c>
      <c r="X49" s="2">
        <v>19.889502762430901</v>
      </c>
      <c r="AD49" s="2" t="s">
        <v>92</v>
      </c>
      <c r="AE49" s="2">
        <v>5</v>
      </c>
      <c r="AF49" s="2" t="s">
        <v>191</v>
      </c>
      <c r="AK49" s="2">
        <v>210.49723756906101</v>
      </c>
      <c r="AL49" s="2">
        <v>69.182213668501902</v>
      </c>
      <c r="AM49" s="2">
        <v>30.939226519337101</v>
      </c>
      <c r="AS49" s="2" t="s">
        <v>92</v>
      </c>
      <c r="AT49" s="2" t="s">
        <v>58</v>
      </c>
      <c r="AU49" s="2">
        <v>5</v>
      </c>
      <c r="AV49" s="2" t="s">
        <v>191</v>
      </c>
      <c r="AW49" s="2" t="s">
        <v>106</v>
      </c>
      <c r="AX49" s="2" t="s">
        <v>95</v>
      </c>
      <c r="AY49" s="2" t="s">
        <v>80</v>
      </c>
    </row>
    <row r="50" spans="1:51" s="2" customFormat="1" x14ac:dyDescent="0.25">
      <c r="A50" s="2" t="s">
        <v>81</v>
      </c>
      <c r="B50" s="2" t="s">
        <v>88</v>
      </c>
      <c r="C50" s="2" t="s">
        <v>51</v>
      </c>
      <c r="D50" s="2" t="s">
        <v>52</v>
      </c>
      <c r="E50" s="2">
        <v>2</v>
      </c>
      <c r="G50" s="2" t="s">
        <v>35</v>
      </c>
      <c r="H50" s="2" t="s">
        <v>89</v>
      </c>
      <c r="I50" s="2" t="s">
        <v>32</v>
      </c>
      <c r="J50" s="2" t="s">
        <v>84</v>
      </c>
      <c r="K50" s="2">
        <v>140</v>
      </c>
      <c r="N50" s="2" t="s">
        <v>35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>
        <v>30</v>
      </c>
      <c r="V50" s="2">
        <v>197.23756906077401</v>
      </c>
      <c r="W50" s="2">
        <v>29.649520143643599</v>
      </c>
      <c r="X50" s="2">
        <v>13.2596685082873</v>
      </c>
      <c r="AD50" s="2" t="s">
        <v>92</v>
      </c>
      <c r="AE50" s="2">
        <v>5</v>
      </c>
      <c r="AF50" s="2" t="s">
        <v>191</v>
      </c>
      <c r="AK50" s="2">
        <v>170.718232044199</v>
      </c>
      <c r="AL50" s="2">
        <v>39.532693524858203</v>
      </c>
      <c r="AM50" s="2">
        <v>17.6795580110497</v>
      </c>
      <c r="AS50" s="2" t="s">
        <v>92</v>
      </c>
      <c r="AT50" s="2" t="s">
        <v>58</v>
      </c>
      <c r="AU50" s="2">
        <v>5</v>
      </c>
      <c r="AV50" s="2" t="s">
        <v>191</v>
      </c>
      <c r="AW50" s="2" t="s">
        <v>106</v>
      </c>
      <c r="AX50" s="2" t="s">
        <v>95</v>
      </c>
      <c r="AY50" s="2" t="s">
        <v>80</v>
      </c>
    </row>
    <row r="51" spans="1:51" s="2" customFormat="1" x14ac:dyDescent="0.25">
      <c r="A51" s="2" t="s">
        <v>81</v>
      </c>
      <c r="B51" s="2" t="s">
        <v>88</v>
      </c>
      <c r="C51" s="2" t="s">
        <v>51</v>
      </c>
      <c r="D51" s="2" t="s">
        <v>52</v>
      </c>
      <c r="E51" s="2">
        <v>2</v>
      </c>
      <c r="G51" s="2" t="s">
        <v>35</v>
      </c>
      <c r="H51" s="2" t="s">
        <v>89</v>
      </c>
      <c r="I51" s="2" t="s">
        <v>32</v>
      </c>
      <c r="J51" s="2" t="s">
        <v>84</v>
      </c>
      <c r="K51" s="2">
        <v>140</v>
      </c>
      <c r="N51" s="2" t="s">
        <v>35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>
        <v>60</v>
      </c>
      <c r="V51" s="2">
        <v>154.14364640884</v>
      </c>
      <c r="W51" s="2">
        <v>17.2955534171255</v>
      </c>
      <c r="X51" s="2">
        <v>7.7348066298342797</v>
      </c>
      <c r="AD51" s="2" t="s">
        <v>92</v>
      </c>
      <c r="AE51" s="2">
        <v>5</v>
      </c>
      <c r="AF51" s="2" t="s">
        <v>191</v>
      </c>
      <c r="AK51" s="2">
        <v>137.569060773481</v>
      </c>
      <c r="AL51" s="2">
        <v>19.766346762429102</v>
      </c>
      <c r="AM51" s="2">
        <v>8.8397790055248606</v>
      </c>
      <c r="AS51" s="2" t="s">
        <v>92</v>
      </c>
      <c r="AT51" s="2" t="s">
        <v>58</v>
      </c>
      <c r="AU51" s="2">
        <v>5</v>
      </c>
      <c r="AV51" s="2" t="s">
        <v>191</v>
      </c>
      <c r="AW51" s="2" t="s">
        <v>106</v>
      </c>
      <c r="AX51" s="2" t="s">
        <v>95</v>
      </c>
      <c r="AY51" s="2" t="s">
        <v>80</v>
      </c>
    </row>
    <row r="52" spans="1:51" s="2" customFormat="1" x14ac:dyDescent="0.25">
      <c r="A52" s="2" t="s">
        <v>81</v>
      </c>
      <c r="B52" s="2" t="s">
        <v>88</v>
      </c>
      <c r="C52" s="2" t="s">
        <v>51</v>
      </c>
      <c r="D52" s="2" t="s">
        <v>52</v>
      </c>
      <c r="E52" s="2">
        <v>2</v>
      </c>
      <c r="G52" s="2" t="s">
        <v>35</v>
      </c>
      <c r="H52" s="2" t="s">
        <v>89</v>
      </c>
      <c r="I52" s="2" t="s">
        <v>32</v>
      </c>
      <c r="J52" s="2" t="s">
        <v>84</v>
      </c>
      <c r="K52" s="2">
        <v>140</v>
      </c>
      <c r="N52" s="2" t="s">
        <v>35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>
        <v>120</v>
      </c>
      <c r="V52" s="2">
        <v>119.88950276243099</v>
      </c>
      <c r="W52" s="2">
        <v>22.237140107732699</v>
      </c>
      <c r="X52" s="2">
        <v>9.94475138121547</v>
      </c>
      <c r="AD52" s="2" t="s">
        <v>92</v>
      </c>
      <c r="AE52" s="2">
        <v>5</v>
      </c>
      <c r="AF52" s="2" t="s">
        <v>191</v>
      </c>
      <c r="AK52" s="2">
        <v>103.31491712707199</v>
      </c>
      <c r="AL52" s="2">
        <v>27.178726798340001</v>
      </c>
      <c r="AM52" s="2">
        <v>12.154696132596699</v>
      </c>
      <c r="AS52" s="2" t="s">
        <v>92</v>
      </c>
      <c r="AT52" s="2" t="s">
        <v>58</v>
      </c>
      <c r="AU52" s="2">
        <v>5</v>
      </c>
      <c r="AV52" s="2" t="s">
        <v>191</v>
      </c>
      <c r="AW52" s="2" t="s">
        <v>106</v>
      </c>
      <c r="AX52" s="2" t="s">
        <v>95</v>
      </c>
      <c r="AY52" s="2" t="s">
        <v>80</v>
      </c>
    </row>
    <row r="53" spans="1:51" s="2" customFormat="1" x14ac:dyDescent="0.25">
      <c r="A53" s="2" t="s">
        <v>81</v>
      </c>
      <c r="B53" s="2" t="s">
        <v>90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91</v>
      </c>
      <c r="I53" s="2" t="s">
        <v>32</v>
      </c>
      <c r="J53" s="2" t="s">
        <v>84</v>
      </c>
      <c r="K53" s="2"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>
        <v>0</v>
      </c>
      <c r="V53" s="2">
        <v>108.839779005525</v>
      </c>
      <c r="W53" s="2">
        <v>14.8247600718217</v>
      </c>
      <c r="X53" s="2">
        <v>6.6298342541436197</v>
      </c>
      <c r="AD53" s="2" t="s">
        <v>92</v>
      </c>
      <c r="AE53" s="2">
        <v>5</v>
      </c>
      <c r="AF53" s="2" t="s">
        <v>191</v>
      </c>
      <c r="AK53" s="2">
        <v>111.049723756906</v>
      </c>
      <c r="AL53" s="2">
        <v>24.7079334530364</v>
      </c>
      <c r="AM53" s="2">
        <v>11.049723756906101</v>
      </c>
      <c r="AS53" s="2" t="s">
        <v>92</v>
      </c>
      <c r="AT53" s="2" t="s">
        <v>58</v>
      </c>
      <c r="AU53" s="2">
        <v>5</v>
      </c>
      <c r="AV53" s="2" t="s">
        <v>191</v>
      </c>
      <c r="AW53" s="2" t="s">
        <v>106</v>
      </c>
      <c r="AX53" s="2" t="s">
        <v>96</v>
      </c>
      <c r="AY53" s="2" t="s">
        <v>80</v>
      </c>
    </row>
    <row r="54" spans="1:51" s="2" customFormat="1" x14ac:dyDescent="0.25">
      <c r="A54" s="2" t="s">
        <v>81</v>
      </c>
      <c r="B54" s="2" t="s">
        <v>90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91</v>
      </c>
      <c r="I54" s="2" t="s">
        <v>32</v>
      </c>
      <c r="J54" s="2" t="s">
        <v>84</v>
      </c>
      <c r="K54" s="2"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>
        <v>15</v>
      </c>
      <c r="V54" s="2">
        <v>267.95580110497201</v>
      </c>
      <c r="W54" s="2">
        <v>44.474280215465299</v>
      </c>
      <c r="X54" s="2">
        <v>19.889502762430901</v>
      </c>
      <c r="AD54" s="2" t="s">
        <v>92</v>
      </c>
      <c r="AE54" s="2">
        <v>5</v>
      </c>
      <c r="AF54" s="2" t="s">
        <v>191</v>
      </c>
      <c r="AK54" s="2">
        <v>217.12707182320401</v>
      </c>
      <c r="AL54" s="2">
        <v>42.0034868701619</v>
      </c>
      <c r="AM54" s="2">
        <v>18.7845303867404</v>
      </c>
      <c r="AS54" s="2" t="s">
        <v>92</v>
      </c>
      <c r="AT54" s="2" t="s">
        <v>58</v>
      </c>
      <c r="AU54" s="2">
        <v>5</v>
      </c>
      <c r="AV54" s="2" t="s">
        <v>191</v>
      </c>
      <c r="AW54" s="2" t="s">
        <v>106</v>
      </c>
      <c r="AX54" s="2" t="s">
        <v>96</v>
      </c>
      <c r="AY54" s="2" t="s">
        <v>80</v>
      </c>
    </row>
    <row r="55" spans="1:51" s="2" customFormat="1" x14ac:dyDescent="0.25">
      <c r="A55" s="2" t="s">
        <v>81</v>
      </c>
      <c r="B55" s="2" t="s">
        <v>90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91</v>
      </c>
      <c r="I55" s="2" t="s">
        <v>32</v>
      </c>
      <c r="J55" s="2" t="s">
        <v>84</v>
      </c>
      <c r="K55" s="2"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>
        <v>30</v>
      </c>
      <c r="V55" s="2">
        <v>197.23756906077401</v>
      </c>
      <c r="W55" s="2">
        <v>29.649520143643599</v>
      </c>
      <c r="X55" s="2">
        <v>13.2596685082873</v>
      </c>
      <c r="AD55" s="2" t="s">
        <v>92</v>
      </c>
      <c r="AE55" s="2">
        <v>5</v>
      </c>
      <c r="AF55" s="2" t="s">
        <v>191</v>
      </c>
      <c r="AK55" s="2">
        <v>181.76795580110499</v>
      </c>
      <c r="AL55" s="2">
        <v>17.295553417125401</v>
      </c>
      <c r="AM55" s="2">
        <v>7.7348066298342202</v>
      </c>
      <c r="AS55" s="2" t="s">
        <v>92</v>
      </c>
      <c r="AT55" s="2" t="s">
        <v>58</v>
      </c>
      <c r="AU55" s="2">
        <v>5</v>
      </c>
      <c r="AV55" s="2" t="s">
        <v>191</v>
      </c>
      <c r="AW55" s="2" t="s">
        <v>106</v>
      </c>
      <c r="AX55" s="2" t="s">
        <v>96</v>
      </c>
      <c r="AY55" s="2" t="s">
        <v>80</v>
      </c>
    </row>
    <row r="56" spans="1:51" s="2" customFormat="1" x14ac:dyDescent="0.25">
      <c r="A56" s="2" t="s">
        <v>81</v>
      </c>
      <c r="B56" s="2" t="s">
        <v>90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91</v>
      </c>
      <c r="I56" s="2" t="s">
        <v>32</v>
      </c>
      <c r="J56" s="2" t="s">
        <v>84</v>
      </c>
      <c r="K56" s="2"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>
        <v>60</v>
      </c>
      <c r="V56" s="2">
        <v>154.14364640884</v>
      </c>
      <c r="W56" s="2">
        <v>17.2955534171255</v>
      </c>
      <c r="X56" s="2">
        <v>7.7348066298342797</v>
      </c>
      <c r="AD56" s="2" t="s">
        <v>92</v>
      </c>
      <c r="AE56" s="2">
        <v>5</v>
      </c>
      <c r="AF56" s="2" t="s">
        <v>191</v>
      </c>
      <c r="AK56" s="2">
        <v>145.303867403315</v>
      </c>
      <c r="AL56" s="2">
        <v>14.8247600718217</v>
      </c>
      <c r="AM56" s="2">
        <v>6.6298342541436197</v>
      </c>
      <c r="AS56" s="2" t="s">
        <v>92</v>
      </c>
      <c r="AT56" s="2" t="s">
        <v>58</v>
      </c>
      <c r="AU56" s="2">
        <v>5</v>
      </c>
      <c r="AV56" s="2" t="s">
        <v>191</v>
      </c>
      <c r="AW56" s="2" t="s">
        <v>106</v>
      </c>
      <c r="AX56" s="2" t="s">
        <v>96</v>
      </c>
      <c r="AY56" s="2" t="s">
        <v>80</v>
      </c>
    </row>
    <row r="57" spans="1:51" s="2" customFormat="1" x14ac:dyDescent="0.25">
      <c r="A57" s="2" t="s">
        <v>81</v>
      </c>
      <c r="B57" s="2" t="s">
        <v>90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91</v>
      </c>
      <c r="I57" s="2" t="s">
        <v>32</v>
      </c>
      <c r="J57" s="2" t="s">
        <v>84</v>
      </c>
      <c r="K57" s="2"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>
        <v>120</v>
      </c>
      <c r="V57" s="2">
        <v>119.88950276243099</v>
      </c>
      <c r="W57" s="2">
        <v>22.237140107732699</v>
      </c>
      <c r="X57" s="2">
        <v>9.94475138121547</v>
      </c>
      <c r="AD57" s="2" t="s">
        <v>92</v>
      </c>
      <c r="AE57" s="2">
        <v>5</v>
      </c>
      <c r="AF57" s="2" t="s">
        <v>191</v>
      </c>
      <c r="AK57" s="2">
        <v>117.67955801105001</v>
      </c>
      <c r="AL57" s="2">
        <v>22.237140107732799</v>
      </c>
      <c r="AM57" s="2">
        <v>9.9447513812155002</v>
      </c>
      <c r="AS57" s="2" t="s">
        <v>92</v>
      </c>
      <c r="AT57" s="2" t="s">
        <v>58</v>
      </c>
      <c r="AU57" s="2">
        <v>5</v>
      </c>
      <c r="AV57" s="2" t="s">
        <v>191</v>
      </c>
      <c r="AW57" s="2" t="s">
        <v>106</v>
      </c>
      <c r="AX57" s="2" t="s">
        <v>96</v>
      </c>
      <c r="AY57" s="2" t="s">
        <v>80</v>
      </c>
    </row>
    <row r="58" spans="1:51" s="4" customFormat="1" x14ac:dyDescent="0.25">
      <c r="A58" s="4" t="s">
        <v>113</v>
      </c>
      <c r="B58" s="4" t="s">
        <v>113</v>
      </c>
      <c r="C58" s="4" t="s">
        <v>51</v>
      </c>
      <c r="D58" s="4" t="s">
        <v>52</v>
      </c>
      <c r="E58" s="4">
        <v>1</v>
      </c>
      <c r="G58" s="4" t="s">
        <v>35</v>
      </c>
      <c r="H58" s="4" t="s">
        <v>61</v>
      </c>
      <c r="I58" s="4" t="s">
        <v>32</v>
      </c>
      <c r="J58" s="4" t="s">
        <v>84</v>
      </c>
      <c r="K58" s="4">
        <v>90</v>
      </c>
      <c r="N58" s="4" t="s">
        <v>30</v>
      </c>
      <c r="O58" s="4" t="s">
        <v>36</v>
      </c>
      <c r="P58" s="5" t="s">
        <v>29</v>
      </c>
      <c r="Q58" s="6" t="s">
        <v>115</v>
      </c>
      <c r="R58" s="5"/>
      <c r="S58" s="4" t="s">
        <v>116</v>
      </c>
      <c r="T58" s="4" t="s">
        <v>78</v>
      </c>
      <c r="U58" s="4">
        <v>0</v>
      </c>
      <c r="V58" s="4">
        <v>115.056179775281</v>
      </c>
      <c r="W58" s="4">
        <v>10.049743719100199</v>
      </c>
      <c r="X58" s="4">
        <v>4.4943820224719104</v>
      </c>
      <c r="AE58" s="4">
        <v>5</v>
      </c>
      <c r="AF58" s="4" t="s">
        <v>190</v>
      </c>
      <c r="AK58" s="4">
        <v>129.43820224719099</v>
      </c>
      <c r="AL58" s="4">
        <v>7.0348206033701102</v>
      </c>
      <c r="AM58" s="4">
        <v>3.1460674157303301</v>
      </c>
      <c r="AT58" s="4" t="s">
        <v>58</v>
      </c>
      <c r="AU58" s="4">
        <v>5</v>
      </c>
      <c r="AV58" s="4" t="s">
        <v>190</v>
      </c>
      <c r="AW58" s="4" t="s">
        <v>125</v>
      </c>
      <c r="AX58" s="4" t="s">
        <v>114</v>
      </c>
    </row>
    <row r="59" spans="1:51" s="4" customFormat="1" x14ac:dyDescent="0.25">
      <c r="A59" s="4" t="s">
        <v>113</v>
      </c>
      <c r="B59" s="4" t="s">
        <v>113</v>
      </c>
      <c r="C59" s="4" t="s">
        <v>51</v>
      </c>
      <c r="D59" s="4" t="s">
        <v>52</v>
      </c>
      <c r="E59" s="4">
        <v>1</v>
      </c>
      <c r="G59" s="4" t="s">
        <v>35</v>
      </c>
      <c r="H59" s="4" t="s">
        <v>61</v>
      </c>
      <c r="I59" s="4" t="s">
        <v>32</v>
      </c>
      <c r="J59" s="4" t="s">
        <v>84</v>
      </c>
      <c r="K59" s="4">
        <v>90</v>
      </c>
      <c r="N59" s="4" t="s">
        <v>30</v>
      </c>
      <c r="O59" s="4" t="s">
        <v>36</v>
      </c>
      <c r="P59" s="5" t="s">
        <v>29</v>
      </c>
      <c r="Q59" s="6" t="s">
        <v>115</v>
      </c>
      <c r="R59" s="5"/>
      <c r="S59" s="4" t="s">
        <v>116</v>
      </c>
      <c r="T59" s="4" t="s">
        <v>78</v>
      </c>
      <c r="U59" s="4">
        <v>15</v>
      </c>
      <c r="V59" s="4">
        <v>183.82022471910099</v>
      </c>
      <c r="W59" s="4">
        <v>9.0447693471900905</v>
      </c>
      <c r="X59" s="4">
        <v>4.0449438202246899</v>
      </c>
      <c r="AE59" s="4">
        <v>5</v>
      </c>
      <c r="AF59" s="4" t="s">
        <v>190</v>
      </c>
      <c r="AK59" s="4">
        <v>183.82022471910099</v>
      </c>
      <c r="AL59" s="4">
        <v>14.069641206740201</v>
      </c>
      <c r="AM59" s="4">
        <v>6.2921348314606602</v>
      </c>
      <c r="AT59" s="4" t="s">
        <v>58</v>
      </c>
      <c r="AU59" s="4">
        <v>5</v>
      </c>
      <c r="AV59" s="4" t="s">
        <v>190</v>
      </c>
      <c r="AW59" s="4" t="s">
        <v>125</v>
      </c>
      <c r="AX59" s="4" t="s">
        <v>114</v>
      </c>
    </row>
    <row r="60" spans="1:51" s="4" customFormat="1" x14ac:dyDescent="0.25">
      <c r="A60" s="4" t="s">
        <v>113</v>
      </c>
      <c r="B60" s="4" t="s">
        <v>113</v>
      </c>
      <c r="C60" s="4" t="s">
        <v>51</v>
      </c>
      <c r="D60" s="4" t="s">
        <v>52</v>
      </c>
      <c r="E60" s="4">
        <v>1</v>
      </c>
      <c r="G60" s="4" t="s">
        <v>35</v>
      </c>
      <c r="H60" s="4" t="s">
        <v>61</v>
      </c>
      <c r="I60" s="4" t="s">
        <v>32</v>
      </c>
      <c r="J60" s="4" t="s">
        <v>84</v>
      </c>
      <c r="K60" s="4">
        <v>90</v>
      </c>
      <c r="N60" s="4" t="s">
        <v>30</v>
      </c>
      <c r="O60" s="4" t="s">
        <v>36</v>
      </c>
      <c r="P60" s="5" t="s">
        <v>29</v>
      </c>
      <c r="Q60" s="6" t="s">
        <v>115</v>
      </c>
      <c r="R60" s="5"/>
      <c r="S60" s="4" t="s">
        <v>116</v>
      </c>
      <c r="T60" s="4" t="s">
        <v>78</v>
      </c>
      <c r="U60" s="4">
        <v>30</v>
      </c>
      <c r="V60" s="4">
        <v>141.57303370786499</v>
      </c>
      <c r="W60" s="4">
        <v>14.0696412067403</v>
      </c>
      <c r="X60" s="4">
        <v>6.2921348314606904</v>
      </c>
      <c r="AE60" s="4">
        <v>5</v>
      </c>
      <c r="AF60" s="4" t="s">
        <v>190</v>
      </c>
      <c r="AK60" s="4">
        <v>183.370786516854</v>
      </c>
      <c r="AL60" s="4">
        <v>21.104461810110401</v>
      </c>
      <c r="AM60" s="4">
        <v>9.4382022471910094</v>
      </c>
      <c r="AT60" s="4" t="s">
        <v>58</v>
      </c>
      <c r="AU60" s="4">
        <v>5</v>
      </c>
      <c r="AV60" s="4" t="s">
        <v>190</v>
      </c>
      <c r="AW60" s="4" t="s">
        <v>125</v>
      </c>
      <c r="AX60" s="4" t="s">
        <v>114</v>
      </c>
    </row>
    <row r="61" spans="1:51" s="4" customFormat="1" x14ac:dyDescent="0.25">
      <c r="A61" s="4" t="s">
        <v>113</v>
      </c>
      <c r="B61" s="4" t="s">
        <v>113</v>
      </c>
      <c r="C61" s="4" t="s">
        <v>51</v>
      </c>
      <c r="D61" s="4" t="s">
        <v>52</v>
      </c>
      <c r="E61" s="4">
        <v>1</v>
      </c>
      <c r="G61" s="4" t="s">
        <v>35</v>
      </c>
      <c r="H61" s="4" t="s">
        <v>61</v>
      </c>
      <c r="I61" s="4" t="s">
        <v>32</v>
      </c>
      <c r="J61" s="4" t="s">
        <v>84</v>
      </c>
      <c r="K61" s="4">
        <v>90</v>
      </c>
      <c r="N61" s="4" t="s">
        <v>30</v>
      </c>
      <c r="O61" s="4" t="s">
        <v>36</v>
      </c>
      <c r="P61" s="5" t="s">
        <v>29</v>
      </c>
      <c r="Q61" s="6" t="s">
        <v>115</v>
      </c>
      <c r="R61" s="5"/>
      <c r="S61" s="4" t="s">
        <v>116</v>
      </c>
      <c r="T61" s="4" t="s">
        <v>78</v>
      </c>
      <c r="U61" s="4">
        <v>60</v>
      </c>
      <c r="V61" s="4">
        <v>125.842696629214</v>
      </c>
      <c r="W61" s="4">
        <v>8.0397949752801292</v>
      </c>
      <c r="X61" s="4">
        <v>3.59550561797752</v>
      </c>
      <c r="AE61" s="4">
        <v>5</v>
      </c>
      <c r="AF61" s="4" t="s">
        <v>190</v>
      </c>
      <c r="AK61" s="4">
        <v>140.22471910112401</v>
      </c>
      <c r="AL61" s="4">
        <v>10.049743719100199</v>
      </c>
      <c r="AM61" s="4">
        <v>4.4943820224719397</v>
      </c>
      <c r="AT61" s="4" t="s">
        <v>58</v>
      </c>
      <c r="AU61" s="4">
        <v>5</v>
      </c>
      <c r="AV61" s="4" t="s">
        <v>190</v>
      </c>
      <c r="AW61" s="4" t="s">
        <v>125</v>
      </c>
      <c r="AX61" s="4" t="s">
        <v>114</v>
      </c>
    </row>
    <row r="62" spans="1:51" s="4" customFormat="1" x14ac:dyDescent="0.25">
      <c r="A62" s="4" t="s">
        <v>113</v>
      </c>
      <c r="B62" s="4" t="s">
        <v>113</v>
      </c>
      <c r="C62" s="4" t="s">
        <v>51</v>
      </c>
      <c r="D62" s="4" t="s">
        <v>52</v>
      </c>
      <c r="E62" s="4">
        <v>1</v>
      </c>
      <c r="G62" s="4" t="s">
        <v>35</v>
      </c>
      <c r="H62" s="4" t="s">
        <v>61</v>
      </c>
      <c r="I62" s="4" t="s">
        <v>32</v>
      </c>
      <c r="J62" s="4" t="s">
        <v>84</v>
      </c>
      <c r="K62" s="4">
        <v>90</v>
      </c>
      <c r="N62" s="4" t="s">
        <v>30</v>
      </c>
      <c r="O62" s="4" t="s">
        <v>36</v>
      </c>
      <c r="P62" s="5" t="s">
        <v>29</v>
      </c>
      <c r="Q62" s="6" t="s">
        <v>115</v>
      </c>
      <c r="R62" s="5"/>
      <c r="S62" s="4" t="s">
        <v>116</v>
      </c>
      <c r="T62" s="4" t="s">
        <v>78</v>
      </c>
      <c r="U62" s="4">
        <v>120</v>
      </c>
      <c r="V62" s="4">
        <v>111.91011235955099</v>
      </c>
      <c r="W62" s="4">
        <v>11.0547180910102</v>
      </c>
      <c r="X62" s="4">
        <v>4.9438202247190999</v>
      </c>
      <c r="AE62" s="4">
        <v>5</v>
      </c>
      <c r="AF62" s="4" t="s">
        <v>190</v>
      </c>
      <c r="AK62" s="4">
        <v>112.808988764045</v>
      </c>
      <c r="AL62" s="4">
        <v>11.0547180910102</v>
      </c>
      <c r="AM62" s="4">
        <v>4.9438202247190901</v>
      </c>
      <c r="AT62" s="4" t="s">
        <v>58</v>
      </c>
      <c r="AU62" s="4">
        <v>5</v>
      </c>
      <c r="AV62" s="4" t="s">
        <v>190</v>
      </c>
      <c r="AW62" s="4" t="s">
        <v>125</v>
      </c>
      <c r="AX62" s="4" t="s">
        <v>114</v>
      </c>
    </row>
    <row r="63" spans="1:51" s="10" customFormat="1" x14ac:dyDescent="0.25">
      <c r="A63" s="10" t="s">
        <v>138</v>
      </c>
      <c r="B63" s="10" t="s">
        <v>139</v>
      </c>
      <c r="C63" s="11" t="s">
        <v>51</v>
      </c>
      <c r="D63" s="11" t="s">
        <v>52</v>
      </c>
      <c r="E63" s="10">
        <v>1</v>
      </c>
      <c r="G63" s="10" t="s">
        <v>35</v>
      </c>
      <c r="H63" s="10" t="s">
        <v>67</v>
      </c>
      <c r="I63" s="12" t="s">
        <v>32</v>
      </c>
      <c r="J63" s="12" t="s">
        <v>84</v>
      </c>
      <c r="K63" s="10">
        <v>180</v>
      </c>
      <c r="M63" s="10" t="s">
        <v>140</v>
      </c>
      <c r="N63" s="10" t="s">
        <v>30</v>
      </c>
      <c r="O63" s="10" t="s">
        <v>36</v>
      </c>
      <c r="P63" s="13" t="s">
        <v>29</v>
      </c>
      <c r="Q63" s="13" t="s">
        <v>40</v>
      </c>
      <c r="R63" s="13"/>
      <c r="S63" s="10" t="s">
        <v>107</v>
      </c>
      <c r="T63" s="10" t="s">
        <v>58</v>
      </c>
      <c r="U63" s="10">
        <v>0</v>
      </c>
      <c r="V63" s="13">
        <v>10.5769230769231</v>
      </c>
      <c r="W63" s="13">
        <v>3.4615384615384501</v>
      </c>
      <c r="X63" s="13">
        <v>1.15384615384615</v>
      </c>
      <c r="Y63" s="13"/>
      <c r="Z63" s="13"/>
      <c r="AA63" s="13"/>
      <c r="AB63" s="13"/>
      <c r="AC63" s="13"/>
      <c r="AD63" s="10" t="s">
        <v>143</v>
      </c>
      <c r="AE63" s="10">
        <v>9</v>
      </c>
      <c r="AF63" s="10" t="s">
        <v>191</v>
      </c>
      <c r="AK63" s="13">
        <v>9.6538461538461604</v>
      </c>
      <c r="AL63" s="13">
        <v>1.7307692307692399</v>
      </c>
      <c r="AM63" s="13">
        <v>0.57692307692307798</v>
      </c>
      <c r="AN63" s="13"/>
      <c r="AO63" s="13"/>
      <c r="AP63" s="13"/>
      <c r="AQ63" s="13"/>
      <c r="AR63" s="13"/>
      <c r="AS63" s="10" t="s">
        <v>143</v>
      </c>
      <c r="AT63" s="13" t="s">
        <v>58</v>
      </c>
      <c r="AU63" s="10">
        <v>9</v>
      </c>
      <c r="AV63" s="10" t="s">
        <v>191</v>
      </c>
      <c r="AW63" s="10" t="s">
        <v>144</v>
      </c>
      <c r="AX63" s="10" t="s">
        <v>141</v>
      </c>
    </row>
    <row r="64" spans="1:51" s="10" customFormat="1" x14ac:dyDescent="0.25">
      <c r="A64" s="10" t="s">
        <v>138</v>
      </c>
      <c r="B64" s="10" t="s">
        <v>139</v>
      </c>
      <c r="C64" s="11" t="s">
        <v>51</v>
      </c>
      <c r="D64" s="11" t="s">
        <v>52</v>
      </c>
      <c r="E64" s="10">
        <v>1</v>
      </c>
      <c r="G64" s="10" t="s">
        <v>35</v>
      </c>
      <c r="H64" s="10" t="s">
        <v>67</v>
      </c>
      <c r="I64" s="12" t="s">
        <v>32</v>
      </c>
      <c r="J64" s="12" t="s">
        <v>84</v>
      </c>
      <c r="K64" s="10">
        <v>180</v>
      </c>
      <c r="M64" s="10" t="s">
        <v>140</v>
      </c>
      <c r="N64" s="10" t="s">
        <v>30</v>
      </c>
      <c r="O64" s="10" t="s">
        <v>36</v>
      </c>
      <c r="P64" s="13" t="s">
        <v>29</v>
      </c>
      <c r="Q64" s="13" t="s">
        <v>40</v>
      </c>
      <c r="R64" s="13"/>
      <c r="S64" s="10" t="s">
        <v>107</v>
      </c>
      <c r="T64" s="10" t="s">
        <v>58</v>
      </c>
      <c r="U64" s="10">
        <v>30</v>
      </c>
      <c r="V64" s="13">
        <v>22.807692307692299</v>
      </c>
      <c r="W64" s="13">
        <v>2.0769230769230802</v>
      </c>
      <c r="X64" s="13">
        <v>0.69230769230769296</v>
      </c>
      <c r="Y64" s="13"/>
      <c r="Z64" s="13"/>
      <c r="AA64" s="13"/>
      <c r="AB64" s="13"/>
      <c r="AC64" s="13"/>
      <c r="AD64" s="10" t="s">
        <v>143</v>
      </c>
      <c r="AE64" s="10">
        <v>9</v>
      </c>
      <c r="AF64" s="10" t="s">
        <v>191</v>
      </c>
      <c r="AK64" s="13">
        <v>26.846153846153801</v>
      </c>
      <c r="AL64" s="13">
        <v>4.5</v>
      </c>
      <c r="AM64" s="13">
        <v>1.5</v>
      </c>
      <c r="AN64" s="13"/>
      <c r="AO64" s="13"/>
      <c r="AP64" s="13"/>
      <c r="AQ64" s="13"/>
      <c r="AR64" s="13"/>
      <c r="AS64" s="10" t="s">
        <v>143</v>
      </c>
      <c r="AT64" s="13" t="s">
        <v>58</v>
      </c>
      <c r="AU64" s="10">
        <v>9</v>
      </c>
      <c r="AV64" s="10" t="s">
        <v>191</v>
      </c>
      <c r="AW64" s="10" t="s">
        <v>144</v>
      </c>
      <c r="AX64" s="10" t="s">
        <v>141</v>
      </c>
    </row>
    <row r="65" spans="1:50" s="10" customFormat="1" x14ac:dyDescent="0.25">
      <c r="A65" s="10" t="s">
        <v>138</v>
      </c>
      <c r="B65" s="10" t="s">
        <v>139</v>
      </c>
      <c r="C65" s="11" t="s">
        <v>51</v>
      </c>
      <c r="D65" s="11" t="s">
        <v>52</v>
      </c>
      <c r="E65" s="10">
        <v>1</v>
      </c>
      <c r="G65" s="10" t="s">
        <v>35</v>
      </c>
      <c r="H65" s="10" t="s">
        <v>67</v>
      </c>
      <c r="I65" s="12" t="s">
        <v>32</v>
      </c>
      <c r="J65" s="12" t="s">
        <v>84</v>
      </c>
      <c r="K65" s="10">
        <v>180</v>
      </c>
      <c r="M65" s="10" t="s">
        <v>140</v>
      </c>
      <c r="N65" s="10" t="s">
        <v>30</v>
      </c>
      <c r="O65" s="10" t="s">
        <v>36</v>
      </c>
      <c r="P65" s="13" t="s">
        <v>29</v>
      </c>
      <c r="Q65" s="13" t="s">
        <v>40</v>
      </c>
      <c r="R65" s="13"/>
      <c r="S65" s="10" t="s">
        <v>107</v>
      </c>
      <c r="T65" s="10" t="s">
        <v>58</v>
      </c>
      <c r="U65" s="10">
        <v>60</v>
      </c>
      <c r="V65" s="13">
        <v>21.076923076923102</v>
      </c>
      <c r="W65" s="13">
        <v>3.1153846153846101</v>
      </c>
      <c r="X65" s="13">
        <v>1.0384615384615401</v>
      </c>
      <c r="Y65" s="13"/>
      <c r="Z65" s="13"/>
      <c r="AA65" s="13"/>
      <c r="AB65" s="13"/>
      <c r="AC65" s="13"/>
      <c r="AD65" s="10" t="s">
        <v>143</v>
      </c>
      <c r="AE65" s="10">
        <v>9</v>
      </c>
      <c r="AF65" s="10" t="s">
        <v>191</v>
      </c>
      <c r="AK65" s="13">
        <v>20.615384615384599</v>
      </c>
      <c r="AL65" s="13">
        <v>4.15384615384614</v>
      </c>
      <c r="AM65" s="13">
        <v>1.3846153846153799</v>
      </c>
      <c r="AN65" s="13"/>
      <c r="AO65" s="13"/>
      <c r="AP65" s="13"/>
      <c r="AQ65" s="13"/>
      <c r="AR65" s="13"/>
      <c r="AS65" s="10" t="s">
        <v>143</v>
      </c>
      <c r="AT65" s="13" t="s">
        <v>58</v>
      </c>
      <c r="AU65" s="10">
        <v>9</v>
      </c>
      <c r="AV65" s="10" t="s">
        <v>191</v>
      </c>
      <c r="AW65" s="10" t="s">
        <v>144</v>
      </c>
      <c r="AX65" s="10" t="s">
        <v>141</v>
      </c>
    </row>
    <row r="66" spans="1:50" s="10" customFormat="1" x14ac:dyDescent="0.25">
      <c r="A66" s="10" t="s">
        <v>138</v>
      </c>
      <c r="B66" s="10" t="s">
        <v>139</v>
      </c>
      <c r="C66" s="11" t="s">
        <v>51</v>
      </c>
      <c r="D66" s="11" t="s">
        <v>52</v>
      </c>
      <c r="E66" s="10">
        <v>1</v>
      </c>
      <c r="G66" s="10" t="s">
        <v>35</v>
      </c>
      <c r="H66" s="10" t="s">
        <v>67</v>
      </c>
      <c r="I66" s="12" t="s">
        <v>32</v>
      </c>
      <c r="J66" s="12" t="s">
        <v>84</v>
      </c>
      <c r="K66" s="10">
        <v>180</v>
      </c>
      <c r="M66" s="10" t="s">
        <v>140</v>
      </c>
      <c r="N66" s="10" t="s">
        <v>30</v>
      </c>
      <c r="O66" s="10" t="s">
        <v>36</v>
      </c>
      <c r="P66" s="13" t="s">
        <v>29</v>
      </c>
      <c r="Q66" s="13" t="s">
        <v>40</v>
      </c>
      <c r="R66" s="13"/>
      <c r="S66" s="10" t="s">
        <v>107</v>
      </c>
      <c r="T66" s="10" t="s">
        <v>58</v>
      </c>
      <c r="U66" s="10">
        <v>90</v>
      </c>
      <c r="V66" s="13">
        <v>17.269230769230798</v>
      </c>
      <c r="W66" s="13">
        <v>1.73076923076922</v>
      </c>
      <c r="X66" s="13">
        <v>0.57692307692307299</v>
      </c>
      <c r="Y66" s="13"/>
      <c r="Z66" s="13"/>
      <c r="AA66" s="13"/>
      <c r="AB66" s="13"/>
      <c r="AC66" s="13"/>
      <c r="AD66" s="10" t="s">
        <v>143</v>
      </c>
      <c r="AE66" s="10">
        <v>9</v>
      </c>
      <c r="AF66" s="10" t="s">
        <v>191</v>
      </c>
      <c r="AK66" s="13">
        <v>18.653846153846199</v>
      </c>
      <c r="AL66" s="13">
        <v>3.1153846153846301</v>
      </c>
      <c r="AM66" s="13">
        <v>1.0384615384615401</v>
      </c>
      <c r="AN66" s="13"/>
      <c r="AO66" s="13"/>
      <c r="AP66" s="13"/>
      <c r="AQ66" s="13"/>
      <c r="AR66" s="13"/>
      <c r="AS66" s="10" t="s">
        <v>143</v>
      </c>
      <c r="AT66" s="13" t="s">
        <v>58</v>
      </c>
      <c r="AU66" s="10">
        <v>9</v>
      </c>
      <c r="AV66" s="10" t="s">
        <v>191</v>
      </c>
      <c r="AW66" s="10" t="s">
        <v>144</v>
      </c>
      <c r="AX66" s="10" t="s">
        <v>141</v>
      </c>
    </row>
    <row r="67" spans="1:50" s="10" customFormat="1" x14ac:dyDescent="0.25">
      <c r="A67" s="10" t="s">
        <v>138</v>
      </c>
      <c r="B67" s="10" t="s">
        <v>142</v>
      </c>
      <c r="C67" s="11" t="s">
        <v>51</v>
      </c>
      <c r="D67" s="11" t="s">
        <v>52</v>
      </c>
      <c r="E67" s="10">
        <v>2</v>
      </c>
      <c r="G67" s="10" t="s">
        <v>35</v>
      </c>
      <c r="H67" s="10" t="s">
        <v>69</v>
      </c>
      <c r="I67" s="12" t="s">
        <v>32</v>
      </c>
      <c r="J67" s="12" t="s">
        <v>84</v>
      </c>
      <c r="K67" s="10">
        <v>180</v>
      </c>
      <c r="M67" s="10" t="s">
        <v>140</v>
      </c>
      <c r="N67" s="10" t="s">
        <v>35</v>
      </c>
      <c r="O67" s="10" t="s">
        <v>36</v>
      </c>
      <c r="P67" s="13" t="s">
        <v>29</v>
      </c>
      <c r="Q67" s="13" t="s">
        <v>40</v>
      </c>
      <c r="R67" s="13"/>
      <c r="S67" s="10" t="s">
        <v>107</v>
      </c>
      <c r="T67" s="10" t="s">
        <v>58</v>
      </c>
      <c r="U67" s="10">
        <v>0</v>
      </c>
      <c r="V67" s="13">
        <v>9.2052980132450308</v>
      </c>
      <c r="W67" s="13">
        <v>2.6821192052980098</v>
      </c>
      <c r="X67" s="13">
        <v>0.89403973509933499</v>
      </c>
      <c r="Y67" s="13"/>
      <c r="Z67" s="13"/>
      <c r="AA67" s="13"/>
      <c r="AB67" s="13"/>
      <c r="AC67" s="13"/>
      <c r="AD67" s="13" t="s">
        <v>143</v>
      </c>
      <c r="AE67" s="10">
        <v>9</v>
      </c>
      <c r="AF67" s="10" t="s">
        <v>191</v>
      </c>
      <c r="AG67" s="13"/>
      <c r="AH67" s="13"/>
      <c r="AI67" s="13"/>
      <c r="AJ67" s="13"/>
      <c r="AK67" s="13">
        <v>8.8079470198675498</v>
      </c>
      <c r="AL67" s="13">
        <v>1.78807947019869</v>
      </c>
      <c r="AM67" s="13">
        <v>0.59602649006622999</v>
      </c>
      <c r="AN67" s="13"/>
      <c r="AO67" s="13"/>
      <c r="AP67" s="13"/>
      <c r="AQ67" s="13"/>
      <c r="AR67" s="13"/>
      <c r="AS67" s="13" t="s">
        <v>143</v>
      </c>
      <c r="AT67" s="13" t="s">
        <v>58</v>
      </c>
      <c r="AU67" s="10">
        <v>9</v>
      </c>
      <c r="AV67" s="10" t="s">
        <v>191</v>
      </c>
      <c r="AW67" s="10" t="s">
        <v>144</v>
      </c>
      <c r="AX67" s="10" t="s">
        <v>141</v>
      </c>
    </row>
    <row r="68" spans="1:50" s="10" customFormat="1" x14ac:dyDescent="0.25">
      <c r="A68" s="10" t="s">
        <v>138</v>
      </c>
      <c r="B68" s="10" t="s">
        <v>142</v>
      </c>
      <c r="C68" s="11" t="s">
        <v>51</v>
      </c>
      <c r="D68" s="11" t="s">
        <v>52</v>
      </c>
      <c r="E68" s="10">
        <v>2</v>
      </c>
      <c r="G68" s="10" t="s">
        <v>35</v>
      </c>
      <c r="H68" s="10" t="s">
        <v>69</v>
      </c>
      <c r="I68" s="12" t="s">
        <v>32</v>
      </c>
      <c r="J68" s="12" t="s">
        <v>84</v>
      </c>
      <c r="K68" s="10">
        <v>180</v>
      </c>
      <c r="M68" s="10" t="s">
        <v>140</v>
      </c>
      <c r="N68" s="10" t="s">
        <v>35</v>
      </c>
      <c r="O68" s="10" t="s">
        <v>36</v>
      </c>
      <c r="P68" s="13" t="s">
        <v>29</v>
      </c>
      <c r="Q68" s="13" t="s">
        <v>40</v>
      </c>
      <c r="R68" s="13"/>
      <c r="S68" s="10" t="s">
        <v>107</v>
      </c>
      <c r="T68" s="10" t="s">
        <v>58</v>
      </c>
      <c r="U68" s="10">
        <v>30</v>
      </c>
      <c r="V68" s="13">
        <v>21.423841059602701</v>
      </c>
      <c r="W68" s="13">
        <v>3.2781456953642398</v>
      </c>
      <c r="X68" s="13">
        <v>1.0927152317880799</v>
      </c>
      <c r="Y68" s="13"/>
      <c r="Z68" s="13"/>
      <c r="AA68" s="13"/>
      <c r="AB68" s="13"/>
      <c r="AC68" s="13"/>
      <c r="AD68" s="13" t="s">
        <v>143</v>
      </c>
      <c r="AE68" s="10">
        <v>9</v>
      </c>
      <c r="AF68" s="10" t="s">
        <v>191</v>
      </c>
      <c r="AG68" s="13"/>
      <c r="AH68" s="13"/>
      <c r="AI68" s="13"/>
      <c r="AJ68" s="13"/>
      <c r="AK68" s="13">
        <v>20.5298013245033</v>
      </c>
      <c r="AL68" s="13">
        <v>3.87417218543046</v>
      </c>
      <c r="AM68" s="13">
        <v>1.29139072847682</v>
      </c>
      <c r="AN68" s="13"/>
      <c r="AO68" s="13"/>
      <c r="AP68" s="13"/>
      <c r="AQ68" s="13"/>
      <c r="AR68" s="13"/>
      <c r="AS68" s="13" t="s">
        <v>143</v>
      </c>
      <c r="AT68" s="13" t="s">
        <v>58</v>
      </c>
      <c r="AU68" s="10">
        <v>9</v>
      </c>
      <c r="AV68" s="10" t="s">
        <v>191</v>
      </c>
      <c r="AW68" s="10" t="s">
        <v>144</v>
      </c>
      <c r="AX68" s="10" t="s">
        <v>141</v>
      </c>
    </row>
    <row r="69" spans="1:50" s="10" customFormat="1" x14ac:dyDescent="0.25">
      <c r="A69" s="10" t="s">
        <v>138</v>
      </c>
      <c r="B69" s="10" t="s">
        <v>142</v>
      </c>
      <c r="C69" s="11" t="s">
        <v>51</v>
      </c>
      <c r="D69" s="11" t="s">
        <v>52</v>
      </c>
      <c r="E69" s="10">
        <v>2</v>
      </c>
      <c r="G69" s="10" t="s">
        <v>35</v>
      </c>
      <c r="H69" s="10" t="s">
        <v>69</v>
      </c>
      <c r="I69" s="12" t="s">
        <v>32</v>
      </c>
      <c r="J69" s="12" t="s">
        <v>84</v>
      </c>
      <c r="K69" s="10">
        <v>180</v>
      </c>
      <c r="M69" s="10" t="s">
        <v>140</v>
      </c>
      <c r="N69" s="10" t="s">
        <v>35</v>
      </c>
      <c r="O69" s="10" t="s">
        <v>36</v>
      </c>
      <c r="P69" s="13" t="s">
        <v>29</v>
      </c>
      <c r="Q69" s="13" t="s">
        <v>40</v>
      </c>
      <c r="R69" s="13"/>
      <c r="S69" s="10" t="s">
        <v>107</v>
      </c>
      <c r="T69" s="10" t="s">
        <v>58</v>
      </c>
      <c r="U69" s="10">
        <v>60</v>
      </c>
      <c r="V69" s="13">
        <v>19.238410596026501</v>
      </c>
      <c r="W69" s="13">
        <v>4.7682119205298203</v>
      </c>
      <c r="X69" s="13">
        <v>1.5894039735099399</v>
      </c>
      <c r="Y69" s="13"/>
      <c r="Z69" s="13"/>
      <c r="AA69" s="13"/>
      <c r="AB69" s="13"/>
      <c r="AC69" s="13"/>
      <c r="AD69" s="13" t="s">
        <v>143</v>
      </c>
      <c r="AE69" s="10">
        <v>9</v>
      </c>
      <c r="AF69" s="10" t="s">
        <v>191</v>
      </c>
      <c r="AG69" s="13"/>
      <c r="AH69" s="13"/>
      <c r="AI69" s="13"/>
      <c r="AJ69" s="13"/>
      <c r="AK69" s="13">
        <v>15.2649006622517</v>
      </c>
      <c r="AL69" s="13">
        <v>3.87417218543046</v>
      </c>
      <c r="AM69" s="13">
        <v>1.29139072847682</v>
      </c>
      <c r="AN69" s="13"/>
      <c r="AO69" s="13"/>
      <c r="AP69" s="13"/>
      <c r="AQ69" s="13"/>
      <c r="AR69" s="13"/>
      <c r="AS69" s="13" t="s">
        <v>143</v>
      </c>
      <c r="AT69" s="13" t="s">
        <v>58</v>
      </c>
      <c r="AU69" s="10">
        <v>9</v>
      </c>
      <c r="AV69" s="10" t="s">
        <v>191</v>
      </c>
      <c r="AW69" s="10" t="s">
        <v>144</v>
      </c>
      <c r="AX69" s="10" t="s">
        <v>141</v>
      </c>
    </row>
    <row r="70" spans="1:50" s="10" customFormat="1" x14ac:dyDescent="0.25">
      <c r="A70" s="10" t="s">
        <v>138</v>
      </c>
      <c r="B70" s="10" t="s">
        <v>142</v>
      </c>
      <c r="C70" s="11" t="s">
        <v>51</v>
      </c>
      <c r="D70" s="11" t="s">
        <v>52</v>
      </c>
      <c r="E70" s="10">
        <v>2</v>
      </c>
      <c r="G70" s="10" t="s">
        <v>35</v>
      </c>
      <c r="H70" s="10" t="s">
        <v>69</v>
      </c>
      <c r="I70" s="12" t="s">
        <v>32</v>
      </c>
      <c r="J70" s="12" t="s">
        <v>84</v>
      </c>
      <c r="K70" s="10">
        <v>180</v>
      </c>
      <c r="M70" s="10" t="s">
        <v>140</v>
      </c>
      <c r="N70" s="10" t="s">
        <v>35</v>
      </c>
      <c r="O70" s="10" t="s">
        <v>36</v>
      </c>
      <c r="P70" s="13" t="s">
        <v>29</v>
      </c>
      <c r="Q70" s="13" t="s">
        <v>40</v>
      </c>
      <c r="R70" s="13"/>
      <c r="S70" s="10" t="s">
        <v>107</v>
      </c>
      <c r="T70" s="10" t="s">
        <v>58</v>
      </c>
      <c r="U70" s="10">
        <v>90</v>
      </c>
      <c r="V70" s="13">
        <v>14.9668874172185</v>
      </c>
      <c r="W70" s="13">
        <v>4.7682119205298203</v>
      </c>
      <c r="X70" s="13">
        <v>1.5894039735099399</v>
      </c>
      <c r="Y70" s="13"/>
      <c r="Z70" s="13"/>
      <c r="AA70" s="13"/>
      <c r="AB70" s="13"/>
      <c r="AC70" s="13"/>
      <c r="AD70" s="13" t="s">
        <v>143</v>
      </c>
      <c r="AE70" s="10">
        <v>9</v>
      </c>
      <c r="AF70" s="10" t="s">
        <v>191</v>
      </c>
      <c r="AG70" s="13"/>
      <c r="AH70" s="13"/>
      <c r="AI70" s="13"/>
      <c r="AJ70" s="13"/>
      <c r="AK70" s="13">
        <v>10.8940397350993</v>
      </c>
      <c r="AL70" s="13">
        <v>2.0860927152317901</v>
      </c>
      <c r="AM70" s="13">
        <v>0.69536423841059603</v>
      </c>
      <c r="AN70" s="13"/>
      <c r="AO70" s="13"/>
      <c r="AP70" s="13"/>
      <c r="AQ70" s="13"/>
      <c r="AR70" s="13"/>
      <c r="AS70" s="13" t="s">
        <v>143</v>
      </c>
      <c r="AT70" s="13" t="s">
        <v>58</v>
      </c>
      <c r="AU70" s="10">
        <v>9</v>
      </c>
      <c r="AV70" s="10" t="s">
        <v>191</v>
      </c>
      <c r="AW70" s="10" t="s">
        <v>144</v>
      </c>
      <c r="AX70" s="10" t="s">
        <v>141</v>
      </c>
    </row>
    <row r="71" spans="1:50" s="10" customFormat="1" x14ac:dyDescent="0.25">
      <c r="A71" s="10" t="s">
        <v>138</v>
      </c>
      <c r="B71" s="10" t="s">
        <v>145</v>
      </c>
      <c r="C71" s="11" t="s">
        <v>51</v>
      </c>
      <c r="D71" s="11" t="s">
        <v>52</v>
      </c>
      <c r="E71" s="10">
        <v>3</v>
      </c>
      <c r="G71" s="10" t="s">
        <v>35</v>
      </c>
      <c r="H71" s="10" t="s">
        <v>61</v>
      </c>
      <c r="I71" s="12" t="s">
        <v>32</v>
      </c>
      <c r="J71" s="12" t="s">
        <v>84</v>
      </c>
      <c r="K71" s="10">
        <v>180</v>
      </c>
      <c r="M71" s="10" t="s">
        <v>140</v>
      </c>
      <c r="N71" s="10" t="s">
        <v>30</v>
      </c>
      <c r="O71" s="10" t="s">
        <v>36</v>
      </c>
      <c r="P71" s="13" t="s">
        <v>29</v>
      </c>
      <c r="Q71" s="13" t="s">
        <v>40</v>
      </c>
      <c r="R71" s="13"/>
      <c r="S71" s="10" t="s">
        <v>107</v>
      </c>
      <c r="T71" s="10" t="s">
        <v>58</v>
      </c>
      <c r="U71" s="10">
        <v>0</v>
      </c>
      <c r="V71" s="13">
        <v>10.5769230769231</v>
      </c>
      <c r="W71" s="13">
        <v>3.4615384615384501</v>
      </c>
      <c r="X71" s="13">
        <v>1.15384615384615</v>
      </c>
      <c r="Y71" s="13"/>
      <c r="Z71" s="13"/>
      <c r="AA71" s="13"/>
      <c r="AB71" s="13"/>
      <c r="AC71" s="13"/>
      <c r="AD71" s="10" t="s">
        <v>143</v>
      </c>
      <c r="AE71" s="10">
        <v>9</v>
      </c>
      <c r="AF71" s="10" t="s">
        <v>191</v>
      </c>
      <c r="AK71" s="13">
        <v>10.5725190839695</v>
      </c>
      <c r="AL71" s="13">
        <v>3.09160305343512</v>
      </c>
      <c r="AM71" s="13">
        <v>1.03053435114504</v>
      </c>
      <c r="AN71" s="13"/>
      <c r="AO71" s="13"/>
      <c r="AP71" s="13"/>
      <c r="AQ71" s="13"/>
      <c r="AR71" s="13"/>
      <c r="AS71" s="10" t="s">
        <v>143</v>
      </c>
      <c r="AT71" s="13" t="s">
        <v>58</v>
      </c>
      <c r="AU71" s="10">
        <v>9</v>
      </c>
      <c r="AV71" s="10" t="s">
        <v>191</v>
      </c>
      <c r="AW71" s="10" t="s">
        <v>144</v>
      </c>
      <c r="AX71" s="10" t="s">
        <v>146</v>
      </c>
    </row>
    <row r="72" spans="1:50" s="10" customFormat="1" x14ac:dyDescent="0.25">
      <c r="A72" s="10" t="s">
        <v>138</v>
      </c>
      <c r="B72" s="10" t="s">
        <v>145</v>
      </c>
      <c r="C72" s="11" t="s">
        <v>51</v>
      </c>
      <c r="D72" s="11" t="s">
        <v>52</v>
      </c>
      <c r="E72" s="10">
        <v>3</v>
      </c>
      <c r="G72" s="10" t="s">
        <v>35</v>
      </c>
      <c r="H72" s="10" t="s">
        <v>61</v>
      </c>
      <c r="I72" s="12" t="s">
        <v>32</v>
      </c>
      <c r="J72" s="12" t="s">
        <v>84</v>
      </c>
      <c r="K72" s="10">
        <v>180</v>
      </c>
      <c r="M72" s="10" t="s">
        <v>140</v>
      </c>
      <c r="N72" s="10" t="s">
        <v>30</v>
      </c>
      <c r="O72" s="10" t="s">
        <v>36</v>
      </c>
      <c r="P72" s="13" t="s">
        <v>29</v>
      </c>
      <c r="Q72" s="13" t="s">
        <v>40</v>
      </c>
      <c r="R72" s="13"/>
      <c r="S72" s="10" t="s">
        <v>107</v>
      </c>
      <c r="T72" s="10" t="s">
        <v>58</v>
      </c>
      <c r="U72" s="10">
        <v>30</v>
      </c>
      <c r="V72" s="13">
        <v>22.807692307692299</v>
      </c>
      <c r="W72" s="13">
        <v>2.0769230769230802</v>
      </c>
      <c r="X72" s="13">
        <v>0.69230769230769296</v>
      </c>
      <c r="Y72" s="13"/>
      <c r="Z72" s="13"/>
      <c r="AA72" s="13"/>
      <c r="AB72" s="13"/>
      <c r="AC72" s="13"/>
      <c r="AD72" s="10" t="s">
        <v>143</v>
      </c>
      <c r="AE72" s="10">
        <v>9</v>
      </c>
      <c r="AF72" s="10" t="s">
        <v>191</v>
      </c>
      <c r="AK72" s="13">
        <v>22.709923664122101</v>
      </c>
      <c r="AL72" s="13">
        <v>4.8091603053435099</v>
      </c>
      <c r="AM72" s="13">
        <v>1.6030534351145</v>
      </c>
      <c r="AN72" s="13"/>
      <c r="AO72" s="13"/>
      <c r="AP72" s="13"/>
      <c r="AQ72" s="13"/>
      <c r="AR72" s="13"/>
      <c r="AS72" s="10" t="s">
        <v>143</v>
      </c>
      <c r="AT72" s="13" t="s">
        <v>58</v>
      </c>
      <c r="AU72" s="10">
        <v>9</v>
      </c>
      <c r="AV72" s="10" t="s">
        <v>191</v>
      </c>
      <c r="AW72" s="10" t="s">
        <v>144</v>
      </c>
      <c r="AX72" s="10" t="s">
        <v>146</v>
      </c>
    </row>
    <row r="73" spans="1:50" s="10" customFormat="1" x14ac:dyDescent="0.25">
      <c r="A73" s="10" t="s">
        <v>138</v>
      </c>
      <c r="B73" s="10" t="s">
        <v>145</v>
      </c>
      <c r="C73" s="11" t="s">
        <v>51</v>
      </c>
      <c r="D73" s="11" t="s">
        <v>52</v>
      </c>
      <c r="E73" s="10">
        <v>3</v>
      </c>
      <c r="G73" s="10" t="s">
        <v>35</v>
      </c>
      <c r="H73" s="10" t="s">
        <v>61</v>
      </c>
      <c r="I73" s="12" t="s">
        <v>32</v>
      </c>
      <c r="J73" s="12" t="s">
        <v>84</v>
      </c>
      <c r="K73" s="10">
        <v>180</v>
      </c>
      <c r="M73" s="10" t="s">
        <v>140</v>
      </c>
      <c r="N73" s="10" t="s">
        <v>30</v>
      </c>
      <c r="O73" s="10" t="s">
        <v>36</v>
      </c>
      <c r="P73" s="13" t="s">
        <v>29</v>
      </c>
      <c r="Q73" s="13" t="s">
        <v>40</v>
      </c>
      <c r="R73" s="13"/>
      <c r="S73" s="10" t="s">
        <v>107</v>
      </c>
      <c r="T73" s="10" t="s">
        <v>58</v>
      </c>
      <c r="U73" s="10">
        <v>60</v>
      </c>
      <c r="V73" s="13">
        <v>21.076923076923102</v>
      </c>
      <c r="W73" s="13">
        <v>3.1153846153846101</v>
      </c>
      <c r="X73" s="13">
        <v>1.0384615384615401</v>
      </c>
      <c r="Y73" s="13"/>
      <c r="Z73" s="13"/>
      <c r="AA73" s="13"/>
      <c r="AB73" s="13"/>
      <c r="AC73" s="13"/>
      <c r="AD73" s="10" t="s">
        <v>143</v>
      </c>
      <c r="AE73" s="10">
        <v>9</v>
      </c>
      <c r="AF73" s="10" t="s">
        <v>191</v>
      </c>
      <c r="AK73" s="13">
        <v>20.992366412213698</v>
      </c>
      <c r="AL73" s="13">
        <v>5.4961832061068501</v>
      </c>
      <c r="AM73" s="13">
        <v>1.83206106870228</v>
      </c>
      <c r="AN73" s="13"/>
      <c r="AO73" s="13"/>
      <c r="AP73" s="13"/>
      <c r="AQ73" s="13"/>
      <c r="AR73" s="13"/>
      <c r="AS73" s="10" t="s">
        <v>143</v>
      </c>
      <c r="AT73" s="13" t="s">
        <v>58</v>
      </c>
      <c r="AU73" s="10">
        <v>9</v>
      </c>
      <c r="AV73" s="10" t="s">
        <v>191</v>
      </c>
      <c r="AW73" s="10" t="s">
        <v>144</v>
      </c>
      <c r="AX73" s="10" t="s">
        <v>146</v>
      </c>
    </row>
    <row r="74" spans="1:50" s="10" customFormat="1" x14ac:dyDescent="0.25">
      <c r="A74" s="10" t="s">
        <v>138</v>
      </c>
      <c r="B74" s="10" t="s">
        <v>145</v>
      </c>
      <c r="C74" s="11" t="s">
        <v>51</v>
      </c>
      <c r="D74" s="11" t="s">
        <v>52</v>
      </c>
      <c r="E74" s="10">
        <v>3</v>
      </c>
      <c r="G74" s="10" t="s">
        <v>35</v>
      </c>
      <c r="H74" s="10" t="s">
        <v>61</v>
      </c>
      <c r="I74" s="12" t="s">
        <v>32</v>
      </c>
      <c r="J74" s="12" t="s">
        <v>84</v>
      </c>
      <c r="K74" s="10">
        <v>180</v>
      </c>
      <c r="M74" s="10" t="s">
        <v>140</v>
      </c>
      <c r="N74" s="10" t="s">
        <v>30</v>
      </c>
      <c r="O74" s="10" t="s">
        <v>36</v>
      </c>
      <c r="P74" s="13" t="s">
        <v>29</v>
      </c>
      <c r="Q74" s="13" t="s">
        <v>40</v>
      </c>
      <c r="R74" s="13"/>
      <c r="S74" s="10" t="s">
        <v>107</v>
      </c>
      <c r="T74" s="10" t="s">
        <v>58</v>
      </c>
      <c r="U74" s="10">
        <v>90</v>
      </c>
      <c r="V74" s="13">
        <v>17.269230769230798</v>
      </c>
      <c r="W74" s="13">
        <v>1.73076923076922</v>
      </c>
      <c r="X74" s="13">
        <v>0.57692307692307299</v>
      </c>
      <c r="Y74" s="13"/>
      <c r="Z74" s="13"/>
      <c r="AA74" s="13"/>
      <c r="AB74" s="13"/>
      <c r="AC74" s="13"/>
      <c r="AD74" s="10" t="s">
        <v>143</v>
      </c>
      <c r="AE74" s="10">
        <v>9</v>
      </c>
      <c r="AF74" s="10" t="s">
        <v>191</v>
      </c>
      <c r="AK74" s="13">
        <v>17.671755725190799</v>
      </c>
      <c r="AL74" s="13">
        <v>4.4656488549618203</v>
      </c>
      <c r="AM74" s="13">
        <v>1.4885496183206099</v>
      </c>
      <c r="AN74" s="13"/>
      <c r="AO74" s="13"/>
      <c r="AP74" s="13"/>
      <c r="AQ74" s="13"/>
      <c r="AR74" s="13"/>
      <c r="AS74" s="10" t="s">
        <v>143</v>
      </c>
      <c r="AT74" s="13" t="s">
        <v>58</v>
      </c>
      <c r="AU74" s="10">
        <v>9</v>
      </c>
      <c r="AV74" s="10" t="s">
        <v>191</v>
      </c>
      <c r="AW74" s="10" t="s">
        <v>144</v>
      </c>
      <c r="AX74" s="10" t="s">
        <v>146</v>
      </c>
    </row>
    <row r="75" spans="1:50" s="10" customFormat="1" x14ac:dyDescent="0.25">
      <c r="A75" s="10" t="s">
        <v>138</v>
      </c>
      <c r="B75" s="10" t="s">
        <v>147</v>
      </c>
      <c r="C75" s="11" t="s">
        <v>51</v>
      </c>
      <c r="D75" s="11" t="s">
        <v>52</v>
      </c>
      <c r="E75" s="10">
        <v>4</v>
      </c>
      <c r="G75" s="10" t="s">
        <v>35</v>
      </c>
      <c r="H75" s="10" t="s">
        <v>65</v>
      </c>
      <c r="I75" s="12" t="s">
        <v>32</v>
      </c>
      <c r="J75" s="12" t="s">
        <v>84</v>
      </c>
      <c r="K75" s="10">
        <v>180</v>
      </c>
      <c r="M75" s="10" t="s">
        <v>140</v>
      </c>
      <c r="N75" s="10" t="s">
        <v>35</v>
      </c>
      <c r="O75" s="10" t="s">
        <v>36</v>
      </c>
      <c r="P75" s="13" t="s">
        <v>29</v>
      </c>
      <c r="Q75" s="13" t="s">
        <v>40</v>
      </c>
      <c r="R75" s="13"/>
      <c r="S75" s="10" t="s">
        <v>107</v>
      </c>
      <c r="T75" s="10" t="s">
        <v>58</v>
      </c>
      <c r="U75" s="10">
        <v>0</v>
      </c>
      <c r="V75" s="13">
        <v>9.2052980132450308</v>
      </c>
      <c r="W75" s="13">
        <v>2.6821192052980098</v>
      </c>
      <c r="X75" s="13">
        <v>0.89403973509933499</v>
      </c>
      <c r="Y75" s="13"/>
      <c r="Z75" s="13"/>
      <c r="AA75" s="13"/>
      <c r="AB75" s="13"/>
      <c r="AC75" s="13"/>
      <c r="AD75" s="13" t="s">
        <v>143</v>
      </c>
      <c r="AE75" s="10">
        <v>9</v>
      </c>
      <c r="AF75" s="10" t="s">
        <v>191</v>
      </c>
      <c r="AK75" s="13">
        <v>8.5099337748344404</v>
      </c>
      <c r="AL75" s="13">
        <v>1.4900662251655501</v>
      </c>
      <c r="AM75" s="13">
        <v>0.49668874172185101</v>
      </c>
      <c r="AN75" s="13"/>
      <c r="AO75" s="13"/>
      <c r="AP75" s="13"/>
      <c r="AQ75" s="13"/>
      <c r="AR75" s="13"/>
      <c r="AS75" s="13" t="s">
        <v>143</v>
      </c>
      <c r="AT75" s="13" t="s">
        <v>58</v>
      </c>
      <c r="AU75" s="10">
        <v>9</v>
      </c>
      <c r="AV75" s="10" t="s">
        <v>191</v>
      </c>
      <c r="AW75" s="10" t="s">
        <v>144</v>
      </c>
      <c r="AX75" s="10" t="s">
        <v>146</v>
      </c>
    </row>
    <row r="76" spans="1:50" s="10" customFormat="1" x14ac:dyDescent="0.25">
      <c r="A76" s="10" t="s">
        <v>138</v>
      </c>
      <c r="B76" s="10" t="s">
        <v>147</v>
      </c>
      <c r="C76" s="11" t="s">
        <v>51</v>
      </c>
      <c r="D76" s="11" t="s">
        <v>52</v>
      </c>
      <c r="E76" s="10">
        <v>4</v>
      </c>
      <c r="G76" s="10" t="s">
        <v>35</v>
      </c>
      <c r="H76" s="10" t="s">
        <v>65</v>
      </c>
      <c r="I76" s="12" t="s">
        <v>32</v>
      </c>
      <c r="J76" s="12" t="s">
        <v>84</v>
      </c>
      <c r="K76" s="10">
        <v>180</v>
      </c>
      <c r="M76" s="10" t="s">
        <v>140</v>
      </c>
      <c r="N76" s="10" t="s">
        <v>35</v>
      </c>
      <c r="O76" s="10" t="s">
        <v>36</v>
      </c>
      <c r="P76" s="13" t="s">
        <v>29</v>
      </c>
      <c r="Q76" s="13" t="s">
        <v>40</v>
      </c>
      <c r="R76" s="13"/>
      <c r="S76" s="10" t="s">
        <v>107</v>
      </c>
      <c r="T76" s="10" t="s">
        <v>58</v>
      </c>
      <c r="U76" s="10">
        <v>30</v>
      </c>
      <c r="V76" s="13">
        <v>21.423841059602701</v>
      </c>
      <c r="W76" s="13">
        <v>3.2781456953642398</v>
      </c>
      <c r="X76" s="13">
        <v>1.0927152317880799</v>
      </c>
      <c r="Y76" s="13"/>
      <c r="Z76" s="13"/>
      <c r="AA76" s="13"/>
      <c r="AB76" s="13"/>
      <c r="AC76" s="13"/>
      <c r="AD76" s="13" t="s">
        <v>143</v>
      </c>
      <c r="AE76" s="10">
        <v>9</v>
      </c>
      <c r="AF76" s="10" t="s">
        <v>191</v>
      </c>
      <c r="AK76" s="13">
        <v>18.841059602649</v>
      </c>
      <c r="AL76" s="13">
        <v>4.4701986754967002</v>
      </c>
      <c r="AM76" s="13">
        <v>1.4900662251655701</v>
      </c>
      <c r="AN76" s="13"/>
      <c r="AO76" s="13"/>
      <c r="AP76" s="13"/>
      <c r="AQ76" s="13"/>
      <c r="AR76" s="13"/>
      <c r="AS76" s="13" t="s">
        <v>143</v>
      </c>
      <c r="AT76" s="13" t="s">
        <v>58</v>
      </c>
      <c r="AU76" s="10">
        <v>9</v>
      </c>
      <c r="AV76" s="10" t="s">
        <v>191</v>
      </c>
      <c r="AW76" s="10" t="s">
        <v>144</v>
      </c>
      <c r="AX76" s="10" t="s">
        <v>146</v>
      </c>
    </row>
    <row r="77" spans="1:50" s="10" customFormat="1" x14ac:dyDescent="0.25">
      <c r="A77" s="10" t="s">
        <v>138</v>
      </c>
      <c r="B77" s="10" t="s">
        <v>147</v>
      </c>
      <c r="C77" s="11" t="s">
        <v>51</v>
      </c>
      <c r="D77" s="11" t="s">
        <v>52</v>
      </c>
      <c r="E77" s="10">
        <v>4</v>
      </c>
      <c r="G77" s="10" t="s">
        <v>35</v>
      </c>
      <c r="H77" s="10" t="s">
        <v>65</v>
      </c>
      <c r="I77" s="12" t="s">
        <v>32</v>
      </c>
      <c r="J77" s="12" t="s">
        <v>84</v>
      </c>
      <c r="K77" s="10">
        <v>180</v>
      </c>
      <c r="M77" s="10" t="s">
        <v>140</v>
      </c>
      <c r="N77" s="10" t="s">
        <v>35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U77" s="10">
        <v>60</v>
      </c>
      <c r="V77" s="13">
        <v>19.238410596026501</v>
      </c>
      <c r="W77" s="13">
        <v>4.7682119205298203</v>
      </c>
      <c r="X77" s="13">
        <v>1.5894039735099399</v>
      </c>
      <c r="Y77" s="13"/>
      <c r="Z77" s="13"/>
      <c r="AA77" s="13"/>
      <c r="AB77" s="13"/>
      <c r="AC77" s="13"/>
      <c r="AD77" s="13" t="s">
        <v>143</v>
      </c>
      <c r="AE77" s="10">
        <v>9</v>
      </c>
      <c r="AF77" s="10" t="s">
        <v>191</v>
      </c>
      <c r="AK77" s="13">
        <v>17.152317880794701</v>
      </c>
      <c r="AL77" s="13">
        <v>3.2781456953642301</v>
      </c>
      <c r="AM77" s="13">
        <v>1.0927152317880799</v>
      </c>
      <c r="AN77" s="13"/>
      <c r="AO77" s="13"/>
      <c r="AP77" s="13"/>
      <c r="AQ77" s="13"/>
      <c r="AR77" s="13"/>
      <c r="AS77" s="13" t="s">
        <v>143</v>
      </c>
      <c r="AT77" s="13" t="s">
        <v>58</v>
      </c>
      <c r="AU77" s="10">
        <v>9</v>
      </c>
      <c r="AV77" s="10" t="s">
        <v>191</v>
      </c>
      <c r="AW77" s="10" t="s">
        <v>144</v>
      </c>
      <c r="AX77" s="10" t="s">
        <v>146</v>
      </c>
    </row>
    <row r="78" spans="1:50" s="10" customFormat="1" x14ac:dyDescent="0.25">
      <c r="A78" s="10" t="s">
        <v>138</v>
      </c>
      <c r="B78" s="10" t="s">
        <v>147</v>
      </c>
      <c r="C78" s="11" t="s">
        <v>51</v>
      </c>
      <c r="D78" s="11" t="s">
        <v>52</v>
      </c>
      <c r="E78" s="10">
        <v>4</v>
      </c>
      <c r="G78" s="10" t="s">
        <v>35</v>
      </c>
      <c r="H78" s="10" t="s">
        <v>65</v>
      </c>
      <c r="I78" s="12" t="s">
        <v>32</v>
      </c>
      <c r="J78" s="12" t="s">
        <v>84</v>
      </c>
      <c r="K78" s="10">
        <v>180</v>
      </c>
      <c r="M78" s="10" t="s">
        <v>140</v>
      </c>
      <c r="N78" s="10" t="s">
        <v>35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U78" s="10">
        <v>90</v>
      </c>
      <c r="V78" s="13">
        <v>14.9668874172185</v>
      </c>
      <c r="W78" s="13">
        <v>4.7682119205298203</v>
      </c>
      <c r="X78" s="13">
        <v>1.5894039735099399</v>
      </c>
      <c r="Y78" s="13"/>
      <c r="Z78" s="13"/>
      <c r="AA78" s="13"/>
      <c r="AB78" s="13"/>
      <c r="AC78" s="13"/>
      <c r="AD78" s="13" t="s">
        <v>143</v>
      </c>
      <c r="AE78" s="10">
        <v>9</v>
      </c>
      <c r="AF78" s="10" t="s">
        <v>191</v>
      </c>
      <c r="AK78" s="13">
        <v>13.5761589403974</v>
      </c>
      <c r="AL78" s="13">
        <v>2.9801324503311299</v>
      </c>
      <c r="AM78" s="13">
        <v>0.99337748344370902</v>
      </c>
      <c r="AN78" s="13"/>
      <c r="AO78" s="13"/>
      <c r="AP78" s="13"/>
      <c r="AQ78" s="13"/>
      <c r="AR78" s="13"/>
      <c r="AS78" s="13" t="s">
        <v>143</v>
      </c>
      <c r="AT78" s="13" t="s">
        <v>58</v>
      </c>
      <c r="AU78" s="10">
        <v>9</v>
      </c>
      <c r="AV78" s="10" t="s">
        <v>191</v>
      </c>
      <c r="AW78" s="10" t="s">
        <v>144</v>
      </c>
      <c r="AX78" s="10" t="s">
        <v>146</v>
      </c>
    </row>
    <row r="79" spans="1:50" s="10" customFormat="1" x14ac:dyDescent="0.25">
      <c r="A79" s="10" t="s">
        <v>138</v>
      </c>
      <c r="B79" s="10" t="s">
        <v>148</v>
      </c>
      <c r="C79" s="11" t="s">
        <v>51</v>
      </c>
      <c r="D79" s="11" t="s">
        <v>52</v>
      </c>
      <c r="E79" s="10">
        <v>5</v>
      </c>
      <c r="G79" s="10" t="s">
        <v>35</v>
      </c>
      <c r="H79" s="10" t="s">
        <v>71</v>
      </c>
      <c r="I79" s="12" t="s">
        <v>32</v>
      </c>
      <c r="J79" s="12" t="s">
        <v>84</v>
      </c>
      <c r="K79" s="10"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U79" s="10">
        <v>0</v>
      </c>
      <c r="V79" s="13">
        <v>10.5769230769231</v>
      </c>
      <c r="W79" s="13">
        <v>3.4615384615384501</v>
      </c>
      <c r="X79" s="13">
        <v>1.15384615384615</v>
      </c>
      <c r="Y79" s="13"/>
      <c r="Z79" s="13"/>
      <c r="AA79" s="13"/>
      <c r="AB79" s="13"/>
      <c r="AC79" s="13"/>
      <c r="AD79" s="13" t="s">
        <v>143</v>
      </c>
      <c r="AE79" s="10">
        <v>9</v>
      </c>
      <c r="AF79" s="10" t="s">
        <v>191</v>
      </c>
      <c r="AK79" s="13">
        <v>10.5725190839695</v>
      </c>
      <c r="AL79" s="13">
        <v>2.4045801526717399</v>
      </c>
      <c r="AM79" s="13">
        <v>0.80152671755724803</v>
      </c>
      <c r="AN79" s="13"/>
      <c r="AO79" s="13"/>
      <c r="AP79" s="13"/>
      <c r="AQ79" s="13"/>
      <c r="AR79" s="13"/>
      <c r="AS79" s="13" t="s">
        <v>143</v>
      </c>
      <c r="AT79" s="13" t="s">
        <v>58</v>
      </c>
      <c r="AU79" s="10">
        <v>9</v>
      </c>
      <c r="AV79" s="10" t="s">
        <v>191</v>
      </c>
      <c r="AW79" s="10" t="s">
        <v>144</v>
      </c>
      <c r="AX79" s="10" t="s">
        <v>149</v>
      </c>
    </row>
    <row r="80" spans="1:50" s="10" customFormat="1" x14ac:dyDescent="0.25">
      <c r="A80" s="10" t="s">
        <v>138</v>
      </c>
      <c r="B80" s="10" t="s">
        <v>148</v>
      </c>
      <c r="C80" s="11" t="s">
        <v>51</v>
      </c>
      <c r="D80" s="11" t="s">
        <v>52</v>
      </c>
      <c r="E80" s="10">
        <v>5</v>
      </c>
      <c r="G80" s="10" t="s">
        <v>35</v>
      </c>
      <c r="H80" s="10" t="s">
        <v>71</v>
      </c>
      <c r="I80" s="12" t="s">
        <v>32</v>
      </c>
      <c r="J80" s="12" t="s">
        <v>84</v>
      </c>
      <c r="K80" s="10"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U80" s="10">
        <v>30</v>
      </c>
      <c r="V80" s="13">
        <v>22.807692307692299</v>
      </c>
      <c r="W80" s="13">
        <v>2.0769230769230802</v>
      </c>
      <c r="X80" s="13">
        <v>0.69230769230769296</v>
      </c>
      <c r="Y80" s="13"/>
      <c r="Z80" s="13"/>
      <c r="AA80" s="13"/>
      <c r="AB80" s="13"/>
      <c r="AC80" s="13"/>
      <c r="AD80" s="13" t="s">
        <v>143</v>
      </c>
      <c r="AE80" s="10">
        <v>9</v>
      </c>
      <c r="AF80" s="10" t="s">
        <v>191</v>
      </c>
      <c r="AK80" s="13">
        <v>21.106870229007601</v>
      </c>
      <c r="AL80" s="13">
        <v>5.15267175572518</v>
      </c>
      <c r="AM80" s="13">
        <v>1.7175572519083899</v>
      </c>
      <c r="AN80" s="13"/>
      <c r="AO80" s="13"/>
      <c r="AP80" s="13"/>
      <c r="AQ80" s="13"/>
      <c r="AR80" s="13"/>
      <c r="AS80" s="13" t="s">
        <v>143</v>
      </c>
      <c r="AT80" s="13" t="s">
        <v>58</v>
      </c>
      <c r="AU80" s="10">
        <v>9</v>
      </c>
      <c r="AV80" s="10" t="s">
        <v>191</v>
      </c>
      <c r="AW80" s="10" t="s">
        <v>144</v>
      </c>
      <c r="AX80" s="10" t="s">
        <v>149</v>
      </c>
    </row>
    <row r="81" spans="1:51" s="10" customFormat="1" x14ac:dyDescent="0.25">
      <c r="A81" s="10" t="s">
        <v>138</v>
      </c>
      <c r="B81" s="10" t="s">
        <v>148</v>
      </c>
      <c r="C81" s="11" t="s">
        <v>51</v>
      </c>
      <c r="D81" s="11" t="s">
        <v>52</v>
      </c>
      <c r="E81" s="10">
        <v>5</v>
      </c>
      <c r="G81" s="10" t="s">
        <v>35</v>
      </c>
      <c r="H81" s="10" t="s">
        <v>71</v>
      </c>
      <c r="I81" s="12" t="s">
        <v>32</v>
      </c>
      <c r="J81" s="12" t="s">
        <v>84</v>
      </c>
      <c r="K81" s="10">
        <v>180</v>
      </c>
      <c r="M81" s="10" t="s">
        <v>140</v>
      </c>
      <c r="N81" s="10" t="s">
        <v>30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U81" s="10">
        <v>60</v>
      </c>
      <c r="V81" s="13">
        <v>21.076923076923102</v>
      </c>
      <c r="W81" s="13">
        <v>3.1153846153846101</v>
      </c>
      <c r="X81" s="13">
        <v>1.0384615384615401</v>
      </c>
      <c r="Y81" s="13"/>
      <c r="Z81" s="13"/>
      <c r="AA81" s="13"/>
      <c r="AB81" s="13"/>
      <c r="AC81" s="13"/>
      <c r="AD81" s="13" t="s">
        <v>143</v>
      </c>
      <c r="AE81" s="10">
        <v>9</v>
      </c>
      <c r="AF81" s="10" t="s">
        <v>191</v>
      </c>
      <c r="AK81" s="13">
        <v>24.656488549618299</v>
      </c>
      <c r="AL81" s="13">
        <v>6.1832061068701902</v>
      </c>
      <c r="AM81" s="13">
        <v>2.06106870229006</v>
      </c>
      <c r="AN81" s="13"/>
      <c r="AO81" s="13"/>
      <c r="AP81" s="13"/>
      <c r="AQ81" s="13"/>
      <c r="AR81" s="13"/>
      <c r="AS81" s="13" t="s">
        <v>143</v>
      </c>
      <c r="AT81" s="13" t="s">
        <v>58</v>
      </c>
      <c r="AU81" s="10">
        <v>9</v>
      </c>
      <c r="AV81" s="10" t="s">
        <v>191</v>
      </c>
      <c r="AW81" s="10" t="s">
        <v>144</v>
      </c>
      <c r="AX81" s="10" t="s">
        <v>149</v>
      </c>
    </row>
    <row r="82" spans="1:51" s="10" customFormat="1" x14ac:dyDescent="0.25">
      <c r="A82" s="10" t="s">
        <v>138</v>
      </c>
      <c r="B82" s="10" t="s">
        <v>150</v>
      </c>
      <c r="C82" s="11" t="s">
        <v>51</v>
      </c>
      <c r="D82" s="11" t="s">
        <v>52</v>
      </c>
      <c r="E82" s="10">
        <v>5</v>
      </c>
      <c r="G82" s="10" t="s">
        <v>35</v>
      </c>
      <c r="H82" s="10" t="s">
        <v>73</v>
      </c>
      <c r="I82" s="12" t="s">
        <v>32</v>
      </c>
      <c r="J82" s="12" t="s">
        <v>84</v>
      </c>
      <c r="K82" s="10"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U82" s="10">
        <v>90</v>
      </c>
      <c r="V82" s="13">
        <v>17.269230769230798</v>
      </c>
      <c r="W82" s="13">
        <v>1.73076923076922</v>
      </c>
      <c r="X82" s="13">
        <v>0.57692307692307299</v>
      </c>
      <c r="Y82" s="13"/>
      <c r="Z82" s="13"/>
      <c r="AA82" s="13"/>
      <c r="AB82" s="13"/>
      <c r="AC82" s="13"/>
      <c r="AD82" s="13" t="s">
        <v>143</v>
      </c>
      <c r="AE82" s="10">
        <v>9</v>
      </c>
      <c r="AF82" s="10" t="s">
        <v>191</v>
      </c>
      <c r="AK82" s="13">
        <v>22.595419847328301</v>
      </c>
      <c r="AL82" s="13">
        <v>5.1526717557251898</v>
      </c>
      <c r="AM82" s="13">
        <v>1.7175572519083999</v>
      </c>
      <c r="AN82" s="13"/>
      <c r="AO82" s="13"/>
      <c r="AP82" s="13"/>
      <c r="AQ82" s="13"/>
      <c r="AR82" s="13"/>
      <c r="AS82" s="13" t="s">
        <v>143</v>
      </c>
      <c r="AT82" s="13" t="s">
        <v>58</v>
      </c>
      <c r="AU82" s="10">
        <v>9</v>
      </c>
      <c r="AV82" s="10" t="s">
        <v>191</v>
      </c>
      <c r="AW82" s="10" t="s">
        <v>144</v>
      </c>
      <c r="AX82" s="10" t="s">
        <v>149</v>
      </c>
    </row>
    <row r="83" spans="1:51" s="10" customFormat="1" x14ac:dyDescent="0.25">
      <c r="A83" s="10" t="s">
        <v>138</v>
      </c>
      <c r="B83" s="10" t="s">
        <v>150</v>
      </c>
      <c r="C83" s="11" t="s">
        <v>51</v>
      </c>
      <c r="D83" s="11" t="s">
        <v>52</v>
      </c>
      <c r="E83" s="10">
        <v>6</v>
      </c>
      <c r="G83" s="10" t="s">
        <v>35</v>
      </c>
      <c r="H83" s="10" t="s">
        <v>73</v>
      </c>
      <c r="I83" s="12" t="s">
        <v>32</v>
      </c>
      <c r="J83" s="12" t="s">
        <v>84</v>
      </c>
      <c r="K83" s="10"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U83" s="10">
        <v>0</v>
      </c>
      <c r="V83" s="13">
        <v>9.2052980132450308</v>
      </c>
      <c r="W83" s="13">
        <v>2.6821192052980098</v>
      </c>
      <c r="X83" s="13">
        <v>0.89403973509933499</v>
      </c>
      <c r="Y83" s="13"/>
      <c r="Z83" s="13"/>
      <c r="AA83" s="13"/>
      <c r="AB83" s="13"/>
      <c r="AC83" s="13"/>
      <c r="AD83" s="13" t="s">
        <v>143</v>
      </c>
      <c r="AE83" s="10">
        <v>9</v>
      </c>
      <c r="AF83" s="10" t="s">
        <v>191</v>
      </c>
      <c r="AK83" s="13">
        <v>9.3092105263157894</v>
      </c>
      <c r="AL83" s="13">
        <v>1.7763157894736801</v>
      </c>
      <c r="AM83" s="13">
        <v>0.59210526315789402</v>
      </c>
      <c r="AN83" s="13"/>
      <c r="AO83" s="13"/>
      <c r="AP83" s="13"/>
      <c r="AQ83" s="13"/>
      <c r="AR83" s="13"/>
      <c r="AS83" s="13" t="s">
        <v>143</v>
      </c>
      <c r="AT83" s="13" t="s">
        <v>58</v>
      </c>
      <c r="AU83" s="10">
        <v>9</v>
      </c>
      <c r="AV83" s="10" t="s">
        <v>191</v>
      </c>
      <c r="AW83" s="10" t="s">
        <v>144</v>
      </c>
      <c r="AX83" s="10" t="s">
        <v>149</v>
      </c>
    </row>
    <row r="84" spans="1:51" s="10" customFormat="1" x14ac:dyDescent="0.25">
      <c r="A84" s="10" t="s">
        <v>138</v>
      </c>
      <c r="B84" s="10" t="s">
        <v>150</v>
      </c>
      <c r="C84" s="11" t="s">
        <v>51</v>
      </c>
      <c r="D84" s="11" t="s">
        <v>52</v>
      </c>
      <c r="E84" s="10">
        <v>6</v>
      </c>
      <c r="G84" s="10" t="s">
        <v>35</v>
      </c>
      <c r="H84" s="10" t="s">
        <v>73</v>
      </c>
      <c r="I84" s="12" t="s">
        <v>32</v>
      </c>
      <c r="J84" s="12" t="s">
        <v>84</v>
      </c>
      <c r="K84" s="10"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U84" s="10">
        <v>30</v>
      </c>
      <c r="V84" s="13">
        <v>21.423841059602701</v>
      </c>
      <c r="W84" s="13">
        <v>3.2781456953642398</v>
      </c>
      <c r="X84" s="13">
        <v>1.0927152317880799</v>
      </c>
      <c r="Y84" s="13"/>
      <c r="Z84" s="13"/>
      <c r="AA84" s="13"/>
      <c r="AB84" s="13"/>
      <c r="AC84" s="13"/>
      <c r="AD84" s="13" t="s">
        <v>143</v>
      </c>
      <c r="AE84" s="10">
        <v>9</v>
      </c>
      <c r="AF84" s="10" t="s">
        <v>191</v>
      </c>
      <c r="AK84" s="13">
        <v>20.164473684210499</v>
      </c>
      <c r="AL84" s="13">
        <v>3.2565789473684301</v>
      </c>
      <c r="AM84" s="13">
        <v>1.0855263157894799</v>
      </c>
      <c r="AN84" s="13"/>
      <c r="AO84" s="13"/>
      <c r="AP84" s="13"/>
      <c r="AQ84" s="13"/>
      <c r="AR84" s="13"/>
      <c r="AS84" s="13" t="s">
        <v>143</v>
      </c>
      <c r="AT84" s="13" t="s">
        <v>58</v>
      </c>
      <c r="AU84" s="10">
        <v>9</v>
      </c>
      <c r="AV84" s="10" t="s">
        <v>191</v>
      </c>
      <c r="AW84" s="10" t="s">
        <v>144</v>
      </c>
      <c r="AX84" s="10" t="s">
        <v>149</v>
      </c>
    </row>
    <row r="85" spans="1:51" s="10" customFormat="1" x14ac:dyDescent="0.25">
      <c r="A85" s="10" t="s">
        <v>138</v>
      </c>
      <c r="B85" s="10" t="s">
        <v>150</v>
      </c>
      <c r="C85" s="11" t="s">
        <v>51</v>
      </c>
      <c r="D85" s="11" t="s">
        <v>52</v>
      </c>
      <c r="E85" s="10">
        <v>6</v>
      </c>
      <c r="G85" s="10" t="s">
        <v>35</v>
      </c>
      <c r="H85" s="10" t="s">
        <v>73</v>
      </c>
      <c r="I85" s="12" t="s">
        <v>32</v>
      </c>
      <c r="J85" s="12" t="s">
        <v>84</v>
      </c>
      <c r="K85" s="10">
        <v>180</v>
      </c>
      <c r="M85" s="10" t="s">
        <v>140</v>
      </c>
      <c r="N85" s="10" t="s">
        <v>35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U85" s="10">
        <v>60</v>
      </c>
      <c r="V85" s="13">
        <v>19.238410596026501</v>
      </c>
      <c r="W85" s="13">
        <v>4.7682119205298203</v>
      </c>
      <c r="X85" s="13">
        <v>1.5894039735099399</v>
      </c>
      <c r="Y85" s="13"/>
      <c r="Z85" s="13"/>
      <c r="AA85" s="13"/>
      <c r="AB85" s="13"/>
      <c r="AC85" s="13"/>
      <c r="AD85" s="13" t="s">
        <v>143</v>
      </c>
      <c r="AE85" s="10">
        <v>9</v>
      </c>
      <c r="AF85" s="10" t="s">
        <v>191</v>
      </c>
      <c r="AK85" s="13">
        <v>17.401315789473699</v>
      </c>
      <c r="AL85" s="13">
        <v>2.9605263157894699</v>
      </c>
      <c r="AM85" s="13">
        <v>0.98684210526315796</v>
      </c>
      <c r="AN85" s="13"/>
      <c r="AO85" s="13"/>
      <c r="AP85" s="13"/>
      <c r="AQ85" s="13"/>
      <c r="AR85" s="13"/>
      <c r="AS85" s="13" t="s">
        <v>143</v>
      </c>
      <c r="AT85" s="13" t="s">
        <v>58</v>
      </c>
      <c r="AU85" s="10">
        <v>9</v>
      </c>
      <c r="AV85" s="10" t="s">
        <v>191</v>
      </c>
      <c r="AW85" s="10" t="s">
        <v>144</v>
      </c>
      <c r="AX85" s="10" t="s">
        <v>149</v>
      </c>
    </row>
    <row r="86" spans="1:51" s="10" customFormat="1" x14ac:dyDescent="0.25">
      <c r="A86" s="10" t="s">
        <v>138</v>
      </c>
      <c r="B86" s="10" t="s">
        <v>150</v>
      </c>
      <c r="C86" s="11" t="s">
        <v>51</v>
      </c>
      <c r="D86" s="11" t="s">
        <v>52</v>
      </c>
      <c r="E86" s="10">
        <v>6</v>
      </c>
      <c r="G86" s="10" t="s">
        <v>35</v>
      </c>
      <c r="H86" s="10" t="s">
        <v>73</v>
      </c>
      <c r="I86" s="12" t="s">
        <v>32</v>
      </c>
      <c r="J86" s="12" t="s">
        <v>84</v>
      </c>
      <c r="K86" s="10">
        <v>180</v>
      </c>
      <c r="M86" s="10" t="s">
        <v>140</v>
      </c>
      <c r="N86" s="10" t="s">
        <v>35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U86" s="10">
        <v>90</v>
      </c>
      <c r="V86" s="13">
        <v>14.9668874172185</v>
      </c>
      <c r="W86" s="13">
        <v>4.7682119205298203</v>
      </c>
      <c r="X86" s="13">
        <v>1.5894039735099399</v>
      </c>
      <c r="Y86" s="13"/>
      <c r="Z86" s="13"/>
      <c r="AA86" s="13"/>
      <c r="AB86" s="13"/>
      <c r="AC86" s="13"/>
      <c r="AD86" s="13" t="s">
        <v>143</v>
      </c>
      <c r="AE86" s="10">
        <v>9</v>
      </c>
      <c r="AF86" s="10" t="s">
        <v>191</v>
      </c>
      <c r="AK86" s="13">
        <v>14.9342105263158</v>
      </c>
      <c r="AL86" s="13">
        <v>4.7368421052631602</v>
      </c>
      <c r="AM86" s="13">
        <v>1.57894736842105</v>
      </c>
      <c r="AN86" s="13"/>
      <c r="AO86" s="13"/>
      <c r="AP86" s="13"/>
      <c r="AQ86" s="13"/>
      <c r="AR86" s="13"/>
      <c r="AS86" s="13" t="s">
        <v>143</v>
      </c>
      <c r="AT86" s="13" t="s">
        <v>58</v>
      </c>
      <c r="AU86" s="10">
        <v>9</v>
      </c>
      <c r="AV86" s="10" t="s">
        <v>191</v>
      </c>
      <c r="AW86" s="10" t="s">
        <v>144</v>
      </c>
      <c r="AX86" s="10" t="s">
        <v>149</v>
      </c>
    </row>
    <row r="87" spans="1:51" s="19" customFormat="1" x14ac:dyDescent="0.25">
      <c r="A87" s="19" t="s">
        <v>151</v>
      </c>
      <c r="B87" s="19" t="s">
        <v>151</v>
      </c>
      <c r="C87" s="19" t="s">
        <v>51</v>
      </c>
      <c r="D87" s="19" t="s">
        <v>52</v>
      </c>
      <c r="E87" s="19">
        <v>1</v>
      </c>
      <c r="G87" s="19" t="s">
        <v>35</v>
      </c>
      <c r="H87" s="19" t="s">
        <v>61</v>
      </c>
      <c r="I87" s="19" t="s">
        <v>32</v>
      </c>
      <c r="J87" s="19" t="s">
        <v>84</v>
      </c>
      <c r="K87" s="19">
        <v>90</v>
      </c>
      <c r="M87" s="19" t="s">
        <v>152</v>
      </c>
      <c r="N87" s="19" t="s">
        <v>30</v>
      </c>
      <c r="O87" s="19" t="s">
        <v>36</v>
      </c>
      <c r="P87" s="20" t="s">
        <v>29</v>
      </c>
      <c r="Q87" s="20" t="s">
        <v>115</v>
      </c>
      <c r="R87" s="20"/>
      <c r="S87" s="19" t="s">
        <v>116</v>
      </c>
      <c r="T87" s="19" t="s">
        <v>58</v>
      </c>
      <c r="U87" s="19">
        <v>0</v>
      </c>
      <c r="V87" s="20">
        <v>6.0217391304347796</v>
      </c>
      <c r="W87" s="20">
        <v>0.565217391304349</v>
      </c>
      <c r="X87" s="20">
        <v>0.25277290180432399</v>
      </c>
      <c r="Y87" s="20"/>
      <c r="Z87" s="20"/>
      <c r="AA87" s="20"/>
      <c r="AB87" s="20"/>
      <c r="AC87" s="20"/>
      <c r="AE87" s="19">
        <v>5</v>
      </c>
      <c r="AF87" s="19" t="s">
        <v>190</v>
      </c>
      <c r="AK87" s="19">
        <v>5.6956521739130404</v>
      </c>
      <c r="AL87" s="19">
        <v>0.26086956521739102</v>
      </c>
      <c r="AM87" s="19">
        <v>0.11666441621738</v>
      </c>
      <c r="AN87" s="20"/>
      <c r="AO87" s="20"/>
      <c r="AP87" s="20"/>
      <c r="AQ87" s="20"/>
      <c r="AR87" s="20"/>
      <c r="AT87" s="20" t="s">
        <v>58</v>
      </c>
      <c r="AU87" s="19">
        <v>5</v>
      </c>
      <c r="AV87" s="19" t="s">
        <v>190</v>
      </c>
      <c r="AW87" s="19" t="s">
        <v>154</v>
      </c>
      <c r="AX87" s="19" t="s">
        <v>153</v>
      </c>
      <c r="AY87" s="19" t="s">
        <v>155</v>
      </c>
    </row>
    <row r="88" spans="1:51" s="19" customFormat="1" x14ac:dyDescent="0.25">
      <c r="A88" s="19" t="s">
        <v>151</v>
      </c>
      <c r="B88" s="19" t="s">
        <v>151</v>
      </c>
      <c r="C88" s="19" t="s">
        <v>51</v>
      </c>
      <c r="D88" s="19" t="s">
        <v>52</v>
      </c>
      <c r="E88" s="19">
        <v>1</v>
      </c>
      <c r="G88" s="19" t="s">
        <v>35</v>
      </c>
      <c r="H88" s="19" t="s">
        <v>61</v>
      </c>
      <c r="I88" s="19" t="s">
        <v>32</v>
      </c>
      <c r="J88" s="19" t="s">
        <v>84</v>
      </c>
      <c r="K88" s="19">
        <v>90</v>
      </c>
      <c r="M88" s="19" t="s">
        <v>152</v>
      </c>
      <c r="N88" s="19" t="s">
        <v>30</v>
      </c>
      <c r="O88" s="19" t="s">
        <v>36</v>
      </c>
      <c r="P88" s="20" t="s">
        <v>29</v>
      </c>
      <c r="Q88" s="20" t="s">
        <v>115</v>
      </c>
      <c r="R88" s="20"/>
      <c r="S88" s="19" t="s">
        <v>116</v>
      </c>
      <c r="T88" s="19" t="s">
        <v>58</v>
      </c>
      <c r="U88" s="19">
        <v>30</v>
      </c>
      <c r="V88" s="20">
        <v>7.6086956521739104</v>
      </c>
      <c r="W88" s="20">
        <v>0.80434782608695699</v>
      </c>
      <c r="X88" s="20">
        <v>0.35971528333692299</v>
      </c>
      <c r="Y88" s="20"/>
      <c r="Z88" s="20"/>
      <c r="AA88" s="20"/>
      <c r="AB88" s="20"/>
      <c r="AC88" s="20"/>
      <c r="AE88" s="19">
        <v>5</v>
      </c>
      <c r="AF88" s="19" t="s">
        <v>190</v>
      </c>
      <c r="AK88" s="19">
        <v>7.9130434782608701</v>
      </c>
      <c r="AL88" s="19">
        <v>1.52173913043478</v>
      </c>
      <c r="AM88" s="19">
        <v>0.68054242793471897</v>
      </c>
      <c r="AN88" s="20"/>
      <c r="AO88" s="20"/>
      <c r="AP88" s="20"/>
      <c r="AQ88" s="20"/>
      <c r="AR88" s="20"/>
      <c r="AT88" s="20" t="s">
        <v>58</v>
      </c>
      <c r="AU88" s="19">
        <v>5</v>
      </c>
      <c r="AV88" s="19" t="s">
        <v>190</v>
      </c>
      <c r="AW88" s="19" t="s">
        <v>154</v>
      </c>
      <c r="AX88" s="19" t="s">
        <v>153</v>
      </c>
    </row>
    <row r="89" spans="1:51" s="19" customFormat="1" x14ac:dyDescent="0.25">
      <c r="A89" s="19" t="s">
        <v>151</v>
      </c>
      <c r="B89" s="19" t="s">
        <v>151</v>
      </c>
      <c r="C89" s="19" t="s">
        <v>51</v>
      </c>
      <c r="D89" s="19" t="s">
        <v>52</v>
      </c>
      <c r="E89" s="19">
        <v>1</v>
      </c>
      <c r="G89" s="19" t="s">
        <v>35</v>
      </c>
      <c r="H89" s="19" t="s">
        <v>61</v>
      </c>
      <c r="I89" s="19" t="s">
        <v>32</v>
      </c>
      <c r="J89" s="19" t="s">
        <v>84</v>
      </c>
      <c r="K89" s="19">
        <v>90</v>
      </c>
      <c r="M89" s="19" t="s">
        <v>152</v>
      </c>
      <c r="N89" s="19" t="s">
        <v>30</v>
      </c>
      <c r="O89" s="19" t="s">
        <v>36</v>
      </c>
      <c r="P89" s="20" t="s">
        <v>29</v>
      </c>
      <c r="Q89" s="20" t="s">
        <v>115</v>
      </c>
      <c r="R89" s="20"/>
      <c r="S89" s="19" t="s">
        <v>116</v>
      </c>
      <c r="T89" s="19" t="s">
        <v>58</v>
      </c>
      <c r="U89" s="19">
        <v>60</v>
      </c>
      <c r="V89" s="20">
        <v>6.4130434782608701</v>
      </c>
      <c r="W89" s="20">
        <v>0.60869565217391397</v>
      </c>
      <c r="X89" s="20">
        <v>0.27221697117388799</v>
      </c>
      <c r="Y89" s="20"/>
      <c r="Z89" s="20"/>
      <c r="AA89" s="20"/>
      <c r="AB89" s="20"/>
      <c r="AC89" s="20"/>
      <c r="AE89" s="19">
        <v>5</v>
      </c>
      <c r="AF89" s="19" t="s">
        <v>190</v>
      </c>
      <c r="AK89" s="19">
        <v>5.5217391304347796</v>
      </c>
      <c r="AL89" s="19">
        <v>0.39130434782608697</v>
      </c>
      <c r="AM89" s="19">
        <v>0.17499662432606999</v>
      </c>
      <c r="AN89" s="20"/>
      <c r="AO89" s="20"/>
      <c r="AP89" s="20"/>
      <c r="AQ89" s="20"/>
      <c r="AR89" s="20"/>
      <c r="AT89" s="20" t="s">
        <v>58</v>
      </c>
      <c r="AU89" s="19">
        <v>5</v>
      </c>
      <c r="AV89" s="19" t="s">
        <v>190</v>
      </c>
      <c r="AW89" s="19" t="s">
        <v>154</v>
      </c>
      <c r="AX89" s="19" t="s">
        <v>153</v>
      </c>
    </row>
    <row r="90" spans="1:51" s="19" customFormat="1" x14ac:dyDescent="0.25">
      <c r="A90" s="19" t="s">
        <v>151</v>
      </c>
      <c r="B90" s="19" t="s">
        <v>151</v>
      </c>
      <c r="C90" s="19" t="s">
        <v>51</v>
      </c>
      <c r="D90" s="19" t="s">
        <v>52</v>
      </c>
      <c r="E90" s="19">
        <v>1</v>
      </c>
      <c r="G90" s="19" t="s">
        <v>35</v>
      </c>
      <c r="H90" s="19" t="s">
        <v>61</v>
      </c>
      <c r="I90" s="19" t="s">
        <v>32</v>
      </c>
      <c r="J90" s="19" t="s">
        <v>84</v>
      </c>
      <c r="K90" s="19">
        <v>90</v>
      </c>
      <c r="M90" s="19" t="s">
        <v>152</v>
      </c>
      <c r="N90" s="19" t="s">
        <v>30</v>
      </c>
      <c r="O90" s="19" t="s">
        <v>36</v>
      </c>
      <c r="P90" s="20" t="s">
        <v>29</v>
      </c>
      <c r="Q90" s="20" t="s">
        <v>115</v>
      </c>
      <c r="R90" s="20"/>
      <c r="S90" s="19" t="s">
        <v>116</v>
      </c>
      <c r="T90" s="19" t="s">
        <v>58</v>
      </c>
      <c r="U90" s="19">
        <v>120</v>
      </c>
      <c r="V90" s="20">
        <v>5.7173913043478199</v>
      </c>
      <c r="W90" s="20">
        <v>0.434782608695652</v>
      </c>
      <c r="X90" s="20">
        <v>0.19444069369563399</v>
      </c>
      <c r="Y90" s="20"/>
      <c r="Z90" s="20"/>
      <c r="AA90" s="20"/>
      <c r="AB90" s="20"/>
      <c r="AC90" s="20"/>
      <c r="AE90" s="19">
        <v>5</v>
      </c>
      <c r="AF90" s="19" t="s">
        <v>190</v>
      </c>
      <c r="AK90" s="19">
        <v>4.9347826086956497</v>
      </c>
      <c r="AL90" s="19">
        <v>0.67391304347826197</v>
      </c>
      <c r="AM90" s="19">
        <v>0.30138307522823299</v>
      </c>
      <c r="AN90" s="20"/>
      <c r="AO90" s="20"/>
      <c r="AP90" s="20"/>
      <c r="AQ90" s="20"/>
      <c r="AR90" s="20"/>
      <c r="AT90" s="20" t="s">
        <v>58</v>
      </c>
      <c r="AU90" s="19">
        <v>5</v>
      </c>
      <c r="AV90" s="19" t="s">
        <v>190</v>
      </c>
      <c r="AW90" s="19" t="s">
        <v>154</v>
      </c>
      <c r="AX90" s="19" t="s">
        <v>153</v>
      </c>
    </row>
    <row r="91" spans="1:51" s="21" customFormat="1" x14ac:dyDescent="0.25">
      <c r="A91" s="21" t="s">
        <v>156</v>
      </c>
      <c r="B91" s="21" t="s">
        <v>157</v>
      </c>
      <c r="C91" s="22" t="s">
        <v>51</v>
      </c>
      <c r="D91" s="22" t="s">
        <v>52</v>
      </c>
      <c r="E91" s="21">
        <v>1</v>
      </c>
      <c r="G91" s="21" t="s">
        <v>35</v>
      </c>
      <c r="H91" s="21" t="s">
        <v>100</v>
      </c>
      <c r="I91" s="21" t="s">
        <v>31</v>
      </c>
      <c r="J91" s="21" t="s">
        <v>62</v>
      </c>
      <c r="K91" s="21">
        <v>90</v>
      </c>
      <c r="L91" s="21" t="s">
        <v>158</v>
      </c>
      <c r="N91" s="21" t="s">
        <v>30</v>
      </c>
      <c r="O91" s="21" t="s">
        <v>36</v>
      </c>
      <c r="P91" s="23" t="s">
        <v>29</v>
      </c>
      <c r="Q91" s="23" t="s">
        <v>40</v>
      </c>
      <c r="R91" s="23"/>
      <c r="S91" s="21" t="s">
        <v>160</v>
      </c>
      <c r="T91" s="21" t="s">
        <v>58</v>
      </c>
      <c r="U91" s="21">
        <v>0</v>
      </c>
      <c r="V91" s="21">
        <v>9.3670886075949493</v>
      </c>
      <c r="W91" s="21">
        <v>1.51898734177215</v>
      </c>
      <c r="X91" s="21">
        <v>0.67931179063284797</v>
      </c>
      <c r="AD91" s="21" t="s">
        <v>161</v>
      </c>
      <c r="AE91" s="21">
        <v>5</v>
      </c>
      <c r="AF91" s="21" t="s">
        <v>191</v>
      </c>
      <c r="AK91" s="21">
        <v>11.0126582278481</v>
      </c>
      <c r="AL91" s="21">
        <v>1.51898734177216</v>
      </c>
      <c r="AM91" s="21">
        <v>0.67931179063284997</v>
      </c>
      <c r="AS91" s="21" t="s">
        <v>161</v>
      </c>
      <c r="AT91" s="21" t="s">
        <v>58</v>
      </c>
      <c r="AU91" s="21">
        <v>5</v>
      </c>
      <c r="AV91" s="21" t="s">
        <v>191</v>
      </c>
      <c r="AW91" s="21" t="s">
        <v>154</v>
      </c>
      <c r="AX91" s="21" t="s">
        <v>159</v>
      </c>
    </row>
    <row r="92" spans="1:51" s="21" customFormat="1" x14ac:dyDescent="0.25">
      <c r="A92" s="21" t="s">
        <v>156</v>
      </c>
      <c r="B92" s="21" t="s">
        <v>157</v>
      </c>
      <c r="C92" s="22" t="s">
        <v>51</v>
      </c>
      <c r="D92" s="22" t="s">
        <v>52</v>
      </c>
      <c r="E92" s="21">
        <v>1</v>
      </c>
      <c r="G92" s="21" t="s">
        <v>35</v>
      </c>
      <c r="H92" s="21" t="s">
        <v>100</v>
      </c>
      <c r="I92" s="21" t="s">
        <v>31</v>
      </c>
      <c r="J92" s="21" t="s">
        <v>62</v>
      </c>
      <c r="K92" s="21">
        <v>90</v>
      </c>
      <c r="L92" s="21" t="s">
        <v>158</v>
      </c>
      <c r="N92" s="21" t="s">
        <v>30</v>
      </c>
      <c r="O92" s="21" t="s">
        <v>36</v>
      </c>
      <c r="P92" s="23" t="s">
        <v>29</v>
      </c>
      <c r="Q92" s="23" t="s">
        <v>40</v>
      </c>
      <c r="R92" s="23"/>
      <c r="S92" s="21" t="s">
        <v>160</v>
      </c>
      <c r="T92" s="21" t="s">
        <v>58</v>
      </c>
      <c r="U92" s="21">
        <v>20</v>
      </c>
      <c r="V92" s="21">
        <v>17.848101265822802</v>
      </c>
      <c r="W92" s="21">
        <v>3.5443037974683498</v>
      </c>
      <c r="X92" s="21">
        <v>1.5850608448099801</v>
      </c>
      <c r="AD92" s="21" t="s">
        <v>161</v>
      </c>
      <c r="AE92" s="21">
        <v>5</v>
      </c>
      <c r="AF92" s="21" t="s">
        <v>191</v>
      </c>
      <c r="AK92" s="21">
        <v>25.6962025316456</v>
      </c>
      <c r="AL92" s="21">
        <v>3.54430379746836</v>
      </c>
      <c r="AM92" s="21">
        <v>1.5850608448099801</v>
      </c>
      <c r="AS92" s="21" t="s">
        <v>161</v>
      </c>
      <c r="AT92" s="21" t="s">
        <v>58</v>
      </c>
      <c r="AU92" s="21">
        <v>5</v>
      </c>
      <c r="AV92" s="21" t="s">
        <v>191</v>
      </c>
      <c r="AW92" s="21" t="s">
        <v>154</v>
      </c>
      <c r="AX92" s="21" t="s">
        <v>159</v>
      </c>
    </row>
    <row r="93" spans="1:51" s="21" customFormat="1" x14ac:dyDescent="0.25">
      <c r="A93" s="21" t="s">
        <v>156</v>
      </c>
      <c r="B93" s="21" t="s">
        <v>157</v>
      </c>
      <c r="C93" s="22" t="s">
        <v>51</v>
      </c>
      <c r="D93" s="22" t="s">
        <v>52</v>
      </c>
      <c r="E93" s="21">
        <v>1</v>
      </c>
      <c r="G93" s="21" t="s">
        <v>35</v>
      </c>
      <c r="H93" s="21" t="s">
        <v>100</v>
      </c>
      <c r="I93" s="21" t="s">
        <v>31</v>
      </c>
      <c r="J93" s="21" t="s">
        <v>62</v>
      </c>
      <c r="K93" s="21">
        <v>90</v>
      </c>
      <c r="L93" s="21" t="s">
        <v>158</v>
      </c>
      <c r="N93" s="21" t="s">
        <v>30</v>
      </c>
      <c r="O93" s="21" t="s">
        <v>36</v>
      </c>
      <c r="P93" s="23" t="s">
        <v>29</v>
      </c>
      <c r="Q93" s="23" t="s">
        <v>40</v>
      </c>
      <c r="R93" s="23"/>
      <c r="S93" s="21" t="s">
        <v>160</v>
      </c>
      <c r="T93" s="21" t="s">
        <v>58</v>
      </c>
      <c r="U93" s="21">
        <v>40</v>
      </c>
      <c r="V93" s="21">
        <v>13.1645569620253</v>
      </c>
      <c r="W93" s="21">
        <v>2.78481012658228</v>
      </c>
      <c r="X93" s="21">
        <v>1.24540494949355</v>
      </c>
      <c r="AD93" s="21" t="s">
        <v>161</v>
      </c>
      <c r="AE93" s="21">
        <v>5</v>
      </c>
      <c r="AF93" s="21" t="s">
        <v>191</v>
      </c>
      <c r="AK93" s="21">
        <v>24.8101265822785</v>
      </c>
      <c r="AL93" s="21">
        <v>4.0506329113924098</v>
      </c>
      <c r="AM93" s="21">
        <v>1.8114981083542601</v>
      </c>
      <c r="AS93" s="21" t="s">
        <v>161</v>
      </c>
      <c r="AT93" s="21" t="s">
        <v>58</v>
      </c>
      <c r="AU93" s="21">
        <v>5</v>
      </c>
      <c r="AV93" s="21" t="s">
        <v>191</v>
      </c>
      <c r="AW93" s="21" t="s">
        <v>154</v>
      </c>
      <c r="AX93" s="21" t="s">
        <v>159</v>
      </c>
    </row>
    <row r="94" spans="1:51" s="21" customFormat="1" x14ac:dyDescent="0.25">
      <c r="A94" s="21" t="s">
        <v>156</v>
      </c>
      <c r="B94" s="21" t="s">
        <v>157</v>
      </c>
      <c r="C94" s="22" t="s">
        <v>51</v>
      </c>
      <c r="D94" s="22" t="s">
        <v>52</v>
      </c>
      <c r="E94" s="21">
        <v>1</v>
      </c>
      <c r="G94" s="21" t="s">
        <v>35</v>
      </c>
      <c r="H94" s="21" t="s">
        <v>100</v>
      </c>
      <c r="I94" s="21" t="s">
        <v>31</v>
      </c>
      <c r="J94" s="21" t="s">
        <v>62</v>
      </c>
      <c r="K94" s="21">
        <v>90</v>
      </c>
      <c r="L94" s="21" t="s">
        <v>158</v>
      </c>
      <c r="N94" s="21" t="s">
        <v>30</v>
      </c>
      <c r="O94" s="21" t="s">
        <v>36</v>
      </c>
      <c r="P94" s="23" t="s">
        <v>29</v>
      </c>
      <c r="Q94" s="23" t="s">
        <v>40</v>
      </c>
      <c r="R94" s="23"/>
      <c r="S94" s="21" t="s">
        <v>160</v>
      </c>
      <c r="T94" s="21" t="s">
        <v>58</v>
      </c>
      <c r="U94" s="21">
        <v>60</v>
      </c>
      <c r="V94" s="21">
        <v>10</v>
      </c>
      <c r="W94" s="21">
        <v>2.2784810126582302</v>
      </c>
      <c r="X94" s="21">
        <v>1.01896768594927</v>
      </c>
      <c r="AD94" s="21" t="s">
        <v>161</v>
      </c>
      <c r="AE94" s="21">
        <v>5</v>
      </c>
      <c r="AF94" s="21" t="s">
        <v>191</v>
      </c>
      <c r="AK94" s="21">
        <v>22.278481012658201</v>
      </c>
      <c r="AL94" s="21">
        <v>4.3037974683544196</v>
      </c>
      <c r="AM94" s="21">
        <v>1.9247167401264</v>
      </c>
      <c r="AS94" s="21" t="s">
        <v>161</v>
      </c>
      <c r="AT94" s="21" t="s">
        <v>58</v>
      </c>
      <c r="AU94" s="21">
        <v>5</v>
      </c>
      <c r="AV94" s="21" t="s">
        <v>191</v>
      </c>
      <c r="AW94" s="21" t="s">
        <v>154</v>
      </c>
      <c r="AX94" s="21" t="s">
        <v>159</v>
      </c>
    </row>
    <row r="95" spans="1:51" s="21" customFormat="1" x14ac:dyDescent="0.25">
      <c r="A95" s="21" t="s">
        <v>156</v>
      </c>
      <c r="B95" s="21" t="s">
        <v>157</v>
      </c>
      <c r="C95" s="22" t="s">
        <v>51</v>
      </c>
      <c r="D95" s="22" t="s">
        <v>52</v>
      </c>
      <c r="E95" s="21">
        <v>1</v>
      </c>
      <c r="G95" s="21" t="s">
        <v>35</v>
      </c>
      <c r="H95" s="21" t="s">
        <v>100</v>
      </c>
      <c r="I95" s="21" t="s">
        <v>31</v>
      </c>
      <c r="J95" s="21" t="s">
        <v>62</v>
      </c>
      <c r="K95" s="21">
        <v>90</v>
      </c>
      <c r="L95" s="21" t="s">
        <v>158</v>
      </c>
      <c r="N95" s="21" t="s">
        <v>30</v>
      </c>
      <c r="O95" s="21" t="s">
        <v>36</v>
      </c>
      <c r="P95" s="23" t="s">
        <v>29</v>
      </c>
      <c r="Q95" s="23" t="s">
        <v>40</v>
      </c>
      <c r="R95" s="23"/>
      <c r="S95" s="21" t="s">
        <v>160</v>
      </c>
      <c r="T95" s="21" t="s">
        <v>58</v>
      </c>
      <c r="U95" s="21">
        <v>120</v>
      </c>
      <c r="V95" s="21">
        <v>6.2025316455696302</v>
      </c>
      <c r="W95" s="21">
        <v>1.64556962025317</v>
      </c>
      <c r="X95" s="21">
        <v>0.73592110651891895</v>
      </c>
      <c r="AD95" s="21" t="s">
        <v>161</v>
      </c>
      <c r="AE95" s="21">
        <v>5</v>
      </c>
      <c r="AF95" s="21" t="s">
        <v>191</v>
      </c>
      <c r="AK95" s="21">
        <v>16.075949367088601</v>
      </c>
      <c r="AL95" s="21">
        <v>2.9113924050633</v>
      </c>
      <c r="AM95" s="21">
        <v>1.3020142653796301</v>
      </c>
      <c r="AS95" s="21" t="s">
        <v>161</v>
      </c>
      <c r="AT95" s="21" t="s">
        <v>58</v>
      </c>
      <c r="AU95" s="21">
        <v>5</v>
      </c>
      <c r="AV95" s="21" t="s">
        <v>191</v>
      </c>
      <c r="AW95" s="21" t="s">
        <v>154</v>
      </c>
      <c r="AX95" s="21" t="s">
        <v>159</v>
      </c>
    </row>
    <row r="96" spans="1:51" s="24" customFormat="1" x14ac:dyDescent="0.25">
      <c r="A96" s="24" t="s">
        <v>162</v>
      </c>
      <c r="B96" s="25" t="s">
        <v>163</v>
      </c>
      <c r="C96" s="25" t="s">
        <v>51</v>
      </c>
      <c r="D96" s="25" t="s">
        <v>164</v>
      </c>
      <c r="E96" s="24">
        <v>1</v>
      </c>
      <c r="G96" s="24" t="s">
        <v>35</v>
      </c>
      <c r="H96" s="24" t="s">
        <v>65</v>
      </c>
      <c r="I96" s="24" t="s">
        <v>31</v>
      </c>
      <c r="J96" s="24" t="s">
        <v>84</v>
      </c>
      <c r="K96" s="24">
        <v>168</v>
      </c>
      <c r="L96" s="24" t="s">
        <v>63</v>
      </c>
      <c r="N96" s="24" t="s">
        <v>35</v>
      </c>
      <c r="O96" s="24" t="s">
        <v>36</v>
      </c>
      <c r="P96" s="26" t="s">
        <v>29</v>
      </c>
      <c r="Q96" s="26" t="s">
        <v>40</v>
      </c>
      <c r="R96" s="26"/>
      <c r="S96" s="24" t="s">
        <v>107</v>
      </c>
      <c r="T96" s="24" t="s">
        <v>78</v>
      </c>
      <c r="U96" s="24">
        <v>0</v>
      </c>
      <c r="V96" s="24">
        <v>100</v>
      </c>
      <c r="W96" s="24">
        <v>40.110650280542579</v>
      </c>
      <c r="X96" s="24">
        <v>11.578947368421099</v>
      </c>
      <c r="AE96" s="24">
        <v>12</v>
      </c>
      <c r="AF96" s="24" t="s">
        <v>190</v>
      </c>
      <c r="AK96" s="24">
        <v>141.052631578947</v>
      </c>
      <c r="AL96" s="24">
        <v>36.464227527765544</v>
      </c>
      <c r="AM96" s="24">
        <v>10.5263157894736</v>
      </c>
      <c r="AT96" s="24" t="s">
        <v>58</v>
      </c>
      <c r="AU96" s="24">
        <v>12</v>
      </c>
      <c r="AV96" s="24" t="s">
        <v>190</v>
      </c>
      <c r="AW96" s="24" t="s">
        <v>79</v>
      </c>
      <c r="AX96" s="24" t="s">
        <v>165</v>
      </c>
      <c r="AY96" s="24" t="s">
        <v>213</v>
      </c>
    </row>
    <row r="97" spans="1:51" s="24" customFormat="1" x14ac:dyDescent="0.25">
      <c r="A97" s="24" t="s">
        <v>162</v>
      </c>
      <c r="B97" s="25" t="s">
        <v>163</v>
      </c>
      <c r="C97" s="25" t="s">
        <v>51</v>
      </c>
      <c r="D97" s="25" t="s">
        <v>164</v>
      </c>
      <c r="E97" s="24">
        <v>1</v>
      </c>
      <c r="G97" s="24" t="s">
        <v>35</v>
      </c>
      <c r="H97" s="24" t="s">
        <v>65</v>
      </c>
      <c r="I97" s="24" t="s">
        <v>31</v>
      </c>
      <c r="J97" s="24" t="s">
        <v>84</v>
      </c>
      <c r="K97" s="24">
        <v>168</v>
      </c>
      <c r="L97" s="24" t="s">
        <v>63</v>
      </c>
      <c r="N97" s="24" t="s">
        <v>35</v>
      </c>
      <c r="O97" s="24" t="s">
        <v>36</v>
      </c>
      <c r="P97" s="26" t="s">
        <v>29</v>
      </c>
      <c r="Q97" s="26" t="s">
        <v>40</v>
      </c>
      <c r="R97" s="26"/>
      <c r="S97" s="24" t="s">
        <v>107</v>
      </c>
      <c r="T97" s="24" t="s">
        <v>78</v>
      </c>
      <c r="U97" s="24">
        <v>30</v>
      </c>
      <c r="V97" s="24">
        <v>174.73684210526301</v>
      </c>
      <c r="W97" s="24">
        <v>47.403495786095277</v>
      </c>
      <c r="X97" s="24">
        <v>13.684210526315701</v>
      </c>
      <c r="AE97" s="24">
        <v>12</v>
      </c>
      <c r="AF97" s="24" t="s">
        <v>190</v>
      </c>
      <c r="AK97" s="24">
        <v>284.21052631578902</v>
      </c>
      <c r="AL97" s="24">
        <v>54.696341291648665</v>
      </c>
      <c r="AM97" s="24">
        <v>15.789473684210501</v>
      </c>
      <c r="AT97" s="24" t="s">
        <v>58</v>
      </c>
      <c r="AU97" s="24">
        <v>12</v>
      </c>
      <c r="AV97" s="24" t="s">
        <v>190</v>
      </c>
      <c r="AW97" s="24" t="s">
        <v>79</v>
      </c>
      <c r="AX97" s="24" t="s">
        <v>165</v>
      </c>
      <c r="AY97" s="24" t="s">
        <v>213</v>
      </c>
    </row>
    <row r="98" spans="1:51" s="24" customFormat="1" x14ac:dyDescent="0.25">
      <c r="A98" s="24" t="s">
        <v>162</v>
      </c>
      <c r="B98" s="25" t="s">
        <v>163</v>
      </c>
      <c r="C98" s="25" t="s">
        <v>51</v>
      </c>
      <c r="D98" s="25" t="s">
        <v>164</v>
      </c>
      <c r="E98" s="24">
        <v>1</v>
      </c>
      <c r="G98" s="24" t="s">
        <v>35</v>
      </c>
      <c r="H98" s="24" t="s">
        <v>65</v>
      </c>
      <c r="I98" s="24" t="s">
        <v>31</v>
      </c>
      <c r="J98" s="24" t="s">
        <v>84</v>
      </c>
      <c r="K98" s="24">
        <v>168</v>
      </c>
      <c r="L98" s="24" t="s">
        <v>63</v>
      </c>
      <c r="N98" s="24" t="s">
        <v>35</v>
      </c>
      <c r="O98" s="24" t="s">
        <v>36</v>
      </c>
      <c r="P98" s="26" t="s">
        <v>29</v>
      </c>
      <c r="Q98" s="26" t="s">
        <v>40</v>
      </c>
      <c r="R98" s="26"/>
      <c r="S98" s="24" t="s">
        <v>107</v>
      </c>
      <c r="T98" s="24" t="s">
        <v>78</v>
      </c>
      <c r="U98" s="24">
        <v>60</v>
      </c>
      <c r="V98" s="24">
        <v>156.842105263158</v>
      </c>
      <c r="W98" s="24">
        <v>43.757073033318932</v>
      </c>
      <c r="X98" s="24">
        <v>12.6315789473684</v>
      </c>
      <c r="AE98" s="24">
        <v>12</v>
      </c>
      <c r="AF98" s="24" t="s">
        <v>190</v>
      </c>
      <c r="AK98" s="24">
        <v>230.52631578947401</v>
      </c>
      <c r="AL98" s="24">
        <v>47.403495786095625</v>
      </c>
      <c r="AM98" s="24">
        <v>13.6842105263158</v>
      </c>
      <c r="AT98" s="24" t="s">
        <v>58</v>
      </c>
      <c r="AU98" s="24">
        <v>12</v>
      </c>
      <c r="AV98" s="24" t="s">
        <v>190</v>
      </c>
      <c r="AW98" s="24" t="s">
        <v>79</v>
      </c>
      <c r="AX98" s="24" t="s">
        <v>165</v>
      </c>
      <c r="AY98" s="24" t="s">
        <v>213</v>
      </c>
    </row>
    <row r="99" spans="1:51" s="24" customFormat="1" x14ac:dyDescent="0.25">
      <c r="A99" s="24" t="s">
        <v>162</v>
      </c>
      <c r="B99" s="25" t="s">
        <v>163</v>
      </c>
      <c r="C99" s="25" t="s">
        <v>51</v>
      </c>
      <c r="D99" s="25" t="s">
        <v>164</v>
      </c>
      <c r="E99" s="24">
        <v>1</v>
      </c>
      <c r="G99" s="24" t="s">
        <v>35</v>
      </c>
      <c r="H99" s="24" t="s">
        <v>65</v>
      </c>
      <c r="I99" s="24" t="s">
        <v>31</v>
      </c>
      <c r="J99" s="24" t="s">
        <v>84</v>
      </c>
      <c r="K99" s="24">
        <v>168</v>
      </c>
      <c r="L99" s="24" t="s">
        <v>63</v>
      </c>
      <c r="N99" s="24" t="s">
        <v>35</v>
      </c>
      <c r="O99" s="24" t="s">
        <v>36</v>
      </c>
      <c r="P99" s="26" t="s">
        <v>29</v>
      </c>
      <c r="Q99" s="26" t="s">
        <v>40</v>
      </c>
      <c r="R99" s="26"/>
      <c r="S99" s="24" t="s">
        <v>107</v>
      </c>
      <c r="T99" s="24" t="s">
        <v>78</v>
      </c>
      <c r="U99" s="24">
        <v>90</v>
      </c>
      <c r="V99" s="24">
        <v>137.894736842105</v>
      </c>
      <c r="W99" s="24">
        <v>29.171382022212711</v>
      </c>
      <c r="X99" s="24">
        <v>8.4210526315789593</v>
      </c>
      <c r="AE99" s="24">
        <v>12</v>
      </c>
      <c r="AF99" s="24" t="s">
        <v>190</v>
      </c>
      <c r="AK99" s="24">
        <v>257.89473684210498</v>
      </c>
      <c r="AL99" s="24">
        <v>47.403495786095625</v>
      </c>
      <c r="AM99" s="24">
        <v>13.6842105263158</v>
      </c>
      <c r="AT99" s="24" t="s">
        <v>58</v>
      </c>
      <c r="AU99" s="24">
        <v>12</v>
      </c>
      <c r="AV99" s="24" t="s">
        <v>190</v>
      </c>
      <c r="AW99" s="24" t="s">
        <v>79</v>
      </c>
      <c r="AX99" s="24" t="s">
        <v>165</v>
      </c>
      <c r="AY99" s="24" t="s">
        <v>213</v>
      </c>
    </row>
    <row r="100" spans="1:51" s="24" customFormat="1" x14ac:dyDescent="0.25">
      <c r="A100" s="24" t="s">
        <v>162</v>
      </c>
      <c r="B100" s="25" t="s">
        <v>163</v>
      </c>
      <c r="C100" s="25" t="s">
        <v>51</v>
      </c>
      <c r="D100" s="25" t="s">
        <v>164</v>
      </c>
      <c r="E100" s="24">
        <v>1</v>
      </c>
      <c r="G100" s="24" t="s">
        <v>35</v>
      </c>
      <c r="H100" s="24" t="s">
        <v>65</v>
      </c>
      <c r="I100" s="24" t="s">
        <v>31</v>
      </c>
      <c r="J100" s="24" t="s">
        <v>84</v>
      </c>
      <c r="K100" s="24">
        <v>168</v>
      </c>
      <c r="L100" s="24" t="s">
        <v>63</v>
      </c>
      <c r="N100" s="24" t="s">
        <v>35</v>
      </c>
      <c r="O100" s="24" t="s">
        <v>36</v>
      </c>
      <c r="P100" s="26" t="s">
        <v>29</v>
      </c>
      <c r="Q100" s="26" t="s">
        <v>40</v>
      </c>
      <c r="R100" s="26"/>
      <c r="S100" s="24" t="s">
        <v>107</v>
      </c>
      <c r="T100" s="24" t="s">
        <v>78</v>
      </c>
      <c r="U100" s="24">
        <v>120</v>
      </c>
      <c r="V100" s="24">
        <v>107.368421052632</v>
      </c>
      <c r="W100" s="24">
        <v>43.757073033318932</v>
      </c>
      <c r="X100" s="24">
        <v>12.6315789473684</v>
      </c>
      <c r="AE100" s="24">
        <v>12</v>
      </c>
      <c r="AF100" s="24" t="s">
        <v>190</v>
      </c>
      <c r="AK100" s="24">
        <v>203.157894736842</v>
      </c>
      <c r="AL100" s="24">
        <v>54.696341291649013</v>
      </c>
      <c r="AM100" s="24">
        <v>15.7894736842106</v>
      </c>
      <c r="AT100" s="24" t="s">
        <v>58</v>
      </c>
      <c r="AU100" s="24">
        <v>12</v>
      </c>
      <c r="AV100" s="24" t="s">
        <v>190</v>
      </c>
      <c r="AW100" s="24" t="s">
        <v>79</v>
      </c>
      <c r="AX100" s="24" t="s">
        <v>165</v>
      </c>
      <c r="AY100" s="24" t="s">
        <v>213</v>
      </c>
    </row>
    <row r="101" spans="1:51" s="24" customFormat="1" x14ac:dyDescent="0.25">
      <c r="A101" s="24" t="s">
        <v>162</v>
      </c>
      <c r="B101" s="25" t="s">
        <v>166</v>
      </c>
      <c r="C101" s="25" t="s">
        <v>51</v>
      </c>
      <c r="D101" s="25" t="s">
        <v>164</v>
      </c>
      <c r="E101" s="24">
        <v>1</v>
      </c>
      <c r="G101" s="24" t="s">
        <v>35</v>
      </c>
      <c r="H101" s="24" t="s">
        <v>65</v>
      </c>
      <c r="I101" s="24" t="s">
        <v>32</v>
      </c>
      <c r="J101" s="24" t="s">
        <v>84</v>
      </c>
      <c r="K101" s="24">
        <v>168</v>
      </c>
      <c r="L101" s="24" t="s">
        <v>63</v>
      </c>
      <c r="N101" s="24" t="s">
        <v>35</v>
      </c>
      <c r="O101" s="24" t="s">
        <v>36</v>
      </c>
      <c r="P101" s="26" t="s">
        <v>29</v>
      </c>
      <c r="Q101" s="26" t="s">
        <v>40</v>
      </c>
      <c r="R101" s="26"/>
      <c r="S101" s="24" t="s">
        <v>107</v>
      </c>
      <c r="T101" s="24" t="s">
        <v>78</v>
      </c>
      <c r="U101" s="24">
        <v>0</v>
      </c>
      <c r="V101" s="24">
        <v>100</v>
      </c>
      <c r="W101" s="24">
        <v>40.110650280542579</v>
      </c>
      <c r="X101" s="24">
        <v>11.578947368421099</v>
      </c>
      <c r="AE101" s="24">
        <v>12</v>
      </c>
      <c r="AF101" s="24" t="s">
        <v>190</v>
      </c>
      <c r="AK101" s="24">
        <v>111.578947368421</v>
      </c>
      <c r="AL101" s="24">
        <v>29.171382022212605</v>
      </c>
      <c r="AM101" s="24">
        <v>8.4210526315789291</v>
      </c>
      <c r="AT101" s="24" t="s">
        <v>58</v>
      </c>
      <c r="AU101" s="24">
        <v>12</v>
      </c>
      <c r="AV101" s="24" t="s">
        <v>190</v>
      </c>
      <c r="AW101" s="24" t="s">
        <v>79</v>
      </c>
      <c r="AX101" s="24" t="s">
        <v>167</v>
      </c>
      <c r="AY101" s="24" t="s">
        <v>213</v>
      </c>
    </row>
    <row r="102" spans="1:51" s="24" customFormat="1" x14ac:dyDescent="0.25">
      <c r="A102" s="24" t="s">
        <v>162</v>
      </c>
      <c r="B102" s="25" t="s">
        <v>166</v>
      </c>
      <c r="C102" s="25" t="s">
        <v>51</v>
      </c>
      <c r="D102" s="25" t="s">
        <v>164</v>
      </c>
      <c r="E102" s="24">
        <v>1</v>
      </c>
      <c r="G102" s="24" t="s">
        <v>35</v>
      </c>
      <c r="H102" s="24" t="s">
        <v>65</v>
      </c>
      <c r="I102" s="24" t="s">
        <v>32</v>
      </c>
      <c r="J102" s="24" t="s">
        <v>84</v>
      </c>
      <c r="K102" s="24">
        <v>168</v>
      </c>
      <c r="L102" s="24" t="s">
        <v>63</v>
      </c>
      <c r="N102" s="24" t="s">
        <v>35</v>
      </c>
      <c r="O102" s="24" t="s">
        <v>36</v>
      </c>
      <c r="P102" s="26" t="s">
        <v>29</v>
      </c>
      <c r="Q102" s="26" t="s">
        <v>40</v>
      </c>
      <c r="R102" s="26"/>
      <c r="S102" s="24" t="s">
        <v>107</v>
      </c>
      <c r="T102" s="24" t="s">
        <v>78</v>
      </c>
      <c r="U102" s="24">
        <v>30</v>
      </c>
      <c r="V102" s="24">
        <v>174.73684210526301</v>
      </c>
      <c r="W102" s="24">
        <v>47.403495786095277</v>
      </c>
      <c r="X102" s="24">
        <v>13.684210526315701</v>
      </c>
      <c r="AE102" s="24">
        <v>12</v>
      </c>
      <c r="AF102" s="24" t="s">
        <v>190</v>
      </c>
      <c r="AK102" s="24">
        <v>201.052631578947</v>
      </c>
      <c r="AL102" s="24">
        <v>47.403495786095277</v>
      </c>
      <c r="AM102" s="24">
        <v>13.684210526315701</v>
      </c>
      <c r="AT102" s="24" t="s">
        <v>58</v>
      </c>
      <c r="AU102" s="24">
        <v>12</v>
      </c>
      <c r="AV102" s="24" t="s">
        <v>190</v>
      </c>
      <c r="AW102" s="24" t="s">
        <v>79</v>
      </c>
      <c r="AX102" s="24" t="s">
        <v>167</v>
      </c>
      <c r="AY102" s="24" t="s">
        <v>213</v>
      </c>
    </row>
    <row r="103" spans="1:51" s="24" customFormat="1" x14ac:dyDescent="0.25">
      <c r="A103" s="24" t="s">
        <v>162</v>
      </c>
      <c r="B103" s="25" t="s">
        <v>166</v>
      </c>
      <c r="C103" s="25" t="s">
        <v>51</v>
      </c>
      <c r="D103" s="25" t="s">
        <v>164</v>
      </c>
      <c r="E103" s="24">
        <v>1</v>
      </c>
      <c r="G103" s="24" t="s">
        <v>35</v>
      </c>
      <c r="H103" s="24" t="s">
        <v>65</v>
      </c>
      <c r="I103" s="24" t="s">
        <v>32</v>
      </c>
      <c r="J103" s="24" t="s">
        <v>84</v>
      </c>
      <c r="K103" s="24">
        <v>168</v>
      </c>
      <c r="L103" s="24" t="s">
        <v>63</v>
      </c>
      <c r="N103" s="24" t="s">
        <v>35</v>
      </c>
      <c r="O103" s="24" t="s">
        <v>36</v>
      </c>
      <c r="P103" s="26" t="s">
        <v>29</v>
      </c>
      <c r="Q103" s="26" t="s">
        <v>40</v>
      </c>
      <c r="R103" s="26"/>
      <c r="S103" s="24" t="s">
        <v>107</v>
      </c>
      <c r="T103" s="24" t="s">
        <v>78</v>
      </c>
      <c r="U103" s="24">
        <v>60</v>
      </c>
      <c r="V103" s="24">
        <v>156.842105263158</v>
      </c>
      <c r="W103" s="24">
        <v>43.757073033318932</v>
      </c>
      <c r="X103" s="24">
        <v>12.6315789473684</v>
      </c>
      <c r="AE103" s="24">
        <v>12</v>
      </c>
      <c r="AF103" s="24" t="s">
        <v>190</v>
      </c>
      <c r="AK103" s="24">
        <v>188.42105263157899</v>
      </c>
      <c r="AL103" s="24">
        <v>43.757073033319273</v>
      </c>
      <c r="AM103" s="24">
        <v>12.631578947368499</v>
      </c>
      <c r="AT103" s="24" t="s">
        <v>58</v>
      </c>
      <c r="AU103" s="24">
        <v>12</v>
      </c>
      <c r="AV103" s="24" t="s">
        <v>190</v>
      </c>
      <c r="AW103" s="24" t="s">
        <v>79</v>
      </c>
      <c r="AX103" s="24" t="s">
        <v>167</v>
      </c>
      <c r="AY103" s="24" t="s">
        <v>213</v>
      </c>
    </row>
    <row r="104" spans="1:51" s="24" customFormat="1" x14ac:dyDescent="0.25">
      <c r="A104" s="24" t="s">
        <v>162</v>
      </c>
      <c r="B104" s="25" t="s">
        <v>166</v>
      </c>
      <c r="C104" s="25" t="s">
        <v>51</v>
      </c>
      <c r="D104" s="25" t="s">
        <v>164</v>
      </c>
      <c r="E104" s="24">
        <v>1</v>
      </c>
      <c r="G104" s="24" t="s">
        <v>35</v>
      </c>
      <c r="H104" s="24" t="s">
        <v>65</v>
      </c>
      <c r="I104" s="24" t="s">
        <v>32</v>
      </c>
      <c r="J104" s="24" t="s">
        <v>84</v>
      </c>
      <c r="K104" s="24">
        <v>168</v>
      </c>
      <c r="L104" s="24" t="s">
        <v>63</v>
      </c>
      <c r="N104" s="24" t="s">
        <v>35</v>
      </c>
      <c r="O104" s="24" t="s">
        <v>36</v>
      </c>
      <c r="P104" s="26" t="s">
        <v>29</v>
      </c>
      <c r="Q104" s="26" t="s">
        <v>40</v>
      </c>
      <c r="R104" s="26"/>
      <c r="S104" s="24" t="s">
        <v>107</v>
      </c>
      <c r="T104" s="24" t="s">
        <v>78</v>
      </c>
      <c r="U104" s="24">
        <v>90</v>
      </c>
      <c r="V104" s="24">
        <v>137.894736842105</v>
      </c>
      <c r="W104" s="24">
        <v>29.171382022212711</v>
      </c>
      <c r="X104" s="24">
        <v>8.4210526315789593</v>
      </c>
      <c r="AE104" s="24">
        <v>12</v>
      </c>
      <c r="AF104" s="24" t="s">
        <v>190</v>
      </c>
      <c r="AK104" s="24">
        <v>163.157894736842</v>
      </c>
      <c r="AL104" s="24">
        <v>40.110650280542579</v>
      </c>
      <c r="AM104" s="24">
        <v>11.578947368421099</v>
      </c>
      <c r="AT104" s="24" t="s">
        <v>58</v>
      </c>
      <c r="AU104" s="24">
        <v>12</v>
      </c>
      <c r="AV104" s="24" t="s">
        <v>190</v>
      </c>
      <c r="AW104" s="24" t="s">
        <v>79</v>
      </c>
      <c r="AX104" s="24" t="s">
        <v>167</v>
      </c>
      <c r="AY104" s="24" t="s">
        <v>213</v>
      </c>
    </row>
    <row r="105" spans="1:51" s="24" customFormat="1" x14ac:dyDescent="0.25">
      <c r="A105" s="24" t="s">
        <v>162</v>
      </c>
      <c r="B105" s="25" t="s">
        <v>166</v>
      </c>
      <c r="C105" s="25" t="s">
        <v>51</v>
      </c>
      <c r="D105" s="25" t="s">
        <v>164</v>
      </c>
      <c r="E105" s="24">
        <v>1</v>
      </c>
      <c r="G105" s="24" t="s">
        <v>35</v>
      </c>
      <c r="H105" s="24" t="s">
        <v>65</v>
      </c>
      <c r="I105" s="24" t="s">
        <v>32</v>
      </c>
      <c r="J105" s="24" t="s">
        <v>84</v>
      </c>
      <c r="K105" s="24">
        <v>168</v>
      </c>
      <c r="L105" s="24" t="s">
        <v>63</v>
      </c>
      <c r="N105" s="24" t="s">
        <v>35</v>
      </c>
      <c r="O105" s="24" t="s">
        <v>36</v>
      </c>
      <c r="P105" s="26" t="s">
        <v>29</v>
      </c>
      <c r="Q105" s="26" t="s">
        <v>40</v>
      </c>
      <c r="R105" s="26"/>
      <c r="S105" s="24" t="s">
        <v>107</v>
      </c>
      <c r="T105" s="24" t="s">
        <v>78</v>
      </c>
      <c r="U105" s="24">
        <v>120</v>
      </c>
      <c r="V105" s="24">
        <v>107.368421052632</v>
      </c>
      <c r="W105" s="24">
        <v>43.757073033318932</v>
      </c>
      <c r="X105" s="24">
        <v>12.6315789473684</v>
      </c>
      <c r="AE105" s="24">
        <v>12</v>
      </c>
      <c r="AF105" s="24" t="s">
        <v>190</v>
      </c>
      <c r="AK105" s="24">
        <v>141.052631578947</v>
      </c>
      <c r="AL105" s="24">
        <v>40.110650280542579</v>
      </c>
      <c r="AM105" s="24">
        <v>11.578947368421099</v>
      </c>
      <c r="AT105" s="24" t="s">
        <v>58</v>
      </c>
      <c r="AU105" s="24">
        <v>12</v>
      </c>
      <c r="AV105" s="24" t="s">
        <v>190</v>
      </c>
      <c r="AW105" s="24" t="s">
        <v>79</v>
      </c>
      <c r="AX105" s="24" t="s">
        <v>167</v>
      </c>
      <c r="AY105" s="24" t="s">
        <v>213</v>
      </c>
    </row>
    <row r="106" spans="1:51" s="29" customFormat="1" x14ac:dyDescent="0.25">
      <c r="A106" s="29" t="s">
        <v>173</v>
      </c>
      <c r="B106" s="29" t="s">
        <v>174</v>
      </c>
      <c r="C106" s="29" t="s">
        <v>51</v>
      </c>
      <c r="D106" s="29" t="s">
        <v>52</v>
      </c>
      <c r="E106" s="29">
        <v>1</v>
      </c>
      <c r="G106" s="29" t="s">
        <v>30</v>
      </c>
      <c r="H106" s="29" t="s">
        <v>65</v>
      </c>
      <c r="I106" s="29" t="s">
        <v>32</v>
      </c>
      <c r="J106" s="29" t="s">
        <v>84</v>
      </c>
      <c r="K106" s="29">
        <v>63</v>
      </c>
      <c r="L106" s="29" t="s">
        <v>63</v>
      </c>
      <c r="M106" s="29" t="s">
        <v>175</v>
      </c>
      <c r="N106" s="29" t="s">
        <v>35</v>
      </c>
      <c r="O106" s="29" t="s">
        <v>36</v>
      </c>
      <c r="P106" s="30" t="s">
        <v>29</v>
      </c>
      <c r="Q106" s="30" t="s">
        <v>40</v>
      </c>
      <c r="R106" s="30"/>
      <c r="S106" s="29" t="s">
        <v>107</v>
      </c>
      <c r="T106" s="29" t="s">
        <v>78</v>
      </c>
      <c r="U106" s="31">
        <v>0</v>
      </c>
      <c r="V106" s="30">
        <v>91.240875912408697</v>
      </c>
      <c r="W106" s="30">
        <v>49.549088316721601</v>
      </c>
      <c r="X106" s="30">
        <v>17.518248175182499</v>
      </c>
      <c r="Y106" s="30"/>
      <c r="Z106" s="30"/>
      <c r="AA106" s="30"/>
      <c r="AB106" s="30"/>
      <c r="AC106" s="30"/>
      <c r="AD106" s="30" t="s">
        <v>176</v>
      </c>
      <c r="AE106" s="29">
        <v>8</v>
      </c>
      <c r="AF106" s="29" t="s">
        <v>191</v>
      </c>
      <c r="AG106" s="30"/>
      <c r="AH106" s="30"/>
      <c r="AI106" s="30"/>
      <c r="AJ106" s="30"/>
      <c r="AK106" s="30">
        <v>137.22627737226301</v>
      </c>
      <c r="AL106" s="30">
        <v>37.161816237541402</v>
      </c>
      <c r="AM106" s="30">
        <v>13.138686131386899</v>
      </c>
      <c r="AN106" s="30"/>
      <c r="AO106" s="30"/>
      <c r="AP106" s="30"/>
      <c r="AQ106" s="30"/>
      <c r="AR106" s="30"/>
      <c r="AS106" s="31" t="s">
        <v>176</v>
      </c>
      <c r="AT106" s="30" t="s">
        <v>58</v>
      </c>
      <c r="AU106" s="29">
        <v>8</v>
      </c>
      <c r="AV106" s="29" t="s">
        <v>191</v>
      </c>
      <c r="AW106" s="29" t="s">
        <v>185</v>
      </c>
      <c r="AX106" s="29" t="s">
        <v>177</v>
      </c>
    </row>
    <row r="107" spans="1:51" s="29" customFormat="1" x14ac:dyDescent="0.25">
      <c r="A107" s="29" t="s">
        <v>173</v>
      </c>
      <c r="B107" s="29" t="s">
        <v>174</v>
      </c>
      <c r="C107" s="29" t="s">
        <v>51</v>
      </c>
      <c r="D107" s="29" t="s">
        <v>52</v>
      </c>
      <c r="E107" s="29">
        <v>1</v>
      </c>
      <c r="G107" s="29" t="s">
        <v>30</v>
      </c>
      <c r="H107" s="29" t="s">
        <v>65</v>
      </c>
      <c r="I107" s="29" t="s">
        <v>32</v>
      </c>
      <c r="J107" s="29" t="s">
        <v>84</v>
      </c>
      <c r="K107" s="29">
        <v>63</v>
      </c>
      <c r="L107" s="29" t="s">
        <v>63</v>
      </c>
      <c r="M107" s="29" t="s">
        <v>175</v>
      </c>
      <c r="N107" s="29" t="s">
        <v>35</v>
      </c>
      <c r="O107" s="29" t="s">
        <v>36</v>
      </c>
      <c r="P107" s="30" t="s">
        <v>29</v>
      </c>
      <c r="Q107" s="30" t="s">
        <v>40</v>
      </c>
      <c r="R107" s="30"/>
      <c r="S107" s="29" t="s">
        <v>107</v>
      </c>
      <c r="T107" s="29" t="s">
        <v>78</v>
      </c>
      <c r="U107" s="31">
        <v>30</v>
      </c>
      <c r="V107" s="30">
        <v>367.15328467153302</v>
      </c>
      <c r="W107" s="30">
        <v>43.355452277131803</v>
      </c>
      <c r="X107" s="30">
        <v>15.3284671532848</v>
      </c>
      <c r="Y107" s="30"/>
      <c r="Z107" s="30"/>
      <c r="AA107" s="30"/>
      <c r="AB107" s="30"/>
      <c r="AC107" s="30"/>
      <c r="AD107" s="30" t="s">
        <v>176</v>
      </c>
      <c r="AE107" s="29">
        <v>8</v>
      </c>
      <c r="AF107" s="29" t="s">
        <v>191</v>
      </c>
      <c r="AG107" s="30"/>
      <c r="AH107" s="30"/>
      <c r="AI107" s="30"/>
      <c r="AJ107" s="30"/>
      <c r="AK107" s="30">
        <v>432.84671532846698</v>
      </c>
      <c r="AL107" s="30">
        <v>55.742724356311598</v>
      </c>
      <c r="AM107" s="30">
        <v>19.708029197080201</v>
      </c>
      <c r="AN107" s="30"/>
      <c r="AO107" s="30"/>
      <c r="AP107" s="30"/>
      <c r="AQ107" s="30"/>
      <c r="AR107" s="30"/>
      <c r="AS107" s="31" t="s">
        <v>176</v>
      </c>
      <c r="AT107" s="30" t="s">
        <v>58</v>
      </c>
      <c r="AU107" s="29">
        <v>8</v>
      </c>
      <c r="AV107" s="29" t="s">
        <v>191</v>
      </c>
      <c r="AW107" s="29" t="s">
        <v>185</v>
      </c>
      <c r="AX107" s="29" t="s">
        <v>177</v>
      </c>
    </row>
    <row r="108" spans="1:51" s="29" customFormat="1" x14ac:dyDescent="0.25">
      <c r="A108" s="29" t="s">
        <v>173</v>
      </c>
      <c r="B108" s="29" t="s">
        <v>174</v>
      </c>
      <c r="C108" s="29" t="s">
        <v>51</v>
      </c>
      <c r="D108" s="29" t="s">
        <v>52</v>
      </c>
      <c r="E108" s="29">
        <v>1</v>
      </c>
      <c r="G108" s="29" t="s">
        <v>30</v>
      </c>
      <c r="H108" s="29" t="s">
        <v>65</v>
      </c>
      <c r="I108" s="29" t="s">
        <v>32</v>
      </c>
      <c r="J108" s="29" t="s">
        <v>84</v>
      </c>
      <c r="K108" s="29">
        <v>63</v>
      </c>
      <c r="L108" s="29" t="s">
        <v>63</v>
      </c>
      <c r="M108" s="29" t="s">
        <v>175</v>
      </c>
      <c r="N108" s="29" t="s">
        <v>35</v>
      </c>
      <c r="O108" s="29" t="s">
        <v>36</v>
      </c>
      <c r="P108" s="30" t="s">
        <v>29</v>
      </c>
      <c r="Q108" s="30" t="s">
        <v>40</v>
      </c>
      <c r="R108" s="30"/>
      <c r="S108" s="29" t="s">
        <v>107</v>
      </c>
      <c r="T108" s="29" t="s">
        <v>78</v>
      </c>
      <c r="U108" s="31">
        <v>60</v>
      </c>
      <c r="V108" s="30">
        <v>235.766423357664</v>
      </c>
      <c r="W108" s="30">
        <v>43.355452277131398</v>
      </c>
      <c r="X108" s="30">
        <v>15.3284671532847</v>
      </c>
      <c r="Y108" s="30"/>
      <c r="Z108" s="30"/>
      <c r="AA108" s="30"/>
      <c r="AB108" s="30"/>
      <c r="AC108" s="30"/>
      <c r="AD108" s="30" t="s">
        <v>176</v>
      </c>
      <c r="AE108" s="29">
        <v>8</v>
      </c>
      <c r="AF108" s="29" t="s">
        <v>191</v>
      </c>
      <c r="AG108" s="30"/>
      <c r="AH108" s="30"/>
      <c r="AI108" s="30"/>
      <c r="AJ108" s="30"/>
      <c r="AK108" s="30">
        <v>286.13138686131401</v>
      </c>
      <c r="AL108" s="30">
        <v>37.161816237541203</v>
      </c>
      <c r="AM108" s="30">
        <v>13.138686131386899</v>
      </c>
      <c r="AN108" s="30"/>
      <c r="AO108" s="30"/>
      <c r="AP108" s="30"/>
      <c r="AQ108" s="30"/>
      <c r="AR108" s="30"/>
      <c r="AS108" s="31" t="s">
        <v>176</v>
      </c>
      <c r="AT108" s="30" t="s">
        <v>58</v>
      </c>
      <c r="AU108" s="29">
        <v>8</v>
      </c>
      <c r="AV108" s="29" t="s">
        <v>191</v>
      </c>
      <c r="AW108" s="29" t="s">
        <v>185</v>
      </c>
      <c r="AX108" s="29" t="s">
        <v>177</v>
      </c>
    </row>
    <row r="109" spans="1:51" s="29" customFormat="1" x14ac:dyDescent="0.25">
      <c r="A109" s="29" t="s">
        <v>173</v>
      </c>
      <c r="B109" s="29" t="s">
        <v>174</v>
      </c>
      <c r="C109" s="29" t="s">
        <v>51</v>
      </c>
      <c r="D109" s="29" t="s">
        <v>52</v>
      </c>
      <c r="E109" s="29">
        <v>1</v>
      </c>
      <c r="G109" s="29" t="s">
        <v>30</v>
      </c>
      <c r="H109" s="29" t="s">
        <v>65</v>
      </c>
      <c r="I109" s="29" t="s">
        <v>32</v>
      </c>
      <c r="J109" s="29" t="s">
        <v>84</v>
      </c>
      <c r="K109" s="29">
        <v>63</v>
      </c>
      <c r="L109" s="29" t="s">
        <v>63</v>
      </c>
      <c r="M109" s="29" t="s">
        <v>175</v>
      </c>
      <c r="N109" s="29" t="s">
        <v>35</v>
      </c>
      <c r="O109" s="29" t="s">
        <v>36</v>
      </c>
      <c r="P109" s="30" t="s">
        <v>29</v>
      </c>
      <c r="Q109" s="30" t="s">
        <v>40</v>
      </c>
      <c r="R109" s="30"/>
      <c r="S109" s="29" t="s">
        <v>107</v>
      </c>
      <c r="T109" s="29" t="s">
        <v>78</v>
      </c>
      <c r="U109" s="31">
        <v>120</v>
      </c>
      <c r="V109" s="30">
        <v>141.60583941605799</v>
      </c>
      <c r="W109" s="30">
        <v>49.5490883167218</v>
      </c>
      <c r="X109" s="30">
        <v>17.518248175182599</v>
      </c>
      <c r="Y109" s="30"/>
      <c r="Z109" s="30"/>
      <c r="AA109" s="30"/>
      <c r="AB109" s="30"/>
      <c r="AC109" s="30"/>
      <c r="AD109" s="30" t="s">
        <v>176</v>
      </c>
      <c r="AE109" s="29">
        <v>8</v>
      </c>
      <c r="AF109" s="29" t="s">
        <v>191</v>
      </c>
      <c r="AG109" s="30"/>
      <c r="AH109" s="30"/>
      <c r="AI109" s="30"/>
      <c r="AJ109" s="30"/>
      <c r="AK109" s="30">
        <v>159.12408759124099</v>
      </c>
      <c r="AL109" s="30">
        <v>37.161816237540997</v>
      </c>
      <c r="AM109" s="30">
        <v>13.1386861313868</v>
      </c>
      <c r="AN109" s="30"/>
      <c r="AO109" s="30"/>
      <c r="AP109" s="30"/>
      <c r="AQ109" s="30"/>
      <c r="AR109" s="30"/>
      <c r="AS109" s="31" t="s">
        <v>176</v>
      </c>
      <c r="AT109" s="30" t="s">
        <v>58</v>
      </c>
      <c r="AU109" s="29">
        <v>8</v>
      </c>
      <c r="AV109" s="29" t="s">
        <v>191</v>
      </c>
      <c r="AW109" s="29" t="s">
        <v>185</v>
      </c>
      <c r="AX109" s="29" t="s">
        <v>177</v>
      </c>
    </row>
    <row r="110" spans="1:51" s="29" customFormat="1" x14ac:dyDescent="0.25">
      <c r="A110" s="29" t="s">
        <v>173</v>
      </c>
      <c r="B110" s="29" t="s">
        <v>178</v>
      </c>
      <c r="C110" s="29" t="s">
        <v>51</v>
      </c>
      <c r="D110" s="29" t="s">
        <v>52</v>
      </c>
      <c r="E110" s="29">
        <v>2</v>
      </c>
      <c r="G110" s="29" t="s">
        <v>30</v>
      </c>
      <c r="H110" s="29" t="s">
        <v>61</v>
      </c>
      <c r="I110" s="29" t="s">
        <v>32</v>
      </c>
      <c r="J110" s="29" t="s">
        <v>84</v>
      </c>
      <c r="K110" s="29">
        <v>63</v>
      </c>
      <c r="L110" s="29" t="s">
        <v>63</v>
      </c>
      <c r="M110" s="29" t="s">
        <v>175</v>
      </c>
      <c r="N110" s="29" t="s">
        <v>30</v>
      </c>
      <c r="O110" s="29" t="s">
        <v>36</v>
      </c>
      <c r="P110" s="36" t="s">
        <v>29</v>
      </c>
      <c r="Q110" s="30" t="s">
        <v>40</v>
      </c>
      <c r="R110" s="36"/>
      <c r="S110" s="29" t="s">
        <v>107</v>
      </c>
      <c r="T110" s="29" t="s">
        <v>78</v>
      </c>
      <c r="U110" s="31">
        <v>0</v>
      </c>
      <c r="V110" s="30">
        <v>95.628415300546607</v>
      </c>
      <c r="W110" s="30">
        <v>43.2764805972094</v>
      </c>
      <c r="X110" s="30">
        <v>15.300546448087401</v>
      </c>
      <c r="Y110" s="30"/>
      <c r="Z110" s="30"/>
      <c r="AA110" s="30"/>
      <c r="AB110" s="30"/>
      <c r="AC110" s="30"/>
      <c r="AD110" s="31" t="s">
        <v>176</v>
      </c>
      <c r="AE110" s="29">
        <v>8</v>
      </c>
      <c r="AF110" s="29" t="s">
        <v>191</v>
      </c>
      <c r="AK110" s="30">
        <v>110.92896174863399</v>
      </c>
      <c r="AL110" s="30">
        <v>37.094126226179597</v>
      </c>
      <c r="AM110" s="30">
        <v>13.1147540983607</v>
      </c>
      <c r="AN110" s="30"/>
      <c r="AO110" s="30"/>
      <c r="AP110" s="30"/>
      <c r="AQ110" s="30"/>
      <c r="AR110" s="30"/>
      <c r="AS110" s="31" t="s">
        <v>176</v>
      </c>
      <c r="AT110" s="30" t="s">
        <v>58</v>
      </c>
      <c r="AU110" s="29">
        <v>8</v>
      </c>
      <c r="AV110" s="29" t="s">
        <v>191</v>
      </c>
      <c r="AW110" s="29" t="s">
        <v>186</v>
      </c>
      <c r="AX110" s="29" t="s">
        <v>179</v>
      </c>
    </row>
    <row r="111" spans="1:51" s="29" customFormat="1" x14ac:dyDescent="0.25">
      <c r="A111" s="29" t="s">
        <v>173</v>
      </c>
      <c r="B111" s="29" t="s">
        <v>178</v>
      </c>
      <c r="C111" s="29" t="s">
        <v>51</v>
      </c>
      <c r="D111" s="29" t="s">
        <v>52</v>
      </c>
      <c r="E111" s="29">
        <v>2</v>
      </c>
      <c r="G111" s="29" t="s">
        <v>30</v>
      </c>
      <c r="H111" s="29" t="s">
        <v>61</v>
      </c>
      <c r="I111" s="29" t="s">
        <v>32</v>
      </c>
      <c r="J111" s="29" t="s">
        <v>84</v>
      </c>
      <c r="K111" s="29">
        <v>63</v>
      </c>
      <c r="L111" s="29" t="s">
        <v>63</v>
      </c>
      <c r="M111" s="29" t="s">
        <v>175</v>
      </c>
      <c r="N111" s="29" t="s">
        <v>30</v>
      </c>
      <c r="O111" s="29" t="s">
        <v>36</v>
      </c>
      <c r="P111" s="36" t="s">
        <v>29</v>
      </c>
      <c r="Q111" s="30" t="s">
        <v>40</v>
      </c>
      <c r="R111" s="36"/>
      <c r="S111" s="29" t="s">
        <v>107</v>
      </c>
      <c r="T111" s="29" t="s">
        <v>78</v>
      </c>
      <c r="U111" s="31">
        <v>30</v>
      </c>
      <c r="V111" s="30">
        <v>430.05464480874298</v>
      </c>
      <c r="W111" s="30">
        <v>92.7353155654489</v>
      </c>
      <c r="X111" s="30">
        <v>32.786885245901701</v>
      </c>
      <c r="Y111" s="30"/>
      <c r="Z111" s="30"/>
      <c r="AA111" s="30"/>
      <c r="AB111" s="30"/>
      <c r="AC111" s="30"/>
      <c r="AD111" s="31" t="s">
        <v>176</v>
      </c>
      <c r="AE111" s="29">
        <v>8</v>
      </c>
      <c r="AF111" s="29" t="s">
        <v>191</v>
      </c>
      <c r="AK111" s="30">
        <v>451.912568306011</v>
      </c>
      <c r="AL111" s="30">
        <v>61.823543710299198</v>
      </c>
      <c r="AM111" s="30">
        <v>21.857923497267699</v>
      </c>
      <c r="AN111" s="30"/>
      <c r="AO111" s="30"/>
      <c r="AP111" s="30"/>
      <c r="AQ111" s="30"/>
      <c r="AR111" s="30"/>
      <c r="AS111" s="31" t="s">
        <v>176</v>
      </c>
      <c r="AT111" s="30" t="s">
        <v>58</v>
      </c>
      <c r="AU111" s="29">
        <v>8</v>
      </c>
      <c r="AV111" s="29" t="s">
        <v>191</v>
      </c>
      <c r="AW111" s="29" t="s">
        <v>186</v>
      </c>
      <c r="AX111" s="29" t="s">
        <v>179</v>
      </c>
    </row>
    <row r="112" spans="1:51" s="29" customFormat="1" x14ac:dyDescent="0.25">
      <c r="A112" s="29" t="s">
        <v>173</v>
      </c>
      <c r="B112" s="29" t="s">
        <v>178</v>
      </c>
      <c r="C112" s="29" t="s">
        <v>51</v>
      </c>
      <c r="D112" s="29" t="s">
        <v>52</v>
      </c>
      <c r="E112" s="29">
        <v>2</v>
      </c>
      <c r="G112" s="29" t="s">
        <v>30</v>
      </c>
      <c r="H112" s="29" t="s">
        <v>61</v>
      </c>
      <c r="I112" s="29" t="s">
        <v>32</v>
      </c>
      <c r="J112" s="29" t="s">
        <v>84</v>
      </c>
      <c r="K112" s="29">
        <v>63</v>
      </c>
      <c r="L112" s="29" t="s">
        <v>63</v>
      </c>
      <c r="M112" s="29" t="s">
        <v>175</v>
      </c>
      <c r="N112" s="29" t="s">
        <v>30</v>
      </c>
      <c r="O112" s="29" t="s">
        <v>36</v>
      </c>
      <c r="P112" s="36" t="s">
        <v>29</v>
      </c>
      <c r="Q112" s="30" t="s">
        <v>40</v>
      </c>
      <c r="R112" s="36"/>
      <c r="S112" s="29" t="s">
        <v>107</v>
      </c>
      <c r="T112" s="29" t="s">
        <v>78</v>
      </c>
      <c r="U112" s="31">
        <v>60</v>
      </c>
      <c r="V112" s="30">
        <v>333.87978142076503</v>
      </c>
      <c r="W112" s="30">
        <v>68.005898081329306</v>
      </c>
      <c r="X112" s="30">
        <v>24.043715846994601</v>
      </c>
      <c r="Y112" s="30"/>
      <c r="Z112" s="30"/>
      <c r="AA112" s="30"/>
      <c r="AB112" s="30"/>
      <c r="AC112" s="30"/>
      <c r="AD112" s="31" t="s">
        <v>176</v>
      </c>
      <c r="AE112" s="29">
        <v>8</v>
      </c>
      <c r="AF112" s="29" t="s">
        <v>191</v>
      </c>
      <c r="AK112" s="30">
        <v>351.366120218579</v>
      </c>
      <c r="AL112" s="30">
        <v>68.005898081328993</v>
      </c>
      <c r="AM112" s="30">
        <v>24.043715846994498</v>
      </c>
      <c r="AN112" s="30"/>
      <c r="AO112" s="30"/>
      <c r="AP112" s="30"/>
      <c r="AQ112" s="30"/>
      <c r="AR112" s="30"/>
      <c r="AS112" s="31" t="s">
        <v>176</v>
      </c>
      <c r="AT112" s="30" t="s">
        <v>58</v>
      </c>
      <c r="AU112" s="29">
        <v>8</v>
      </c>
      <c r="AV112" s="29" t="s">
        <v>191</v>
      </c>
      <c r="AW112" s="29" t="s">
        <v>186</v>
      </c>
      <c r="AX112" s="29" t="s">
        <v>179</v>
      </c>
    </row>
    <row r="113" spans="1:50" s="29" customFormat="1" x14ac:dyDescent="0.25">
      <c r="A113" s="29" t="s">
        <v>173</v>
      </c>
      <c r="B113" s="29" t="s">
        <v>178</v>
      </c>
      <c r="C113" s="29" t="s">
        <v>51</v>
      </c>
      <c r="D113" s="29" t="s">
        <v>52</v>
      </c>
      <c r="E113" s="29">
        <v>2</v>
      </c>
      <c r="G113" s="29" t="s">
        <v>30</v>
      </c>
      <c r="H113" s="29" t="s">
        <v>61</v>
      </c>
      <c r="I113" s="29" t="s">
        <v>32</v>
      </c>
      <c r="J113" s="29" t="s">
        <v>84</v>
      </c>
      <c r="K113" s="29">
        <v>63</v>
      </c>
      <c r="L113" s="29" t="s">
        <v>63</v>
      </c>
      <c r="M113" s="29" t="s">
        <v>175</v>
      </c>
      <c r="N113" s="29" t="s">
        <v>30</v>
      </c>
      <c r="O113" s="29" t="s">
        <v>36</v>
      </c>
      <c r="P113" s="36" t="s">
        <v>29</v>
      </c>
      <c r="Q113" s="30" t="s">
        <v>40</v>
      </c>
      <c r="R113" s="36"/>
      <c r="S113" s="29" t="s">
        <v>107</v>
      </c>
      <c r="T113" s="29" t="s">
        <v>78</v>
      </c>
      <c r="U113" s="31">
        <v>120</v>
      </c>
      <c r="V113" s="30">
        <v>178.68852459016401</v>
      </c>
      <c r="W113" s="30">
        <v>43.276480597209499</v>
      </c>
      <c r="X113" s="30">
        <v>15.3005464480875</v>
      </c>
      <c r="Y113" s="30"/>
      <c r="Z113" s="30"/>
      <c r="AA113" s="30"/>
      <c r="AB113" s="30"/>
      <c r="AC113" s="30"/>
      <c r="AD113" s="31" t="s">
        <v>176</v>
      </c>
      <c r="AE113" s="29">
        <v>8</v>
      </c>
      <c r="AF113" s="29" t="s">
        <v>191</v>
      </c>
      <c r="AK113" s="30">
        <v>180.874316939891</v>
      </c>
      <c r="AL113" s="30">
        <v>55.641189339269197</v>
      </c>
      <c r="AM113" s="30">
        <v>19.672131147540899</v>
      </c>
      <c r="AN113" s="30"/>
      <c r="AO113" s="30"/>
      <c r="AP113" s="30"/>
      <c r="AQ113" s="30"/>
      <c r="AR113" s="30"/>
      <c r="AS113" s="31" t="s">
        <v>176</v>
      </c>
      <c r="AT113" s="30" t="s">
        <v>58</v>
      </c>
      <c r="AU113" s="29">
        <v>8</v>
      </c>
      <c r="AV113" s="29" t="s">
        <v>191</v>
      </c>
      <c r="AW113" s="29" t="s">
        <v>186</v>
      </c>
      <c r="AX113" s="29" t="s">
        <v>179</v>
      </c>
    </row>
    <row r="114" spans="1:50" s="29" customFormat="1" x14ac:dyDescent="0.25">
      <c r="A114" s="29" t="s">
        <v>173</v>
      </c>
      <c r="B114" s="29" t="s">
        <v>174</v>
      </c>
      <c r="C114" s="29" t="s">
        <v>51</v>
      </c>
      <c r="D114" s="29" t="s">
        <v>52</v>
      </c>
      <c r="E114" s="29">
        <v>3</v>
      </c>
      <c r="G114" s="29" t="s">
        <v>30</v>
      </c>
      <c r="H114" s="29" t="s">
        <v>65</v>
      </c>
      <c r="I114" s="29" t="s">
        <v>32</v>
      </c>
      <c r="J114" s="29" t="s">
        <v>84</v>
      </c>
      <c r="K114" s="29">
        <v>140</v>
      </c>
      <c r="L114" s="29" t="s">
        <v>63</v>
      </c>
      <c r="M114" s="29" t="s">
        <v>175</v>
      </c>
      <c r="N114" s="29" t="s">
        <v>35</v>
      </c>
      <c r="O114" s="29" t="s">
        <v>36</v>
      </c>
      <c r="P114" s="30" t="s">
        <v>29</v>
      </c>
      <c r="Q114" s="30" t="s">
        <v>40</v>
      </c>
      <c r="R114" s="30"/>
      <c r="S114" s="29" t="s">
        <v>107</v>
      </c>
      <c r="T114" s="29" t="s">
        <v>78</v>
      </c>
      <c r="U114" s="31">
        <v>0</v>
      </c>
      <c r="V114" s="30">
        <v>102.173913043478</v>
      </c>
      <c r="W114" s="30">
        <v>36.892527714080899</v>
      </c>
      <c r="X114" s="30">
        <v>13.0434782608696</v>
      </c>
      <c r="Y114" s="30"/>
      <c r="Z114" s="30"/>
      <c r="AA114" s="30"/>
      <c r="AB114" s="30"/>
      <c r="AC114" s="30"/>
      <c r="AD114" s="30" t="s">
        <v>176</v>
      </c>
      <c r="AE114" s="29">
        <v>8</v>
      </c>
      <c r="AF114" s="29" t="s">
        <v>191</v>
      </c>
      <c r="AG114" s="30"/>
      <c r="AH114" s="30"/>
      <c r="AI114" s="30"/>
      <c r="AJ114" s="30"/>
      <c r="AK114" s="30">
        <v>119.565217391304</v>
      </c>
      <c r="AL114" s="30">
        <v>36.8925277140807</v>
      </c>
      <c r="AM114" s="30">
        <v>13.0434782608696</v>
      </c>
      <c r="AN114" s="30"/>
      <c r="AO114" s="30"/>
      <c r="AP114" s="30"/>
      <c r="AQ114" s="30"/>
      <c r="AR114" s="30"/>
      <c r="AS114" s="31" t="s">
        <v>176</v>
      </c>
      <c r="AT114" s="30" t="s">
        <v>58</v>
      </c>
      <c r="AU114" s="29">
        <v>8</v>
      </c>
      <c r="AV114" s="29" t="s">
        <v>191</v>
      </c>
      <c r="AW114" s="29" t="s">
        <v>188</v>
      </c>
      <c r="AX114" s="29" t="s">
        <v>177</v>
      </c>
    </row>
    <row r="115" spans="1:50" s="29" customFormat="1" x14ac:dyDescent="0.25">
      <c r="A115" s="29" t="s">
        <v>173</v>
      </c>
      <c r="B115" s="29" t="s">
        <v>174</v>
      </c>
      <c r="C115" s="29" t="s">
        <v>51</v>
      </c>
      <c r="D115" s="29" t="s">
        <v>52</v>
      </c>
      <c r="E115" s="29">
        <v>3</v>
      </c>
      <c r="G115" s="29" t="s">
        <v>30</v>
      </c>
      <c r="H115" s="29" t="s">
        <v>65</v>
      </c>
      <c r="I115" s="29" t="s">
        <v>32</v>
      </c>
      <c r="J115" s="29" t="s">
        <v>84</v>
      </c>
      <c r="K115" s="29">
        <v>140</v>
      </c>
      <c r="L115" s="29" t="s">
        <v>63</v>
      </c>
      <c r="M115" s="29" t="s">
        <v>175</v>
      </c>
      <c r="N115" s="29" t="s">
        <v>35</v>
      </c>
      <c r="O115" s="29" t="s">
        <v>36</v>
      </c>
      <c r="P115" s="30" t="s">
        <v>29</v>
      </c>
      <c r="Q115" s="30" t="s">
        <v>40</v>
      </c>
      <c r="R115" s="30"/>
      <c r="S115" s="29" t="s">
        <v>107</v>
      </c>
      <c r="T115" s="29" t="s">
        <v>78</v>
      </c>
      <c r="U115" s="31">
        <v>30</v>
      </c>
      <c r="V115" s="30">
        <v>430.43478260869603</v>
      </c>
      <c r="W115" s="30">
        <v>36.892527714080899</v>
      </c>
      <c r="X115" s="30">
        <v>13.0434782608696</v>
      </c>
      <c r="Y115" s="30"/>
      <c r="Z115" s="30"/>
      <c r="AA115" s="30"/>
      <c r="AB115" s="30"/>
      <c r="AC115" s="30"/>
      <c r="AD115" s="30" t="s">
        <v>176</v>
      </c>
      <c r="AE115" s="29">
        <v>8</v>
      </c>
      <c r="AF115" s="29" t="s">
        <v>191</v>
      </c>
      <c r="AG115" s="30"/>
      <c r="AH115" s="30"/>
      <c r="AI115" s="30"/>
      <c r="AJ115" s="30"/>
      <c r="AK115" s="30">
        <v>471.73913043478302</v>
      </c>
      <c r="AL115" s="30">
        <v>67.636300809147698</v>
      </c>
      <c r="AM115" s="30">
        <v>23.9130434782608</v>
      </c>
      <c r="AN115" s="30"/>
      <c r="AO115" s="30"/>
      <c r="AP115" s="30"/>
      <c r="AQ115" s="30"/>
      <c r="AR115" s="30"/>
      <c r="AS115" s="31" t="s">
        <v>176</v>
      </c>
      <c r="AT115" s="30" t="s">
        <v>58</v>
      </c>
      <c r="AU115" s="29">
        <v>8</v>
      </c>
      <c r="AV115" s="29" t="s">
        <v>191</v>
      </c>
      <c r="AW115" s="29" t="s">
        <v>188</v>
      </c>
      <c r="AX115" s="29" t="s">
        <v>177</v>
      </c>
    </row>
    <row r="116" spans="1:50" s="29" customFormat="1" x14ac:dyDescent="0.25">
      <c r="A116" s="29" t="s">
        <v>173</v>
      </c>
      <c r="B116" s="29" t="s">
        <v>174</v>
      </c>
      <c r="C116" s="29" t="s">
        <v>51</v>
      </c>
      <c r="D116" s="29" t="s">
        <v>52</v>
      </c>
      <c r="E116" s="29">
        <v>3</v>
      </c>
      <c r="G116" s="29" t="s">
        <v>30</v>
      </c>
      <c r="H116" s="29" t="s">
        <v>65</v>
      </c>
      <c r="I116" s="29" t="s">
        <v>32</v>
      </c>
      <c r="J116" s="29" t="s">
        <v>84</v>
      </c>
      <c r="K116" s="29">
        <v>140</v>
      </c>
      <c r="L116" s="29" t="s">
        <v>63</v>
      </c>
      <c r="M116" s="29" t="s">
        <v>175</v>
      </c>
      <c r="N116" s="29" t="s">
        <v>35</v>
      </c>
      <c r="O116" s="29" t="s">
        <v>36</v>
      </c>
      <c r="P116" s="30" t="s">
        <v>29</v>
      </c>
      <c r="Q116" s="30" t="s">
        <v>40</v>
      </c>
      <c r="R116" s="30"/>
      <c r="S116" s="29" t="s">
        <v>107</v>
      </c>
      <c r="T116" s="29" t="s">
        <v>78</v>
      </c>
      <c r="U116" s="31">
        <v>60</v>
      </c>
      <c r="V116" s="30">
        <v>269.56521739130397</v>
      </c>
      <c r="W116" s="30">
        <v>67.636300809148096</v>
      </c>
      <c r="X116" s="30">
        <v>23.913043478260899</v>
      </c>
      <c r="Y116" s="30"/>
      <c r="Z116" s="30"/>
      <c r="AA116" s="30"/>
      <c r="AB116" s="30"/>
      <c r="AC116" s="30"/>
      <c r="AD116" s="30" t="s">
        <v>176</v>
      </c>
      <c r="AE116" s="29">
        <v>8</v>
      </c>
      <c r="AF116" s="29" t="s">
        <v>191</v>
      </c>
      <c r="AG116" s="30"/>
      <c r="AH116" s="30"/>
      <c r="AI116" s="30"/>
      <c r="AJ116" s="30"/>
      <c r="AK116" s="30">
        <v>291.304347826087</v>
      </c>
      <c r="AL116" s="30">
        <v>43.041282333094003</v>
      </c>
      <c r="AM116" s="30">
        <v>15.2173913043478</v>
      </c>
      <c r="AN116" s="30"/>
      <c r="AO116" s="30"/>
      <c r="AP116" s="30"/>
      <c r="AQ116" s="30"/>
      <c r="AR116" s="30"/>
      <c r="AS116" s="31" t="s">
        <v>176</v>
      </c>
      <c r="AT116" s="30" t="s">
        <v>58</v>
      </c>
      <c r="AU116" s="29">
        <v>8</v>
      </c>
      <c r="AV116" s="29" t="s">
        <v>191</v>
      </c>
      <c r="AW116" s="29" t="s">
        <v>188</v>
      </c>
      <c r="AX116" s="29" t="s">
        <v>177</v>
      </c>
    </row>
    <row r="117" spans="1:50" s="29" customFormat="1" x14ac:dyDescent="0.25">
      <c r="A117" s="29" t="s">
        <v>173</v>
      </c>
      <c r="B117" s="29" t="s">
        <v>174</v>
      </c>
      <c r="C117" s="29" t="s">
        <v>51</v>
      </c>
      <c r="D117" s="29" t="s">
        <v>52</v>
      </c>
      <c r="E117" s="29">
        <v>3</v>
      </c>
      <c r="G117" s="29" t="s">
        <v>30</v>
      </c>
      <c r="H117" s="29" t="s">
        <v>65</v>
      </c>
      <c r="I117" s="29" t="s">
        <v>32</v>
      </c>
      <c r="J117" s="29" t="s">
        <v>84</v>
      </c>
      <c r="K117" s="29">
        <v>140</v>
      </c>
      <c r="L117" s="29" t="s">
        <v>63</v>
      </c>
      <c r="M117" s="29" t="s">
        <v>175</v>
      </c>
      <c r="N117" s="29" t="s">
        <v>35</v>
      </c>
      <c r="O117" s="29" t="s">
        <v>36</v>
      </c>
      <c r="P117" s="30" t="s">
        <v>29</v>
      </c>
      <c r="Q117" s="30" t="s">
        <v>40</v>
      </c>
      <c r="R117" s="30"/>
      <c r="S117" s="29" t="s">
        <v>107</v>
      </c>
      <c r="T117" s="29" t="s">
        <v>78</v>
      </c>
      <c r="U117" s="31">
        <v>120</v>
      </c>
      <c r="V117" s="30">
        <v>134.78260869565199</v>
      </c>
      <c r="W117" s="30">
        <v>43.041282333094301</v>
      </c>
      <c r="X117" s="30">
        <v>15.217391304347901</v>
      </c>
      <c r="Y117" s="30"/>
      <c r="Z117" s="30"/>
      <c r="AA117" s="30"/>
      <c r="AB117" s="30"/>
      <c r="AC117" s="30"/>
      <c r="AD117" s="30" t="s">
        <v>176</v>
      </c>
      <c r="AE117" s="29">
        <v>8</v>
      </c>
      <c r="AF117" s="29" t="s">
        <v>191</v>
      </c>
      <c r="AG117" s="30"/>
      <c r="AH117" s="30"/>
      <c r="AI117" s="30"/>
      <c r="AJ117" s="30"/>
      <c r="AK117" s="30">
        <v>158.695652173913</v>
      </c>
      <c r="AL117" s="30">
        <v>36.8925277140807</v>
      </c>
      <c r="AM117" s="30">
        <v>13.0434782608696</v>
      </c>
      <c r="AN117" s="30"/>
      <c r="AO117" s="30"/>
      <c r="AP117" s="30"/>
      <c r="AQ117" s="30"/>
      <c r="AR117" s="30"/>
      <c r="AS117" s="31" t="s">
        <v>176</v>
      </c>
      <c r="AT117" s="30" t="s">
        <v>58</v>
      </c>
      <c r="AU117" s="29">
        <v>8</v>
      </c>
      <c r="AV117" s="29" t="s">
        <v>191</v>
      </c>
      <c r="AW117" s="29" t="s">
        <v>188</v>
      </c>
      <c r="AX117" s="29" t="s">
        <v>177</v>
      </c>
    </row>
    <row r="118" spans="1:50" s="29" customFormat="1" x14ac:dyDescent="0.25">
      <c r="A118" s="29" t="s">
        <v>173</v>
      </c>
      <c r="B118" s="29" t="s">
        <v>178</v>
      </c>
      <c r="C118" s="29" t="s">
        <v>51</v>
      </c>
      <c r="D118" s="29" t="s">
        <v>52</v>
      </c>
      <c r="E118" s="29">
        <v>4</v>
      </c>
      <c r="G118" s="29" t="s">
        <v>30</v>
      </c>
      <c r="H118" s="29" t="s">
        <v>61</v>
      </c>
      <c r="I118" s="29" t="s">
        <v>32</v>
      </c>
      <c r="J118" s="29" t="s">
        <v>84</v>
      </c>
      <c r="K118" s="29">
        <v>140</v>
      </c>
      <c r="L118" s="29" t="s">
        <v>63</v>
      </c>
      <c r="M118" s="29" t="s">
        <v>175</v>
      </c>
      <c r="N118" s="29" t="s">
        <v>30</v>
      </c>
      <c r="O118" s="29" t="s">
        <v>36</v>
      </c>
      <c r="P118" s="36" t="s">
        <v>29</v>
      </c>
      <c r="Q118" s="30" t="s">
        <v>40</v>
      </c>
      <c r="R118" s="36"/>
      <c r="S118" s="29" t="s">
        <v>107</v>
      </c>
      <c r="T118" s="29" t="s">
        <v>78</v>
      </c>
      <c r="U118" s="31">
        <v>0</v>
      </c>
      <c r="V118" s="30">
        <v>95.652173913043498</v>
      </c>
      <c r="W118" s="30">
        <v>55.338791571121</v>
      </c>
      <c r="X118" s="30">
        <v>19.565217391304301</v>
      </c>
      <c r="Y118" s="30"/>
      <c r="Z118" s="30"/>
      <c r="AA118" s="30"/>
      <c r="AB118" s="30"/>
      <c r="AC118" s="30"/>
      <c r="AD118" s="31" t="s">
        <v>176</v>
      </c>
      <c r="AE118" s="29">
        <v>8</v>
      </c>
      <c r="AF118" s="29" t="s">
        <v>191</v>
      </c>
      <c r="AK118" s="30">
        <v>117.39130434782599</v>
      </c>
      <c r="AL118" s="30">
        <v>36.8925277140807</v>
      </c>
      <c r="AM118" s="30">
        <v>13.0434782608696</v>
      </c>
      <c r="AN118" s="30"/>
      <c r="AO118" s="30"/>
      <c r="AP118" s="30"/>
      <c r="AQ118" s="30"/>
      <c r="AR118" s="30"/>
      <c r="AS118" s="31" t="s">
        <v>176</v>
      </c>
      <c r="AT118" s="30" t="s">
        <v>58</v>
      </c>
      <c r="AU118" s="29">
        <v>8</v>
      </c>
      <c r="AV118" s="29" t="s">
        <v>191</v>
      </c>
      <c r="AW118" s="29" t="s">
        <v>187</v>
      </c>
      <c r="AX118" s="29" t="s">
        <v>179</v>
      </c>
    </row>
    <row r="119" spans="1:50" s="29" customFormat="1" x14ac:dyDescent="0.25">
      <c r="A119" s="29" t="s">
        <v>173</v>
      </c>
      <c r="B119" s="29" t="s">
        <v>178</v>
      </c>
      <c r="C119" s="29" t="s">
        <v>51</v>
      </c>
      <c r="D119" s="29" t="s">
        <v>52</v>
      </c>
      <c r="E119" s="29">
        <v>4</v>
      </c>
      <c r="G119" s="29" t="s">
        <v>30</v>
      </c>
      <c r="H119" s="29" t="s">
        <v>61</v>
      </c>
      <c r="I119" s="29" t="s">
        <v>32</v>
      </c>
      <c r="J119" s="29" t="s">
        <v>84</v>
      </c>
      <c r="K119" s="29">
        <v>140</v>
      </c>
      <c r="L119" s="29" t="s">
        <v>63</v>
      </c>
      <c r="M119" s="29" t="s">
        <v>175</v>
      </c>
      <c r="N119" s="29" t="s">
        <v>30</v>
      </c>
      <c r="O119" s="29" t="s">
        <v>36</v>
      </c>
      <c r="P119" s="36" t="s">
        <v>29</v>
      </c>
      <c r="Q119" s="30" t="s">
        <v>40</v>
      </c>
      <c r="R119" s="36"/>
      <c r="S119" s="29" t="s">
        <v>107</v>
      </c>
      <c r="T119" s="29" t="s">
        <v>78</v>
      </c>
      <c r="U119" s="31">
        <v>30</v>
      </c>
      <c r="V119" s="30">
        <v>467.39130434782601</v>
      </c>
      <c r="W119" s="30">
        <v>55.338791571121199</v>
      </c>
      <c r="X119" s="30">
        <v>19.565217391304401</v>
      </c>
      <c r="Y119" s="30"/>
      <c r="Z119" s="30"/>
      <c r="AA119" s="30"/>
      <c r="AB119" s="30"/>
      <c r="AC119" s="30"/>
      <c r="AD119" s="31" t="s">
        <v>176</v>
      </c>
      <c r="AE119" s="29">
        <v>8</v>
      </c>
      <c r="AF119" s="29" t="s">
        <v>191</v>
      </c>
      <c r="AK119" s="30">
        <v>482.60869565217399</v>
      </c>
      <c r="AL119" s="30">
        <v>86.082564666188304</v>
      </c>
      <c r="AM119" s="30">
        <v>30.434782608695599</v>
      </c>
      <c r="AN119" s="30"/>
      <c r="AO119" s="30"/>
      <c r="AP119" s="30"/>
      <c r="AQ119" s="30"/>
      <c r="AR119" s="30"/>
      <c r="AS119" s="31" t="s">
        <v>176</v>
      </c>
      <c r="AT119" s="30" t="s">
        <v>58</v>
      </c>
      <c r="AU119" s="29">
        <v>8</v>
      </c>
      <c r="AV119" s="29" t="s">
        <v>191</v>
      </c>
      <c r="AW119" s="29" t="s">
        <v>187</v>
      </c>
      <c r="AX119" s="29" t="s">
        <v>179</v>
      </c>
    </row>
    <row r="120" spans="1:50" s="29" customFormat="1" x14ac:dyDescent="0.25">
      <c r="A120" s="29" t="s">
        <v>173</v>
      </c>
      <c r="B120" s="29" t="s">
        <v>178</v>
      </c>
      <c r="C120" s="29" t="s">
        <v>51</v>
      </c>
      <c r="D120" s="29" t="s">
        <v>52</v>
      </c>
      <c r="E120" s="29">
        <v>4</v>
      </c>
      <c r="G120" s="29" t="s">
        <v>30</v>
      </c>
      <c r="H120" s="29" t="s">
        <v>61</v>
      </c>
      <c r="I120" s="29" t="s">
        <v>32</v>
      </c>
      <c r="J120" s="29" t="s">
        <v>84</v>
      </c>
      <c r="K120" s="29">
        <v>140</v>
      </c>
      <c r="L120" s="29" t="s">
        <v>63</v>
      </c>
      <c r="M120" s="29" t="s">
        <v>175</v>
      </c>
      <c r="N120" s="29" t="s">
        <v>30</v>
      </c>
      <c r="O120" s="29" t="s">
        <v>36</v>
      </c>
      <c r="P120" s="36" t="s">
        <v>29</v>
      </c>
      <c r="Q120" s="30" t="s">
        <v>40</v>
      </c>
      <c r="R120" s="36"/>
      <c r="S120" s="29" t="s">
        <v>107</v>
      </c>
      <c r="T120" s="29" t="s">
        <v>78</v>
      </c>
      <c r="U120" s="31">
        <v>60</v>
      </c>
      <c r="V120" s="30">
        <v>354.34782608695701</v>
      </c>
      <c r="W120" s="30">
        <v>86.082564666188304</v>
      </c>
      <c r="X120" s="30">
        <v>30.434782608695599</v>
      </c>
      <c r="Y120" s="30"/>
      <c r="Z120" s="30"/>
      <c r="AA120" s="30"/>
      <c r="AB120" s="30"/>
      <c r="AC120" s="30"/>
      <c r="AD120" s="31" t="s">
        <v>176</v>
      </c>
      <c r="AE120" s="29">
        <v>8</v>
      </c>
      <c r="AF120" s="29" t="s">
        <v>191</v>
      </c>
      <c r="AK120" s="30">
        <v>423.91304347826099</v>
      </c>
      <c r="AL120" s="30">
        <v>86.082564666188603</v>
      </c>
      <c r="AM120" s="30">
        <v>30.434782608695699</v>
      </c>
      <c r="AN120" s="30"/>
      <c r="AO120" s="30"/>
      <c r="AP120" s="30"/>
      <c r="AQ120" s="30"/>
      <c r="AR120" s="30"/>
      <c r="AS120" s="31" t="s">
        <v>176</v>
      </c>
      <c r="AT120" s="30" t="s">
        <v>58</v>
      </c>
      <c r="AU120" s="29">
        <v>8</v>
      </c>
      <c r="AV120" s="29" t="s">
        <v>191</v>
      </c>
      <c r="AW120" s="29" t="s">
        <v>187</v>
      </c>
      <c r="AX120" s="29" t="s">
        <v>179</v>
      </c>
    </row>
    <row r="121" spans="1:50" s="29" customFormat="1" x14ac:dyDescent="0.25">
      <c r="A121" s="29" t="s">
        <v>173</v>
      </c>
      <c r="B121" s="29" t="s">
        <v>178</v>
      </c>
      <c r="C121" s="29" t="s">
        <v>51</v>
      </c>
      <c r="D121" s="29" t="s">
        <v>52</v>
      </c>
      <c r="E121" s="29">
        <v>4</v>
      </c>
      <c r="G121" s="29" t="s">
        <v>30</v>
      </c>
      <c r="H121" s="29" t="s">
        <v>61</v>
      </c>
      <c r="I121" s="29" t="s">
        <v>32</v>
      </c>
      <c r="J121" s="29" t="s">
        <v>84</v>
      </c>
      <c r="K121" s="29">
        <v>140</v>
      </c>
      <c r="L121" s="29" t="s">
        <v>63</v>
      </c>
      <c r="M121" s="29" t="s">
        <v>175</v>
      </c>
      <c r="N121" s="29" t="s">
        <v>30</v>
      </c>
      <c r="O121" s="29" t="s">
        <v>36</v>
      </c>
      <c r="P121" s="36" t="s">
        <v>29</v>
      </c>
      <c r="Q121" s="30" t="s">
        <v>40</v>
      </c>
      <c r="R121" s="36"/>
      <c r="S121" s="29" t="s">
        <v>107</v>
      </c>
      <c r="T121" s="29" t="s">
        <v>78</v>
      </c>
      <c r="U121" s="31">
        <v>120</v>
      </c>
      <c r="V121" s="30">
        <v>221.73913043478299</v>
      </c>
      <c r="W121" s="30">
        <v>55.338791571121199</v>
      </c>
      <c r="X121" s="30">
        <v>19.565217391304401</v>
      </c>
      <c r="Y121" s="30"/>
      <c r="Z121" s="30"/>
      <c r="AA121" s="30"/>
      <c r="AB121" s="30"/>
      <c r="AC121" s="30"/>
      <c r="AD121" s="31" t="s">
        <v>176</v>
      </c>
      <c r="AE121" s="29">
        <v>8</v>
      </c>
      <c r="AF121" s="29" t="s">
        <v>191</v>
      </c>
      <c r="AK121" s="30">
        <v>269.56521739130397</v>
      </c>
      <c r="AL121" s="30">
        <v>67.636300809147997</v>
      </c>
      <c r="AM121" s="30">
        <v>23.913043478260899</v>
      </c>
      <c r="AN121" s="30"/>
      <c r="AO121" s="30"/>
      <c r="AP121" s="30"/>
      <c r="AQ121" s="30"/>
      <c r="AR121" s="30"/>
      <c r="AS121" s="31" t="s">
        <v>176</v>
      </c>
      <c r="AT121" s="30" t="s">
        <v>58</v>
      </c>
      <c r="AU121" s="29">
        <v>8</v>
      </c>
      <c r="AV121" s="29" t="s">
        <v>191</v>
      </c>
      <c r="AW121" s="29" t="s">
        <v>187</v>
      </c>
      <c r="AX121" s="29" t="s">
        <v>179</v>
      </c>
    </row>
  </sheetData>
  <conditionalFormatting sqref="A96">
    <cfRule type="duplicateValues" dxfId="6" priority="7"/>
  </conditionalFormatting>
  <conditionalFormatting sqref="A101">
    <cfRule type="duplicateValues" dxfId="5" priority="6"/>
  </conditionalFormatting>
  <conditionalFormatting sqref="A97">
    <cfRule type="duplicateValues" dxfId="4" priority="5"/>
  </conditionalFormatting>
  <conditionalFormatting sqref="A98">
    <cfRule type="duplicateValues" dxfId="3" priority="4"/>
  </conditionalFormatting>
  <conditionalFormatting sqref="A100">
    <cfRule type="duplicateValues" dxfId="2" priority="3"/>
  </conditionalFormatting>
  <conditionalFormatting sqref="A99">
    <cfRule type="duplicateValues" dxfId="1" priority="2"/>
  </conditionalFormatting>
  <conditionalFormatting sqref="A102:A10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2DCA-969C-46FD-A3E7-17C55E4F3E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K138"/>
  <sheetViews>
    <sheetView workbookViewId="0">
      <selection activeCell="I1" sqref="I1:K1048576"/>
    </sheetView>
  </sheetViews>
  <sheetFormatPr defaultRowHeight="15" x14ac:dyDescent="0.25"/>
  <cols>
    <col min="1" max="4" width="9.140625" style="37"/>
    <col min="9" max="11" width="9.140625" style="37"/>
  </cols>
  <sheetData>
    <row r="1" spans="1:11" x14ac:dyDescent="0.25">
      <c r="A1" s="32" t="s">
        <v>203</v>
      </c>
      <c r="B1" s="32" t="s">
        <v>204</v>
      </c>
      <c r="C1" s="32" t="s">
        <v>205</v>
      </c>
      <c r="D1" s="32" t="s">
        <v>206</v>
      </c>
      <c r="I1" s="32" t="s">
        <v>207</v>
      </c>
      <c r="J1" s="32" t="s">
        <v>208</v>
      </c>
      <c r="K1" s="32" t="s">
        <v>209</v>
      </c>
    </row>
    <row r="2" spans="1:11" x14ac:dyDescent="0.25">
      <c r="A2" s="41">
        <v>5.6962029999999997</v>
      </c>
      <c r="B2" s="41">
        <v>1.6982794999999999</v>
      </c>
      <c r="C2" s="41">
        <v>0.75949370000000005</v>
      </c>
      <c r="D2" s="41" t="s">
        <v>58</v>
      </c>
      <c r="I2" s="33">
        <v>5.3389830508474603</v>
      </c>
      <c r="J2" s="33">
        <v>0.85273778802959199</v>
      </c>
      <c r="K2" s="33">
        <v>0.38135593220339498</v>
      </c>
    </row>
    <row r="3" spans="1:11" x14ac:dyDescent="0.25">
      <c r="A3" s="33">
        <v>14.3037974683544</v>
      </c>
      <c r="B3" s="33">
        <v>2.8304657943035298</v>
      </c>
      <c r="C3" s="33">
        <v>1.26582278481013</v>
      </c>
      <c r="D3" s="41" t="s">
        <v>58</v>
      </c>
      <c r="I3" s="33">
        <v>26.694915254237301</v>
      </c>
      <c r="J3" s="33">
        <v>5.4006726575206896</v>
      </c>
      <c r="K3" s="33">
        <v>2.4152542372881398</v>
      </c>
    </row>
    <row r="4" spans="1:11" x14ac:dyDescent="0.25">
      <c r="A4" s="33">
        <v>13.5443037974684</v>
      </c>
      <c r="B4" s="33">
        <v>3.39655895316423</v>
      </c>
      <c r="C4" s="33">
        <v>1.51898734177215</v>
      </c>
      <c r="D4" s="41" t="s">
        <v>58</v>
      </c>
      <c r="I4" s="33">
        <v>26.059322033898301</v>
      </c>
      <c r="J4" s="33">
        <v>4.8321807988342904</v>
      </c>
      <c r="K4" s="33">
        <v>2.1610169491525402</v>
      </c>
    </row>
    <row r="5" spans="1:11" x14ac:dyDescent="0.25">
      <c r="A5" s="33">
        <v>11.3924050632911</v>
      </c>
      <c r="B5" s="33">
        <v>3.39655895316423</v>
      </c>
      <c r="C5" s="33">
        <v>1.51898734177215</v>
      </c>
      <c r="D5" s="41" t="s">
        <v>58</v>
      </c>
      <c r="I5" s="33">
        <v>20.593220338982999</v>
      </c>
      <c r="J5" s="33">
        <v>4.5479348694911197</v>
      </c>
      <c r="K5" s="33">
        <v>2.0338983050847501</v>
      </c>
    </row>
    <row r="6" spans="1:11" x14ac:dyDescent="0.25">
      <c r="A6" s="33">
        <v>8.7341772151898809</v>
      </c>
      <c r="B6" s="33">
        <v>1.6982794765821101</v>
      </c>
      <c r="C6" s="33">
        <v>0.759493670886073</v>
      </c>
      <c r="D6" s="41" t="s">
        <v>58</v>
      </c>
      <c r="I6" s="33">
        <v>15.635593220339</v>
      </c>
      <c r="J6" s="33">
        <v>3.69519708146152</v>
      </c>
      <c r="K6" s="33">
        <v>1.65254237288136</v>
      </c>
    </row>
    <row r="7" spans="1:11" x14ac:dyDescent="0.25">
      <c r="A7" s="33">
        <v>8.6075949367088604</v>
      </c>
      <c r="B7" s="33">
        <v>2.2643726354428302</v>
      </c>
      <c r="C7" s="33">
        <v>1.0126582278481</v>
      </c>
      <c r="D7" s="41" t="s">
        <v>58</v>
      </c>
      <c r="I7" s="33">
        <v>12.0762711864407</v>
      </c>
      <c r="J7" s="33">
        <v>3.9794430108047099</v>
      </c>
      <c r="K7" s="33">
        <v>1.77966101694915</v>
      </c>
    </row>
    <row r="8" spans="1:11" x14ac:dyDescent="0.25">
      <c r="A8" s="41">
        <v>5.6962029999999997</v>
      </c>
      <c r="B8" s="41">
        <v>1.6982794999999999</v>
      </c>
      <c r="C8" s="41">
        <v>0.75949370000000005</v>
      </c>
      <c r="D8" s="41" t="s">
        <v>58</v>
      </c>
      <c r="I8" s="33">
        <v>5.4430379746835396</v>
      </c>
      <c r="J8" s="33">
        <v>1.6982794765821201</v>
      </c>
      <c r="K8" s="33">
        <v>0.759493670886076</v>
      </c>
    </row>
    <row r="9" spans="1:11" x14ac:dyDescent="0.25">
      <c r="A9" s="33">
        <v>14.3037974683544</v>
      </c>
      <c r="B9" s="33">
        <v>2.8304657943035298</v>
      </c>
      <c r="C9" s="33">
        <v>1.26582278481013</v>
      </c>
      <c r="D9" s="41" t="s">
        <v>58</v>
      </c>
      <c r="I9" s="33">
        <v>17.341772151898699</v>
      </c>
      <c r="J9" s="33">
        <v>4.5287452708856604</v>
      </c>
      <c r="K9" s="33">
        <v>2.0253164556962102</v>
      </c>
    </row>
    <row r="10" spans="1:11" x14ac:dyDescent="0.25">
      <c r="A10" s="33">
        <v>13.5443037974684</v>
      </c>
      <c r="B10" s="33">
        <v>3.39655895316423</v>
      </c>
      <c r="C10" s="33">
        <v>1.51898734177215</v>
      </c>
      <c r="D10" s="41" t="s">
        <v>58</v>
      </c>
      <c r="I10" s="33">
        <v>18.354430379746798</v>
      </c>
      <c r="J10" s="33">
        <v>3.1135123737338901</v>
      </c>
      <c r="K10" s="33">
        <v>1.39240506329114</v>
      </c>
    </row>
    <row r="11" spans="1:11" x14ac:dyDescent="0.25">
      <c r="A11" s="33">
        <v>11.3924050632911</v>
      </c>
      <c r="B11" s="33">
        <v>3.39655895316423</v>
      </c>
      <c r="C11" s="33">
        <v>1.51898734177215</v>
      </c>
      <c r="D11" s="41" t="s">
        <v>58</v>
      </c>
      <c r="I11" s="33">
        <v>13.4177215189873</v>
      </c>
      <c r="J11" s="33">
        <v>4.2456986914553001</v>
      </c>
      <c r="K11" s="33">
        <v>1.89873417721519</v>
      </c>
    </row>
    <row r="12" spans="1:11" x14ac:dyDescent="0.25">
      <c r="A12" s="33">
        <v>8.7341772151898809</v>
      </c>
      <c r="B12" s="33">
        <v>1.6982794765821101</v>
      </c>
      <c r="C12" s="33">
        <v>0.759493670886073</v>
      </c>
      <c r="D12" s="41" t="s">
        <v>58</v>
      </c>
      <c r="I12" s="33">
        <v>10.7594936708861</v>
      </c>
      <c r="J12" s="33">
        <v>1.9813260560124699</v>
      </c>
      <c r="K12" s="33">
        <v>0.886075949367086</v>
      </c>
    </row>
    <row r="13" spans="1:11" x14ac:dyDescent="0.25">
      <c r="A13" s="33">
        <v>8.6075949367088604</v>
      </c>
      <c r="B13" s="33">
        <v>2.2643726354428302</v>
      </c>
      <c r="C13" s="33">
        <v>1.0126582278481</v>
      </c>
      <c r="D13" s="41" t="s">
        <v>58</v>
      </c>
      <c r="I13" s="33">
        <v>8.6075949367088604</v>
      </c>
      <c r="J13" s="33">
        <v>1.9813260560124699</v>
      </c>
      <c r="K13" s="33">
        <v>0.88607594936709</v>
      </c>
    </row>
    <row r="14" spans="1:11" x14ac:dyDescent="0.25">
      <c r="A14" s="33">
        <v>7.1</v>
      </c>
      <c r="B14" s="33">
        <v>0.79372500000000001</v>
      </c>
      <c r="C14" s="33">
        <v>0.3</v>
      </c>
      <c r="D14" s="41" t="s">
        <v>58</v>
      </c>
      <c r="I14" s="33">
        <v>7.4</v>
      </c>
      <c r="J14" s="33">
        <v>0.52915000000000001</v>
      </c>
      <c r="K14" s="33">
        <v>0.2</v>
      </c>
    </row>
    <row r="15" spans="1:11" x14ac:dyDescent="0.25">
      <c r="A15" s="33">
        <v>7.1</v>
      </c>
      <c r="B15" s="33">
        <v>0.79372500000000001</v>
      </c>
      <c r="C15" s="33">
        <v>0.3</v>
      </c>
      <c r="D15" s="41" t="s">
        <v>58</v>
      </c>
      <c r="I15" s="33">
        <v>7</v>
      </c>
      <c r="J15" s="33">
        <v>0.52915000000000001</v>
      </c>
      <c r="K15" s="33">
        <v>0.2</v>
      </c>
    </row>
    <row r="16" spans="1:11" x14ac:dyDescent="0.25">
      <c r="A16" s="33">
        <v>6.5</v>
      </c>
      <c r="B16" s="33">
        <v>0.91651499999999997</v>
      </c>
      <c r="C16" s="33">
        <v>0.2</v>
      </c>
      <c r="D16" s="41" t="s">
        <v>58</v>
      </c>
      <c r="I16" s="33">
        <v>7.5</v>
      </c>
      <c r="J16" s="33">
        <v>0.91651499999999997</v>
      </c>
      <c r="K16" s="33">
        <v>0.2</v>
      </c>
    </row>
    <row r="17" spans="1:11" x14ac:dyDescent="0.25">
      <c r="A17" s="33">
        <v>6.5</v>
      </c>
      <c r="B17" s="33">
        <v>0.91651499999999997</v>
      </c>
      <c r="C17" s="33">
        <v>0.2</v>
      </c>
      <c r="D17" s="41" t="s">
        <v>58</v>
      </c>
      <c r="I17" s="33">
        <v>7.3</v>
      </c>
      <c r="J17" s="33">
        <v>0.91651499999999997</v>
      </c>
      <c r="K17" s="33">
        <v>0.3</v>
      </c>
    </row>
    <row r="18" spans="1:11" x14ac:dyDescent="0.25">
      <c r="A18" s="34">
        <v>7.1</v>
      </c>
      <c r="B18" s="34">
        <v>1.1000000000000001</v>
      </c>
      <c r="C18" s="34"/>
      <c r="D18" s="34" t="s">
        <v>58</v>
      </c>
      <c r="I18" s="34">
        <v>8.9</v>
      </c>
      <c r="J18" s="34">
        <v>0.4</v>
      </c>
      <c r="K18" s="34">
        <v>0.13333300000000001</v>
      </c>
    </row>
    <row r="19" spans="1:11" x14ac:dyDescent="0.25">
      <c r="A19" s="1">
        <f>Main!AA19/18</f>
        <v>6.395891690009333</v>
      </c>
      <c r="B19" s="1">
        <f>Main!AB19/18</f>
        <v>0.56022408963585002</v>
      </c>
      <c r="C19" s="1">
        <f>Main!AC19/18</f>
        <v>0.28011204481792445</v>
      </c>
      <c r="D19" s="1" t="s">
        <v>58</v>
      </c>
      <c r="I19" s="1">
        <f>Main!AP19/18</f>
        <v>6.5359477124182774</v>
      </c>
      <c r="J19" s="1">
        <f>Main!AQ19/18</f>
        <v>0.37055340491099942</v>
      </c>
      <c r="K19" s="1">
        <f>Main!AR19/18</f>
        <v>0.14005602240896053</v>
      </c>
    </row>
    <row r="20" spans="1:11" x14ac:dyDescent="0.25">
      <c r="A20" s="1">
        <f>Main!AA20/18</f>
        <v>20.191409897292221</v>
      </c>
      <c r="B20" s="1">
        <f>Main!AB20/18</f>
        <v>3.5014005602240892</v>
      </c>
      <c r="C20" s="1">
        <f>Main!AC20/18</f>
        <v>1.7507002801120446</v>
      </c>
      <c r="D20" s="1" t="s">
        <v>58</v>
      </c>
      <c r="I20" s="1">
        <f>Main!AP20/18</f>
        <v>17.670401493930889</v>
      </c>
      <c r="J20" s="1">
        <f>Main!AQ20/18</f>
        <v>4.2613641564765778</v>
      </c>
      <c r="K20" s="1">
        <f>Main!AR20/18</f>
        <v>1.6106442577030777</v>
      </c>
    </row>
    <row r="21" spans="1:11" x14ac:dyDescent="0.25">
      <c r="A21" s="1">
        <f>Main!AA21/18</f>
        <v>12.488328664799278</v>
      </c>
      <c r="B21" s="1">
        <f>Main!AB21/18</f>
        <v>0.98039215686274439</v>
      </c>
      <c r="C21" s="1">
        <f>Main!AC21/18</f>
        <v>0.4901960784313722</v>
      </c>
      <c r="D21" s="1" t="s">
        <v>58</v>
      </c>
      <c r="I21" s="1">
        <f>Main!AP21/18</f>
        <v>13.538748832866499</v>
      </c>
      <c r="J21" s="1">
        <f>Main!AQ21/18</f>
        <v>4.4466408589320885</v>
      </c>
      <c r="K21" s="1">
        <f>Main!AR21/18</f>
        <v>1.6806722689075613</v>
      </c>
    </row>
    <row r="22" spans="1:11" x14ac:dyDescent="0.25">
      <c r="A22" s="1">
        <f>Main!AA22/18</f>
        <v>8.2866479925303338</v>
      </c>
      <c r="B22" s="1">
        <f>Main!AB22/18</f>
        <v>0.42016806722688832</v>
      </c>
      <c r="C22" s="1">
        <f>Main!AC22/18</f>
        <v>0.21008403361344444</v>
      </c>
      <c r="D22" s="1" t="s">
        <v>58</v>
      </c>
      <c r="I22" s="1">
        <f>Main!AP22/18</f>
        <v>9.2670401493931109</v>
      </c>
      <c r="J22" s="1">
        <f>Main!AQ22/18</f>
        <v>2.2233204294660442</v>
      </c>
      <c r="K22" s="1">
        <f>Main!AR22/18</f>
        <v>0.84033613445378341</v>
      </c>
    </row>
    <row r="23" spans="1:11" x14ac:dyDescent="0.25">
      <c r="A23" s="1">
        <f>Main!AA23/18</f>
        <v>4.9092409240924111</v>
      </c>
      <c r="B23" s="1">
        <f>Main!AB23/18</f>
        <v>1.22996038366325</v>
      </c>
      <c r="C23" s="1">
        <f>Main!AC23/18</f>
        <v>0.55005500550054998</v>
      </c>
      <c r="D23" s="1" t="s">
        <v>58</v>
      </c>
      <c r="I23" s="1">
        <f>Main!AP23/18</f>
        <v>5.2530253025302507</v>
      </c>
      <c r="J23" s="1">
        <f>Main!AQ23/18</f>
        <v>0.67367704697007225</v>
      </c>
      <c r="K23" s="1">
        <f>Main!AR23/18</f>
        <v>0.27502750275027499</v>
      </c>
    </row>
    <row r="24" spans="1:11" x14ac:dyDescent="0.25">
      <c r="A24" s="1">
        <f>Main!AA24/18</f>
        <v>14.397689768976887</v>
      </c>
      <c r="B24" s="1">
        <f>Main!AB24/18</f>
        <v>1.0762153357053446</v>
      </c>
      <c r="C24" s="1">
        <f>Main!AC24/18</f>
        <v>0.48129812981298109</v>
      </c>
      <c r="D24" s="1" t="s">
        <v>58</v>
      </c>
      <c r="I24" s="1">
        <f>Main!AP24/18</f>
        <v>12.472497249724945</v>
      </c>
      <c r="J24" s="1">
        <f>Main!AQ24/18</f>
        <v>1.8526118791677</v>
      </c>
      <c r="K24" s="1">
        <f>Main!AR24/18</f>
        <v>0.75632563256325558</v>
      </c>
    </row>
    <row r="25" spans="1:11" x14ac:dyDescent="0.25">
      <c r="A25" s="1">
        <f>Main!AA25/18</f>
        <v>7.109460946094611</v>
      </c>
      <c r="B25" s="1">
        <f>Main!AB25/18</f>
        <v>0.92247028774743889</v>
      </c>
      <c r="C25" s="1">
        <f>Main!AC25/18</f>
        <v>0.41254125412541276</v>
      </c>
      <c r="D25" s="1" t="s">
        <v>58</v>
      </c>
      <c r="I25" s="1">
        <f>Main!AP25/18</f>
        <v>8.9658965896589446</v>
      </c>
      <c r="J25" s="1">
        <f>Main!AQ25/18</f>
        <v>1.0105155704551112</v>
      </c>
      <c r="K25" s="1">
        <f>Main!AR25/18</f>
        <v>0.41254125412541498</v>
      </c>
    </row>
    <row r="26" spans="1:11" x14ac:dyDescent="0.25">
      <c r="A26" s="1">
        <f>Main!AA26/18</f>
        <v>5.1155115511551168</v>
      </c>
      <c r="B26" s="1">
        <f>Main!AB26/18</f>
        <v>0.76872523978952778</v>
      </c>
      <c r="C26" s="1">
        <f>Main!AC26/18</f>
        <v>0.34378437843784276</v>
      </c>
      <c r="D26" s="1" t="s">
        <v>58</v>
      </c>
      <c r="I26" s="1">
        <f>Main!AP26/18</f>
        <v>5.9405940594059441</v>
      </c>
      <c r="J26" s="1">
        <f>Main!AQ26/18</f>
        <v>0.84209630871258889</v>
      </c>
      <c r="K26" s="1">
        <f>Main!AR26/18</f>
        <v>0.34378437843784443</v>
      </c>
    </row>
    <row r="27" spans="1:11" x14ac:dyDescent="0.25">
      <c r="A27" s="1">
        <f>Main!AA27/18</f>
        <v>6.395891690009333</v>
      </c>
      <c r="B27" s="1">
        <f>Main!AB27/18</f>
        <v>0.56022408963585002</v>
      </c>
      <c r="C27" s="1">
        <f>Main!AC27/18</f>
        <v>0.28011204481792445</v>
      </c>
      <c r="D27" s="1" t="s">
        <v>58</v>
      </c>
      <c r="I27" s="1">
        <f>Main!AP27/18</f>
        <v>6.8160597572362223</v>
      </c>
      <c r="J27" s="1">
        <f>Main!AQ27/18</f>
        <v>0.42016806722689171</v>
      </c>
      <c r="K27" s="1">
        <f>Main!AR27/18</f>
        <v>0.21008403361344555</v>
      </c>
    </row>
    <row r="28" spans="1:11" x14ac:dyDescent="0.25">
      <c r="A28" s="1">
        <f>Main!AA28/18</f>
        <v>20.191409897292221</v>
      </c>
      <c r="B28" s="1">
        <f>Main!AB28/18</f>
        <v>3.5014005602240892</v>
      </c>
      <c r="C28" s="1">
        <f>Main!AC28/18</f>
        <v>1.7507002801120446</v>
      </c>
      <c r="D28" s="1" t="s">
        <v>58</v>
      </c>
      <c r="I28" s="1">
        <f>Main!AP28/18</f>
        <v>16.970121381886109</v>
      </c>
      <c r="J28" s="1">
        <f>Main!AQ28/18</f>
        <v>1.1204481792717167</v>
      </c>
      <c r="K28" s="1">
        <f>Main!AR28/18</f>
        <v>0.56022408963586112</v>
      </c>
    </row>
    <row r="29" spans="1:11" x14ac:dyDescent="0.25">
      <c r="A29" s="1">
        <f>Main!AA29/18</f>
        <v>12.488328664799278</v>
      </c>
      <c r="B29" s="1">
        <f>Main!AB29/18</f>
        <v>0.98039215686274439</v>
      </c>
      <c r="C29" s="1">
        <f>Main!AC29/18</f>
        <v>0.4901960784313722</v>
      </c>
      <c r="D29" s="1" t="s">
        <v>58</v>
      </c>
      <c r="I29" s="1">
        <f>Main!AP29/18</f>
        <v>11.577964519141</v>
      </c>
      <c r="J29" s="1">
        <f>Main!AQ29/18</f>
        <v>0.98039215686274439</v>
      </c>
      <c r="K29" s="1">
        <f>Main!AR29/18</f>
        <v>0.4901960784313722</v>
      </c>
    </row>
    <row r="30" spans="1:11" x14ac:dyDescent="0.25">
      <c r="A30" s="1">
        <f>Main!AA30/18</f>
        <v>8.2866479925303338</v>
      </c>
      <c r="B30" s="1">
        <f>Main!AB30/18</f>
        <v>0.42016806722688832</v>
      </c>
      <c r="C30" s="1">
        <f>Main!AC30/18</f>
        <v>0.21008403361344444</v>
      </c>
      <c r="D30" s="1" t="s">
        <v>58</v>
      </c>
      <c r="I30" s="1">
        <f>Main!AP30/18</f>
        <v>8.1465922222222211</v>
      </c>
      <c r="J30" s="1">
        <f>Main!AQ30/18</f>
        <v>1.4005602222222222</v>
      </c>
      <c r="K30" s="1">
        <f>Main!AR30/18</f>
        <v>0.7002801111111111</v>
      </c>
    </row>
    <row r="31" spans="1:11" x14ac:dyDescent="0.25">
      <c r="A31" s="1">
        <f>Main!AA31/18</f>
        <v>4.9092409240924111</v>
      </c>
      <c r="B31" s="1">
        <f>Main!AB31/18</f>
        <v>1.22996038366325</v>
      </c>
      <c r="C31" s="1">
        <f>Main!AC31/18</f>
        <v>0.55005500550054998</v>
      </c>
      <c r="D31" s="1" t="s">
        <v>58</v>
      </c>
      <c r="I31" s="1">
        <f>Main!AP31/18</f>
        <v>5.8718371837183883</v>
      </c>
      <c r="J31" s="1">
        <f>Main!AQ31/18</f>
        <v>0.96259625962596673</v>
      </c>
      <c r="K31" s="1">
        <f>Main!AR31/18</f>
        <v>0.48129812981298276</v>
      </c>
    </row>
    <row r="32" spans="1:11" x14ac:dyDescent="0.25">
      <c r="A32" s="1">
        <f>Main!AA32/18</f>
        <v>14.397689768976887</v>
      </c>
      <c r="B32" s="1">
        <f>Main!AB32/18</f>
        <v>1.0762153357053446</v>
      </c>
      <c r="C32" s="1">
        <f>Main!AC32/18</f>
        <v>0.48129812981298109</v>
      </c>
      <c r="D32" s="1" t="s">
        <v>58</v>
      </c>
      <c r="I32" s="1">
        <f>Main!AP32/18</f>
        <v>14.397689768976887</v>
      </c>
      <c r="J32" s="1">
        <f>Main!AQ32/18</f>
        <v>3.0253025302530223</v>
      </c>
      <c r="K32" s="1">
        <f>Main!AR32/18</f>
        <v>1.5126512651265112</v>
      </c>
    </row>
    <row r="33" spans="1:11" x14ac:dyDescent="0.25">
      <c r="A33" s="1">
        <f>Main!AA33/18</f>
        <v>7.109460946094611</v>
      </c>
      <c r="B33" s="1">
        <f>Main!AB33/18</f>
        <v>0.92247028774743889</v>
      </c>
      <c r="C33" s="1">
        <f>Main!AC33/18</f>
        <v>0.41254125412541276</v>
      </c>
      <c r="D33" s="1" t="s">
        <v>58</v>
      </c>
      <c r="I33" s="1">
        <f>Main!AP33/18</f>
        <v>8.2783278327832779</v>
      </c>
      <c r="J33" s="1">
        <f>Main!AQ33/18</f>
        <v>0.96259625962596118</v>
      </c>
      <c r="K33" s="1">
        <f>Main!AR33/18</f>
        <v>0.48129812981298109</v>
      </c>
    </row>
    <row r="34" spans="1:11" x14ac:dyDescent="0.25">
      <c r="A34" s="1">
        <f>Main!AA34/18</f>
        <v>5.1155115511551168</v>
      </c>
      <c r="B34" s="1">
        <f>Main!AB34/18</f>
        <v>0.76872523978952778</v>
      </c>
      <c r="C34" s="1">
        <f>Main!AC34/18</f>
        <v>0.34378437843784276</v>
      </c>
      <c r="D34" s="1" t="s">
        <v>58</v>
      </c>
      <c r="I34" s="1">
        <f>Main!AP34/18</f>
        <v>6.0093509350934999</v>
      </c>
      <c r="J34" s="1">
        <f>Main!AQ34/18</f>
        <v>0.82508250825082774</v>
      </c>
      <c r="K34" s="1">
        <f>Main!AR34/18</f>
        <v>0.41254125412541337</v>
      </c>
    </row>
    <row r="35" spans="1:11" x14ac:dyDescent="0.25">
      <c r="A35" s="1">
        <f>Main!AA35/18</f>
        <v>6.395891690009333</v>
      </c>
      <c r="B35" s="1">
        <f>Main!AB35/18</f>
        <v>0.56022408963585002</v>
      </c>
      <c r="C35" s="1">
        <f>Main!AC35/18</f>
        <v>0.28011204481792445</v>
      </c>
      <c r="D35" s="1" t="s">
        <v>58</v>
      </c>
      <c r="I35" s="1">
        <f>Main!AP35/18</f>
        <v>6.6059757236227776</v>
      </c>
      <c r="J35" s="1">
        <f>Main!AQ35/18</f>
        <v>1.0961117536763612</v>
      </c>
      <c r="K35" s="1">
        <f>Main!AR35/18</f>
        <v>0.49019607843137053</v>
      </c>
    </row>
    <row r="36" spans="1:11" x14ac:dyDescent="0.25">
      <c r="A36" s="1">
        <f>Main!AA36/18</f>
        <v>20.191409897292221</v>
      </c>
      <c r="B36" s="1">
        <f>Main!AB36/18</f>
        <v>3.5014005602240892</v>
      </c>
      <c r="C36" s="1">
        <f>Main!AC36/18</f>
        <v>1.7507002801120446</v>
      </c>
      <c r="D36" s="1" t="s">
        <v>58</v>
      </c>
      <c r="I36" s="1">
        <f>Main!AP36/18</f>
        <v>17.390289449112998</v>
      </c>
      <c r="J36" s="1">
        <f>Main!AQ36/18</f>
        <v>1.7224613272057276</v>
      </c>
      <c r="K36" s="1">
        <f>Main!AR36/18</f>
        <v>0.77030812324930553</v>
      </c>
    </row>
    <row r="37" spans="1:11" x14ac:dyDescent="0.25">
      <c r="A37" s="1">
        <f>Main!AA37/18</f>
        <v>12.488328664799278</v>
      </c>
      <c r="B37" s="1">
        <f>Main!AB37/18</f>
        <v>0.98039215686274439</v>
      </c>
      <c r="C37" s="1">
        <f>Main!AC37/18</f>
        <v>0.4901960784313722</v>
      </c>
      <c r="D37" s="1" t="s">
        <v>58</v>
      </c>
      <c r="I37" s="1">
        <f>Main!AP37/18</f>
        <v>12.138188608776835</v>
      </c>
      <c r="J37" s="1">
        <f>Main!AQ37/18</f>
        <v>0.9395243602940222</v>
      </c>
      <c r="K37" s="1">
        <f>Main!AR37/18</f>
        <v>0.42016806722688832</v>
      </c>
    </row>
    <row r="38" spans="1:11" x14ac:dyDescent="0.25">
      <c r="A38" s="1">
        <f>Main!AA38/18</f>
        <v>8.2866479925303338</v>
      </c>
      <c r="B38" s="1">
        <f>Main!AB38/18</f>
        <v>0.42016806722688832</v>
      </c>
      <c r="C38" s="1">
        <f>Main!AC38/18</f>
        <v>0.21008403361344444</v>
      </c>
      <c r="D38" s="1" t="s">
        <v>58</v>
      </c>
      <c r="I38" s="1">
        <f>Main!AP38/18</f>
        <v>8.3566760037348331</v>
      </c>
      <c r="J38" s="1">
        <f>Main!AQ38/18</f>
        <v>1.2526991470587001</v>
      </c>
      <c r="K38" s="1">
        <f>Main!AR38/18</f>
        <v>0.56022408963585002</v>
      </c>
    </row>
    <row r="39" spans="1:11" x14ac:dyDescent="0.25">
      <c r="A39" s="1">
        <f>Main!AA39/18</f>
        <v>4.9092409240924111</v>
      </c>
      <c r="B39" s="1">
        <f>Main!AB39/18</f>
        <v>1.22996038366325</v>
      </c>
      <c r="C39" s="1">
        <f>Main!AC39/18</f>
        <v>0.55005500550054998</v>
      </c>
      <c r="D39" s="1" t="s">
        <v>58</v>
      </c>
      <c r="I39" s="1">
        <f>Main!AP39/18</f>
        <v>5.8030803080307773</v>
      </c>
      <c r="J39" s="1">
        <f>Main!AQ39/18</f>
        <v>1.0105155704551112</v>
      </c>
      <c r="K39" s="1">
        <f>Main!AR39/18</f>
        <v>0.41254125412541498</v>
      </c>
    </row>
    <row r="40" spans="1:11" x14ac:dyDescent="0.25">
      <c r="A40" s="1">
        <f>Main!AA40/18</f>
        <v>14.397689768976887</v>
      </c>
      <c r="B40" s="1">
        <f>Main!AB40/18</f>
        <v>1.0762153357053446</v>
      </c>
      <c r="C40" s="1">
        <f>Main!AC40/18</f>
        <v>0.48129812981298109</v>
      </c>
      <c r="D40" s="1" t="s">
        <v>58</v>
      </c>
      <c r="I40" s="1">
        <f>Main!AP40/18</f>
        <v>13.778877887788777</v>
      </c>
      <c r="J40" s="1">
        <f>Main!AQ40/18</f>
        <v>1.6841926174251722</v>
      </c>
      <c r="K40" s="1">
        <f>Main!AR40/18</f>
        <v>0.68756875687568331</v>
      </c>
    </row>
    <row r="41" spans="1:11" x14ac:dyDescent="0.25">
      <c r="A41" s="1">
        <f>Main!AA41/18</f>
        <v>7.109460946094611</v>
      </c>
      <c r="B41" s="1">
        <f>Main!AB41/18</f>
        <v>0.92247028774743889</v>
      </c>
      <c r="C41" s="1">
        <f>Main!AC41/18</f>
        <v>0.41254125412541276</v>
      </c>
      <c r="D41" s="1" t="s">
        <v>58</v>
      </c>
      <c r="I41" s="1">
        <f>Main!AP41/18</f>
        <v>9.6534653465346665</v>
      </c>
      <c r="J41" s="1">
        <f>Main!AQ41/18</f>
        <v>1.5157733556826556</v>
      </c>
      <c r="K41" s="1">
        <f>Main!AR41/18</f>
        <v>0.6188118811881167</v>
      </c>
    </row>
    <row r="42" spans="1:11" x14ac:dyDescent="0.25">
      <c r="A42" s="1">
        <f>Main!AA42/18</f>
        <v>5.1155115511551168</v>
      </c>
      <c r="B42" s="1">
        <f>Main!AB42/18</f>
        <v>0.76872523978952778</v>
      </c>
      <c r="C42" s="1">
        <f>Main!AC42/18</f>
        <v>0.34378437843784276</v>
      </c>
      <c r="D42" s="1" t="s">
        <v>58</v>
      </c>
      <c r="I42" s="1">
        <f>Main!AP42/18</f>
        <v>6.9031903190318893</v>
      </c>
      <c r="J42" s="1">
        <f>Main!AQ42/18</f>
        <v>0.84209630871258334</v>
      </c>
      <c r="K42" s="1">
        <f>Main!AR42/18</f>
        <v>0.34378437843784165</v>
      </c>
    </row>
    <row r="43" spans="1:11" x14ac:dyDescent="0.25">
      <c r="A43" s="2">
        <f>Main!AA43/18</f>
        <v>5.8468580940491108</v>
      </c>
      <c r="B43" s="2">
        <f>Main!AB43/18</f>
        <v>0.81421534761228331</v>
      </c>
      <c r="C43" s="2">
        <f>Main!AC43/18</f>
        <v>0.36412817311693724</v>
      </c>
      <c r="D43" s="2" t="s">
        <v>58</v>
      </c>
      <c r="I43" s="2">
        <f>Main!AP43/18</f>
        <v>5.9508947149396665</v>
      </c>
      <c r="J43" s="2">
        <f>Main!AQ43/18</f>
        <v>1.0468483040729335</v>
      </c>
      <c r="K43" s="2">
        <f>Main!AR43/18</f>
        <v>0.4681647940074895</v>
      </c>
    </row>
    <row r="44" spans="1:11" x14ac:dyDescent="0.25">
      <c r="A44" s="2">
        <f>Main!AA44/18</f>
        <v>16.874739908447779</v>
      </c>
      <c r="B44" s="2">
        <f>Main!AB44/18</f>
        <v>2.7915954775278333</v>
      </c>
      <c r="C44" s="2">
        <f>Main!AC44/18</f>
        <v>1.2484394506866443</v>
      </c>
      <c r="D44" s="2" t="s">
        <v>58</v>
      </c>
      <c r="I44" s="2">
        <f>Main!AP44/18</f>
        <v>14.11776945484811</v>
      </c>
      <c r="J44" s="2">
        <f>Main!AQ44/18</f>
        <v>1.2794812605335943</v>
      </c>
      <c r="K44" s="2">
        <f>Main!AR44/18</f>
        <v>0.57220141489804444</v>
      </c>
    </row>
    <row r="45" spans="1:11" x14ac:dyDescent="0.25">
      <c r="A45" s="2">
        <f>Main!AA45/18</f>
        <v>14.11776945484811</v>
      </c>
      <c r="B45" s="2">
        <f>Main!AB45/18</f>
        <v>2.4426460428368442</v>
      </c>
      <c r="C45" s="2">
        <f>Main!AC45/18</f>
        <v>1.0923845193508113</v>
      </c>
      <c r="D45" s="2" t="s">
        <v>58</v>
      </c>
      <c r="I45" s="2">
        <f>Main!AP45/18</f>
        <v>10.840615896795667</v>
      </c>
      <c r="J45" s="2">
        <f>Main!AQ45/18</f>
        <v>2.558962521067178</v>
      </c>
      <c r="K45" s="2">
        <f>Main!AR45/18</f>
        <v>1.1444028297960889</v>
      </c>
    </row>
    <row r="46" spans="1:11" x14ac:dyDescent="0.25">
      <c r="A46" s="2">
        <f>Main!AA46/18</f>
        <v>11.100707449022055</v>
      </c>
      <c r="B46" s="2">
        <f>Main!AB46/18</f>
        <v>2.2100130863762</v>
      </c>
      <c r="C46" s="2">
        <f>Main!AC46/18</f>
        <v>0.98834789846026105</v>
      </c>
      <c r="D46" s="2" t="s">
        <v>58</v>
      </c>
      <c r="I46" s="2">
        <f>Main!AP46/18</f>
        <v>8.1356637536412766</v>
      </c>
      <c r="J46" s="2">
        <f>Main!AQ46/18</f>
        <v>1.0468483040729444</v>
      </c>
      <c r="K46" s="2">
        <f>Main!AR46/18</f>
        <v>0.46816479400749395</v>
      </c>
    </row>
    <row r="47" spans="1:11" x14ac:dyDescent="0.25">
      <c r="A47" s="2">
        <f>Main!AA47/18</f>
        <v>7.9796088223054449</v>
      </c>
      <c r="B47" s="2">
        <f>Main!AB47/18</f>
        <v>2.0936966081458723</v>
      </c>
      <c r="C47" s="2">
        <f>Main!AC47/18</f>
        <v>0.93632958801498334</v>
      </c>
      <c r="D47" s="2" t="s">
        <v>58</v>
      </c>
      <c r="I47" s="2">
        <f>Main!AP47/18</f>
        <v>6.4190595089471669</v>
      </c>
      <c r="J47" s="2">
        <f>Main!AQ47/18</f>
        <v>1.2794812605335835</v>
      </c>
      <c r="K47" s="2">
        <f>Main!AR47/18</f>
        <v>0.57220141489803888</v>
      </c>
    </row>
    <row r="48" spans="1:11" x14ac:dyDescent="0.25">
      <c r="A48" s="2">
        <f>Main!AA48/18</f>
        <v>5.8468580940491108</v>
      </c>
      <c r="B48" s="2">
        <f>Main!AB48/18</f>
        <v>0.81421534761228331</v>
      </c>
      <c r="C48" s="2">
        <f>Main!AC48/18</f>
        <v>0.36412817311693724</v>
      </c>
      <c r="D48" s="2" t="s">
        <v>58</v>
      </c>
      <c r="I48" s="2">
        <f>Main!AP48/18</f>
        <v>5.794839783603833</v>
      </c>
      <c r="J48" s="2">
        <f>Main!AQ48/18</f>
        <v>0.93053182584261107</v>
      </c>
      <c r="K48" s="2">
        <f>Main!AR48/18</f>
        <v>0.4161464835622139</v>
      </c>
    </row>
    <row r="49" spans="1:11" x14ac:dyDescent="0.25">
      <c r="A49" s="2">
        <f>Main!AA49/18</f>
        <v>16.874739908447779</v>
      </c>
      <c r="B49" s="2">
        <f>Main!AB49/18</f>
        <v>2.7915954775278333</v>
      </c>
      <c r="C49" s="2">
        <f>Main!AC49/18</f>
        <v>1.2484394506866443</v>
      </c>
      <c r="D49" s="2" t="s">
        <v>58</v>
      </c>
      <c r="I49" s="2">
        <f>Main!AP49/18</f>
        <v>15.106117353308333</v>
      </c>
      <c r="J49" s="2">
        <f>Main!AQ49/18</f>
        <v>1.2794812605335835</v>
      </c>
      <c r="K49" s="2">
        <f>Main!AR49/18</f>
        <v>0.57220141489804444</v>
      </c>
    </row>
    <row r="50" spans="1:11" x14ac:dyDescent="0.25">
      <c r="A50" s="2">
        <f>Main!AA50/18</f>
        <v>14.11776945484811</v>
      </c>
      <c r="B50" s="2">
        <f>Main!AB50/18</f>
        <v>2.4426460428368442</v>
      </c>
      <c r="C50" s="2">
        <f>Main!AC50/18</f>
        <v>1.0923845193508113</v>
      </c>
      <c r="D50" s="2" t="s">
        <v>58</v>
      </c>
      <c r="I50" s="2">
        <f>Main!AP50/18</f>
        <v>11.985018726591779</v>
      </c>
      <c r="J50" s="2">
        <f>Main!AQ50/18</f>
        <v>1.5121142169942443</v>
      </c>
      <c r="K50" s="2">
        <f>Main!AR50/18</f>
        <v>0.67623803578859998</v>
      </c>
    </row>
    <row r="51" spans="1:11" x14ac:dyDescent="0.25">
      <c r="A51" s="2">
        <f>Main!AA51/18</f>
        <v>11.100707449022055</v>
      </c>
      <c r="B51" s="2">
        <f>Main!AB51/18</f>
        <v>2.2100130863762</v>
      </c>
      <c r="C51" s="2">
        <f>Main!AC51/18</f>
        <v>0.98834789846026105</v>
      </c>
      <c r="D51" s="2" t="s">
        <v>58</v>
      </c>
      <c r="I51" s="2">
        <f>Main!AP51/18</f>
        <v>7.4074074074073888</v>
      </c>
      <c r="J51" s="2">
        <f>Main!AQ51/18</f>
        <v>0.81421534761228331</v>
      </c>
      <c r="K51" s="2">
        <f>Main!AR51/18</f>
        <v>0.36412817311693724</v>
      </c>
    </row>
    <row r="52" spans="1:11" x14ac:dyDescent="0.25">
      <c r="A52" s="2">
        <f>Main!AA52/18</f>
        <v>7.9796088223054449</v>
      </c>
      <c r="B52" s="2">
        <f>Main!AB52/18</f>
        <v>2.0936966081458723</v>
      </c>
      <c r="C52" s="2">
        <f>Main!AC52/18</f>
        <v>0.93632958801498334</v>
      </c>
      <c r="D52" s="2" t="s">
        <v>58</v>
      </c>
      <c r="I52" s="2">
        <f>Main!AP52/18</f>
        <v>6.3150228880566113</v>
      </c>
      <c r="J52" s="2">
        <f>Main!AQ52/18</f>
        <v>1.6284306952245666</v>
      </c>
      <c r="K52" s="2">
        <f>Main!AR52/18</f>
        <v>0.72825634623387225</v>
      </c>
    </row>
    <row r="53" spans="1:11" x14ac:dyDescent="0.25">
      <c r="A53" s="2">
        <f>Main!AA53/18</f>
        <v>6.0466543891958331</v>
      </c>
      <c r="B53" s="2">
        <f>Main!AB53/18</f>
        <v>0.82359778176787224</v>
      </c>
      <c r="C53" s="2">
        <f>Main!AC53/18</f>
        <v>0.36832412523020108</v>
      </c>
      <c r="D53" s="2" t="s">
        <v>58</v>
      </c>
      <c r="I53" s="2">
        <f>Main!AP53/18</f>
        <v>6.2308164518109441</v>
      </c>
      <c r="J53" s="2">
        <f>Main!AQ53/18</f>
        <v>0.68633148480656114</v>
      </c>
      <c r="K53" s="2">
        <f>Main!AR53/18</f>
        <v>0.30693677102516725</v>
      </c>
    </row>
    <row r="54" spans="1:11" x14ac:dyDescent="0.25">
      <c r="A54" s="2">
        <f>Main!AA54/18</f>
        <v>14.886433394720667</v>
      </c>
      <c r="B54" s="2">
        <f>Main!AB54/18</f>
        <v>2.4707933453036279</v>
      </c>
      <c r="C54" s="2">
        <f>Main!AC54/18</f>
        <v>1.1049723756906056</v>
      </c>
      <c r="D54" s="2" t="s">
        <v>58</v>
      </c>
      <c r="I54" s="2">
        <f>Main!AP54/18</f>
        <v>11.694290976058944</v>
      </c>
      <c r="J54" s="2">
        <f>Main!AQ54/18</f>
        <v>3.8434563149167724</v>
      </c>
      <c r="K54" s="2">
        <f>Main!AR54/18</f>
        <v>1.7188459177409501</v>
      </c>
    </row>
    <row r="55" spans="1:11" x14ac:dyDescent="0.25">
      <c r="A55" s="2">
        <f>Main!AA55/18</f>
        <v>10.957642725598555</v>
      </c>
      <c r="B55" s="2">
        <f>Main!AB55/18</f>
        <v>1.6471955635357556</v>
      </c>
      <c r="C55" s="2">
        <f>Main!AC55/18</f>
        <v>0.7366482504604055</v>
      </c>
      <c r="D55" s="2" t="s">
        <v>58</v>
      </c>
      <c r="I55" s="2">
        <f>Main!AP55/18</f>
        <v>9.4843462246777221</v>
      </c>
      <c r="J55" s="2">
        <f>Main!AQ55/18</f>
        <v>2.1962607513810113</v>
      </c>
      <c r="K55" s="2">
        <f>Main!AR55/18</f>
        <v>0.98219766728053892</v>
      </c>
    </row>
    <row r="56" spans="1:11" x14ac:dyDescent="0.25">
      <c r="A56" s="2">
        <f>Main!AA56/18</f>
        <v>8.5635359116022229</v>
      </c>
      <c r="B56" s="2">
        <f>Main!AB56/18</f>
        <v>0.96086407872919444</v>
      </c>
      <c r="C56" s="2">
        <f>Main!AC56/18</f>
        <v>0.42971147943523774</v>
      </c>
      <c r="D56" s="2" t="s">
        <v>58</v>
      </c>
      <c r="I56" s="2">
        <f>Main!AP56/18</f>
        <v>7.642725598526722</v>
      </c>
      <c r="J56" s="2">
        <f>Main!AQ56/18</f>
        <v>1.0981303756905056</v>
      </c>
      <c r="K56" s="2">
        <f>Main!AR56/18</f>
        <v>0.49109883364027002</v>
      </c>
    </row>
    <row r="57" spans="1:11" x14ac:dyDescent="0.25">
      <c r="A57" s="2">
        <f>Main!AA57/18</f>
        <v>6.6605279312461665</v>
      </c>
      <c r="B57" s="2">
        <f>Main!AB57/18</f>
        <v>1.2353966726518166</v>
      </c>
      <c r="C57" s="2">
        <f>Main!AC57/18</f>
        <v>0.5524861878453039</v>
      </c>
      <c r="D57" s="2" t="s">
        <v>58</v>
      </c>
      <c r="I57" s="2">
        <f>Main!AP57/18</f>
        <v>5.7397176181706664</v>
      </c>
      <c r="J57" s="2">
        <f>Main!AQ57/18</f>
        <v>1.5099292665744446</v>
      </c>
      <c r="K57" s="2">
        <f>Main!AR57/18</f>
        <v>0.67526089625537222</v>
      </c>
    </row>
    <row r="58" spans="1:11" x14ac:dyDescent="0.25">
      <c r="A58" s="2">
        <f>Main!AA58/18</f>
        <v>6.0466543891958331</v>
      </c>
      <c r="B58" s="2">
        <f>Main!AB58/18</f>
        <v>0.82359778176787224</v>
      </c>
      <c r="C58" s="2">
        <f>Main!AC58/18</f>
        <v>0.36832412523020108</v>
      </c>
      <c r="D58" s="2" t="s">
        <v>58</v>
      </c>
      <c r="I58" s="2">
        <f>Main!AP58/18</f>
        <v>6.1694290976058888</v>
      </c>
      <c r="J58" s="2">
        <f>Main!AQ58/18</f>
        <v>1.3726629696131334</v>
      </c>
      <c r="K58" s="2">
        <f>Main!AR58/18</f>
        <v>0.61387354205033895</v>
      </c>
    </row>
    <row r="59" spans="1:11" x14ac:dyDescent="0.25">
      <c r="A59" s="2">
        <f>Main!AA59/18</f>
        <v>14.886433394720667</v>
      </c>
      <c r="B59" s="2">
        <f>Main!AB59/18</f>
        <v>2.4707933453036279</v>
      </c>
      <c r="C59" s="2">
        <f>Main!AC59/18</f>
        <v>1.1049723756906056</v>
      </c>
      <c r="D59" s="2" t="s">
        <v>58</v>
      </c>
      <c r="I59" s="2">
        <f>Main!AP59/18</f>
        <v>12.062615101289111</v>
      </c>
      <c r="J59" s="2">
        <f>Main!AQ59/18</f>
        <v>2.3335270483423276</v>
      </c>
      <c r="K59" s="2">
        <f>Main!AR59/18</f>
        <v>1.0435850214855777</v>
      </c>
    </row>
    <row r="60" spans="1:11" x14ac:dyDescent="0.25">
      <c r="A60" s="2">
        <f>Main!AA60/18</f>
        <v>10.957642725598555</v>
      </c>
      <c r="B60" s="2">
        <f>Main!AB60/18</f>
        <v>1.6471955635357556</v>
      </c>
      <c r="C60" s="2">
        <f>Main!AC60/18</f>
        <v>0.7366482504604055</v>
      </c>
      <c r="D60" s="2" t="s">
        <v>58</v>
      </c>
      <c r="I60" s="2">
        <f>Main!AP60/18</f>
        <v>10.098219766728056</v>
      </c>
      <c r="J60" s="2">
        <f>Main!AQ60/18</f>
        <v>0.96086407872918889</v>
      </c>
      <c r="K60" s="2">
        <f>Main!AR60/18</f>
        <v>0.42971147943523447</v>
      </c>
    </row>
    <row r="61" spans="1:11" x14ac:dyDescent="0.25">
      <c r="A61" s="2">
        <f>Main!AA61/18</f>
        <v>8.5635359116022229</v>
      </c>
      <c r="B61" s="2">
        <f>Main!AB61/18</f>
        <v>0.96086407872919444</v>
      </c>
      <c r="C61" s="2">
        <f>Main!AC61/18</f>
        <v>0.42971147943523774</v>
      </c>
      <c r="D61" s="2" t="s">
        <v>58</v>
      </c>
      <c r="I61" s="2">
        <f>Main!AP61/18</f>
        <v>8.0724370779619434</v>
      </c>
      <c r="J61" s="2">
        <f>Main!AQ61/18</f>
        <v>0.82359778176787224</v>
      </c>
      <c r="K61" s="2">
        <f>Main!AR61/18</f>
        <v>0.36832412523020108</v>
      </c>
    </row>
    <row r="62" spans="1:11" x14ac:dyDescent="0.25">
      <c r="A62" s="2">
        <f>Main!AA62/18</f>
        <v>6.6605279312461665</v>
      </c>
      <c r="B62" s="2">
        <f>Main!AB62/18</f>
        <v>1.2353966726518166</v>
      </c>
      <c r="C62" s="2">
        <f>Main!AC62/18</f>
        <v>0.5524861878453039</v>
      </c>
      <c r="D62" s="2" t="s">
        <v>58</v>
      </c>
      <c r="I62" s="2">
        <f>Main!AP62/18</f>
        <v>6.5377532228361117</v>
      </c>
      <c r="J62" s="2">
        <f>Main!AQ62/18</f>
        <v>1.2353966726518222</v>
      </c>
      <c r="K62" s="2">
        <f>Main!AR62/18</f>
        <v>0.55248618784530557</v>
      </c>
    </row>
    <row r="63" spans="1:11" x14ac:dyDescent="0.25">
      <c r="A63" s="35"/>
      <c r="B63" s="35"/>
      <c r="C63" s="35"/>
      <c r="D63" s="35" t="s">
        <v>58</v>
      </c>
      <c r="I63" s="35"/>
      <c r="J63" s="35"/>
      <c r="K63" s="35"/>
    </row>
    <row r="64" spans="1:11" x14ac:dyDescent="0.25">
      <c r="A64" s="35"/>
      <c r="B64" s="35"/>
      <c r="C64" s="35"/>
      <c r="D64" s="35" t="s">
        <v>58</v>
      </c>
      <c r="I64" s="35"/>
      <c r="J64" s="35"/>
      <c r="K64" s="35"/>
    </row>
    <row r="65" spans="1:11" x14ac:dyDescent="0.25">
      <c r="A65" s="4"/>
      <c r="B65" s="4"/>
      <c r="C65" s="4"/>
      <c r="D65" s="4" t="s">
        <v>58</v>
      </c>
      <c r="I65" s="4"/>
      <c r="J65" s="4"/>
      <c r="K65" s="4"/>
    </row>
    <row r="66" spans="1:11" x14ac:dyDescent="0.25">
      <c r="A66" s="4">
        <f>Main!AA66/18</f>
        <v>6.3920099875156104</v>
      </c>
      <c r="B66" s="4">
        <f>Main!AB66/18</f>
        <v>0.55831909550556658</v>
      </c>
      <c r="C66" s="4">
        <f>Main!AC66/18</f>
        <v>0.24968789013732837</v>
      </c>
      <c r="D66" s="4" t="s">
        <v>58</v>
      </c>
      <c r="I66" s="4">
        <f>Main!AP66/18</f>
        <v>7.1910112359550551</v>
      </c>
      <c r="J66" s="4">
        <f>Main!AQ66/18</f>
        <v>0.39082336685389502</v>
      </c>
      <c r="K66" s="4">
        <f>Main!AR66/18</f>
        <v>0.17478152309612946</v>
      </c>
    </row>
    <row r="67" spans="1:11" x14ac:dyDescent="0.25">
      <c r="A67" s="4">
        <f>Main!AA67/18</f>
        <v>10.212234706616721</v>
      </c>
      <c r="B67" s="4">
        <f>Main!AB67/18</f>
        <v>0.50248718595500508</v>
      </c>
      <c r="C67" s="4">
        <f>Main!AC67/18</f>
        <v>0.22471910112359389</v>
      </c>
      <c r="D67" s="4" t="s">
        <v>58</v>
      </c>
      <c r="I67" s="4">
        <f>Main!AP67/18</f>
        <v>10.212234706616721</v>
      </c>
      <c r="J67" s="4">
        <f>Main!AQ67/18</f>
        <v>0.78164673370778892</v>
      </c>
      <c r="K67" s="4">
        <f>Main!AR67/18</f>
        <v>0.34956304619225892</v>
      </c>
    </row>
    <row r="68" spans="1:11" x14ac:dyDescent="0.25">
      <c r="A68" s="4">
        <f>Main!AA68/18</f>
        <v>7.8651685393258326</v>
      </c>
      <c r="B68" s="4">
        <f>Main!AB68/18</f>
        <v>0.78164673370779447</v>
      </c>
      <c r="C68" s="4">
        <f>Main!AC68/18</f>
        <v>0.34956304619226058</v>
      </c>
      <c r="D68" s="4" t="s">
        <v>58</v>
      </c>
      <c r="I68" s="4">
        <f>Main!AP68/18</f>
        <v>10.187265917603</v>
      </c>
      <c r="J68" s="4">
        <f>Main!AQ68/18</f>
        <v>1.1724701005616889</v>
      </c>
      <c r="K68" s="4">
        <f>Main!AR68/18</f>
        <v>0.52434456928838946</v>
      </c>
    </row>
    <row r="69" spans="1:11" x14ac:dyDescent="0.25">
      <c r="A69" s="4">
        <f>Main!AA69/18</f>
        <v>6.9912609238452221</v>
      </c>
      <c r="B69" s="4">
        <f>Main!AB69/18</f>
        <v>0.44665527640445163</v>
      </c>
      <c r="C69" s="4">
        <f>Main!AC69/18</f>
        <v>0.19975031210986222</v>
      </c>
      <c r="D69" s="4" t="s">
        <v>58</v>
      </c>
      <c r="I69" s="4">
        <f>Main!AP69/18</f>
        <v>7.7902621722846668</v>
      </c>
      <c r="J69" s="4">
        <f>Main!AQ69/18</f>
        <v>0.55831909550556658</v>
      </c>
      <c r="K69" s="4">
        <f>Main!AR69/18</f>
        <v>0.24968789013732998</v>
      </c>
    </row>
    <row r="70" spans="1:11" x14ac:dyDescent="0.25">
      <c r="A70" s="4">
        <f>Main!AA70/18</f>
        <v>6.2172284644194997</v>
      </c>
      <c r="B70" s="4">
        <f>Main!AB70/18</f>
        <v>0.61415100505612219</v>
      </c>
      <c r="C70" s="4">
        <f>Main!AC70/18</f>
        <v>0.27465667915106112</v>
      </c>
      <c r="D70" s="4" t="s">
        <v>58</v>
      </c>
      <c r="I70" s="4">
        <f>Main!AP70/18</f>
        <v>6.2671660424469442</v>
      </c>
      <c r="J70" s="4">
        <f>Main!AQ70/18</f>
        <v>0.61415100505612219</v>
      </c>
      <c r="K70" s="4">
        <f>Main!AR70/18</f>
        <v>0.27465667915106057</v>
      </c>
    </row>
    <row r="71" spans="1:11" x14ac:dyDescent="0.25">
      <c r="A71" s="7">
        <f>Main!AA71/18</f>
        <v>5.0555555555555554</v>
      </c>
      <c r="B71" s="7">
        <f>Main!AB71/18</f>
        <v>0.55555555555555558</v>
      </c>
      <c r="C71" s="7">
        <f>B71/SQRT(Main!AJ71)</f>
        <v>0.17568209223157663</v>
      </c>
      <c r="D71" s="7" t="s">
        <v>58</v>
      </c>
      <c r="I71" s="7">
        <f>Main!AP71/18</f>
        <v>5.166666666666667</v>
      </c>
      <c r="J71" s="7">
        <f>Main!AQ71/18</f>
        <v>0.77777777777777779</v>
      </c>
      <c r="K71" s="7"/>
    </row>
    <row r="72" spans="1:11" x14ac:dyDescent="0.25">
      <c r="A72" s="7">
        <f>Main!AA72/18</f>
        <v>5.0555555555555554</v>
      </c>
      <c r="B72" s="7">
        <f>Main!AB72/18</f>
        <v>0.55555555555555558</v>
      </c>
      <c r="C72" s="7">
        <f>B72/SQRT(Main!AJ72)</f>
        <v>0.17568209223157663</v>
      </c>
      <c r="D72" s="7" t="s">
        <v>58</v>
      </c>
      <c r="I72" s="7">
        <f>Main!AP72/18</f>
        <v>5.666666666666667</v>
      </c>
      <c r="J72" s="7">
        <f>Main!AQ72/18</f>
        <v>0.88888888888888884</v>
      </c>
      <c r="K72" s="7"/>
    </row>
    <row r="73" spans="1:11" x14ac:dyDescent="0.25">
      <c r="A73" s="7">
        <f>Main!AA73/18</f>
        <v>5.333333333333333</v>
      </c>
      <c r="B73" s="7">
        <f>Main!AB73/18</f>
        <v>0.55555555555555558</v>
      </c>
      <c r="C73" s="7">
        <f>B73/SQRT(Main!AJ73)</f>
        <v>0.17568209223157663</v>
      </c>
      <c r="D73" s="7" t="s">
        <v>58</v>
      </c>
      <c r="I73" s="7">
        <f>Main!AP73/18</f>
        <v>5.166666666666667</v>
      </c>
      <c r="J73" s="7">
        <f>Main!AQ73/18</f>
        <v>0.77777777777777779</v>
      </c>
      <c r="K73" s="7"/>
    </row>
    <row r="74" spans="1:11" x14ac:dyDescent="0.25">
      <c r="A74" s="7">
        <f>Main!AA74/18</f>
        <v>5.333333333333333</v>
      </c>
      <c r="B74" s="7">
        <f>Main!AB74/18</f>
        <v>0.55555555555555558</v>
      </c>
      <c r="C74" s="7">
        <f>B74/SQRT(Main!AJ74)</f>
        <v>0.17568209223157663</v>
      </c>
      <c r="D74" s="7" t="s">
        <v>58</v>
      </c>
      <c r="I74" s="7">
        <f>Main!AP74/18</f>
        <v>5.8888888888888893</v>
      </c>
      <c r="J74" s="7">
        <f>Main!AQ74/18</f>
        <v>0.88888888888888884</v>
      </c>
      <c r="K74" s="7"/>
    </row>
    <row r="75" spans="1:11" x14ac:dyDescent="0.25">
      <c r="A75" s="18">
        <v>4.5999999999999996</v>
      </c>
      <c r="B75" s="18">
        <f>0.4*SQRT(6)</f>
        <v>0.9797958971132712</v>
      </c>
      <c r="C75" s="14">
        <v>0.4</v>
      </c>
      <c r="D75" s="14" t="s">
        <v>58</v>
      </c>
      <c r="I75" s="14">
        <v>6.2</v>
      </c>
      <c r="J75" s="14">
        <v>1.224745</v>
      </c>
      <c r="K75" s="14">
        <v>0.5</v>
      </c>
    </row>
    <row r="76" spans="1:11" x14ac:dyDescent="0.25">
      <c r="A76" s="18">
        <v>5.3</v>
      </c>
      <c r="B76" s="18">
        <v>0.93080600000000002</v>
      </c>
      <c r="C76" s="14">
        <v>0.3</v>
      </c>
      <c r="D76" s="14" t="s">
        <v>58</v>
      </c>
      <c r="I76" s="14">
        <v>5.8</v>
      </c>
      <c r="J76" s="14">
        <v>0.73484700000000003</v>
      </c>
      <c r="K76" s="14">
        <v>0.3</v>
      </c>
    </row>
    <row r="77" spans="1:11" x14ac:dyDescent="0.25">
      <c r="A77" s="13">
        <v>10.5769230769231</v>
      </c>
      <c r="B77" s="13">
        <v>3.4615384615384501</v>
      </c>
      <c r="C77" s="13">
        <v>1.15384615384615</v>
      </c>
      <c r="D77" s="13" t="s">
        <v>58</v>
      </c>
      <c r="I77" s="13">
        <v>9.6538461538461604</v>
      </c>
      <c r="J77" s="13">
        <v>1.7307692307692399</v>
      </c>
      <c r="K77" s="13">
        <v>0.57692307692307798</v>
      </c>
    </row>
    <row r="78" spans="1:11" x14ac:dyDescent="0.25">
      <c r="A78" s="13">
        <v>22.807692307692299</v>
      </c>
      <c r="B78" s="13">
        <v>2.0769230769230802</v>
      </c>
      <c r="C78" s="13">
        <v>0.69230769230769296</v>
      </c>
      <c r="D78" s="13" t="s">
        <v>58</v>
      </c>
      <c r="I78" s="13">
        <v>26.846153846153801</v>
      </c>
      <c r="J78" s="13">
        <v>4.5</v>
      </c>
      <c r="K78" s="13">
        <v>1.5</v>
      </c>
    </row>
    <row r="79" spans="1:11" x14ac:dyDescent="0.25">
      <c r="A79" s="13">
        <v>21.076923076923102</v>
      </c>
      <c r="B79" s="13">
        <v>3.1153846153846101</v>
      </c>
      <c r="C79" s="13">
        <v>1.0384615384615401</v>
      </c>
      <c r="D79" s="13" t="s">
        <v>58</v>
      </c>
      <c r="I79" s="13">
        <v>20.615384615384599</v>
      </c>
      <c r="J79" s="13">
        <v>4.15384615384614</v>
      </c>
      <c r="K79" s="13">
        <v>1.3846153846153799</v>
      </c>
    </row>
    <row r="80" spans="1:11" x14ac:dyDescent="0.25">
      <c r="A80" s="13">
        <v>17.269230769230798</v>
      </c>
      <c r="B80" s="13">
        <v>1.73076923076922</v>
      </c>
      <c r="C80" s="13">
        <v>0.57692307692307299</v>
      </c>
      <c r="D80" s="13" t="s">
        <v>58</v>
      </c>
      <c r="I80" s="13">
        <v>18.653846153846199</v>
      </c>
      <c r="J80" s="13">
        <v>3.1153846153846301</v>
      </c>
      <c r="K80" s="13">
        <v>1.0384615384615401</v>
      </c>
    </row>
    <row r="81" spans="1:11" x14ac:dyDescent="0.25">
      <c r="A81" s="13">
        <v>9.2052980132450308</v>
      </c>
      <c r="B81" s="13">
        <v>2.6821192052980098</v>
      </c>
      <c r="C81" s="13">
        <v>0.89403973509933499</v>
      </c>
      <c r="D81" s="13" t="s">
        <v>58</v>
      </c>
      <c r="I81" s="13">
        <v>8.8079470198675498</v>
      </c>
      <c r="J81" s="13">
        <v>1.78807947019869</v>
      </c>
      <c r="K81" s="13">
        <v>0.59602649006622999</v>
      </c>
    </row>
    <row r="82" spans="1:11" x14ac:dyDescent="0.25">
      <c r="A82" s="13">
        <v>21.423841059602701</v>
      </c>
      <c r="B82" s="13">
        <v>3.2781456953642398</v>
      </c>
      <c r="C82" s="13">
        <v>1.0927152317880799</v>
      </c>
      <c r="D82" s="13" t="s">
        <v>58</v>
      </c>
      <c r="I82" s="13">
        <v>20.5298013245033</v>
      </c>
      <c r="J82" s="13">
        <v>3.87417218543046</v>
      </c>
      <c r="K82" s="13">
        <v>1.29139072847682</v>
      </c>
    </row>
    <row r="83" spans="1:11" x14ac:dyDescent="0.25">
      <c r="A83" s="13">
        <v>19.238410596026501</v>
      </c>
      <c r="B83" s="13">
        <v>4.7682119205298203</v>
      </c>
      <c r="C83" s="13">
        <v>1.5894039735099399</v>
      </c>
      <c r="D83" s="13" t="s">
        <v>58</v>
      </c>
      <c r="I83" s="13">
        <v>15.2649006622517</v>
      </c>
      <c r="J83" s="13">
        <v>3.87417218543046</v>
      </c>
      <c r="K83" s="13">
        <v>1.29139072847682</v>
      </c>
    </row>
    <row r="84" spans="1:11" x14ac:dyDescent="0.25">
      <c r="A84" s="13">
        <v>14.9668874172185</v>
      </c>
      <c r="B84" s="13">
        <v>4.7682119205298203</v>
      </c>
      <c r="C84" s="13">
        <v>1.5894039735099399</v>
      </c>
      <c r="D84" s="13" t="s">
        <v>58</v>
      </c>
      <c r="I84" s="13">
        <v>10.8940397350993</v>
      </c>
      <c r="J84" s="13">
        <v>2.0860927152317901</v>
      </c>
      <c r="K84" s="13">
        <v>0.69536423841059603</v>
      </c>
    </row>
    <row r="85" spans="1:11" x14ac:dyDescent="0.25">
      <c r="A85" s="13">
        <v>10.5769230769231</v>
      </c>
      <c r="B85" s="13">
        <v>3.4615384615384501</v>
      </c>
      <c r="C85" s="13">
        <v>1.15384615384615</v>
      </c>
      <c r="D85" s="13" t="s">
        <v>58</v>
      </c>
      <c r="I85" s="13">
        <v>10.5725190839695</v>
      </c>
      <c r="J85" s="13">
        <v>3.09160305343512</v>
      </c>
      <c r="K85" s="13">
        <v>1.03053435114504</v>
      </c>
    </row>
    <row r="86" spans="1:11" x14ac:dyDescent="0.25">
      <c r="A86" s="13">
        <v>22.807692307692299</v>
      </c>
      <c r="B86" s="13">
        <v>2.0769230769230802</v>
      </c>
      <c r="C86" s="13">
        <v>0.69230769230769296</v>
      </c>
      <c r="D86" s="13" t="s">
        <v>58</v>
      </c>
      <c r="I86" s="13">
        <v>22.709923664122101</v>
      </c>
      <c r="J86" s="13">
        <v>4.8091603053435099</v>
      </c>
      <c r="K86" s="13">
        <v>1.6030534351145</v>
      </c>
    </row>
    <row r="87" spans="1:11" x14ac:dyDescent="0.25">
      <c r="A87" s="13">
        <v>21.076923076923102</v>
      </c>
      <c r="B87" s="13">
        <v>3.1153846153846101</v>
      </c>
      <c r="C87" s="13">
        <v>1.0384615384615401</v>
      </c>
      <c r="D87" s="13" t="s">
        <v>58</v>
      </c>
      <c r="I87" s="13">
        <v>20.992366412213698</v>
      </c>
      <c r="J87" s="13">
        <v>5.4961832061068501</v>
      </c>
      <c r="K87" s="13">
        <v>1.83206106870228</v>
      </c>
    </row>
    <row r="88" spans="1:11" x14ac:dyDescent="0.25">
      <c r="A88" s="13">
        <v>17.269230769230798</v>
      </c>
      <c r="B88" s="13">
        <v>1.73076923076922</v>
      </c>
      <c r="C88" s="13">
        <v>0.57692307692307299</v>
      </c>
      <c r="D88" s="13" t="s">
        <v>58</v>
      </c>
      <c r="I88" s="13">
        <v>17.671755725190799</v>
      </c>
      <c r="J88" s="13">
        <v>4.4656488549618203</v>
      </c>
      <c r="K88" s="13">
        <v>1.4885496183206099</v>
      </c>
    </row>
    <row r="89" spans="1:11" x14ac:dyDescent="0.25">
      <c r="A89" s="13">
        <v>9.2052980132450308</v>
      </c>
      <c r="B89" s="13">
        <v>2.6821192052980098</v>
      </c>
      <c r="C89" s="13">
        <v>0.89403973509933499</v>
      </c>
      <c r="D89" s="13" t="s">
        <v>58</v>
      </c>
      <c r="I89" s="13">
        <v>8.5099337748344404</v>
      </c>
      <c r="J89" s="13">
        <v>1.4900662251655501</v>
      </c>
      <c r="K89" s="13">
        <v>0.49668874172185101</v>
      </c>
    </row>
    <row r="90" spans="1:11" x14ac:dyDescent="0.25">
      <c r="A90" s="13">
        <v>21.423841059602701</v>
      </c>
      <c r="B90" s="13">
        <v>3.2781456953642398</v>
      </c>
      <c r="C90" s="13">
        <v>1.0927152317880799</v>
      </c>
      <c r="D90" s="13" t="s">
        <v>58</v>
      </c>
      <c r="I90" s="13">
        <v>18.841059602649</v>
      </c>
      <c r="J90" s="13">
        <v>4.4701986754967002</v>
      </c>
      <c r="K90" s="13">
        <v>1.4900662251655701</v>
      </c>
    </row>
    <row r="91" spans="1:11" x14ac:dyDescent="0.25">
      <c r="A91" s="13">
        <v>19.238410596026501</v>
      </c>
      <c r="B91" s="13">
        <v>4.7682119205298203</v>
      </c>
      <c r="C91" s="13">
        <v>1.5894039735099399</v>
      </c>
      <c r="D91" s="13" t="s">
        <v>58</v>
      </c>
      <c r="I91" s="13">
        <v>17.152317880794701</v>
      </c>
      <c r="J91" s="13">
        <v>3.2781456953642301</v>
      </c>
      <c r="K91" s="13">
        <v>1.0927152317880799</v>
      </c>
    </row>
    <row r="92" spans="1:11" x14ac:dyDescent="0.25">
      <c r="A92" s="13">
        <v>14.9668874172185</v>
      </c>
      <c r="B92" s="13">
        <v>4.7682119205298203</v>
      </c>
      <c r="C92" s="13">
        <v>1.5894039735099399</v>
      </c>
      <c r="D92" s="13" t="s">
        <v>58</v>
      </c>
      <c r="I92" s="13">
        <v>13.5761589403974</v>
      </c>
      <c r="J92" s="13">
        <v>2.9801324503311299</v>
      </c>
      <c r="K92" s="13">
        <v>0.99337748344370902</v>
      </c>
    </row>
    <row r="93" spans="1:11" x14ac:dyDescent="0.25">
      <c r="A93" s="13">
        <v>10.5769230769231</v>
      </c>
      <c r="B93" s="13">
        <v>3.4615384615384501</v>
      </c>
      <c r="C93" s="13">
        <v>1.15384615384615</v>
      </c>
      <c r="D93" s="13" t="s">
        <v>58</v>
      </c>
      <c r="I93" s="13">
        <v>10.5725190839695</v>
      </c>
      <c r="J93" s="13">
        <v>2.4045801526717399</v>
      </c>
      <c r="K93" s="13">
        <v>0.80152671755724803</v>
      </c>
    </row>
    <row r="94" spans="1:11" x14ac:dyDescent="0.25">
      <c r="A94" s="13">
        <v>22.807692307692299</v>
      </c>
      <c r="B94" s="13">
        <v>2.0769230769230802</v>
      </c>
      <c r="C94" s="13">
        <v>0.69230769230769296</v>
      </c>
      <c r="D94" s="13" t="s">
        <v>58</v>
      </c>
      <c r="I94" s="13">
        <v>21.106870229007601</v>
      </c>
      <c r="J94" s="13">
        <v>5.15267175572518</v>
      </c>
      <c r="K94" s="13">
        <v>1.7175572519083899</v>
      </c>
    </row>
    <row r="95" spans="1:11" x14ac:dyDescent="0.25">
      <c r="A95" s="13">
        <v>21.076923076923102</v>
      </c>
      <c r="B95" s="13">
        <v>3.1153846153846101</v>
      </c>
      <c r="C95" s="13">
        <v>1.0384615384615401</v>
      </c>
      <c r="D95" s="13" t="s">
        <v>58</v>
      </c>
      <c r="I95" s="13">
        <v>24.656488549618299</v>
      </c>
      <c r="J95" s="13">
        <v>6.1832061068701902</v>
      </c>
      <c r="K95" s="13">
        <v>2.06106870229006</v>
      </c>
    </row>
    <row r="96" spans="1:11" x14ac:dyDescent="0.25">
      <c r="A96" s="13">
        <v>17.269230769230798</v>
      </c>
      <c r="B96" s="13">
        <v>1.73076923076922</v>
      </c>
      <c r="C96" s="13">
        <v>0.57692307692307299</v>
      </c>
      <c r="D96" s="13" t="s">
        <v>58</v>
      </c>
      <c r="I96" s="13">
        <v>22.595419847328301</v>
      </c>
      <c r="J96" s="13">
        <v>5.1526717557251898</v>
      </c>
      <c r="K96" s="13">
        <v>1.7175572519083999</v>
      </c>
    </row>
    <row r="97" spans="1:11" x14ac:dyDescent="0.25">
      <c r="A97" s="13">
        <v>9.2052980132450308</v>
      </c>
      <c r="B97" s="13">
        <v>2.6821192052980098</v>
      </c>
      <c r="C97" s="13">
        <v>0.89403973509933499</v>
      </c>
      <c r="D97" s="13" t="s">
        <v>58</v>
      </c>
      <c r="I97" s="13">
        <v>9.3092105263157894</v>
      </c>
      <c r="J97" s="13">
        <v>1.7763157894736801</v>
      </c>
      <c r="K97" s="13">
        <v>0.59210526315789402</v>
      </c>
    </row>
    <row r="98" spans="1:11" x14ac:dyDescent="0.25">
      <c r="A98" s="13">
        <v>21.423841059602701</v>
      </c>
      <c r="B98" s="13">
        <v>3.2781456953642398</v>
      </c>
      <c r="C98" s="13">
        <v>1.0927152317880799</v>
      </c>
      <c r="D98" s="13" t="s">
        <v>58</v>
      </c>
      <c r="I98" s="13">
        <v>20.164473684210499</v>
      </c>
      <c r="J98" s="13">
        <v>3.2565789473684301</v>
      </c>
      <c r="K98" s="13">
        <v>1.0855263157894799</v>
      </c>
    </row>
    <row r="99" spans="1:11" x14ac:dyDescent="0.25">
      <c r="A99" s="13">
        <v>19.238410596026501</v>
      </c>
      <c r="B99" s="13">
        <v>4.7682119205298203</v>
      </c>
      <c r="C99" s="13">
        <v>1.5894039735099399</v>
      </c>
      <c r="D99" s="13" t="s">
        <v>58</v>
      </c>
      <c r="I99" s="13">
        <v>17.401315789473699</v>
      </c>
      <c r="J99" s="13">
        <v>2.9605263157894699</v>
      </c>
      <c r="K99" s="13">
        <v>0.98684210526315796</v>
      </c>
    </row>
    <row r="100" spans="1:11" x14ac:dyDescent="0.25">
      <c r="A100" s="13">
        <v>14.9668874172185</v>
      </c>
      <c r="B100" s="13">
        <v>4.7682119205298203</v>
      </c>
      <c r="C100" s="13">
        <v>1.5894039735099399</v>
      </c>
      <c r="D100" s="13" t="s">
        <v>58</v>
      </c>
      <c r="I100" s="13">
        <v>14.9342105263158</v>
      </c>
      <c r="J100" s="13">
        <v>4.7368421052631602</v>
      </c>
      <c r="K100" s="13">
        <v>1.57894736842105</v>
      </c>
    </row>
    <row r="101" spans="1:11" x14ac:dyDescent="0.25">
      <c r="A101" s="20">
        <v>6.0217391304347796</v>
      </c>
      <c r="B101" s="20">
        <v>0.565217391304349</v>
      </c>
      <c r="C101" s="20">
        <v>0.25277290180432399</v>
      </c>
      <c r="D101" s="20" t="s">
        <v>58</v>
      </c>
      <c r="I101" s="19">
        <v>5.6956521739130404</v>
      </c>
      <c r="J101" s="19">
        <v>0.26086956521739102</v>
      </c>
      <c r="K101" s="19">
        <v>0.11666441621738</v>
      </c>
    </row>
    <row r="102" spans="1:11" x14ac:dyDescent="0.25">
      <c r="A102" s="20">
        <v>7.6086956521739104</v>
      </c>
      <c r="B102" s="20">
        <v>0.80434782608695699</v>
      </c>
      <c r="C102" s="20">
        <v>0.35971528333692299</v>
      </c>
      <c r="D102" s="20" t="s">
        <v>58</v>
      </c>
      <c r="I102" s="19">
        <v>7.9130434782608701</v>
      </c>
      <c r="J102" s="19">
        <v>1.52173913043478</v>
      </c>
      <c r="K102" s="19">
        <v>0.68054242793471897</v>
      </c>
    </row>
    <row r="103" spans="1:11" x14ac:dyDescent="0.25">
      <c r="A103" s="20">
        <v>6.4130434782608701</v>
      </c>
      <c r="B103" s="20">
        <v>0.60869565217391397</v>
      </c>
      <c r="C103" s="20">
        <v>0.27221697117388799</v>
      </c>
      <c r="D103" s="20" t="s">
        <v>58</v>
      </c>
      <c r="I103" s="19">
        <v>5.5217391304347796</v>
      </c>
      <c r="J103" s="19">
        <v>0.39130434782608697</v>
      </c>
      <c r="K103" s="19">
        <v>0.17499662432606999</v>
      </c>
    </row>
    <row r="104" spans="1:11" x14ac:dyDescent="0.25">
      <c r="A104" s="20">
        <v>5.7173913043478199</v>
      </c>
      <c r="B104" s="20">
        <v>0.434782608695652</v>
      </c>
      <c r="C104" s="20">
        <v>0.19444069369563399</v>
      </c>
      <c r="D104" s="20" t="s">
        <v>58</v>
      </c>
      <c r="I104" s="19">
        <v>4.9347826086956497</v>
      </c>
      <c r="J104" s="19">
        <v>0.67391304347826197</v>
      </c>
      <c r="K104" s="19">
        <v>0.30138307522823299</v>
      </c>
    </row>
    <row r="105" spans="1:11" x14ac:dyDescent="0.25">
      <c r="A105" s="21">
        <v>9.3670886075949493</v>
      </c>
      <c r="B105" s="21">
        <v>1.51898734177215</v>
      </c>
      <c r="C105" s="21">
        <v>0.67931179063284797</v>
      </c>
      <c r="D105" s="21" t="s">
        <v>58</v>
      </c>
      <c r="I105" s="21">
        <v>11.0126582278481</v>
      </c>
      <c r="J105" s="21">
        <v>1.51898734177216</v>
      </c>
      <c r="K105" s="21">
        <v>0.67931179063284997</v>
      </c>
    </row>
    <row r="106" spans="1:11" x14ac:dyDescent="0.25">
      <c r="A106" s="21">
        <v>17.848101265822802</v>
      </c>
      <c r="B106" s="21">
        <v>3.5443037974683498</v>
      </c>
      <c r="C106" s="21">
        <v>1.5850608448099801</v>
      </c>
      <c r="D106" s="21" t="s">
        <v>58</v>
      </c>
      <c r="I106" s="21">
        <v>25.6962025316456</v>
      </c>
      <c r="J106" s="21">
        <v>3.54430379746836</v>
      </c>
      <c r="K106" s="21">
        <v>1.5850608448099801</v>
      </c>
    </row>
    <row r="107" spans="1:11" x14ac:dyDescent="0.25">
      <c r="A107" s="21">
        <v>13.1645569620253</v>
      </c>
      <c r="B107" s="21">
        <v>2.78481012658228</v>
      </c>
      <c r="C107" s="21">
        <v>1.24540494949355</v>
      </c>
      <c r="D107" s="21" t="s">
        <v>58</v>
      </c>
      <c r="I107" s="21">
        <v>24.8101265822785</v>
      </c>
      <c r="J107" s="21">
        <v>4.0506329113924098</v>
      </c>
      <c r="K107" s="21">
        <v>1.8114981083542601</v>
      </c>
    </row>
    <row r="108" spans="1:11" x14ac:dyDescent="0.25">
      <c r="A108" s="21">
        <v>10</v>
      </c>
      <c r="B108" s="21">
        <v>2.2784810126582302</v>
      </c>
      <c r="C108" s="21">
        <v>1.01896768594927</v>
      </c>
      <c r="D108" s="21" t="s">
        <v>58</v>
      </c>
      <c r="I108" s="21">
        <v>22.278481012658201</v>
      </c>
      <c r="J108" s="21">
        <v>4.3037974683544196</v>
      </c>
      <c r="K108" s="21">
        <v>1.9247167401264</v>
      </c>
    </row>
    <row r="109" spans="1:11" x14ac:dyDescent="0.25">
      <c r="A109" s="21">
        <v>6.2025316455696302</v>
      </c>
      <c r="B109" s="21">
        <v>1.64556962025317</v>
      </c>
      <c r="C109" s="21">
        <v>0.73592110651891895</v>
      </c>
      <c r="D109" s="21" t="s">
        <v>58</v>
      </c>
      <c r="I109" s="21">
        <v>16.075949367088601</v>
      </c>
      <c r="J109" s="21">
        <v>2.9113924050633</v>
      </c>
      <c r="K109" s="21">
        <v>1.3020142653796301</v>
      </c>
    </row>
    <row r="110" spans="1:11" x14ac:dyDescent="0.25">
      <c r="A110" s="24">
        <f>Main!AA110/18</f>
        <v>5.5555555555555554</v>
      </c>
      <c r="B110" s="24">
        <f>Main!AB110/18</f>
        <v>2.2283694600301431</v>
      </c>
      <c r="C110" s="24">
        <f>Main!AC110/18</f>
        <v>0.64327485380117222</v>
      </c>
      <c r="D110" s="24" t="s">
        <v>58</v>
      </c>
      <c r="I110" s="24">
        <f>Main!AP110/18</f>
        <v>7.8362573099414998</v>
      </c>
      <c r="J110" s="24">
        <f>Main!AQ110/18</f>
        <v>2.0257904182091968</v>
      </c>
      <c r="K110" s="24">
        <f>Main!AR110/18</f>
        <v>0.58479532163742221</v>
      </c>
    </row>
    <row r="111" spans="1:11" x14ac:dyDescent="0.25">
      <c r="A111" s="24">
        <f>Main!AA111/18</f>
        <v>9.7076023391812782</v>
      </c>
      <c r="B111" s="24">
        <f>Main!AB111/18</f>
        <v>2.6335275436719598</v>
      </c>
      <c r="C111" s="24">
        <f>Main!AC111/18</f>
        <v>0.76023391812865004</v>
      </c>
      <c r="D111" s="24" t="s">
        <v>58</v>
      </c>
      <c r="I111" s="24">
        <f>Main!AP111/18</f>
        <v>15.789473684210501</v>
      </c>
      <c r="J111" s="24">
        <f>Main!AQ111/18</f>
        <v>3.0386856273138148</v>
      </c>
      <c r="K111" s="24">
        <f>Main!AR111/18</f>
        <v>0.87719298245613897</v>
      </c>
    </row>
    <row r="112" spans="1:11" x14ac:dyDescent="0.25">
      <c r="A112" s="24">
        <f>Main!AA112/18</f>
        <v>8.7134502923976669</v>
      </c>
      <c r="B112" s="24">
        <f>Main!AB112/18</f>
        <v>2.4309485018510517</v>
      </c>
      <c r="C112" s="24">
        <f>Main!AC112/18</f>
        <v>0.70175438596491113</v>
      </c>
      <c r="D112" s="24" t="s">
        <v>58</v>
      </c>
      <c r="I112" s="24">
        <f>Main!AP112/18</f>
        <v>12.807017543859667</v>
      </c>
      <c r="J112" s="24">
        <f>Main!AQ112/18</f>
        <v>2.6335275436719794</v>
      </c>
      <c r="K112" s="24">
        <f>Main!AR112/18</f>
        <v>0.76023391812865559</v>
      </c>
    </row>
    <row r="113" spans="1:11" x14ac:dyDescent="0.25">
      <c r="A113" s="24">
        <f>Main!AA113/18</f>
        <v>7.6608187134502783</v>
      </c>
      <c r="B113" s="24">
        <f>Main!AB113/18</f>
        <v>1.6206323345673728</v>
      </c>
      <c r="C113" s="24">
        <f>Main!AC113/18</f>
        <v>0.46783625730994216</v>
      </c>
      <c r="D113" s="24" t="s">
        <v>58</v>
      </c>
      <c r="I113" s="24">
        <f>Main!AP113/18</f>
        <v>14.327485380116944</v>
      </c>
      <c r="J113" s="24">
        <f>Main!AQ113/18</f>
        <v>2.6335275436719794</v>
      </c>
      <c r="K113" s="24">
        <f>Main!AR113/18</f>
        <v>0.76023391812865559</v>
      </c>
    </row>
    <row r="114" spans="1:11" x14ac:dyDescent="0.25">
      <c r="A114" s="24">
        <f>Main!AA114/18</f>
        <v>5.9649122807017783</v>
      </c>
      <c r="B114" s="24">
        <f>Main!AB114/18</f>
        <v>2.4309485018510517</v>
      </c>
      <c r="C114" s="24">
        <f>Main!AC114/18</f>
        <v>0.70175438596491113</v>
      </c>
      <c r="D114" s="24" t="s">
        <v>58</v>
      </c>
      <c r="I114" s="24">
        <f>Main!AP114/18</f>
        <v>11.286549707602333</v>
      </c>
      <c r="J114" s="24">
        <f>Main!AQ114/18</f>
        <v>3.0386856273138338</v>
      </c>
      <c r="K114" s="24">
        <f>Main!AR114/18</f>
        <v>0.87719298245614441</v>
      </c>
    </row>
    <row r="115" spans="1:11" x14ac:dyDescent="0.25">
      <c r="A115" s="24">
        <f>Main!AA115/18</f>
        <v>5.5555555555555554</v>
      </c>
      <c r="B115" s="24">
        <f>Main!AB115/18</f>
        <v>2.2283694600301431</v>
      </c>
      <c r="C115" s="24">
        <f>Main!AC115/18</f>
        <v>0.64327485380117222</v>
      </c>
      <c r="D115" s="24" t="s">
        <v>58</v>
      </c>
      <c r="I115" s="24">
        <f>Main!AP115/18</f>
        <v>6.1988304093567219</v>
      </c>
      <c r="J115" s="24">
        <f>Main!AQ115/18</f>
        <v>1.620632334567367</v>
      </c>
      <c r="K115" s="24">
        <f>Main!AR115/18</f>
        <v>0.4678362573099405</v>
      </c>
    </row>
    <row r="116" spans="1:11" x14ac:dyDescent="0.25">
      <c r="A116" s="24">
        <f>Main!AA116/18</f>
        <v>9.7076023391812782</v>
      </c>
      <c r="B116" s="24">
        <f>Main!AB116/18</f>
        <v>2.6335275436719598</v>
      </c>
      <c r="C116" s="24">
        <f>Main!AC116/18</f>
        <v>0.76023391812865004</v>
      </c>
      <c r="D116" s="24" t="s">
        <v>58</v>
      </c>
      <c r="I116" s="24">
        <f>Main!AP116/18</f>
        <v>11.169590643274834</v>
      </c>
      <c r="J116" s="24">
        <f>Main!AQ116/18</f>
        <v>2.6335275436719598</v>
      </c>
      <c r="K116" s="24">
        <f>Main!AR116/18</f>
        <v>0.76023391812865004</v>
      </c>
    </row>
    <row r="117" spans="1:11" x14ac:dyDescent="0.25">
      <c r="A117" s="24">
        <f>Main!AA117/18</f>
        <v>8.7134502923976669</v>
      </c>
      <c r="B117" s="24">
        <f>Main!AB117/18</f>
        <v>2.4309485018510517</v>
      </c>
      <c r="C117" s="24">
        <f>Main!AC117/18</f>
        <v>0.70175438596491113</v>
      </c>
      <c r="D117" s="24" t="s">
        <v>58</v>
      </c>
      <c r="I117" s="24">
        <f>Main!AP117/18</f>
        <v>10.467836257309944</v>
      </c>
      <c r="J117" s="24">
        <f>Main!AQ117/18</f>
        <v>2.4309485018510708</v>
      </c>
      <c r="K117" s="24">
        <f>Main!AR117/18</f>
        <v>0.70175438596491668</v>
      </c>
    </row>
    <row r="118" spans="1:11" x14ac:dyDescent="0.25">
      <c r="A118" s="24">
        <f>Main!AA118/18</f>
        <v>7.6608187134502783</v>
      </c>
      <c r="B118" s="24">
        <f>Main!AB118/18</f>
        <v>1.6206323345673728</v>
      </c>
      <c r="C118" s="24">
        <f>Main!AC118/18</f>
        <v>0.46783625730994216</v>
      </c>
      <c r="D118" s="24" t="s">
        <v>58</v>
      </c>
      <c r="I118" s="24">
        <f>Main!AP118/18</f>
        <v>9.0643274853801117</v>
      </c>
      <c r="J118" s="24">
        <f>Main!AQ118/18</f>
        <v>2.2283694600301431</v>
      </c>
      <c r="K118" s="24">
        <f>Main!AR118/18</f>
        <v>0.64327485380117222</v>
      </c>
    </row>
    <row r="119" spans="1:11" x14ac:dyDescent="0.25">
      <c r="A119" s="24">
        <f>Main!AA119/18</f>
        <v>5.9649122807017783</v>
      </c>
      <c r="B119" s="24">
        <f>Main!AB119/18</f>
        <v>2.4309485018510517</v>
      </c>
      <c r="C119" s="24">
        <f>Main!AC119/18</f>
        <v>0.70175438596491113</v>
      </c>
      <c r="D119" s="24" t="s">
        <v>58</v>
      </c>
      <c r="I119" s="24">
        <f>Main!AP119/18</f>
        <v>7.8362573099414998</v>
      </c>
      <c r="J119" s="24">
        <f>Main!AQ119/18</f>
        <v>2.2283694600301431</v>
      </c>
      <c r="K119" s="24">
        <f>Main!AR119/18</f>
        <v>0.64327485380117222</v>
      </c>
    </row>
    <row r="120" spans="1:11" x14ac:dyDescent="0.25">
      <c r="A120" s="27">
        <f>Main!AA120/18</f>
        <v>7.4590526781761675</v>
      </c>
      <c r="B120" s="27">
        <f>Main!AB120/18</f>
        <v>3.7295099194024939</v>
      </c>
      <c r="C120" s="27">
        <f>Main!AC120/18</f>
        <v>0.5754758742806555</v>
      </c>
      <c r="D120" s="27" t="s">
        <v>58</v>
      </c>
      <c r="I120" s="27">
        <f>Main!AP120/18</f>
        <v>8.6100044267374987</v>
      </c>
      <c r="J120" s="27">
        <f>Main!AQ120/18</f>
        <v>3.5413899955732555</v>
      </c>
      <c r="K120" s="27">
        <f>Main!AR120/18</f>
        <v>0.44267374944665666</v>
      </c>
    </row>
    <row r="121" spans="1:11" x14ac:dyDescent="0.25">
      <c r="A121" s="30">
        <f>Main!AA121/18</f>
        <v>5.0689375506893724</v>
      </c>
      <c r="B121" s="30">
        <f>Main!AB121/18</f>
        <v>2.7527271287067556</v>
      </c>
      <c r="C121" s="30">
        <f>Main!AC121/18</f>
        <v>0.97323600973236113</v>
      </c>
      <c r="D121" s="30" t="s">
        <v>58</v>
      </c>
      <c r="I121" s="30">
        <f>Main!AP121/18</f>
        <v>7.6236820762368342</v>
      </c>
      <c r="J121" s="30">
        <f>Main!AQ121/18</f>
        <v>2.0645453465300778</v>
      </c>
      <c r="K121" s="30">
        <f>Main!AR121/18</f>
        <v>0.72992700729927218</v>
      </c>
    </row>
    <row r="122" spans="1:11" x14ac:dyDescent="0.25">
      <c r="A122" s="30">
        <f>Main!AA122/18</f>
        <v>20.397404703974058</v>
      </c>
      <c r="B122" s="30">
        <f>Main!AB122/18</f>
        <v>2.4086362376184334</v>
      </c>
      <c r="C122" s="30">
        <f>Main!AC122/18</f>
        <v>0.85158150851582226</v>
      </c>
      <c r="D122" s="30" t="s">
        <v>58</v>
      </c>
      <c r="I122" s="30">
        <f>Main!AP122/18</f>
        <v>24.047039740470389</v>
      </c>
      <c r="J122" s="30">
        <f>Main!AQ122/18</f>
        <v>3.096818019795089</v>
      </c>
      <c r="K122" s="30">
        <f>Main!AR122/18</f>
        <v>1.0948905109489</v>
      </c>
    </row>
    <row r="123" spans="1:11" x14ac:dyDescent="0.25">
      <c r="A123" s="30">
        <f>Main!AA123/18</f>
        <v>13.098134630981333</v>
      </c>
      <c r="B123" s="30">
        <f>Main!AB123/18</f>
        <v>2.4086362376184112</v>
      </c>
      <c r="C123" s="30">
        <f>Main!AC123/18</f>
        <v>0.85158150851581671</v>
      </c>
      <c r="D123" s="30" t="s">
        <v>58</v>
      </c>
      <c r="I123" s="30">
        <f>Main!AP123/18</f>
        <v>15.896188158961889</v>
      </c>
      <c r="J123" s="30">
        <f>Main!AQ123/18</f>
        <v>2.0645453465300667</v>
      </c>
      <c r="K123" s="30">
        <f>Main!AR123/18</f>
        <v>0.72992700729927218</v>
      </c>
    </row>
    <row r="124" spans="1:11" x14ac:dyDescent="0.25">
      <c r="A124" s="30">
        <f>Main!AA124/18</f>
        <v>7.866991078669888</v>
      </c>
      <c r="B124" s="30">
        <f>Main!AB124/18</f>
        <v>2.7527271287067667</v>
      </c>
      <c r="C124" s="30">
        <f>Main!AC124/18</f>
        <v>0.97323600973236657</v>
      </c>
      <c r="D124" s="30" t="s">
        <v>58</v>
      </c>
      <c r="I124" s="30">
        <f>Main!AP124/18</f>
        <v>8.840227088402278</v>
      </c>
      <c r="J124" s="30">
        <f>Main!AQ124/18</f>
        <v>2.0645453465300552</v>
      </c>
      <c r="K124" s="30">
        <f>Main!AR124/18</f>
        <v>0.72992700729926663</v>
      </c>
    </row>
    <row r="125" spans="1:11" x14ac:dyDescent="0.25">
      <c r="A125" s="30">
        <f>Main!AA125/18</f>
        <v>5.3126897389192562</v>
      </c>
      <c r="B125" s="30">
        <f>Main!AB125/18</f>
        <v>2.4042489220671888</v>
      </c>
      <c r="C125" s="30">
        <f>Main!AC125/18</f>
        <v>0.85003035822707784</v>
      </c>
      <c r="D125" s="30" t="s">
        <v>58</v>
      </c>
      <c r="I125" s="30">
        <f>Main!AP125/18</f>
        <v>6.162720097146333</v>
      </c>
      <c r="J125" s="30">
        <f>Main!AQ125/18</f>
        <v>2.0607847903433107</v>
      </c>
      <c r="K125" s="30">
        <f>Main!AR125/18</f>
        <v>0.72859744990892783</v>
      </c>
    </row>
    <row r="126" spans="1:11" x14ac:dyDescent="0.25">
      <c r="A126" s="30">
        <f>Main!AA126/18</f>
        <v>23.891924711596833</v>
      </c>
      <c r="B126" s="30">
        <f>Main!AB126/18</f>
        <v>5.1519619758582724</v>
      </c>
      <c r="C126" s="30">
        <f>Main!AC126/18</f>
        <v>1.8214936247723168</v>
      </c>
      <c r="D126" s="30" t="s">
        <v>58</v>
      </c>
      <c r="I126" s="30">
        <f>Main!AP126/18</f>
        <v>25.106253794778389</v>
      </c>
      <c r="J126" s="30">
        <f>Main!AQ126/18</f>
        <v>3.4346413172388441</v>
      </c>
      <c r="K126" s="30">
        <f>Main!AR126/18</f>
        <v>1.2143290831815388</v>
      </c>
    </row>
    <row r="127" spans="1:11" x14ac:dyDescent="0.25">
      <c r="A127" s="30">
        <f>Main!AA127/18</f>
        <v>18.548876745598058</v>
      </c>
      <c r="B127" s="30">
        <f>Main!AB127/18</f>
        <v>3.778105448962739</v>
      </c>
      <c r="C127" s="30">
        <f>Main!AC127/18</f>
        <v>1.3357619914997001</v>
      </c>
      <c r="D127" s="30" t="s">
        <v>58</v>
      </c>
      <c r="I127" s="30">
        <f>Main!AP127/18</f>
        <v>19.520340012143279</v>
      </c>
      <c r="J127" s="30">
        <f>Main!AQ127/18</f>
        <v>3.7781054489627217</v>
      </c>
      <c r="K127" s="30">
        <f>Main!AR127/18</f>
        <v>1.3357619914996943</v>
      </c>
    </row>
    <row r="128" spans="1:11" x14ac:dyDescent="0.25">
      <c r="A128" s="30">
        <f>Main!AA128/18</f>
        <v>9.9271402550091121</v>
      </c>
      <c r="B128" s="30">
        <f>Main!AB128/18</f>
        <v>2.4042489220671945</v>
      </c>
      <c r="C128" s="30">
        <f>Main!AC128/18</f>
        <v>0.85003035822708339</v>
      </c>
      <c r="D128" s="30" t="s">
        <v>58</v>
      </c>
      <c r="I128" s="30">
        <f>Main!AP128/18</f>
        <v>10.048573163327278</v>
      </c>
      <c r="J128" s="30">
        <f>Main!AQ128/18</f>
        <v>3.0911771855149555</v>
      </c>
      <c r="K128" s="30">
        <f>Main!AR128/18</f>
        <v>1.0928961748633832</v>
      </c>
    </row>
    <row r="129" spans="1:11" x14ac:dyDescent="0.25">
      <c r="A129" s="30">
        <f>Main!AA129/18</f>
        <v>5.6763285024154442</v>
      </c>
      <c r="B129" s="30">
        <f>Main!AB129/18</f>
        <v>2.0495848730044943</v>
      </c>
      <c r="C129" s="30">
        <f>Main!AC129/18</f>
        <v>0.72463768115942218</v>
      </c>
      <c r="D129" s="30" t="s">
        <v>58</v>
      </c>
      <c r="I129" s="30">
        <f>Main!AP129/18</f>
        <v>6.6425120772946666</v>
      </c>
      <c r="J129" s="30">
        <f>Main!AQ129/18</f>
        <v>2.0495848730044832</v>
      </c>
      <c r="K129" s="30">
        <f>Main!AR129/18</f>
        <v>0.72463768115942218</v>
      </c>
    </row>
    <row r="130" spans="1:11" x14ac:dyDescent="0.25">
      <c r="A130" s="30">
        <f>Main!AA130/18</f>
        <v>23.913043478260889</v>
      </c>
      <c r="B130" s="30">
        <f>Main!AB130/18</f>
        <v>2.0495848730044943</v>
      </c>
      <c r="C130" s="30">
        <f>Main!AC130/18</f>
        <v>0.72463768115942218</v>
      </c>
      <c r="D130" s="30" t="s">
        <v>58</v>
      </c>
      <c r="I130" s="30">
        <f>Main!AP130/18</f>
        <v>26.207729468599055</v>
      </c>
      <c r="J130" s="30">
        <f>Main!AQ130/18</f>
        <v>3.7575722671748721</v>
      </c>
      <c r="K130" s="30">
        <f>Main!AR130/18</f>
        <v>1.3285024154589333</v>
      </c>
    </row>
    <row r="131" spans="1:11" x14ac:dyDescent="0.25">
      <c r="A131" s="30">
        <f>Main!AA131/18</f>
        <v>14.975845410627999</v>
      </c>
      <c r="B131" s="30">
        <f>Main!AB131/18</f>
        <v>3.7575722671748943</v>
      </c>
      <c r="C131" s="30">
        <f>Main!AC131/18</f>
        <v>1.3285024154589389</v>
      </c>
      <c r="D131" s="30" t="s">
        <v>58</v>
      </c>
      <c r="I131" s="30">
        <f>Main!AP131/18</f>
        <v>16.183574879227056</v>
      </c>
      <c r="J131" s="30">
        <f>Main!AQ131/18</f>
        <v>2.3911823518385558</v>
      </c>
      <c r="K131" s="30">
        <f>Main!AR131/18</f>
        <v>0.84541062801932221</v>
      </c>
    </row>
    <row r="132" spans="1:11" x14ac:dyDescent="0.25">
      <c r="A132" s="30">
        <f>Main!AA132/18</f>
        <v>7.4879227053139994</v>
      </c>
      <c r="B132" s="30">
        <f>Main!AB132/18</f>
        <v>2.3911823518385722</v>
      </c>
      <c r="C132" s="30">
        <f>Main!AC132/18</f>
        <v>0.84541062801932787</v>
      </c>
      <c r="D132" s="30" t="s">
        <v>58</v>
      </c>
      <c r="I132" s="30">
        <f>Main!AP132/18</f>
        <v>8.8164251207729443</v>
      </c>
      <c r="J132" s="30">
        <f>Main!AQ132/18</f>
        <v>2.0495848730044832</v>
      </c>
      <c r="K132" s="30">
        <f>Main!AR132/18</f>
        <v>0.72463768115942218</v>
      </c>
    </row>
    <row r="133" spans="1:11" x14ac:dyDescent="0.25">
      <c r="A133" s="30">
        <f>Main!AA133/18</f>
        <v>5.3140096618357502</v>
      </c>
      <c r="B133" s="30">
        <f>Main!AB133/18</f>
        <v>3.0743773095067222</v>
      </c>
      <c r="C133" s="30">
        <f>Main!AC133/18</f>
        <v>1.0869565217391279</v>
      </c>
      <c r="D133" s="30" t="s">
        <v>58</v>
      </c>
      <c r="I133" s="30">
        <f>Main!AP133/18</f>
        <v>6.5217391304347778</v>
      </c>
      <c r="J133" s="30">
        <f>Main!AQ133/18</f>
        <v>2.0495848730044832</v>
      </c>
      <c r="K133" s="30">
        <f>Main!AR133/18</f>
        <v>0.72463768115942218</v>
      </c>
    </row>
    <row r="134" spans="1:11" x14ac:dyDescent="0.25">
      <c r="A134" s="30">
        <f>Main!AA134/18</f>
        <v>25.966183574879224</v>
      </c>
      <c r="B134" s="30">
        <f>Main!AB134/18</f>
        <v>3.0743773095067333</v>
      </c>
      <c r="C134" s="30">
        <f>Main!AC134/18</f>
        <v>1.0869565217391335</v>
      </c>
      <c r="D134" s="30" t="s">
        <v>58</v>
      </c>
      <c r="I134" s="30">
        <f>Main!AP134/18</f>
        <v>26.811594202898554</v>
      </c>
      <c r="J134" s="30">
        <f>Main!AQ134/18</f>
        <v>4.7823647036771284</v>
      </c>
      <c r="K134" s="30">
        <f>Main!AR134/18</f>
        <v>1.6908212560386444</v>
      </c>
    </row>
    <row r="135" spans="1:11" x14ac:dyDescent="0.25">
      <c r="A135" s="30">
        <f>Main!AA135/18</f>
        <v>19.685990338164277</v>
      </c>
      <c r="B135" s="30">
        <f>Main!AB135/18</f>
        <v>4.7823647036771284</v>
      </c>
      <c r="C135" s="30">
        <f>Main!AC135/18</f>
        <v>1.6908212560386444</v>
      </c>
      <c r="D135" s="30" t="s">
        <v>58</v>
      </c>
      <c r="I135" s="30">
        <f>Main!AP135/18</f>
        <v>23.550724637681167</v>
      </c>
      <c r="J135" s="30">
        <f>Main!AQ135/18</f>
        <v>4.7823647036771444</v>
      </c>
      <c r="K135" s="30">
        <f>Main!AR135/18</f>
        <v>1.69082125603865</v>
      </c>
    </row>
    <row r="136" spans="1:11" x14ac:dyDescent="0.25">
      <c r="A136" s="30">
        <f>Main!AA136/18</f>
        <v>12.318840579710166</v>
      </c>
      <c r="B136" s="30">
        <f>Main!AB136/18</f>
        <v>3.0743773095067333</v>
      </c>
      <c r="C136" s="30">
        <f>Main!AC136/18</f>
        <v>1.0869565217391335</v>
      </c>
      <c r="D136" s="30" t="s">
        <v>58</v>
      </c>
      <c r="I136" s="30">
        <f>Main!AP136/18</f>
        <v>14.975845410627999</v>
      </c>
      <c r="J136" s="30">
        <f>Main!AQ136/18</f>
        <v>3.7575722671748886</v>
      </c>
      <c r="K136" s="30">
        <f>Main!AR136/18</f>
        <v>1.3285024154589389</v>
      </c>
    </row>
    <row r="137" spans="1:11" x14ac:dyDescent="0.25">
      <c r="A137" s="38"/>
      <c r="B137" s="38"/>
      <c r="C137" s="38"/>
      <c r="D137" s="38" t="s">
        <v>58</v>
      </c>
      <c r="I137" s="38"/>
      <c r="J137" s="38"/>
      <c r="K137" s="38"/>
    </row>
    <row r="138" spans="1:11" x14ac:dyDescent="0.25">
      <c r="A138" s="38"/>
      <c r="B138" s="38"/>
      <c r="C138" s="38"/>
      <c r="D138" s="38" t="s">
        <v>58</v>
      </c>
      <c r="I138" s="38"/>
      <c r="J138" s="38"/>
      <c r="K13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Amalgamated</vt:lpstr>
      <vt:lpstr>Final_Amalgamated</vt:lpstr>
      <vt:lpstr>Converted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2019-08-27T02:21:41Z</dcterms:modified>
</cp:coreProperties>
</file>