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DATA">Sheet1!$B$4:$P$26</definedName>
  </definedNames>
  <calcPr calcId="125725"/>
</workbook>
</file>

<file path=xl/calcChain.xml><?xml version="1.0" encoding="utf-8"?>
<calcChain xmlns="http://schemas.openxmlformats.org/spreadsheetml/2006/main">
  <c r="C16" i="2"/>
  <c r="A16"/>
  <c r="G16"/>
  <c r="G12"/>
  <c r="G10"/>
  <c r="G8"/>
  <c r="G4"/>
  <c r="G6"/>
  <c r="C12"/>
  <c r="C8"/>
  <c r="C6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J6"/>
  <c r="J9"/>
  <c r="J10"/>
  <c r="J11"/>
  <c r="J16"/>
  <c r="J14"/>
  <c r="J13"/>
  <c r="J7"/>
  <c r="J8"/>
  <c r="J12" s="1"/>
  <c r="J15" s="1"/>
  <c r="J17" s="1"/>
  <c r="J18" s="1"/>
  <c r="J19" s="1"/>
  <c r="J20" s="1"/>
  <c r="J21" s="1"/>
  <c r="J22" s="1"/>
  <c r="J23" s="1"/>
  <c r="J24" s="1"/>
  <c r="I7"/>
  <c r="I8"/>
  <c r="I9" s="1"/>
  <c r="I6"/>
  <c r="H10"/>
  <c r="H1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9"/>
  <c r="G9"/>
  <c r="G10"/>
  <c r="G11" s="1"/>
  <c r="G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5"/>
  <c r="B7"/>
  <c r="B8"/>
  <c r="B9"/>
  <c r="B10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6"/>
  <c r="I10" l="1"/>
  <c r="G12"/>
  <c r="G13" s="1"/>
  <c r="G14" s="1"/>
  <c r="G15" s="1"/>
  <c r="G16" s="1"/>
  <c r="G17" s="1"/>
  <c r="G18" s="1"/>
  <c r="G19" s="1"/>
  <c r="G20" s="1"/>
  <c r="G21" s="1"/>
  <c r="G22" s="1"/>
  <c r="G23" s="1"/>
  <c r="G24" s="1"/>
  <c r="I11" l="1"/>
  <c r="I12" l="1"/>
  <c r="I13" l="1"/>
  <c r="I14" l="1"/>
  <c r="I15" l="1"/>
  <c r="I16" l="1"/>
  <c r="I17" l="1"/>
  <c r="I18" l="1"/>
  <c r="I19" l="1"/>
  <c r="I20" l="1"/>
  <c r="I21" l="1"/>
  <c r="I22" l="1"/>
  <c r="I23" l="1"/>
  <c r="I24" l="1"/>
  <c r="L6"/>
  <c r="M6" s="1"/>
  <c r="L7"/>
  <c r="M7" s="1"/>
  <c r="L8"/>
  <c r="M8" s="1"/>
  <c r="L9"/>
  <c r="M9" s="1"/>
  <c r="M10"/>
  <c r="L10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5"/>
  <c r="M5" s="1"/>
</calcChain>
</file>

<file path=xl/sharedStrings.xml><?xml version="1.0" encoding="utf-8"?>
<sst xmlns="http://schemas.openxmlformats.org/spreadsheetml/2006/main" count="68" uniqueCount="41">
  <si>
    <t>Serial Number</t>
  </si>
  <si>
    <t>Name</t>
  </si>
  <si>
    <t>Course</t>
  </si>
  <si>
    <t>Admission Date</t>
  </si>
  <si>
    <t>Total Fees</t>
  </si>
  <si>
    <t>Installment 1</t>
  </si>
  <si>
    <t>Installment 2</t>
  </si>
  <si>
    <t>Installment 3</t>
  </si>
  <si>
    <t>Abhijeet</t>
  </si>
  <si>
    <t>Daya</t>
  </si>
  <si>
    <t>Pradyuman</t>
  </si>
  <si>
    <t>Sharmila</t>
  </si>
  <si>
    <t>Rishabh</t>
  </si>
  <si>
    <t>Donald</t>
  </si>
  <si>
    <t>Narendra</t>
  </si>
  <si>
    <t>Abdul</t>
  </si>
  <si>
    <t>Randeep</t>
  </si>
  <si>
    <t>Faizal</t>
  </si>
  <si>
    <t>Saharsh</t>
  </si>
  <si>
    <t>Bill</t>
  </si>
  <si>
    <t>Rozy</t>
  </si>
  <si>
    <t>Berkin</t>
  </si>
  <si>
    <t>Charles</t>
  </si>
  <si>
    <t>Collin</t>
  </si>
  <si>
    <t>Kane</t>
  </si>
  <si>
    <t>Brendon</t>
  </si>
  <si>
    <t>Glenn</t>
  </si>
  <si>
    <t>Elon</t>
  </si>
  <si>
    <t>Electronics</t>
  </si>
  <si>
    <t>Computer Science</t>
  </si>
  <si>
    <t>Biology</t>
  </si>
  <si>
    <t>Maths</t>
  </si>
  <si>
    <t>Chemistry</t>
  </si>
  <si>
    <t>Physics</t>
  </si>
  <si>
    <t>Installment 4</t>
  </si>
  <si>
    <t>Installment 5</t>
  </si>
  <si>
    <t>Received</t>
  </si>
  <si>
    <t>Balance</t>
  </si>
  <si>
    <t>Status</t>
  </si>
  <si>
    <t xml:space="preserve">                 AUTOMATIC DUE INSTALLMENT DASHBOARD</t>
  </si>
  <si>
    <t>AUTOMATIC FEES INSTALLMENT DASHBOARD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</si>
</sst>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0"/>
      </bottom>
      <diagonal/>
    </border>
    <border>
      <left style="double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double">
        <color theme="0"/>
      </right>
      <top/>
      <bottom/>
      <diagonal/>
    </border>
    <border>
      <left/>
      <right/>
      <top/>
      <bottom style="double">
        <color theme="0"/>
      </bottom>
      <diagonal/>
    </border>
    <border>
      <left/>
      <right style="thin">
        <color theme="0"/>
      </right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5" fontId="2" fillId="3" borderId="12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4" fillId="2" borderId="0" xfId="1" applyFont="1" applyAlignment="1">
      <alignment horizontal="center" vertical="center"/>
    </xf>
  </cellXfs>
  <cellStyles count="2">
    <cellStyle name="Accent6" xfId="1" builtinId="49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selection activeCell="A13" sqref="A13"/>
    </sheetView>
  </sheetViews>
  <sheetFormatPr defaultRowHeight="15"/>
  <cols>
    <col min="1" max="1" width="9.140625" customWidth="1"/>
    <col min="2" max="2" width="18.28515625" customWidth="1"/>
    <col min="3" max="3" width="18.140625" customWidth="1"/>
    <col min="4" max="4" width="18" customWidth="1"/>
    <col min="5" max="5" width="18.42578125" customWidth="1"/>
    <col min="6" max="6" width="18.28515625" customWidth="1"/>
    <col min="7" max="8" width="18.42578125" customWidth="1"/>
    <col min="9" max="9" width="18.5703125" customWidth="1"/>
    <col min="10" max="10" width="18.42578125" customWidth="1"/>
    <col min="11" max="11" width="18.28515625" customWidth="1"/>
    <col min="12" max="12" width="17.42578125" customWidth="1"/>
    <col min="13" max="13" width="18.28515625" customWidth="1"/>
    <col min="14" max="14" width="17.5703125" customWidth="1"/>
  </cols>
  <sheetData>
    <row r="2" spans="2:14">
      <c r="B2" s="23" t="s">
        <v>39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2:14">
      <c r="B4" s="1" t="s">
        <v>0</v>
      </c>
      <c r="C4" s="1" t="s">
        <v>1</v>
      </c>
      <c r="D4" s="1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34</v>
      </c>
      <c r="K4" s="3" t="s">
        <v>35</v>
      </c>
      <c r="L4" s="4" t="s">
        <v>36</v>
      </c>
      <c r="M4" s="4" t="s">
        <v>37</v>
      </c>
      <c r="N4" s="4" t="s">
        <v>38</v>
      </c>
    </row>
    <row r="5" spans="2:14">
      <c r="B5" s="1">
        <v>1</v>
      </c>
      <c r="C5" s="1" t="s">
        <v>8</v>
      </c>
      <c r="D5" s="1" t="s">
        <v>28</v>
      </c>
      <c r="E5" s="2">
        <v>36526</v>
      </c>
      <c r="F5" s="1">
        <f>IF(D5="Electronics",5000,IF(D5="Computer Science",6000,IF(D5="Biology",7000,IF(D5="Maths",8000,IF(D5="Chemistry",9000,IF(D5="Physics",10000,0))))))</f>
        <v>5000</v>
      </c>
      <c r="G5" s="1">
        <v>500</v>
      </c>
      <c r="H5" s="1">
        <v>800</v>
      </c>
      <c r="I5" s="1">
        <v>2800</v>
      </c>
      <c r="J5" s="1">
        <v>500</v>
      </c>
      <c r="K5" s="1">
        <v>400</v>
      </c>
      <c r="L5" s="1">
        <f>SUM(G5:K5)</f>
        <v>5000</v>
      </c>
      <c r="M5" s="1">
        <f>F5-L5</f>
        <v>0</v>
      </c>
      <c r="N5" s="1" t="str">
        <f>IF(M5=0,"Cleared","Uncleared")</f>
        <v>Cleared</v>
      </c>
    </row>
    <row r="6" spans="2:14">
      <c r="B6" s="1">
        <f>IF(C6="","",B5+1)</f>
        <v>2</v>
      </c>
      <c r="C6" s="1" t="s">
        <v>9</v>
      </c>
      <c r="D6" s="1" t="s">
        <v>29</v>
      </c>
      <c r="E6" s="2">
        <v>36527</v>
      </c>
      <c r="F6" s="1">
        <f t="shared" ref="F6:F24" si="0">IF(D6="Electronics",5000,IF(D6="Computer Science",6000,IF(D6="Biology",7000,IF(D6="Maths",8000,IF(D6="Chemistry",9000,IF(D6="Physics",10000,0))))))</f>
        <v>6000</v>
      </c>
      <c r="G6" s="1">
        <v>1000</v>
      </c>
      <c r="H6" s="1">
        <v>500</v>
      </c>
      <c r="I6" s="1">
        <f>I5-200</f>
        <v>2600</v>
      </c>
      <c r="J6" s="1">
        <f>J5+200</f>
        <v>700</v>
      </c>
      <c r="K6" s="1"/>
      <c r="L6" s="1">
        <f t="shared" ref="L6:L24" si="1">SUM(G6:K6)</f>
        <v>4800</v>
      </c>
      <c r="M6" s="1">
        <f t="shared" ref="M6:M24" si="2">F6-L6</f>
        <v>1200</v>
      </c>
      <c r="N6" s="1" t="str">
        <f t="shared" ref="N6:N24" si="3">IF(M6=0,"Cleared","Uncleared")</f>
        <v>Uncleared</v>
      </c>
    </row>
    <row r="7" spans="2:14">
      <c r="B7" s="1">
        <f t="shared" ref="B7:B24" si="4">IF(C7="","",B6+1)</f>
        <v>3</v>
      </c>
      <c r="C7" s="1" t="s">
        <v>10</v>
      </c>
      <c r="D7" s="1" t="s">
        <v>30</v>
      </c>
      <c r="E7" s="2">
        <v>36528</v>
      </c>
      <c r="F7" s="1">
        <f t="shared" si="0"/>
        <v>7000</v>
      </c>
      <c r="G7" s="1">
        <v>2300</v>
      </c>
      <c r="H7" s="1">
        <v>700</v>
      </c>
      <c r="I7" s="1">
        <f t="shared" ref="I7:I24" si="5">I6-200</f>
        <v>2400</v>
      </c>
      <c r="J7" s="1">
        <f t="shared" ref="J7:J24" si="6">J6+200</f>
        <v>900</v>
      </c>
      <c r="K7" s="1">
        <v>700</v>
      </c>
      <c r="L7" s="1">
        <f t="shared" si="1"/>
        <v>7000</v>
      </c>
      <c r="M7" s="1">
        <f t="shared" si="2"/>
        <v>0</v>
      </c>
      <c r="N7" s="1" t="str">
        <f t="shared" si="3"/>
        <v>Cleared</v>
      </c>
    </row>
    <row r="8" spans="2:14">
      <c r="B8" s="1">
        <f t="shared" si="4"/>
        <v>4</v>
      </c>
      <c r="C8" s="1" t="s">
        <v>11</v>
      </c>
      <c r="D8" s="1" t="s">
        <v>31</v>
      </c>
      <c r="E8" s="2">
        <v>36529</v>
      </c>
      <c r="F8" s="1">
        <f t="shared" si="0"/>
        <v>8000</v>
      </c>
      <c r="G8" s="1">
        <f>G7-100</f>
        <v>2200</v>
      </c>
      <c r="H8" s="1">
        <v>800</v>
      </c>
      <c r="I8" s="1">
        <f t="shared" si="5"/>
        <v>2200</v>
      </c>
      <c r="J8" s="1">
        <f t="shared" si="6"/>
        <v>1100</v>
      </c>
      <c r="K8" s="1"/>
      <c r="L8" s="1">
        <f t="shared" si="1"/>
        <v>6300</v>
      </c>
      <c r="M8" s="1">
        <f t="shared" si="2"/>
        <v>1700</v>
      </c>
      <c r="N8" s="1" t="str">
        <f t="shared" si="3"/>
        <v>Uncleared</v>
      </c>
    </row>
    <row r="9" spans="2:14">
      <c r="B9" s="1">
        <f t="shared" si="4"/>
        <v>5</v>
      </c>
      <c r="C9" s="1" t="s">
        <v>12</v>
      </c>
      <c r="D9" s="1" t="s">
        <v>32</v>
      </c>
      <c r="E9" s="2">
        <v>36530</v>
      </c>
      <c r="F9" s="1">
        <f t="shared" si="0"/>
        <v>9000</v>
      </c>
      <c r="G9" s="1">
        <f t="shared" ref="G9:G24" si="7">G8-100</f>
        <v>2100</v>
      </c>
      <c r="H9" s="1">
        <f>H8-50</f>
        <v>750</v>
      </c>
      <c r="I9" s="1">
        <f t="shared" si="5"/>
        <v>2000</v>
      </c>
      <c r="J9" s="1">
        <f>J8+200</f>
        <v>1300</v>
      </c>
      <c r="K9" s="1"/>
      <c r="L9" s="1">
        <f t="shared" si="1"/>
        <v>6150</v>
      </c>
      <c r="M9" s="1">
        <f t="shared" si="2"/>
        <v>2850</v>
      </c>
      <c r="N9" s="1" t="str">
        <f t="shared" si="3"/>
        <v>Uncleared</v>
      </c>
    </row>
    <row r="10" spans="2:14">
      <c r="B10" s="1">
        <f t="shared" si="4"/>
        <v>6</v>
      </c>
      <c r="C10" s="1" t="s">
        <v>13</v>
      </c>
      <c r="D10" s="1" t="s">
        <v>33</v>
      </c>
      <c r="E10" s="2">
        <v>36531</v>
      </c>
      <c r="F10" s="1">
        <f t="shared" si="0"/>
        <v>10000</v>
      </c>
      <c r="G10" s="1">
        <f t="shared" si="7"/>
        <v>2000</v>
      </c>
      <c r="H10" s="1">
        <f t="shared" ref="H10:H24" si="8">H9-50</f>
        <v>700</v>
      </c>
      <c r="I10" s="1">
        <f t="shared" si="5"/>
        <v>1800</v>
      </c>
      <c r="J10" s="1">
        <f>J9+200</f>
        <v>1500</v>
      </c>
      <c r="K10" s="1"/>
      <c r="L10" s="1">
        <f t="shared" si="1"/>
        <v>6000</v>
      </c>
      <c r="M10" s="1">
        <f t="shared" si="2"/>
        <v>4000</v>
      </c>
      <c r="N10" s="1" t="str">
        <f t="shared" si="3"/>
        <v>Uncleared</v>
      </c>
    </row>
    <row r="11" spans="2:14">
      <c r="B11" s="1">
        <f t="shared" si="4"/>
        <v>7</v>
      </c>
      <c r="C11" s="1" t="s">
        <v>27</v>
      </c>
      <c r="D11" s="1" t="s">
        <v>28</v>
      </c>
      <c r="E11" s="2">
        <v>36532</v>
      </c>
      <c r="F11" s="1">
        <f t="shared" si="0"/>
        <v>5000</v>
      </c>
      <c r="G11" s="1">
        <f t="shared" si="7"/>
        <v>1900</v>
      </c>
      <c r="H11" s="1">
        <f t="shared" si="8"/>
        <v>650</v>
      </c>
      <c r="I11" s="1">
        <f t="shared" si="5"/>
        <v>1600</v>
      </c>
      <c r="J11" s="1">
        <f>J10-1000</f>
        <v>500</v>
      </c>
      <c r="K11" s="1">
        <v>350</v>
      </c>
      <c r="L11" s="1">
        <f t="shared" si="1"/>
        <v>5000</v>
      </c>
      <c r="M11" s="1">
        <f>F11-L11</f>
        <v>0</v>
      </c>
      <c r="N11" s="1" t="str">
        <f t="shared" si="3"/>
        <v>Cleared</v>
      </c>
    </row>
    <row r="12" spans="2:14">
      <c r="B12" s="1">
        <f t="shared" si="4"/>
        <v>8</v>
      </c>
      <c r="C12" s="1" t="s">
        <v>17</v>
      </c>
      <c r="D12" s="1" t="s">
        <v>30</v>
      </c>
      <c r="E12" s="2">
        <v>36533</v>
      </c>
      <c r="F12" s="1">
        <f t="shared" si="0"/>
        <v>7000</v>
      </c>
      <c r="G12" s="1">
        <f t="shared" si="7"/>
        <v>1800</v>
      </c>
      <c r="H12" s="1">
        <f t="shared" si="8"/>
        <v>600</v>
      </c>
      <c r="I12" s="1">
        <f t="shared" si="5"/>
        <v>1400</v>
      </c>
      <c r="J12" s="1">
        <f t="shared" si="6"/>
        <v>700</v>
      </c>
      <c r="K12" s="1"/>
      <c r="L12" s="1">
        <f t="shared" si="1"/>
        <v>4500</v>
      </c>
      <c r="M12" s="1">
        <f t="shared" si="2"/>
        <v>2500</v>
      </c>
      <c r="N12" s="1" t="str">
        <f t="shared" si="3"/>
        <v>Uncleared</v>
      </c>
    </row>
    <row r="13" spans="2:14">
      <c r="B13" s="1">
        <f t="shared" si="4"/>
        <v>9</v>
      </c>
      <c r="C13" s="1" t="s">
        <v>14</v>
      </c>
      <c r="D13" s="1" t="s">
        <v>29</v>
      </c>
      <c r="E13" s="2">
        <v>36534</v>
      </c>
      <c r="F13" s="1">
        <f t="shared" si="0"/>
        <v>6000</v>
      </c>
      <c r="G13" s="1">
        <f t="shared" si="7"/>
        <v>1700</v>
      </c>
      <c r="H13" s="1">
        <f t="shared" si="8"/>
        <v>550</v>
      </c>
      <c r="I13" s="1">
        <f t="shared" si="5"/>
        <v>1200</v>
      </c>
      <c r="J13" s="1">
        <f>J12+200</f>
        <v>900</v>
      </c>
      <c r="K13" s="1">
        <v>1650</v>
      </c>
      <c r="L13" s="1">
        <f t="shared" si="1"/>
        <v>6000</v>
      </c>
      <c r="M13" s="1">
        <f t="shared" si="2"/>
        <v>0</v>
      </c>
      <c r="N13" s="1" t="str">
        <f t="shared" si="3"/>
        <v>Cleared</v>
      </c>
    </row>
    <row r="14" spans="2:14">
      <c r="B14" s="1">
        <f t="shared" si="4"/>
        <v>10</v>
      </c>
      <c r="C14" s="1" t="s">
        <v>15</v>
      </c>
      <c r="D14" s="1" t="s">
        <v>31</v>
      </c>
      <c r="E14" s="2">
        <v>36535</v>
      </c>
      <c r="F14" s="1">
        <f t="shared" si="0"/>
        <v>8000</v>
      </c>
      <c r="G14" s="1">
        <f t="shared" si="7"/>
        <v>1600</v>
      </c>
      <c r="H14" s="1">
        <f t="shared" si="8"/>
        <v>500</v>
      </c>
      <c r="I14" s="1">
        <f t="shared" si="5"/>
        <v>1000</v>
      </c>
      <c r="J14" s="1">
        <f>J13+200</f>
        <v>1100</v>
      </c>
      <c r="K14" s="1"/>
      <c r="L14" s="1">
        <f t="shared" si="1"/>
        <v>4200</v>
      </c>
      <c r="M14" s="1">
        <f t="shared" si="2"/>
        <v>3800</v>
      </c>
      <c r="N14" s="1" t="str">
        <f t="shared" si="3"/>
        <v>Uncleared</v>
      </c>
    </row>
    <row r="15" spans="2:14">
      <c r="B15" s="1">
        <f t="shared" si="4"/>
        <v>11</v>
      </c>
      <c r="C15" s="1" t="s">
        <v>18</v>
      </c>
      <c r="D15" s="1" t="s">
        <v>32</v>
      </c>
      <c r="E15" s="2">
        <v>36536</v>
      </c>
      <c r="F15" s="1">
        <f t="shared" si="0"/>
        <v>9000</v>
      </c>
      <c r="G15" s="1">
        <f t="shared" si="7"/>
        <v>1500</v>
      </c>
      <c r="H15" s="1">
        <f t="shared" si="8"/>
        <v>450</v>
      </c>
      <c r="I15" s="1">
        <f t="shared" si="5"/>
        <v>800</v>
      </c>
      <c r="J15" s="1">
        <f t="shared" si="6"/>
        <v>1300</v>
      </c>
      <c r="K15" s="1">
        <v>4950</v>
      </c>
      <c r="L15" s="1">
        <f t="shared" si="1"/>
        <v>9000</v>
      </c>
      <c r="M15" s="1">
        <f t="shared" si="2"/>
        <v>0</v>
      </c>
      <c r="N15" s="1" t="str">
        <f t="shared" si="3"/>
        <v>Cleared</v>
      </c>
    </row>
    <row r="16" spans="2:14">
      <c r="B16" s="1">
        <f t="shared" si="4"/>
        <v>12</v>
      </c>
      <c r="C16" s="1" t="s">
        <v>19</v>
      </c>
      <c r="D16" s="1" t="s">
        <v>33</v>
      </c>
      <c r="E16" s="2">
        <v>36537</v>
      </c>
      <c r="F16" s="1">
        <f t="shared" si="0"/>
        <v>10000</v>
      </c>
      <c r="G16" s="1">
        <f t="shared" si="7"/>
        <v>1400</v>
      </c>
      <c r="H16" s="1">
        <f t="shared" si="8"/>
        <v>400</v>
      </c>
      <c r="I16" s="1">
        <f t="shared" si="5"/>
        <v>600</v>
      </c>
      <c r="J16" s="1">
        <f>J15+200</f>
        <v>1500</v>
      </c>
      <c r="K16" s="1">
        <v>6100</v>
      </c>
      <c r="L16" s="1">
        <f t="shared" si="1"/>
        <v>10000</v>
      </c>
      <c r="M16" s="1">
        <f t="shared" si="2"/>
        <v>0</v>
      </c>
      <c r="N16" s="1" t="str">
        <f t="shared" si="3"/>
        <v>Cleared</v>
      </c>
    </row>
    <row r="17" spans="2:14">
      <c r="B17" s="1">
        <f t="shared" si="4"/>
        <v>13</v>
      </c>
      <c r="C17" s="1" t="s">
        <v>16</v>
      </c>
      <c r="D17" s="1" t="s">
        <v>32</v>
      </c>
      <c r="E17" s="2">
        <v>36538</v>
      </c>
      <c r="F17" s="1">
        <f t="shared" si="0"/>
        <v>9000</v>
      </c>
      <c r="G17" s="1">
        <f t="shared" si="7"/>
        <v>1300</v>
      </c>
      <c r="H17" s="1">
        <f t="shared" si="8"/>
        <v>350</v>
      </c>
      <c r="I17" s="1">
        <f t="shared" si="5"/>
        <v>400</v>
      </c>
      <c r="J17" s="1">
        <f t="shared" si="6"/>
        <v>1700</v>
      </c>
      <c r="K17" s="1"/>
      <c r="L17" s="1">
        <f t="shared" si="1"/>
        <v>3750</v>
      </c>
      <c r="M17" s="1">
        <f t="shared" si="2"/>
        <v>5250</v>
      </c>
      <c r="N17" s="1" t="str">
        <f t="shared" si="3"/>
        <v>Uncleared</v>
      </c>
    </row>
    <row r="18" spans="2:14">
      <c r="B18" s="1">
        <f t="shared" si="4"/>
        <v>14</v>
      </c>
      <c r="C18" s="1" t="s">
        <v>26</v>
      </c>
      <c r="D18" s="1" t="s">
        <v>29</v>
      </c>
      <c r="E18" s="2">
        <v>36539</v>
      </c>
      <c r="F18" s="1">
        <f t="shared" si="0"/>
        <v>6000</v>
      </c>
      <c r="G18" s="1">
        <f t="shared" si="7"/>
        <v>1200</v>
      </c>
      <c r="H18" s="1">
        <f t="shared" si="8"/>
        <v>300</v>
      </c>
      <c r="I18" s="1">
        <f t="shared" si="5"/>
        <v>200</v>
      </c>
      <c r="J18" s="1">
        <f t="shared" si="6"/>
        <v>1900</v>
      </c>
      <c r="K18" s="1"/>
      <c r="L18" s="1">
        <f t="shared" si="1"/>
        <v>3600</v>
      </c>
      <c r="M18" s="1">
        <f t="shared" si="2"/>
        <v>2400</v>
      </c>
      <c r="N18" s="1" t="str">
        <f t="shared" si="3"/>
        <v>Uncleared</v>
      </c>
    </row>
    <row r="19" spans="2:14">
      <c r="B19" s="1">
        <f t="shared" si="4"/>
        <v>15</v>
      </c>
      <c r="C19" s="1" t="s">
        <v>25</v>
      </c>
      <c r="D19" s="1" t="s">
        <v>30</v>
      </c>
      <c r="E19" s="2">
        <v>36540</v>
      </c>
      <c r="F19" s="1">
        <f t="shared" si="0"/>
        <v>7000</v>
      </c>
      <c r="G19" s="1">
        <f t="shared" si="7"/>
        <v>1100</v>
      </c>
      <c r="H19" s="1">
        <f t="shared" si="8"/>
        <v>250</v>
      </c>
      <c r="I19" s="1">
        <f t="shared" si="5"/>
        <v>0</v>
      </c>
      <c r="J19" s="1">
        <f t="shared" si="6"/>
        <v>2100</v>
      </c>
      <c r="K19" s="1"/>
      <c r="L19" s="1">
        <f t="shared" si="1"/>
        <v>3450</v>
      </c>
      <c r="M19" s="1">
        <f t="shared" si="2"/>
        <v>3550</v>
      </c>
      <c r="N19" s="1" t="str">
        <f t="shared" si="3"/>
        <v>Uncleared</v>
      </c>
    </row>
    <row r="20" spans="2:14">
      <c r="B20" s="1">
        <f t="shared" si="4"/>
        <v>16</v>
      </c>
      <c r="C20" s="1" t="s">
        <v>24</v>
      </c>
      <c r="D20" s="1" t="s">
        <v>31</v>
      </c>
      <c r="E20" s="2">
        <v>36541</v>
      </c>
      <c r="F20" s="1">
        <f t="shared" si="0"/>
        <v>8000</v>
      </c>
      <c r="G20" s="1">
        <f t="shared" si="7"/>
        <v>1000</v>
      </c>
      <c r="H20" s="1">
        <f t="shared" si="8"/>
        <v>200</v>
      </c>
      <c r="I20" s="1">
        <f t="shared" si="5"/>
        <v>-200</v>
      </c>
      <c r="J20" s="1">
        <f t="shared" si="6"/>
        <v>2300</v>
      </c>
      <c r="K20" s="1"/>
      <c r="L20" s="1">
        <f t="shared" si="1"/>
        <v>3300</v>
      </c>
      <c r="M20" s="1">
        <f t="shared" si="2"/>
        <v>4700</v>
      </c>
      <c r="N20" s="1" t="str">
        <f t="shared" si="3"/>
        <v>Uncleared</v>
      </c>
    </row>
    <row r="21" spans="2:14">
      <c r="B21" s="1">
        <f t="shared" si="4"/>
        <v>17</v>
      </c>
      <c r="C21" s="1" t="s">
        <v>23</v>
      </c>
      <c r="D21" s="1" t="s">
        <v>29</v>
      </c>
      <c r="E21" s="2">
        <v>36542</v>
      </c>
      <c r="F21" s="1">
        <f t="shared" si="0"/>
        <v>6000</v>
      </c>
      <c r="G21" s="1">
        <f t="shared" si="7"/>
        <v>900</v>
      </c>
      <c r="H21" s="1">
        <f t="shared" si="8"/>
        <v>150</v>
      </c>
      <c r="I21" s="1">
        <f t="shared" si="5"/>
        <v>-400</v>
      </c>
      <c r="J21" s="1">
        <f t="shared" si="6"/>
        <v>2500</v>
      </c>
      <c r="K21" s="1"/>
      <c r="L21" s="1">
        <f t="shared" si="1"/>
        <v>3150</v>
      </c>
      <c r="M21" s="1">
        <f t="shared" si="2"/>
        <v>2850</v>
      </c>
      <c r="N21" s="1" t="str">
        <f t="shared" si="3"/>
        <v>Uncleared</v>
      </c>
    </row>
    <row r="22" spans="2:14">
      <c r="B22" s="1">
        <f t="shared" si="4"/>
        <v>18</v>
      </c>
      <c r="C22" s="1" t="s">
        <v>22</v>
      </c>
      <c r="D22" s="1" t="s">
        <v>28</v>
      </c>
      <c r="E22" s="2">
        <v>36543</v>
      </c>
      <c r="F22" s="1">
        <f t="shared" si="0"/>
        <v>5000</v>
      </c>
      <c r="G22" s="1">
        <f t="shared" si="7"/>
        <v>800</v>
      </c>
      <c r="H22" s="1">
        <f t="shared" si="8"/>
        <v>100</v>
      </c>
      <c r="I22" s="1">
        <f t="shared" si="5"/>
        <v>-600</v>
      </c>
      <c r="J22" s="1">
        <f t="shared" si="6"/>
        <v>2700</v>
      </c>
      <c r="K22" s="1"/>
      <c r="L22" s="1">
        <f t="shared" si="1"/>
        <v>3000</v>
      </c>
      <c r="M22" s="1">
        <f t="shared" si="2"/>
        <v>2000</v>
      </c>
      <c r="N22" s="1" t="str">
        <f t="shared" si="3"/>
        <v>Uncleared</v>
      </c>
    </row>
    <row r="23" spans="2:14">
      <c r="B23" s="1">
        <f t="shared" si="4"/>
        <v>19</v>
      </c>
      <c r="C23" s="1" t="s">
        <v>21</v>
      </c>
      <c r="D23" s="1" t="s">
        <v>28</v>
      </c>
      <c r="E23" s="2">
        <v>36544</v>
      </c>
      <c r="F23" s="1">
        <f t="shared" si="0"/>
        <v>5000</v>
      </c>
      <c r="G23" s="1">
        <f t="shared" si="7"/>
        <v>700</v>
      </c>
      <c r="H23" s="1">
        <f t="shared" si="8"/>
        <v>50</v>
      </c>
      <c r="I23" s="1">
        <f t="shared" si="5"/>
        <v>-800</v>
      </c>
      <c r="J23" s="1">
        <f t="shared" si="6"/>
        <v>2900</v>
      </c>
      <c r="K23" s="1"/>
      <c r="L23" s="1">
        <f t="shared" si="1"/>
        <v>2850</v>
      </c>
      <c r="M23" s="1">
        <f t="shared" si="2"/>
        <v>2150</v>
      </c>
      <c r="N23" s="1" t="str">
        <f t="shared" si="3"/>
        <v>Uncleared</v>
      </c>
    </row>
    <row r="24" spans="2:14">
      <c r="B24" s="1">
        <f t="shared" si="4"/>
        <v>20</v>
      </c>
      <c r="C24" s="1" t="s">
        <v>20</v>
      </c>
      <c r="D24" s="1" t="s">
        <v>32</v>
      </c>
      <c r="E24" s="2">
        <v>36545</v>
      </c>
      <c r="F24" s="1">
        <f t="shared" si="0"/>
        <v>9000</v>
      </c>
      <c r="G24" s="1">
        <f t="shared" si="7"/>
        <v>600</v>
      </c>
      <c r="H24" s="1">
        <f t="shared" si="8"/>
        <v>0</v>
      </c>
      <c r="I24" s="1">
        <f t="shared" si="5"/>
        <v>-1000</v>
      </c>
      <c r="J24" s="1">
        <f t="shared" si="6"/>
        <v>3100</v>
      </c>
      <c r="K24" s="1"/>
      <c r="L24" s="1">
        <f t="shared" si="1"/>
        <v>2700</v>
      </c>
      <c r="M24" s="1">
        <f t="shared" si="2"/>
        <v>6300</v>
      </c>
      <c r="N24" s="1" t="str">
        <f t="shared" si="3"/>
        <v>Uncleared</v>
      </c>
    </row>
  </sheetData>
  <mergeCells count="1">
    <mergeCell ref="B2:N3"/>
  </mergeCells>
  <conditionalFormatting sqref="N5:N24">
    <cfRule type="cellIs" dxfId="1" priority="2" operator="equal">
      <formula>"Uncleared"</formula>
    </cfRule>
    <cfRule type="cellIs" dxfId="0" priority="1" operator="equal">
      <formula>"Cleared"</formula>
    </cfRule>
  </conditionalFormatting>
  <dataValidations count="1">
    <dataValidation type="list" allowBlank="1" showInputMessage="1" showErrorMessage="1" sqref="D5:D24">
      <formula1>"Physics,Chemistry,Maths,Biology,Computer Science,Electronics"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sqref="A1:H3"/>
    </sheetView>
  </sheetViews>
  <sheetFormatPr defaultRowHeight="15"/>
  <cols>
    <col min="1" max="1" width="18" customWidth="1"/>
    <col min="2" max="2" width="3.7109375" customWidth="1"/>
    <col min="3" max="3" width="18.140625" customWidth="1"/>
    <col min="4" max="4" width="4.42578125" customWidth="1"/>
    <col min="5" max="5" width="18.7109375" customWidth="1"/>
    <col min="6" max="6" width="3" customWidth="1"/>
    <col min="7" max="7" width="18.42578125" customWidth="1"/>
  </cols>
  <sheetData>
    <row r="1" spans="1:8">
      <c r="A1" s="25" t="s">
        <v>40</v>
      </c>
      <c r="B1" s="25"/>
      <c r="C1" s="25"/>
      <c r="D1" s="25"/>
      <c r="E1" s="25"/>
      <c r="F1" s="25"/>
      <c r="G1" s="25"/>
      <c r="H1" s="25"/>
    </row>
    <row r="2" spans="1:8">
      <c r="A2" s="25"/>
      <c r="B2" s="25"/>
      <c r="C2" s="25"/>
      <c r="D2" s="25"/>
      <c r="E2" s="25"/>
      <c r="F2" s="25"/>
      <c r="G2" s="25"/>
      <c r="H2" s="25"/>
    </row>
    <row r="3" spans="1:8" ht="15.75" thickBot="1">
      <c r="A3" s="25"/>
      <c r="B3" s="25"/>
      <c r="C3" s="25"/>
      <c r="D3" s="25"/>
      <c r="E3" s="25"/>
      <c r="F3" s="25"/>
      <c r="G3" s="25"/>
      <c r="H3" s="25"/>
    </row>
    <row r="4" spans="1:8" ht="16.5" thickTop="1" thickBot="1">
      <c r="A4" s="8" t="s">
        <v>0</v>
      </c>
      <c r="B4" s="13"/>
      <c r="C4" s="12">
        <v>2</v>
      </c>
      <c r="D4" s="7"/>
      <c r="E4" s="8" t="s">
        <v>5</v>
      </c>
      <c r="F4" s="13"/>
      <c r="G4" s="12">
        <f>IFERROR(VLOOKUP(C4,DATA,6,FALSE),"")</f>
        <v>1000</v>
      </c>
      <c r="H4" s="9"/>
    </row>
    <row r="5" spans="1:8" ht="16.5" thickTop="1" thickBot="1">
      <c r="A5" s="6"/>
      <c r="B5" s="6"/>
      <c r="C5" s="18"/>
      <c r="D5" s="6"/>
      <c r="E5" s="6"/>
      <c r="F5" s="6"/>
      <c r="G5" s="14"/>
      <c r="H5" s="9"/>
    </row>
    <row r="6" spans="1:8" ht="16.5" thickTop="1" thickBot="1">
      <c r="A6" s="8" t="s">
        <v>1</v>
      </c>
      <c r="B6" s="13"/>
      <c r="C6" s="19" t="str">
        <f>IFERROR(VLOOKUP(C4,DATA,2,FALSE),"")</f>
        <v>Daya</v>
      </c>
      <c r="D6" s="7"/>
      <c r="E6" s="8" t="s">
        <v>6</v>
      </c>
      <c r="F6" s="13"/>
      <c r="G6" s="17">
        <f>IFERROR(VLOOKUP(C4,DATA,7,FALSE),"")</f>
        <v>500</v>
      </c>
      <c r="H6" s="9"/>
    </row>
    <row r="7" spans="1:8" ht="16.5" thickTop="1" thickBot="1">
      <c r="A7" s="6"/>
      <c r="B7" s="6"/>
      <c r="C7" s="18"/>
      <c r="D7" s="6"/>
      <c r="E7" s="6"/>
      <c r="F7" s="6"/>
      <c r="G7" s="14"/>
      <c r="H7" s="9"/>
    </row>
    <row r="8" spans="1:8" ht="16.5" thickTop="1" thickBot="1">
      <c r="A8" s="8" t="s">
        <v>2</v>
      </c>
      <c r="B8" s="13"/>
      <c r="C8" s="20" t="str">
        <f>IFERROR(VLOOKUP(C4,DATA,3,FALSE),"")</f>
        <v>Computer Science</v>
      </c>
      <c r="D8" s="7"/>
      <c r="E8" s="8" t="s">
        <v>7</v>
      </c>
      <c r="F8" s="13"/>
      <c r="G8" s="16">
        <f>IFERROR(VLOOKUP(C4,DATA,8,FALSE),"")</f>
        <v>2600</v>
      </c>
      <c r="H8" s="9"/>
    </row>
    <row r="9" spans="1:8" ht="16.5" thickTop="1" thickBot="1">
      <c r="A9" s="6"/>
      <c r="B9" s="6"/>
      <c r="C9" s="18"/>
      <c r="D9" s="6"/>
      <c r="E9" s="6"/>
      <c r="F9" s="6"/>
      <c r="G9" s="14"/>
      <c r="H9" s="9"/>
    </row>
    <row r="10" spans="1:8" ht="16.5" thickTop="1" thickBot="1">
      <c r="A10" s="8" t="s">
        <v>3</v>
      </c>
      <c r="B10" s="13"/>
      <c r="C10" s="21">
        <v>36526</v>
      </c>
      <c r="D10" s="7"/>
      <c r="E10" s="8" t="s">
        <v>34</v>
      </c>
      <c r="F10" s="13"/>
      <c r="G10" s="15">
        <f>IFERROR(VLOOKUP(C4,DATA,9,FALSE),"")</f>
        <v>700</v>
      </c>
      <c r="H10" s="9"/>
    </row>
    <row r="11" spans="1:8" ht="16.5" thickTop="1" thickBot="1">
      <c r="A11" s="6"/>
      <c r="B11" s="6"/>
      <c r="C11" s="18"/>
      <c r="D11" s="6"/>
      <c r="E11" s="6"/>
      <c r="F11" s="6"/>
      <c r="G11" s="14"/>
      <c r="H11" s="9"/>
    </row>
    <row r="12" spans="1:8" ht="16.5" thickTop="1" thickBot="1">
      <c r="A12" s="8" t="s">
        <v>4</v>
      </c>
      <c r="B12" s="13"/>
      <c r="C12" s="20">
        <f>IFERROR(VLOOKUP(C4,DATA,5,FALSE),"")</f>
        <v>6000</v>
      </c>
      <c r="D12" s="7"/>
      <c r="E12" s="8" t="s">
        <v>35</v>
      </c>
      <c r="F12" s="13"/>
      <c r="G12" s="12">
        <f>IFERROR(VLOOKUP(C4,DATA,10,FALSE),"")</f>
        <v>0</v>
      </c>
      <c r="H12" s="9"/>
    </row>
    <row r="13" spans="1:8" ht="15.75" thickTop="1">
      <c r="A13" s="6"/>
      <c r="B13" s="6"/>
      <c r="C13" s="6"/>
      <c r="D13" s="6"/>
      <c r="E13" s="6"/>
      <c r="F13" s="6"/>
      <c r="G13" s="6"/>
      <c r="H13" s="9"/>
    </row>
    <row r="14" spans="1:8">
      <c r="A14" s="6"/>
      <c r="B14" s="6"/>
      <c r="C14" s="6"/>
      <c r="D14" s="6"/>
      <c r="E14" s="6"/>
      <c r="F14" s="6"/>
      <c r="G14" s="6"/>
      <c r="H14" s="9"/>
    </row>
    <row r="15" spans="1:8" ht="15.75" thickBot="1">
      <c r="A15" s="11" t="s">
        <v>36</v>
      </c>
      <c r="B15" s="6"/>
      <c r="C15" s="11" t="s">
        <v>37</v>
      </c>
      <c r="D15" s="6"/>
      <c r="E15" s="6"/>
      <c r="F15" s="6"/>
      <c r="G15" s="11" t="s">
        <v>38</v>
      </c>
      <c r="H15" s="9"/>
    </row>
    <row r="16" spans="1:8" ht="16.5" thickTop="1" thickBot="1">
      <c r="A16" s="12">
        <f>IFERROR(VLOOKUP(C4,DATA,11,FALSE),"")</f>
        <v>4800</v>
      </c>
      <c r="B16" s="22"/>
      <c r="C16" s="12">
        <f>IFERROR(VLOOKUP(C4,DATA,12,FALSE),"")</f>
        <v>1200</v>
      </c>
      <c r="D16" s="6"/>
      <c r="E16" s="6"/>
      <c r="F16" s="10"/>
      <c r="G16" s="12" t="str">
        <f>IFERROR(VLOOKUP(C4,DATA,13,FALSE),"")</f>
        <v>Uncleared</v>
      </c>
      <c r="H16" s="9"/>
    </row>
    <row r="17" spans="1:8" ht="15.75" thickTop="1">
      <c r="A17" s="9"/>
      <c r="B17" s="9"/>
      <c r="C17" s="9"/>
      <c r="D17" s="9"/>
      <c r="E17" s="9"/>
      <c r="F17" s="9"/>
      <c r="G17" s="9"/>
      <c r="H17" s="9"/>
    </row>
    <row r="18" spans="1:8">
      <c r="A18" s="9"/>
      <c r="B18" s="9"/>
      <c r="C18" s="9"/>
      <c r="D18" s="9"/>
      <c r="E18" s="9"/>
      <c r="F18" s="9"/>
      <c r="G18" s="9"/>
      <c r="H18" s="9"/>
    </row>
    <row r="21" spans="1:8">
      <c r="E21" s="5"/>
    </row>
  </sheetData>
  <mergeCells count="1">
    <mergeCell ref="A1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</dc:creator>
  <cp:lastModifiedBy>Rajendra</cp:lastModifiedBy>
  <dcterms:created xsi:type="dcterms:W3CDTF">2021-01-08T08:50:01Z</dcterms:created>
  <dcterms:modified xsi:type="dcterms:W3CDTF">2021-01-08T17:54:30Z</dcterms:modified>
</cp:coreProperties>
</file>