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700"/>
  </bookViews>
  <sheets>
    <sheet name="v3-gps.csv" sheetId="1" r:id="rId1"/>
  </sheets>
  <definedNames>
    <definedName name="_xlnm.Print_Area" localSheetId="0">#REF!</definedName>
    <definedName name="_xlnm.Sheet_Title" localSheetId="0">"v3-gps.csv"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<sst xmlns="http://schemas.openxmlformats.org/spreadsheetml/2006/main" uniqueCount="30" count="30">
  <si>
    <t>0402 cap, X7R, 10%, Vw &gt;= 6V</t>
  </si>
  <si>
    <t>Samsung</t>
  </si>
  <si>
    <t>TDK</t>
  </si>
  <si>
    <t>22n</t>
  </si>
  <si>
    <t>CGA2B3X7R1H104K050BB</t>
  </si>
  <si>
    <t>445-6899-1-ND</t>
  </si>
  <si>
    <t>0603 cap, X7R, 10%, Vw &gt;= 6V</t>
  </si>
  <si>
    <t>CL10A105KB8NNNC</t>
  </si>
  <si>
    <t>1276-1860-1-ND</t>
  </si>
  <si>
    <t>-</t>
  </si>
  <si>
    <t>STOCK?</t>
  </si>
  <si>
    <t>Harwin</t>
  </si>
  <si>
    <t>Hirose</t>
  </si>
  <si>
    <t>L-US0402-B-NOSILK</t>
  </si>
  <si>
    <t>Panasonic</t>
  </si>
  <si>
    <t>Kingbright</t>
  </si>
  <si>
    <t>SMLV56RGB1W1</t>
  </si>
  <si>
    <t>NTR4101P</t>
  </si>
  <si>
    <t>0402 1% resistor</t>
  </si>
  <si>
    <t>SH1</t>
  </si>
  <si>
    <t>BMI-S-202-SHIELD</t>
  </si>
  <si>
    <t>Laird Technologies</t>
  </si>
  <si>
    <t>Maxim</t>
  </si>
  <si>
    <t>Micrel</t>
  </si>
  <si>
    <t>7Q-16.368MBG-T</t>
  </si>
  <si>
    <t>TXC</t>
  </si>
  <si>
    <t>MAX8510EXK29+T</t>
  </si>
  <si>
    <t>LMZ12001TZ-ADJ/NOPB</t>
  </si>
  <si>
    <t>BP2G+</t>
  </si>
  <si>
    <t>MIC5319-1.8YD5</t>
  </si>
</sst>
</file>

<file path=xl/styles.xml><?xml version="1.0" encoding="utf-8"?>
<styleSheet xmlns="http://schemas.openxmlformats.org/spreadsheetml/2006/main">
  <numFmts count="1">
    <numFmt formatCode="_($* #,##0.00_);_($* (#,##0.00);_($* &quot;-&quot;??_);_(@_)" numFmtId="100"/>
  </numFmts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1"/>
      <u val="none"/>
      <color rgb="FF000000"/>
      <name val="Sans"/>
      <vertAlign val="baseline"/>
      <sz val="10"/>
      <strike val="0"/>
    </font>
  </fonts>
  <fills count="5">
    <fill>
      <patternFill patternType="none"/>
    </fill>
    <fill>
      <patternFill patternType="gray125"/>
    </fill>
    <fill>
      <patternFill patternType="none">
        <fgColor rgb="FFFFFF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0000"/>
        <bgColor rgb="FF000000"/>
      </patternFill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left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left" vertical="bottom" wrapText="0" shrinkToFit="0" textRotation="0" indent="0"/>
    </xf>
    <xf applyAlignment="1" applyBorder="1" applyFont="1" applyFill="1" applyNumberFormat="1" fontId="0" fillId="2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0" numFmtId="0" xfId="0">
      <alignment horizontal="left" vertical="bottom" wrapText="0" shrinkToFit="0" textRotation="0" indent="0"/>
    </xf>
    <xf applyAlignment="1" applyBorder="1" applyFont="1" applyFill="1" applyNumberFormat="1" fontId="0" fillId="3" borderId="0" numFmtId="0" xfId="0">
      <alignment horizontal="general" vertical="bottom" wrapText="0" shrinkToFit="0" textRotation="0" indent="0"/>
    </xf>
    <xf applyAlignment="1" applyBorder="1" applyFont="1" applyFill="1" applyNumberFormat="1" fontId="0" fillId="3" borderId="0" numFmtId="0" xfId="0">
      <alignment horizontal="left" vertical="bottom" wrapText="0" shrinkToFit="0" textRotation="0" indent="0"/>
    </xf>
    <xf applyAlignment="1" applyBorder="1" applyFont="1" applyFill="1" applyNumberFormat="1" fontId="0" fillId="3" borderId="0" numFmtId="100" xfId="0">
      <alignment horizontal="general" vertical="bottom" wrapText="0" shrinkToFit="0" textRotation="0" indent="0"/>
    </xf>
    <xf applyAlignment="1" applyBorder="1" applyFont="1" applyFill="1" applyNumberFormat="1" fontId="0" fillId="4" borderId="0" numFmtId="0" xfId="0">
      <alignment horizontal="general" vertical="bottom" wrapText="0" shrinkToFit="0" textRotation="0" indent="0"/>
    </xf>
    <xf applyAlignment="1" applyBorder="1" applyFont="1" applyFill="1" applyNumberFormat="1" fontId="2" fillId="3" borderId="0" numFmtId="0" xfId="0">
      <alignment horizontal="general" vertical="bottom" wrapText="0" shrinkToFit="0" textRotation="0" indent="0"/>
    </xf>
    <xf applyAlignment="1" applyBorder="1" applyFont="1" applyFill="1" applyNumberFormat="1" fontId="2" fillId="3" borderId="0" numFmtId="0" xfId="0">
      <alignment horizontal="left" vertical="bottom" wrapText="0" shrinkToFit="0" textRotation="0" indent="0"/>
    </xf>
    <xf applyAlignment="1" applyBorder="1" applyFont="1" applyFill="1" applyNumberFormat="1" fontId="2" fillId="3" borderId="0" numFmtId="10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1048576"/>
  <sheetViews>
    <sheetView workbookViewId="0" tabSelected="1">
      <pane ySplit="1" topLeftCell="A2" activePane="bottomLeft" state="frozen"/>
      <selection pane="bottomLeft" activeCell="H67" sqref="H67"/>
    </sheetView>
  </sheetViews>
  <sheetFormatPr defaultRowHeight="12.75"/>
  <cols>
    <col min="1" max="1" style="0" width="4.856851" customWidth="1"/>
    <col min="2" max="2" style="0" width="12.85637" customWidth="1"/>
    <col min="3" max="3" style="1" width="15.2848" customWidth="1"/>
    <col min="4" max="4" style="0" width="31.85523" customWidth="1"/>
    <col min="5" max="5" style="0" width="11.42788" customWidth="1"/>
    <col min="6" max="6" style="0" width="20.14165" customWidth="1"/>
    <col min="7" max="7" style="0" width="17.85607" customWidth="1"/>
    <col min="8" max="8" style="0" width="21.85583" customWidth="1"/>
    <col min="9" max="11" style="2" width="9.142308"/>
    <col min="12" max="12" style="0" width="9.142308"/>
    <col min="13" max="13" style="2" width="20.71304" bestFit="1" customWidth="1"/>
    <col min="14" max="16384" style="0"/>
  </cols>
  <sheetData>
    <row r="1" spans="1:256">
      <c r="A1" s="3" t="inlineStr">
        <is>
          <t>Qty</t>
        </is>
      </c>
      <c r="B1" s="3" t="inlineStr">
        <is>
          <t>Parts</t>
        </is>
      </c>
      <c r="C1" s="4" t="inlineStr">
        <is>
          <t>Value</t>
        </is>
      </c>
      <c r="D1" s="3" t="inlineStr">
        <is>
          <t>Description</t>
        </is>
      </c>
      <c r="E1" s="3" t="inlineStr">
        <is>
          <t>Mfg</t>
        </is>
      </c>
      <c r="F1" s="3" t="inlineStr">
        <is>
          <t>Mfg Part No</t>
        </is>
      </c>
      <c r="G1" s="3" t="inlineStr">
        <is>
          <t>Digkey Part No</t>
        </is>
      </c>
      <c r="H1" s="3" t="inlineStr">
        <is>
          <t>Other</t>
        </is>
      </c>
      <c r="I1" t="inlineStr">
        <is>
          <t>$/1</t>
        </is>
      </c>
      <c r="J1" t="inlineStr">
        <is>
          <t>$/10</t>
        </is>
      </c>
      <c r="K1" t="inlineStr">
        <is>
          <t>$/100</t>
        </is>
      </c>
      <c r="M1" t="inlineStr">
        <is>
          <t>Extended</t>
        </is>
      </c>
    </row>
    <row r="2" spans="1:256">
      <c r="A2">
        <v>2</v>
      </c>
      <c r="B2" t="inlineStr">
        <is>
          <t>C29, C30</t>
        </is>
      </c>
      <c r="C2" t="inlineStr">
        <is>
          <t>10p</t>
        </is>
      </c>
      <c r="D2" t="s">
        <v>0</v>
      </c>
      <c r="E2" t="s">
        <v>1</v>
      </c>
      <c r="F2" t="inlineStr">
        <is>
          <t>CL05C100JB5NNNC</t>
        </is>
      </c>
      <c r="G2" t="inlineStr">
        <is>
          <t>1276-1139-1-ND</t>
        </is>
      </c>
      <c r="I2">
        <v>0.10000000000000001</v>
      </c>
      <c r="J2">
        <v>0.0012999999999999999</v>
      </c>
      <c r="K2">
        <v>0.0060000000000000001</v>
      </c>
      <c r="M2">
        <f>IF($D$75*A2&lt;10,$D$75*A2*I2,IF($D$75*A2&lt;100,$D$75*A2*J2,$D$75*A2*K2))</f>
        <v>0.60000000000000009</v>
      </c>
    </row>
    <row r="3" spans="1:256">
      <c r="A3">
        <v>1</v>
      </c>
      <c r="B3" t="inlineStr">
        <is>
          <t>C3</t>
        </is>
      </c>
      <c r="C3" t="inlineStr">
        <is>
          <t>27p</t>
        </is>
      </c>
      <c r="D3" t="s">
        <v>0</v>
      </c>
      <c r="E3" t="s">
        <v>1</v>
      </c>
      <c r="F3" t="inlineStr">
        <is>
          <t>CL05C270JB5NCNC</t>
        </is>
      </c>
      <c r="G3" t="inlineStr">
        <is>
          <t>1276-1671-1-ND</t>
        </is>
      </c>
      <c r="I3">
        <v>0.10000000000000001</v>
      </c>
      <c r="J3">
        <v>0.0012999999999999999</v>
      </c>
      <c r="K3">
        <v>0.0060000000000000001</v>
      </c>
      <c r="M3">
        <f>IF($D$75*A3&lt;10,$D$75*A3*I3,IF($D$75*A3&lt;100,$D$75*A3*J3,$D$75*A3*K3))</f>
        <v>0.30000000000000004</v>
      </c>
    </row>
    <row r="4" spans="1:256">
      <c r="A4">
        <v>1</v>
      </c>
      <c r="B4" t="inlineStr">
        <is>
          <t>C81</t>
        </is>
      </c>
      <c r="C4" t="inlineStr">
        <is>
          <t>47p</t>
        </is>
      </c>
      <c r="D4" t="s">
        <v>0</v>
      </c>
      <c r="E4" t="s">
        <v>1</v>
      </c>
      <c r="F4" t="inlineStr">
        <is>
          <t>CL05C470JB5NNNC</t>
        </is>
      </c>
      <c r="G4" t="inlineStr">
        <is>
          <t>1276-1699-1-ND</t>
        </is>
      </c>
      <c r="I4">
        <v>0.10000000000000001</v>
      </c>
      <c r="J4">
        <v>0.0012999999999999999</v>
      </c>
      <c r="K4">
        <v>0.0060000000000000001</v>
      </c>
      <c r="M4">
        <f>IF($D$75*A4&lt;10,$D$75*A4*I4,IF($D$75*A4&lt;100,$D$75*A4*J4,$D$75*A4*K4))</f>
        <v>0.30000000000000004</v>
      </c>
    </row>
    <row r="5" spans="1:256">
      <c r="A5">
        <v>10</v>
      </c>
      <c r="B5" t="inlineStr">
        <is>
          <t>C6, C8, C12, C14, C16, C17, C22, C57, C63, C80</t>
        </is>
      </c>
      <c r="C5" t="inlineStr">
        <is>
          <t>100p</t>
        </is>
      </c>
      <c r="D5" t="s">
        <v>0</v>
      </c>
      <c r="E5" t="s">
        <v>1</v>
      </c>
      <c r="F5" t="inlineStr">
        <is>
          <t>CL05C101JB5NNNC</t>
        </is>
      </c>
      <c r="G5" t="inlineStr">
        <is>
          <t>1276-1025-1-ND</t>
        </is>
      </c>
      <c r="I5">
        <v>0.10000000000000001</v>
      </c>
      <c r="J5">
        <v>0.0012999999999999999</v>
      </c>
      <c r="K5">
        <v>0.0060000000000000001</v>
      </c>
      <c r="M5">
        <f>IF($D$75*A5&lt;10,$D$75*A5*I5,IF($D$75*A5&lt;100,$D$75*A5*J5,$D$75*A5*K5))</f>
        <v>0.039</v>
      </c>
    </row>
    <row r="6" spans="1:256">
      <c r="A6">
        <v>1</v>
      </c>
      <c r="B6" t="inlineStr">
        <is>
          <t>C1</t>
        </is>
      </c>
      <c r="C6" t="inlineStr">
        <is>
          <t>330p</t>
        </is>
      </c>
      <c r="D6" t="s">
        <v>0</v>
      </c>
      <c r="E6" t="s">
        <v>1</v>
      </c>
      <c r="F6" t="inlineStr">
        <is>
          <t>CL05C331JB5NNNC</t>
        </is>
      </c>
      <c r="G6" t="inlineStr">
        <is>
          <t>1276-1685-1-ND</t>
        </is>
      </c>
      <c r="I6">
        <v>0.10000000000000001</v>
      </c>
      <c r="J6">
        <v>0.0012999999999999999</v>
      </c>
      <c r="K6">
        <v>0.0060000000000000001</v>
      </c>
      <c r="M6">
        <f>IF($D$75*A6&lt;10,$D$75*A6*I6,IF($D$75*A6&lt;100,$D$75*A6*J6,$D$75*A6*K6))</f>
        <v>0.30000000000000004</v>
      </c>
    </row>
    <row r="7" spans="1:256">
      <c r="A7">
        <v>1</v>
      </c>
      <c r="B7" t="inlineStr">
        <is>
          <t>C4</t>
        </is>
      </c>
      <c r="C7" t="inlineStr">
        <is>
          <t>470p</t>
        </is>
      </c>
      <c r="D7" t="s">
        <v>0</v>
      </c>
      <c r="E7" t="s">
        <v>1</v>
      </c>
      <c r="F7" t="inlineStr">
        <is>
          <t>CL05C471JB5NNNC</t>
        </is>
      </c>
      <c r="G7" t="inlineStr">
        <is>
          <t>1276-1117-1-ND</t>
        </is>
      </c>
      <c r="I7">
        <v>0.10000000000000001</v>
      </c>
      <c r="J7">
        <v>0.0012999999999999999</v>
      </c>
      <c r="K7">
        <v>0.0060000000000000001</v>
      </c>
      <c r="M7">
        <f>IF($D$75*A7&lt;10,$D$75*A7*I7,IF($D$75*A7&lt;100,$D$75*A7*J7,$D$75*A7*K7))</f>
        <v>0.30000000000000004</v>
      </c>
    </row>
    <row r="8" spans="1:256">
      <c r="A8">
        <v>2</v>
      </c>
      <c r="B8" t="inlineStr">
        <is>
          <t>C44,C62</t>
        </is>
      </c>
      <c r="C8" t="inlineStr">
        <is>
          <t>1n 2kv</t>
        </is>
      </c>
      <c r="D8" t="s">
        <v>0</v>
      </c>
      <c r="E8" t="s">
        <v>2</v>
      </c>
      <c r="F8" t="inlineStr">
        <is>
          <t>CGA2B3X7S2A102K050BB</t>
        </is>
      </c>
      <c r="G8" t="inlineStr">
        <is>
          <t>445-6904-1-ND</t>
        </is>
      </c>
      <c r="I8">
        <v>0.10000000000000001</v>
      </c>
      <c r="J8">
        <v>0.071999999999999995</v>
      </c>
      <c r="K8">
        <v>0.033000000000000002</v>
      </c>
      <c r="M8">
        <f>IF($D$75*A8&lt;10,$D$75*A8*I8,IF($D$75*A8&lt;100,$D$75*A8*J8,$D$75*A8*K8))</f>
        <v>0.60000000000000009</v>
      </c>
    </row>
    <row r="9" spans="1:256">
      <c r="A9">
        <v>5</v>
      </c>
      <c r="B9" t="inlineStr">
        <is>
          <t>C2, C43, C60, C69, C77</t>
        </is>
      </c>
      <c r="C9" t="inlineStr">
        <is>
          <t>10n</t>
        </is>
      </c>
      <c r="D9" t="s">
        <v>0</v>
      </c>
      <c r="E9" t="s">
        <v>1</v>
      </c>
      <c r="F9" t="inlineStr">
        <is>
          <t>CL05B103KA5NNNC</t>
        </is>
      </c>
      <c r="G9" t="inlineStr">
        <is>
          <t>1276-1057-1-ND</t>
        </is>
      </c>
      <c r="I9">
        <v>0.10000000000000001</v>
      </c>
      <c r="J9">
        <v>0.0012999999999999999</v>
      </c>
      <c r="K9">
        <v>0.0060000000000000001</v>
      </c>
      <c r="M9">
        <f>IF($D$75*A9&lt;10,$D$75*A9*I9,IF($D$75*A9&lt;100,$D$75*A9*J9,$D$75*A9*K9))</f>
        <v>0.0195</v>
      </c>
    </row>
    <row r="10" spans="1:256">
      <c r="A10">
        <v>1</v>
      </c>
      <c r="B10" t="inlineStr">
        <is>
          <t>C26</t>
        </is>
      </c>
      <c r="C10" t="s">
        <v>3</v>
      </c>
      <c r="D10" t="s">
        <v>0</v>
      </c>
      <c r="E10" t="s">
        <v>1</v>
      </c>
      <c r="F10" t="inlineStr">
        <is>
          <t>CL05B223KA5NNNC</t>
        </is>
      </c>
      <c r="G10" t="inlineStr">
        <is>
          <t>1276-1537-1-ND</t>
        </is>
      </c>
      <c r="I10">
        <v>0.10000000000000001</v>
      </c>
      <c r="J10">
        <v>0.0012999999999999999</v>
      </c>
      <c r="K10">
        <v>0.0060000000000000001</v>
      </c>
      <c r="M10">
        <f>IF($D$75*A10&lt;10,$D$75*A10*I10,IF($D$75*A10&lt;100,$D$75*A10*J10,$D$75*A10*K10))</f>
        <v>0.30000000000000004</v>
      </c>
    </row>
    <row r="11" spans="1:256">
      <c r="A11" s="5">
        <v>36</v>
      </c>
      <c r="B11" s="5" t="inlineStr">
        <is>
          <t>C5, C7, C9, C10, C11, C13, C15, C18, C21, C23, C24, C27, C31, C34, C35, C37, C45, C46, C47, C48, C49, C50, C54, C55, C56, C61, C64, C70, C71, C72, C73, C74, C78, C82, C83, C84</t>
        </is>
      </c>
      <c r="C11" s="6" t="inlineStr">
        <is>
          <t>100n</t>
        </is>
      </c>
      <c r="D11" s="5" t="s">
        <v>0</v>
      </c>
      <c r="E11" t="s">
        <v>2</v>
      </c>
      <c r="F11" t="s">
        <v>4</v>
      </c>
      <c r="G11" t="s">
        <v>5</v>
      </c>
      <c r="I11">
        <v>0.16</v>
      </c>
      <c r="J11">
        <v>0.11</v>
      </c>
      <c r="K11">
        <v>0.051999999999999998</v>
      </c>
      <c r="M11">
        <f>IF($D$75*A11&lt;10,$D$75*A11*I11,IF($D$75*A11&lt;100,$D$75*A11*J11,$D$75*A11*K11))</f>
        <v>5.6159999999999997</v>
      </c>
    </row>
    <row r="12" spans="1:256">
      <c r="A12" s="5">
        <v>1</v>
      </c>
      <c r="B12" s="5" t="inlineStr">
        <is>
          <t>C25</t>
        </is>
      </c>
      <c r="C12" s="6" t="inlineStr">
        <is>
          <t>100n 50V</t>
        </is>
      </c>
      <c r="D12" s="5" t="inlineStr">
        <is>
          <t>0402 cap, X7R, 10%, Vw &gt;= 50V</t>
        </is>
      </c>
      <c r="E12" t="s">
        <v>2</v>
      </c>
      <c r="F12" t="s">
        <v>4</v>
      </c>
      <c r="G12" t="s">
        <v>5</v>
      </c>
      <c r="I12">
        <v>0.16</v>
      </c>
      <c r="J12">
        <v>0.11</v>
      </c>
      <c r="K12">
        <v>0.051999999999999998</v>
      </c>
      <c r="M12">
        <f>IF($D$75*A12&lt;10,$D$75*A12*I12,IF($D$75*A12&lt;100,$D$75*A12*J12,$D$75*A12*K12))</f>
        <v>0.47999999999999998</v>
      </c>
    </row>
    <row r="13" spans="1:256">
      <c r="A13" s="5">
        <v>11</v>
      </c>
      <c r="B13" s="5" t="inlineStr">
        <is>
          <t>C19, C39, C40, C41, C42, C59, C67, C68, C75, C76, C79</t>
        </is>
      </c>
      <c r="C13" s="6" t="inlineStr">
        <is>
          <t>1u</t>
        </is>
      </c>
      <c r="D13" s="5" t="s">
        <v>6</v>
      </c>
      <c r="E13" s="5" t="s">
        <v>1</v>
      </c>
      <c r="F13" t="s">
        <v>7</v>
      </c>
      <c r="G13" t="s">
        <v>8</v>
      </c>
      <c r="I13">
        <v>0.16</v>
      </c>
      <c r="J13">
        <v>0.11</v>
      </c>
      <c r="K13">
        <v>0.051999999999999998</v>
      </c>
      <c r="M13">
        <f>IF($D$75*A13&lt;10,$D$75*A13*I13,IF($D$75*A13&lt;100,$D$75*A13*J13,$D$75*A13*K13))</f>
        <v>3.6299999999999999</v>
      </c>
    </row>
    <row r="14" spans="1:256">
      <c r="A14" s="5">
        <v>1</v>
      </c>
      <c r="B14" s="5" t="inlineStr">
        <is>
          <t>C65</t>
        </is>
      </c>
      <c r="C14" s="6" t="inlineStr">
        <is>
          <t>1u 50V</t>
        </is>
      </c>
      <c r="D14" s="5" t="inlineStr">
        <is>
          <t>0603 cap, X7R, 10%, Vw &gt;= 50V</t>
        </is>
      </c>
      <c r="E14" s="5" t="s">
        <v>1</v>
      </c>
      <c r="F14" t="s">
        <v>7</v>
      </c>
      <c r="G14" t="s">
        <v>8</v>
      </c>
      <c r="I14">
        <v>0.16</v>
      </c>
      <c r="J14">
        <v>0.11</v>
      </c>
      <c r="K14">
        <v>0.051999999999999998</v>
      </c>
      <c r="M14">
        <f>IF($D$75*A14&lt;10,$D$75*A14*I14,IF($D$75*A14&lt;100,$D$75*A14*J14,$D$75*A14*K14))</f>
        <v>0.47999999999999998</v>
      </c>
    </row>
    <row r="15" spans="1:256">
      <c r="A15">
        <v>6</v>
      </c>
      <c r="B15" t="inlineStr">
        <is>
          <t>C20, C36, C51, C52, C53, C58</t>
        </is>
      </c>
      <c r="C15" t="inlineStr">
        <is>
          <t>2.2u</t>
        </is>
      </c>
      <c r="D15" t="s">
        <v>6</v>
      </c>
      <c r="E15" t="s">
        <v>1</v>
      </c>
      <c r="F15" t="inlineStr">
        <is>
          <t>CL10A225KQ8NNNC</t>
        </is>
      </c>
      <c r="G15" t="inlineStr">
        <is>
          <t>1276-1183-1-ND</t>
        </is>
      </c>
      <c r="I15">
        <v>0.12</v>
      </c>
      <c r="J15">
        <v>0.87</v>
      </c>
      <c r="K15">
        <v>0.039800000000000002</v>
      </c>
      <c r="M15">
        <f>IF($D$75*A15&lt;10,$D$75*A15*I15,IF($D$75*A15&lt;100,$D$75*A15*J15,$D$75*A15*K15))</f>
        <v>15.66</v>
      </c>
    </row>
    <row r="16" spans="1:256">
      <c r="A16">
        <v>1</v>
      </c>
      <c r="B16" t="inlineStr">
        <is>
          <t>C33</t>
        </is>
      </c>
      <c r="C16" t="inlineStr">
        <is>
          <t>10u 50V</t>
        </is>
      </c>
      <c r="D16" t="inlineStr">
        <is>
          <t>1206 cap, X7R, 10%, Vw &gt;= 50V</t>
        </is>
      </c>
      <c r="E16" t="s">
        <v>1</v>
      </c>
      <c r="F16" t="inlineStr">
        <is>
          <t>CL31A106KBHNNNE</t>
        </is>
      </c>
      <c r="G16" t="inlineStr">
        <is>
          <t>1276-2876-1-ND</t>
        </is>
      </c>
      <c r="I16">
        <v>0.65000000000000002</v>
      </c>
      <c r="J16">
        <v>0.624</v>
      </c>
      <c r="K16">
        <v>0.30299999999999999</v>
      </c>
      <c r="M16">
        <f>IF($D$75*A16&lt;10,$D$75*A16*I16,IF($D$75*A16&lt;100,$D$75*A16*J16,$D$75*A16*K16))</f>
        <v>1.9500000000000002</v>
      </c>
    </row>
    <row r="17" spans="1:256">
      <c r="A17">
        <v>2</v>
      </c>
      <c r="B17" t="inlineStr">
        <is>
          <t>C28, C32</t>
        </is>
      </c>
      <c r="C17" t="inlineStr">
        <is>
          <t>22u</t>
        </is>
      </c>
      <c r="D17" t="inlineStr">
        <is>
          <t>1206 cap, X7R, 10%, Vw &gt;= 6V</t>
        </is>
      </c>
      <c r="E17" t="s">
        <v>1</v>
      </c>
      <c r="F17" t="inlineStr">
        <is>
          <t>CL31A226KAHNNNE</t>
        </is>
      </c>
      <c r="G17" t="inlineStr">
        <is>
          <t>1276-3047-1-ND</t>
        </is>
      </c>
      <c r="I17">
        <v>0.82999999999999996</v>
      </c>
      <c r="J17">
        <v>0.79100000000000004</v>
      </c>
      <c r="K17">
        <v>0.38400000000000001</v>
      </c>
      <c r="M17">
        <f>IF($D$75*A17&lt;10,$D$75*A17*I17,IF($D$75*A17&lt;100,$D$75*A17*J17,$D$75*A17*K17))</f>
        <v>4.9799999999999995</v>
      </c>
    </row>
    <row r="18" spans="1:256">
      <c r="A18">
        <v>1</v>
      </c>
      <c r="B18" t="inlineStr">
        <is>
          <t>C38</t>
        </is>
      </c>
      <c r="C18" t="inlineStr">
        <is>
          <t>100u</t>
        </is>
      </c>
      <c r="D18" t="inlineStr">
        <is>
          <t>2312 cap, Tant, 10%, 10V</t>
        </is>
      </c>
      <c r="E18" t="inlineStr">
        <is>
          <t>Vishay</t>
        </is>
      </c>
      <c r="F18" t="inlineStr">
        <is>
          <t>TR3C107K010C0100</t>
        </is>
      </c>
      <c r="G18" t="inlineStr">
        <is>
          <t>718-1324-1-ND</t>
        </is>
      </c>
      <c r="I18">
        <v>1.4399999999999999</v>
      </c>
      <c r="J18">
        <v>1.1799999999999999</v>
      </c>
      <c r="K18">
        <v>0.94999999999999996</v>
      </c>
      <c r="M18">
        <f>IF($D$75*A18&lt;10,$D$75*A18*I18,IF($D$75*A18&lt;100,$D$75*A18*J18,$D$75*A18*K18))</f>
        <v>4.3200000000000003</v>
      </c>
    </row>
    <row r="19" spans="1:256">
      <c r="A19">
        <v>1</v>
      </c>
      <c r="B19" t="inlineStr">
        <is>
          <t>C85</t>
        </is>
      </c>
      <c r="C19" s="0" t="inlineStr">
        <is>
          <t>330m</t>
        </is>
      </c>
      <c r="D19" t="inlineStr">
        <is>
          <t>330 mF supercap</t>
        </is>
      </c>
      <c r="E19" t="inlineStr">
        <is>
          <t>Elna</t>
        </is>
      </c>
      <c r="F19" s="1" t="inlineStr">
        <is>
          <t>DSK-3R3H334T-HL</t>
        </is>
      </c>
      <c r="G19" t="inlineStr">
        <is>
          <t>604-1160-1-ND</t>
        </is>
      </c>
      <c r="I19">
        <v>2.52</v>
      </c>
      <c r="J19">
        <v>2.089</v>
      </c>
      <c r="K19">
        <v>1.8400000000000001</v>
      </c>
      <c r="M19">
        <f>IF($D$75*A19&lt;10,$D$75*A19*I19,IF($D$75*A19&lt;100,$D$75*A19*J19,$D$75*A19*K19))</f>
        <v>7.5600000000000005</v>
      </c>
    </row>
    <row r="20" spans="1:256">
      <c r="A20" s="7"/>
      <c r="B20" s="7"/>
      <c r="C20" s="8"/>
      <c r="D20" s="7"/>
      <c r="E20" s="7"/>
      <c r="F20" s="7"/>
      <c r="G20" s="7"/>
      <c r="H20" s="7"/>
      <c r="I20" s="9"/>
      <c r="J20" s="9"/>
      <c r="K20" s="9"/>
      <c r="L20" s="7"/>
      <c r="M20" s="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</row>
    <row r="21" spans="1:256">
      <c r="A21">
        <v>2</v>
      </c>
      <c r="B21" t="inlineStr">
        <is>
          <t>D1, D2</t>
        </is>
      </c>
      <c r="C21" t="s">
        <v>9</v>
      </c>
      <c r="D21" t="inlineStr">
        <is>
          <t>0603 500mA schottky</t>
        </is>
      </c>
      <c r="E21" t="inlineStr">
        <is>
          <t>Comchip</t>
        </is>
      </c>
      <c r="F21" t="inlineStr">
        <is>
          <t>CDBU0520</t>
        </is>
      </c>
      <c r="G21" t="inlineStr">
        <is>
          <t>641-1332-1-ND</t>
        </is>
      </c>
      <c r="I21">
        <v>0.46999999999999997</v>
      </c>
      <c r="J21">
        <v>0.33100000000000002</v>
      </c>
      <c r="K21">
        <v>0.217</v>
      </c>
      <c r="M21">
        <f>IF($D$75*A21&lt;10,$D$75*A21*I21,IF($D$75*A21&lt;100,$D$75*A21*J21,$D$75*A21*K21))</f>
        <v>2.8199999999999998</v>
      </c>
    </row>
    <row r="22" spans="1:256">
      <c r="A22" s="7"/>
      <c r="B22" s="7"/>
      <c r="C22" s="8"/>
      <c r="D22" s="7"/>
      <c r="E22" s="7"/>
      <c r="F22" s="7"/>
      <c r="G22" s="7"/>
      <c r="H22" s="7"/>
      <c r="I22" s="9"/>
      <c r="J22" s="9"/>
      <c r="K22" s="9"/>
      <c r="L22" s="7"/>
      <c r="M22" s="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</row>
    <row r="23" spans="1:256">
      <c r="A23">
        <v>1</v>
      </c>
      <c r="B23" t="inlineStr">
        <is>
          <t>J1</t>
        </is>
      </c>
      <c r="C23" t="s">
        <v>9</v>
      </c>
      <c r="D23" t="inlineStr">
        <is>
          <t>0.050" 2x5 SWD connector</t>
        </is>
      </c>
      <c r="E23" t="inlineStr">
        <is>
          <t>Samtec</t>
        </is>
      </c>
      <c r="F23" t="inlineStr">
        <is>
          <t>FTSH-105-01-F-D-K </t>
        </is>
      </c>
      <c r="G23" t="inlineStr">
        <is>
          <t>FTSH-105-01-F-D-K-ND</t>
        </is>
      </c>
      <c r="H23" s="10" t="s">
        <v>10</v>
      </c>
      <c r="I23">
        <v>2.8900000000000001</v>
      </c>
      <c r="J23">
        <v>2.8900000000000001</v>
      </c>
      <c r="K23">
        <v>2.8900000000000001</v>
      </c>
      <c r="M23">
        <f>IF($D$75*A23&lt;10,$D$75*A23*I23,IF($D$75*A23&lt;100,$D$75*A23*J23,$D$75*A23*K23))</f>
        <v>8.6699999999999999</v>
      </c>
    </row>
    <row r="24" spans="1:256">
      <c r="A24">
        <v>1</v>
      </c>
      <c r="B24" t="inlineStr">
        <is>
          <t>J2</t>
        </is>
      </c>
      <c r="C24" t="s">
        <v>9</v>
      </c>
      <c r="D24" t="inlineStr">
        <is>
          <t>SMA end-fire connector</t>
        </is>
      </c>
      <c r="E24" t="inlineStr">
        <is>
          <t>Emerson</t>
        </is>
      </c>
      <c r="F24" t="inlineStr">
        <is>
          <t>142-0701-801</t>
        </is>
      </c>
      <c r="G24" t="inlineStr">
        <is>
          <t>J502-ND</t>
        </is>
      </c>
      <c r="I24">
        <v>5.0899999999999999</v>
      </c>
      <c r="J24">
        <v>4.5300000000000002</v>
      </c>
      <c r="K24">
        <v>3.3300000000000001</v>
      </c>
      <c r="M24">
        <f>IF($D$75*A24&lt;10,$D$75*A24*I24,IF($D$75*A24&lt;100,$D$75*A24*J24,$D$75*A24*K24))</f>
        <v>15.27</v>
      </c>
    </row>
    <row r="25" spans="1:256">
      <c r="A25">
        <v>1</v>
      </c>
      <c r="B25" t="inlineStr">
        <is>
          <t>J3</t>
        </is>
      </c>
      <c r="C25" t="s">
        <v>9</v>
      </c>
      <c r="D25" t="inlineStr">
        <is>
          <t>Rocketnet connector (0.050" 2x8)</t>
        </is>
      </c>
      <c r="E25" t="s">
        <v>11</v>
      </c>
      <c r="F25" t="inlineStr">
        <is>
          <t>M50-3500842</t>
        </is>
      </c>
      <c r="G25" t="inlineStr">
        <is>
          <t>952-1385-ND</t>
        </is>
      </c>
      <c r="I25">
        <v>1.47</v>
      </c>
      <c r="J25">
        <v>1.3300000000000001</v>
      </c>
      <c r="K25">
        <v>1.145</v>
      </c>
      <c r="M25">
        <f>IF($D$75*A25&lt;10,$D$75*A25*I25,IF($D$75*A25&lt;100,$D$75*A25*J25,$D$75*A25*K25))</f>
        <v>4.4100000000000001</v>
      </c>
    </row>
    <row r="26" spans="1:256">
      <c r="A26">
        <v>1</v>
      </c>
      <c r="B26" t="inlineStr">
        <is>
          <t>J4</t>
        </is>
      </c>
      <c r="C26" t="s">
        <v>9</v>
      </c>
      <c r="D26" t="inlineStr">
        <is>
          <t>MicroUSB connector for debug</t>
        </is>
      </c>
      <c r="E26" t="s">
        <v>12</v>
      </c>
      <c r="F26" t="inlineStr">
        <is>
          <t>ZX62D-B-5P8</t>
        </is>
      </c>
      <c r="G26" t="inlineStr">
        <is>
          <t>H11610CT-ND</t>
        </is>
      </c>
      <c r="I26">
        <v>1.2</v>
      </c>
      <c r="J26">
        <v>1.0589999999999999</v>
      </c>
      <c r="K26">
        <v>0.91200000000000003</v>
      </c>
      <c r="M26">
        <f>IF($D$75*A26&lt;10,$D$75*A26*I26,IF($D$75*A26&lt;100,$D$75*A26*J26,$D$75*A26*K26))</f>
        <v>3.5999999999999996</v>
      </c>
    </row>
    <row r="27" spans="1:256">
      <c r="A27">
        <v>1</v>
      </c>
      <c r="B27" t="inlineStr">
        <is>
          <t>J7</t>
        </is>
      </c>
      <c r="C27" t="s">
        <v>9</v>
      </c>
      <c r="D27" t="inlineStr">
        <is>
          <t>MicroSD card connector push/pull</t>
        </is>
      </c>
      <c r="E27" t="s">
        <v>12</v>
      </c>
      <c r="F27" t="inlineStr">
        <is>
          <t>DM3D-SF</t>
        </is>
      </c>
      <c r="G27" t="inlineStr">
        <is>
          <t>HR1941CT-ND</t>
        </is>
      </c>
      <c r="I27">
        <v>1.8799999999999999</v>
      </c>
      <c r="J27">
        <v>1.7</v>
      </c>
      <c r="K27">
        <v>1.46</v>
      </c>
      <c r="M27">
        <f>IF($D$75*A27&lt;10,$D$75*A27*I27,IF($D$75*A27&lt;100,$D$75*A27*J27,$D$75*A27*K27))</f>
        <v>5.6399999999999997</v>
      </c>
    </row>
    <row r="28" spans="1:256">
      <c r="A28">
        <v>1</v>
      </c>
      <c r="B28" t="inlineStr">
        <is>
          <t>JP1</t>
        </is>
      </c>
      <c r="C28" t="s">
        <v>9</v>
      </c>
      <c r="D28" t="inlineStr">
        <is>
          <t>0.1" 1x6 pin header</t>
        </is>
      </c>
      <c r="E28" t="s">
        <v>11</v>
      </c>
      <c r="F28" t="inlineStr">
        <is>
          <t>M20-9990645</t>
        </is>
      </c>
      <c r="G28" t="inlineStr">
        <is>
          <t>952-2269-ND</t>
        </is>
      </c>
      <c r="I28">
        <v>0.26000000000000001</v>
      </c>
      <c r="J28">
        <v>0.24399999999999999</v>
      </c>
      <c r="K28">
        <v>0.16900000000000001</v>
      </c>
      <c r="M28">
        <f>IF($D$75*A28&lt;10,$D$75*A28*I28,IF($D$75*A28&lt;100,$D$75*A28*J28,$D$75*A28*K28))</f>
        <v>0.78000000000000003</v>
      </c>
    </row>
    <row r="29" spans="1:256">
      <c r="A29" s="7"/>
      <c r="B29" s="7"/>
      <c r="C29" s="8"/>
      <c r="D29" s="7"/>
      <c r="E29" s="7"/>
      <c r="F29" s="7"/>
      <c r="G29" s="7"/>
      <c r="H29" s="7"/>
      <c r="I29" s="9"/>
      <c r="J29" s="9"/>
      <c r="K29" s="9"/>
      <c r="L29" s="7"/>
      <c r="M29" s="9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</row>
    <row r="30" spans="1:256">
      <c r="A30">
        <v>2</v>
      </c>
      <c r="B30" t="inlineStr">
        <is>
          <t>L1, L4</t>
        </is>
      </c>
      <c r="C30" t="s">
        <v>9</v>
      </c>
      <c r="D30" t="inlineStr">
        <is>
          <t>Ethernet common mode choke</t>
        </is>
      </c>
      <c r="E30" t="s">
        <v>2</v>
      </c>
      <c r="F30" t="inlineStr">
        <is>
          <t>ACM2012-900-2P-T002</t>
        </is>
      </c>
      <c r="G30" t="inlineStr">
        <is>
          <t>445-2207-1-ND</t>
        </is>
      </c>
      <c r="I30">
        <v>0.5</v>
      </c>
      <c r="J30">
        <v>0.44800000000000001</v>
      </c>
      <c r="K30">
        <v>0.33600000000000002</v>
      </c>
      <c r="M30">
        <f>IF($D$75*A30&lt;10,$D$75*A30*I30,IF($D$75*A30&lt;100,$D$75*A30*J30,$D$75*A30*K30))</f>
        <v>3</v>
      </c>
    </row>
    <row r="31" spans="1:256">
      <c r="A31">
        <v>1</v>
      </c>
      <c r="B31" t="inlineStr">
        <is>
          <t>L3</t>
        </is>
      </c>
      <c r="C31" t="s">
        <v>9</v>
      </c>
      <c r="D31" t="inlineStr">
        <is>
          <t>0805 ferrite 10 OHM 1.5A</t>
        </is>
      </c>
      <c r="E31" t="s">
        <v>2</v>
      </c>
      <c r="F31" t="inlineStr">
        <is>
          <t>HF70ACC201209-T</t>
        </is>
      </c>
      <c r="G31" t="inlineStr">
        <is>
          <t>445-6183-1-ND</t>
        </is>
      </c>
      <c r="I31">
        <v>0.25</v>
      </c>
      <c r="J31">
        <v>0.193</v>
      </c>
      <c r="K31">
        <v>0.124</v>
      </c>
      <c r="M31">
        <f>IF($D$75*A31&lt;10,$D$75*A31*I31,IF($D$75*A31&lt;100,$D$75*A31*J31,$D$75*A31*K31))</f>
        <v>0.75</v>
      </c>
    </row>
    <row r="32" spans="1:256">
      <c r="A32">
        <v>1</v>
      </c>
      <c r="B32" t="inlineStr">
        <is>
          <t>L8</t>
        </is>
      </c>
      <c r="C32" t="s">
        <v>9</v>
      </c>
      <c r="D32" t="inlineStr">
        <is>
          <t>L band saw filter</t>
        </is>
      </c>
      <c r="E32" t="inlineStr">
        <is>
          <t>AVX</t>
        </is>
      </c>
      <c r="F32" t="inlineStr">
        <is>
          <t>SF14-1575F5UU19</t>
        </is>
      </c>
      <c r="G32" t="inlineStr">
        <is>
          <t>478-5246-2-ND</t>
        </is>
      </c>
      <c r="H32" s="10" t="s">
        <v>10</v>
      </c>
      <c r="M32">
        <f>IF($D$75*A32&lt;10,$D$75*A32*I32,IF($D$75*A32&lt;100,$D$75*A32*J32,$D$75*A32*K32))</f>
        <v>0</v>
      </c>
    </row>
    <row r="33" spans="1:256">
      <c r="A33">
        <v>1</v>
      </c>
      <c r="B33" t="inlineStr">
        <is>
          <t>L5</t>
        </is>
      </c>
      <c r="C33" t="inlineStr">
        <is>
          <t>1.8n</t>
        </is>
      </c>
      <c r="D33" t="s">
        <v>13</v>
      </c>
      <c r="E33" t="s">
        <v>14</v>
      </c>
      <c r="F33" t="inlineStr">
        <is>
          <t>ELJ-RF1N8DFB</t>
        </is>
      </c>
      <c r="G33" t="inlineStr">
        <is>
          <t>PCD1926CT-ND</t>
        </is>
      </c>
      <c r="I33">
        <v>0.080000000000000002</v>
      </c>
      <c r="J33">
        <v>0.073999999999999996</v>
      </c>
      <c r="K33">
        <v>0.065000000000000002</v>
      </c>
      <c r="M33">
        <f>IF($D$75*A33&lt;10,$D$75*A33*I33,IF($D$75*A33&lt;100,$D$75*A33*J33,$D$75*A33*K33))</f>
        <v>0.23999999999999999</v>
      </c>
    </row>
    <row r="34" spans="1:256">
      <c r="A34">
        <v>1</v>
      </c>
      <c r="B34" t="inlineStr">
        <is>
          <t>L2</t>
        </is>
      </c>
      <c r="C34" t="s">
        <v>3</v>
      </c>
      <c r="D34" t="s">
        <v>13</v>
      </c>
      <c r="E34" t="inlineStr">
        <is>
          <t>Murata</t>
        </is>
      </c>
      <c r="F34" t="inlineStr">
        <is>
          <t>LQW15AN22NJ00D</t>
        </is>
      </c>
      <c r="G34" t="inlineStr">
        <is>
          <t>490-1150-1-ND</t>
        </is>
      </c>
      <c r="I34">
        <v>0.32000000000000001</v>
      </c>
      <c r="J34">
        <v>0.28599999999999998</v>
      </c>
      <c r="K34">
        <v>0.20599999999999999</v>
      </c>
      <c r="M34">
        <f>IF($D$75*A34&lt;10,$D$75*A34*I34,IF($D$75*A34&lt;100,$D$75*A34*J34,$D$75*A34*K34))</f>
        <v>0.95999999999999996</v>
      </c>
    </row>
    <row r="35" spans="1:256">
      <c r="A35" s="7"/>
      <c r="B35" s="7"/>
      <c r="C35" s="8"/>
      <c r="D35" s="7"/>
      <c r="E35" s="7"/>
      <c r="F35" s="7"/>
      <c r="G35" s="7"/>
      <c r="H35" s="7"/>
      <c r="I35" s="9"/>
      <c r="J35" s="9"/>
      <c r="K35" s="9"/>
      <c r="L35" s="7"/>
      <c r="M35" s="9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</row>
    <row r="36" spans="1:256">
      <c r="A36">
        <v>1</v>
      </c>
      <c r="B36" t="inlineStr">
        <is>
          <t>LED1</t>
        </is>
      </c>
      <c r="C36" t="inlineStr">
        <is>
          <t>GREEN</t>
        </is>
      </c>
      <c r="D36" t="inlineStr">
        <is>
          <t>Green 0603 LED</t>
        </is>
      </c>
      <c r="E36" t="s">
        <v>15</v>
      </c>
      <c r="F36" t="inlineStr">
        <is>
          <t>APT1608SGC</t>
        </is>
      </c>
      <c r="G36" t="inlineStr">
        <is>
          <t>754-1121-1-ND</t>
        </is>
      </c>
      <c r="I36">
        <v>0.16</v>
      </c>
      <c r="J36">
        <v>0.11700000000000001</v>
      </c>
      <c r="K36">
        <v>0.085000000000000006</v>
      </c>
      <c r="M36">
        <f>IF($D$75*A36&lt;10,$D$75*A36*I36,IF($D$75*A36&lt;100,$D$75*A36*J36,$D$75*A36*K36))</f>
        <v>0.47999999999999998</v>
      </c>
    </row>
    <row r="37" spans="1:256">
      <c r="A37">
        <v>5</v>
      </c>
      <c r="B37" t="inlineStr">
        <is>
          <t>LED2, LED4, LED5, LED6, LED7</t>
        </is>
      </c>
      <c r="C37" t="inlineStr">
        <is>
          <t>YLW</t>
        </is>
      </c>
      <c r="D37" t="inlineStr">
        <is>
          <t>Yellow 0603 LED</t>
        </is>
      </c>
      <c r="E37" t="s">
        <v>15</v>
      </c>
      <c r="F37" t="inlineStr">
        <is>
          <t>APT1608YC</t>
        </is>
      </c>
      <c r="G37" t="inlineStr">
        <is>
          <t>754-1125-1-ND</t>
        </is>
      </c>
      <c r="I37">
        <v>0.16</v>
      </c>
      <c r="J37">
        <v>0.11700000000000001</v>
      </c>
      <c r="K37">
        <v>0.085000000000000006</v>
      </c>
      <c r="M37">
        <f>IF($D$75*A37&lt;10,$D$75*A37*I37,IF($D$75*A37&lt;100,$D$75*A37*J37,$D$75*A37*K37))</f>
        <v>1.7550000000000001</v>
      </c>
    </row>
    <row r="38" spans="1:256">
      <c r="A38">
        <v>1</v>
      </c>
      <c r="B38" t="inlineStr">
        <is>
          <t>LED3</t>
        </is>
      </c>
      <c r="C38" t="s">
        <v>16</v>
      </c>
      <c r="D38" t="inlineStr">
        <is>
          <t>RGB LED</t>
        </is>
      </c>
      <c r="E38" t="inlineStr">
        <is>
          <t>Rohm</t>
        </is>
      </c>
      <c r="F38" t="s">
        <v>16</v>
      </c>
      <c r="G38" t="inlineStr">
        <is>
          <t>846-1000-1-ND</t>
        </is>
      </c>
      <c r="I38">
        <v>2.2000000000000002</v>
      </c>
      <c r="J38">
        <v>1.76</v>
      </c>
      <c r="K38">
        <v>1.22</v>
      </c>
      <c r="M38">
        <f>IF($D$75*A38&lt;10,$D$75*A38*I38,IF($D$75*A38&lt;100,$D$75*A38*J38,$D$75*A38*K38))</f>
        <v>6.6000000000000005</v>
      </c>
    </row>
    <row r="39" spans="1:256">
      <c r="A39" s="7"/>
      <c r="B39" s="7"/>
      <c r="C39" s="8"/>
      <c r="D39" s="7"/>
      <c r="E39" s="7"/>
      <c r="F39" s="7"/>
      <c r="G39" s="7"/>
      <c r="H39" s="7"/>
      <c r="I39" s="9"/>
      <c r="J39" s="9"/>
      <c r="K39" s="9"/>
      <c r="L39" s="7"/>
      <c r="M39" s="9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</row>
    <row r="40" spans="1:256">
      <c r="A40">
        <v>1</v>
      </c>
      <c r="B40" t="inlineStr">
        <is>
          <t>Q1</t>
        </is>
      </c>
      <c r="C40" t="s">
        <v>17</v>
      </c>
      <c r="D40" t="s">
        <v>17</v>
      </c>
      <c r="E40" t="inlineStr">
        <is>
          <t>ON</t>
        </is>
      </c>
      <c r="F40" t="inlineStr">
        <is>
          <t>NTR4101PT1G</t>
        </is>
      </c>
      <c r="G40" t="inlineStr">
        <is>
          <t>NTR4101PT1GOSCT-ND</t>
        </is>
      </c>
      <c r="I40">
        <v>0.45000000000000001</v>
      </c>
      <c r="J40">
        <v>0.317</v>
      </c>
      <c r="K40">
        <v>0.20799999999999999</v>
      </c>
      <c r="M40">
        <f>IF($D$75*A40&lt;10,$D$75*A40*I40,IF($D$75*A40&lt;100,$D$75*A40*J40,$D$75*A40*K40))</f>
        <v>1.3500000000000001</v>
      </c>
    </row>
    <row r="41" spans="1:256">
      <c r="A41" s="7"/>
      <c r="B41" s="7"/>
      <c r="C41" s="8"/>
      <c r="D41" s="7"/>
      <c r="E41" s="7"/>
      <c r="F41" s="7"/>
      <c r="G41" s="7"/>
      <c r="H41" s="7"/>
      <c r="I41" s="9"/>
      <c r="J41" s="9"/>
      <c r="K41" s="9"/>
      <c r="L41" s="7"/>
      <c r="M41" s="9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</row>
    <row r="42" spans="1:256">
      <c r="A42">
        <v>1</v>
      </c>
      <c r="B42" t="inlineStr">
        <is>
          <t>R13</t>
        </is>
      </c>
      <c r="C42">
        <v>10</v>
      </c>
      <c r="D42" t="s">
        <v>18</v>
      </c>
      <c r="E42" t="s">
        <v>14</v>
      </c>
      <c r="F42" t="inlineStr">
        <is>
          <t>ERJ-2RKF10R0X</t>
        </is>
      </c>
      <c r="G42" t="inlineStr">
        <is>
          <t>P10.0LCT-ND</t>
        </is>
      </c>
      <c r="I42">
        <v>0.10000000000000001</v>
      </c>
      <c r="J42">
        <v>0.019</v>
      </c>
      <c r="K42">
        <v>0.014999999999999999</v>
      </c>
      <c r="M42">
        <f>IF($D$75*A42&lt;10,$D$75*A42*I42,IF($D$75*A42&lt;100,$D$75*A42*J42,$D$75*A42*K42))</f>
        <v>0.30000000000000004</v>
      </c>
    </row>
    <row r="43" spans="1:256">
      <c r="A43">
        <v>2</v>
      </c>
      <c r="B43" t="inlineStr">
        <is>
          <t>R10, R11</t>
        </is>
      </c>
      <c r="C43">
        <v>75</v>
      </c>
      <c r="D43" t="s">
        <v>18</v>
      </c>
      <c r="E43" t="s">
        <v>14</v>
      </c>
      <c r="F43" t="inlineStr">
        <is>
          <t>ERJ-2RKF75R0X</t>
        </is>
      </c>
      <c r="G43" t="inlineStr">
        <is>
          <t>P75.0LCT-ND</t>
        </is>
      </c>
      <c r="I43">
        <v>0.10000000000000001</v>
      </c>
      <c r="J43">
        <v>0.019</v>
      </c>
      <c r="K43">
        <v>0.014999999999999999</v>
      </c>
      <c r="M43">
        <f>IF($D$75*A43&lt;10,$D$75*A43*I43,IF($D$75*A43&lt;100,$D$75*A43*J43,$D$75*A43*K43))</f>
        <v>0.60000000000000009</v>
      </c>
    </row>
    <row r="44" spans="1:256">
      <c r="A44">
        <v>6</v>
      </c>
      <c r="B44" t="inlineStr">
        <is>
          <t>R4, R6, R17, R23, R42, R43</t>
        </is>
      </c>
      <c r="C44" t="inlineStr">
        <is>
          <t>1k</t>
        </is>
      </c>
      <c r="D44" t="s">
        <v>18</v>
      </c>
      <c r="E44" t="s">
        <v>14</v>
      </c>
      <c r="F44" t="inlineStr">
        <is>
          <t>ERJ-2RKF1001X</t>
        </is>
      </c>
      <c r="G44" t="inlineStr">
        <is>
          <t>P1.00KLCT-ND</t>
        </is>
      </c>
      <c r="I44">
        <v>0.10000000000000001</v>
      </c>
      <c r="J44">
        <v>0.019</v>
      </c>
      <c r="K44">
        <v>0.014999999999999999</v>
      </c>
      <c r="M44">
        <f>IF($D$75*A44&lt;10,$D$75*A44*I44,IF($D$75*A44&lt;100,$D$75*A44*J44,$D$75*A44*K44))</f>
        <v>0.34199999999999997</v>
      </c>
    </row>
    <row r="45" spans="1:256">
      <c r="A45">
        <v>1</v>
      </c>
      <c r="B45" t="inlineStr">
        <is>
          <t>R3</t>
        </is>
      </c>
      <c r="C45" t="inlineStr">
        <is>
          <t>1.07k</t>
        </is>
      </c>
      <c r="D45" t="s">
        <v>18</v>
      </c>
      <c r="E45" t="s">
        <v>14</v>
      </c>
      <c r="F45" t="inlineStr">
        <is>
          <t>ERJ-2RKF1071X</t>
        </is>
      </c>
      <c r="G45" t="inlineStr">
        <is>
          <t>P1.07KLCT-ND</t>
        </is>
      </c>
      <c r="I45">
        <v>0.10000000000000001</v>
      </c>
      <c r="J45">
        <v>0.019</v>
      </c>
      <c r="K45">
        <v>0.014999999999999999</v>
      </c>
      <c r="M45">
        <f>IF($D$75*A45&lt;10,$D$75*A45*I45,IF($D$75*A45&lt;100,$D$75*A45*J45,$D$75*A45*K45))</f>
        <v>0.30000000000000004</v>
      </c>
    </row>
    <row r="46" spans="1:256">
      <c r="A46">
        <v>7</v>
      </c>
      <c r="B46" t="inlineStr">
        <is>
          <t>R1, R14, R16, R20, R38, R39, R40</t>
        </is>
      </c>
      <c r="C46" t="inlineStr">
        <is>
          <t>3.32k</t>
        </is>
      </c>
      <c r="D46" t="s">
        <v>18</v>
      </c>
      <c r="E46" t="s">
        <v>14</v>
      </c>
      <c r="F46" t="inlineStr">
        <is>
          <t>ERJ-2RKF3321X</t>
        </is>
      </c>
      <c r="G46" t="inlineStr">
        <is>
          <t>P3.32KLCT-ND</t>
        </is>
      </c>
      <c r="I46">
        <v>0.10000000000000001</v>
      </c>
      <c r="J46">
        <v>0.019</v>
      </c>
      <c r="K46">
        <v>0.014999999999999999</v>
      </c>
      <c r="M46">
        <f>IF($D$75*A46&lt;10,$D$75*A46*I46,IF($D$75*A46&lt;100,$D$75*A46*J46,$D$75*A46*K46))</f>
        <v>0.39899999999999997</v>
      </c>
    </row>
    <row r="47" spans="1:256">
      <c r="A47">
        <v>1</v>
      </c>
      <c r="B47" t="inlineStr">
        <is>
          <t>R25</t>
        </is>
      </c>
      <c r="C47" t="inlineStr">
        <is>
          <t>4.7k</t>
        </is>
      </c>
      <c r="D47" t="s">
        <v>18</v>
      </c>
      <c r="E47" t="s">
        <v>14</v>
      </c>
      <c r="F47" t="inlineStr">
        <is>
          <t>ERJ-2RKF4701X</t>
        </is>
      </c>
      <c r="G47" t="inlineStr">
        <is>
          <t>P4.70KLCT-ND</t>
        </is>
      </c>
      <c r="I47">
        <v>0.10000000000000001</v>
      </c>
      <c r="J47">
        <v>0.019</v>
      </c>
      <c r="K47">
        <v>0.014999999999999999</v>
      </c>
      <c r="M47">
        <f>IF($D$75*A47&lt;10,$D$75*A47*I47,IF($D$75*A47&lt;100,$D$75*A47*J47,$D$75*A47*K47))</f>
        <v>0.30000000000000004</v>
      </c>
    </row>
    <row r="48" spans="1:256">
      <c r="A48">
        <v>1</v>
      </c>
      <c r="B48" t="inlineStr">
        <is>
          <t>R15</t>
        </is>
      </c>
      <c r="C48" t="inlineStr">
        <is>
          <t>6.49k</t>
        </is>
      </c>
      <c r="D48" t="s">
        <v>18</v>
      </c>
      <c r="E48" t="s">
        <v>14</v>
      </c>
      <c r="F48" t="inlineStr">
        <is>
          <t>ERJ-2RKF6491X</t>
        </is>
      </c>
      <c r="G48" t="inlineStr">
        <is>
          <t>P6.49KLCT-ND</t>
        </is>
      </c>
      <c r="I48">
        <v>0.10000000000000001</v>
      </c>
      <c r="J48">
        <v>0.019</v>
      </c>
      <c r="K48">
        <v>0.014999999999999999</v>
      </c>
      <c r="M48">
        <f>IF($D$75*A48&lt;10,$D$75*A48*I48,IF($D$75*A48&lt;100,$D$75*A48*J48,$D$75*A48*K48))</f>
        <v>0.30000000000000004</v>
      </c>
    </row>
    <row r="49" spans="1:256">
      <c r="A49">
        <v>11</v>
      </c>
      <c r="B49" t="inlineStr">
        <is>
          <t>R5, R8, R9, R12, R18, R19, R21, R22, R24, R26, R27</t>
        </is>
      </c>
      <c r="C49" t="inlineStr">
        <is>
          <t>10k</t>
        </is>
      </c>
      <c r="D49" t="s">
        <v>18</v>
      </c>
      <c r="E49" t="s">
        <v>14</v>
      </c>
      <c r="F49" t="inlineStr">
        <is>
          <t>ERJ-2RKF1002X</t>
        </is>
      </c>
      <c r="G49" t="inlineStr">
        <is>
          <t>P10.0KLCT-ND</t>
        </is>
      </c>
      <c r="I49">
        <v>0.10000000000000001</v>
      </c>
      <c r="J49">
        <v>0.019</v>
      </c>
      <c r="K49">
        <v>0.014999999999999999</v>
      </c>
      <c r="M49">
        <f>IF($D$75*A49&lt;10,$D$75*A49*I49,IF($D$75*A49&lt;100,$D$75*A49*J49,$D$75*A49*K49))</f>
        <v>0.627</v>
      </c>
    </row>
    <row r="50" spans="1:256">
      <c r="A50">
        <v>1</v>
      </c>
      <c r="B50" t="inlineStr">
        <is>
          <t>R2</t>
        </is>
      </c>
      <c r="C50" t="inlineStr">
        <is>
          <t>20k</t>
        </is>
      </c>
      <c r="D50" t="s">
        <v>18</v>
      </c>
      <c r="E50" t="s">
        <v>14</v>
      </c>
      <c r="F50" t="inlineStr">
        <is>
          <t>ERJ-2RKF2002X</t>
        </is>
      </c>
      <c r="G50" t="inlineStr">
        <is>
          <t>P20.0KLCT-ND</t>
        </is>
      </c>
      <c r="I50">
        <v>0.10000000000000001</v>
      </c>
      <c r="J50">
        <v>0.019</v>
      </c>
      <c r="K50">
        <v>0.014999999999999999</v>
      </c>
      <c r="M50">
        <f>IF($D$75*A50&lt;10,$D$75*A50*I50,IF($D$75*A50&lt;100,$D$75*A50*J50,$D$75*A50*K50))</f>
        <v>0.30000000000000004</v>
      </c>
    </row>
    <row r="51" spans="1:256">
      <c r="A51">
        <v>1</v>
      </c>
      <c r="B51" t="inlineStr">
        <is>
          <t>R7</t>
        </is>
      </c>
      <c r="C51" t="inlineStr">
        <is>
          <t>61.9k</t>
        </is>
      </c>
      <c r="D51" t="s">
        <v>18</v>
      </c>
      <c r="E51" t="s">
        <v>14</v>
      </c>
      <c r="F51" t="inlineStr">
        <is>
          <t>ERJ-2RKF6192X</t>
        </is>
      </c>
      <c r="G51" t="inlineStr">
        <is>
          <t>P61.9KLCT-ND</t>
        </is>
      </c>
      <c r="I51">
        <v>0.10000000000000001</v>
      </c>
      <c r="J51">
        <v>0.019</v>
      </c>
      <c r="K51">
        <v>0.014999999999999999</v>
      </c>
      <c r="M51">
        <f>IF($D$75*A51&lt;10,$D$75*A51*I51,IF($D$75*A51&lt;100,$D$75*A51*J51,$D$75*A51*K51))</f>
        <v>0.30000000000000004</v>
      </c>
    </row>
    <row r="52" spans="1:256">
      <c r="A52" s="7"/>
      <c r="B52" s="7"/>
      <c r="C52" s="8"/>
      <c r="D52" s="7"/>
      <c r="E52" s="7"/>
      <c r="F52" s="7"/>
      <c r="G52" s="7"/>
      <c r="H52" s="7"/>
      <c r="I52" s="9"/>
      <c r="J52" s="9"/>
      <c r="K52" s="9"/>
      <c r="L52" s="7"/>
      <c r="M52" s="9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</row>
    <row r="53" spans="1:256">
      <c r="A53">
        <v>1</v>
      </c>
      <c r="B53" t="s">
        <v>19</v>
      </c>
      <c r="C53" t="s">
        <v>20</v>
      </c>
      <c r="D53" t="inlineStr">
        <is>
          <t>RF shield with removable cover</t>
        </is>
      </c>
      <c r="E53" t="s">
        <v>21</v>
      </c>
      <c r="F53" t="inlineStr">
        <is>
          <t>BMI-S-202-F</t>
        </is>
      </c>
      <c r="G53" t="inlineStr">
        <is>
          <t>903-1051-1-ND</t>
        </is>
      </c>
      <c r="I53">
        <v>1.79</v>
      </c>
      <c r="J53">
        <v>1.5800000000000001</v>
      </c>
      <c r="K53">
        <v>1.25</v>
      </c>
      <c r="M53">
        <f>IF($D$75*A53&lt;10,$D$75*A53*I53,IF($D$75*A53&lt;100,$D$75*A53*J53,$D$75*A53*K53))</f>
        <v>5.3700000000000001</v>
      </c>
    </row>
    <row r="54" spans="1:256">
      <c r="A54">
        <v>1</v>
      </c>
      <c r="B54" t="s">
        <v>19</v>
      </c>
      <c r="C54" t="s">
        <v>20</v>
      </c>
      <c r="D54" t="inlineStr">
        <is>
          <t>Removable cover for RF shield</t>
        </is>
      </c>
      <c r="E54" t="s">
        <v>21</v>
      </c>
      <c r="F54" t="inlineStr">
        <is>
          <t>BMI-S-202-C</t>
        </is>
      </c>
      <c r="G54" t="inlineStr">
        <is>
          <t>903-1014-ND</t>
        </is>
      </c>
      <c r="I54">
        <v>1.3799999999999999</v>
      </c>
      <c r="J54">
        <v>12.26</v>
      </c>
      <c r="K54">
        <v>0.96899999999999997</v>
      </c>
      <c r="M54">
        <f>IF($D$75*A54&lt;10,$D$75*A54*I54,IF($D$75*A54&lt;100,$D$75*A54*J54,$D$75*A54*K54))</f>
        <v>4.1399999999999997</v>
      </c>
    </row>
    <row r="55" spans="1:256">
      <c r="A55" s="11"/>
      <c r="B55" s="11"/>
      <c r="C55" s="12"/>
      <c r="D55" s="11"/>
      <c r="E55" s="11"/>
      <c r="F55" s="11"/>
      <c r="G55" s="11"/>
      <c r="H55" s="11"/>
      <c r="I55" s="13"/>
      <c r="J55" s="13"/>
      <c r="K55" s="13"/>
      <c r="L55" s="11"/>
      <c r="M55" s="13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1"/>
      <c r="IP55" s="11"/>
      <c r="IQ55" s="11"/>
      <c r="IR55" s="11"/>
      <c r="IS55" s="11"/>
      <c r="IT55" s="11"/>
      <c r="IU55" s="11"/>
      <c r="IV55" s="14"/>
    </row>
    <row r="56" spans="1:256">
      <c r="A56">
        <v>2</v>
      </c>
      <c r="B56" t="inlineStr">
        <is>
          <t>T1, T2</t>
        </is>
      </c>
      <c r="C56" t="inlineStr">
        <is>
          <t>ALT4532</t>
        </is>
      </c>
      <c r="D56" t="inlineStr">
        <is>
          <t>Mini Ethernet transformer</t>
        </is>
      </c>
      <c r="E56" t="s">
        <v>2</v>
      </c>
      <c r="F56" t="inlineStr">
        <is>
          <t>ALT4532M-201-T001</t>
        </is>
      </c>
      <c r="G56" t="inlineStr">
        <is>
          <t>445-15085-1-ND</t>
        </is>
      </c>
      <c r="I56">
        <v>1.49</v>
      </c>
      <c r="J56">
        <v>1.1899999999999999</v>
      </c>
      <c r="K56">
        <v>0.92000000000000004</v>
      </c>
      <c r="M56">
        <f>IF($D$75*A56&lt;10,$D$75*A56*I56,IF($D$75*A56&lt;100,$D$75*A56*J56,$D$75*A56*K56))</f>
        <v>8.9399999999999995</v>
      </c>
    </row>
    <row r="57" spans="1:256">
      <c r="A57" s="7"/>
      <c r="B57" s="7"/>
      <c r="C57" s="8"/>
      <c r="D57" s="7"/>
      <c r="E57" s="7"/>
      <c r="F57" s="7"/>
      <c r="G57" s="7"/>
      <c r="H57" s="7"/>
      <c r="I57" s="9"/>
      <c r="J57" s="9"/>
      <c r="K57" s="9"/>
      <c r="L57" s="7"/>
      <c r="M57" s="9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</row>
    <row r="58" spans="1:256">
      <c r="A58">
        <v>1</v>
      </c>
      <c r="B58" t="inlineStr">
        <is>
          <t>U1</t>
        </is>
      </c>
      <c r="C58" t="inlineStr">
        <is>
          <t>MAX2769</t>
        </is>
      </c>
      <c r="D58" t="inlineStr">
        <is>
          <t>GPS receiver Front End</t>
        </is>
      </c>
      <c r="E58" t="s">
        <v>22</v>
      </c>
      <c r="F58" t="inlineStr">
        <is>
          <t>MAX2769ETI+</t>
        </is>
      </c>
      <c r="G58" t="inlineStr">
        <is>
          <t>MAX2769ETI+T-ND</t>
        </is>
      </c>
      <c r="H58" t="inlineStr">
        <is>
          <t>Mouser 700-MAX2769ETI+</t>
        </is>
      </c>
      <c r="I58">
        <v>7.1500000000000004</v>
      </c>
      <c r="J58">
        <v>6.5</v>
      </c>
      <c r="K58">
        <v>4.8799999999999999</v>
      </c>
      <c r="M58">
        <f>IF($D$75*A58&lt;10,$D$75*A58*I58,IF($D$75*A58&lt;100,$D$75*A58*J58,$D$75*A58*K58))</f>
        <v>21.450000000000003</v>
      </c>
    </row>
    <row r="59" spans="1:256">
      <c r="A59">
        <v>1</v>
      </c>
      <c r="B59" t="inlineStr">
        <is>
          <t>U2</t>
        </is>
      </c>
      <c r="C59" t="inlineStr">
        <is>
          <t>STM32F407VG</t>
        </is>
      </c>
      <c r="D59" t="inlineStr">
        <is>
          <t>CORTEX-M4 uC, 100 pin LQFP</t>
        </is>
      </c>
      <c r="E59" t="inlineStr">
        <is>
          <t>ST</t>
        </is>
      </c>
      <c r="F59" t="inlineStr">
        <is>
          <t>STM32F407VGT6</t>
        </is>
      </c>
      <c r="G59" t="inlineStr">
        <is>
          <t>497-11605-ND</t>
        </is>
      </c>
      <c r="I59">
        <v>12.779999999999999</v>
      </c>
      <c r="J59">
        <v>11.622</v>
      </c>
      <c r="K59">
        <v>9.8780000000000001</v>
      </c>
      <c r="M59">
        <f>IF($D$75*A59&lt;10,$D$75*A59*I59,IF($D$75*A59&lt;100,$D$75*A59*J59,$D$75*A59*K59))</f>
        <v>38.339999999999996</v>
      </c>
    </row>
    <row r="60" spans="1:256">
      <c r="A60">
        <v>1</v>
      </c>
      <c r="B60" t="inlineStr">
        <is>
          <t>U3</t>
        </is>
      </c>
      <c r="C60" t="inlineStr">
        <is>
          <t>KSZ8081</t>
        </is>
      </c>
      <c r="D60" t="inlineStr">
        <is>
          <t>Ethernet PHY</t>
        </is>
      </c>
      <c r="E60" t="s">
        <v>23</v>
      </c>
      <c r="F60" t="inlineStr">
        <is>
          <t>KSZ8081RNDCA TR</t>
        </is>
      </c>
      <c r="G60" t="inlineStr">
        <is>
          <t>576-4177-1-ND</t>
        </is>
      </c>
      <c r="I60">
        <v>1.52</v>
      </c>
      <c r="J60">
        <v>13.4</v>
      </c>
      <c r="K60">
        <v>1.0584</v>
      </c>
      <c r="M60">
        <f>IF($D$75*A60&lt;10,$D$75*A60*I60,IF($D$75*A60&lt;100,$D$75*A60*J60,$D$75*A60*K60))</f>
        <v>4.5600000000000005</v>
      </c>
    </row>
    <row r="61" spans="1:256">
      <c r="A61">
        <v>1</v>
      </c>
      <c r="B61" t="inlineStr">
        <is>
          <t>U4</t>
        </is>
      </c>
      <c r="C61" t="s">
        <v>24</v>
      </c>
      <c r="D61" t="inlineStr">
        <is>
          <t>16.386Mhz TCXO, ? PPM</t>
        </is>
      </c>
      <c r="E61" t="s">
        <v>25</v>
      </c>
      <c r="F61" t="s">
        <v>24</v>
      </c>
      <c r="G61" t="inlineStr">
        <is>
          <t>887-1548-1-ND</t>
        </is>
      </c>
      <c r="I61">
        <v>3.5800000000000001</v>
      </c>
      <c r="J61">
        <v>3.4020000000000001</v>
      </c>
      <c r="K61">
        <v>2.899</v>
      </c>
      <c r="M61">
        <f>IF($D$75*A61&lt;10,$D$75*A61*I61,IF($D$75*A61&lt;100,$D$75*A61*J61,$D$75*A61*K61))</f>
        <v>10.74</v>
      </c>
    </row>
    <row r="62" spans="1:256">
      <c r="A62">
        <v>1</v>
      </c>
      <c r="B62" t="inlineStr">
        <is>
          <t>U5</t>
        </is>
      </c>
      <c r="C62" t="inlineStr">
        <is>
          <t>LT1719S6</t>
        </is>
      </c>
      <c r="D62" t="inlineStr">
        <is>
          <t>Fast push/pull comparator</t>
        </is>
      </c>
      <c r="E62" t="inlineStr">
        <is>
          <t>Linear</t>
        </is>
      </c>
      <c r="F62" t="inlineStr">
        <is>
          <t>LT1719CS6#TRMPBF</t>
        </is>
      </c>
      <c r="G62" t="inlineStr">
        <is>
          <t>LT1719CS6#TRMPBFCT-ND</t>
        </is>
      </c>
      <c r="I62">
        <v>3.4900000000000002</v>
      </c>
      <c r="J62">
        <v>3.1099999999999999</v>
      </c>
      <c r="K62">
        <v>2.7999999999999998</v>
      </c>
      <c r="M62">
        <f>IF($D$75*A62&lt;10,$D$75*A62*I62,IF($D$75*A62&lt;100,$D$75*A62*J62,$D$75*A62*K62))</f>
        <v>10.470000000000001</v>
      </c>
    </row>
    <row r="63" spans="1:256">
      <c r="A63">
        <v>3</v>
      </c>
      <c r="B63" t="inlineStr">
        <is>
          <t>U6, U7, U11</t>
        </is>
      </c>
      <c r="C63" t="s">
        <v>26</v>
      </c>
      <c r="D63" t="inlineStr">
        <is>
          <t>2.85V low noise LDO</t>
        </is>
      </c>
      <c r="E63" t="s">
        <v>22</v>
      </c>
      <c r="F63" t="s">
        <v>26</v>
      </c>
      <c r="G63" t="inlineStr">
        <is>
          <t>MAX8510EXK29+TCT-ND</t>
        </is>
      </c>
      <c r="I63">
        <v>1.22</v>
      </c>
      <c r="J63">
        <v>1.1499999999999999</v>
      </c>
      <c r="K63">
        <v>0.80300000000000005</v>
      </c>
      <c r="M63">
        <f>IF($D$75*A63&lt;10,$D$75*A63*I63,IF($D$75*A63&lt;100,$D$75*A63*J63,$D$75*A63*K63))</f>
        <v>10.98</v>
      </c>
    </row>
    <row r="64" spans="1:256">
      <c r="A64">
        <v>1</v>
      </c>
      <c r="B64" t="inlineStr">
        <is>
          <t>U8</t>
        </is>
      </c>
      <c r="C64" t="s">
        <v>27</v>
      </c>
      <c r="D64" t="inlineStr">
        <is>
          <t>Monolithic buck DC-DC</t>
        </is>
      </c>
      <c r="E64" t="inlineStr">
        <is>
          <t>TI</t>
        </is>
      </c>
      <c r="F64" t="s">
        <v>27</v>
      </c>
      <c r="G64" t="inlineStr">
        <is>
          <t>LMZ12001TZ-ADJ/NOPBCT-ND</t>
        </is>
      </c>
      <c r="I64">
        <v>7.9199999999999999</v>
      </c>
      <c r="J64">
        <v>7.7000000000000002</v>
      </c>
      <c r="K64">
        <v>7.0499999999999998</v>
      </c>
      <c r="M64">
        <f>IF($D$75*A64&lt;10,$D$75*A64*I64,IF($D$75*A64&lt;100,$D$75*A64*J64,$D$75*A64*K64))</f>
        <v>23.759999999999998</v>
      </c>
    </row>
    <row r="65" spans="1:256">
      <c r="A65">
        <v>1</v>
      </c>
      <c r="B65" t="inlineStr">
        <is>
          <t>U9</t>
        </is>
      </c>
      <c r="C65" t="inlineStr">
        <is>
          <t>VENUS638FLPX-L</t>
        </is>
      </c>
      <c r="D65" t="inlineStr">
        <is>
          <t>Single chip GPS COTS receiver</t>
        </is>
      </c>
      <c r="E65" t="inlineStr">
        <is>
          <t>SkyTraq</t>
        </is>
      </c>
      <c r="F65" t="inlineStr">
        <is>
          <t>Venus638FLPx-L </t>
        </is>
      </c>
      <c r="G65" t="s">
        <v>9</v>
      </c>
      <c r="H65" t="inlineStr">
        <is>
          <t>Sparkfun GPS-10919</t>
        </is>
      </c>
      <c r="I65">
        <v>39.950000000000003</v>
      </c>
      <c r="J65">
        <v>35.960000000000001</v>
      </c>
      <c r="K65">
        <v>31.960000000000001</v>
      </c>
      <c r="M65">
        <f>IF($D$75*A65&lt;10,$D$75*A65*I65,IF($D$75*A65&lt;100,$D$75*A65*J65,$D$75*A65*K65))</f>
        <v>119.85000000000001</v>
      </c>
    </row>
    <row r="66" spans="1:256">
      <c r="A66">
        <v>1</v>
      </c>
      <c r="B66" t="inlineStr">
        <is>
          <t>U10</t>
        </is>
      </c>
      <c r="C66" t="s">
        <v>28</v>
      </c>
      <c r="D66" t="inlineStr">
        <is>
          <t>L band splitter</t>
        </is>
      </c>
      <c r="E66" t="inlineStr">
        <is>
          <t>Minicircuits</t>
        </is>
      </c>
      <c r="F66" t="s">
        <v>28</v>
      </c>
      <c r="G66" t="s">
        <v>9</v>
      </c>
      <c r="H66" s="10" t="inlineStr">
        <is>
          <t>MiniCircuits BP2G+</t>
        </is>
      </c>
      <c r="I66">
        <v>0.95999999999999996</v>
      </c>
      <c r="J66">
        <v>0.95999999999999996</v>
      </c>
      <c r="K66">
        <v>0.95999999999999996</v>
      </c>
      <c r="M66">
        <f>IF($D$75*A66&lt;10,$D$75*A66*I66,IF($D$75*A66&lt;100,$D$75*A66*J66,$D$75*A66*K66))</f>
        <v>2.8799999999999999</v>
      </c>
    </row>
    <row r="67" spans="1:256">
      <c r="A67">
        <v>1</v>
      </c>
      <c r="B67" t="inlineStr">
        <is>
          <t>U12</t>
        </is>
      </c>
      <c r="C67" t="inlineStr">
        <is>
          <t>ALM-GP003</t>
        </is>
      </c>
      <c r="D67" t="inlineStr">
        <is>
          <t>L band SAW filter + LNA</t>
        </is>
      </c>
      <c r="E67" t="inlineStr">
        <is>
          <t>Avago</t>
        </is>
      </c>
      <c r="F67" t="inlineStr">
        <is>
          <t>ALM-GP003-BLKG</t>
        </is>
      </c>
      <c r="G67" t="s">
        <v>9</v>
      </c>
      <c r="H67" s="10" t="inlineStr">
        <is>
          <t>Mouser 630-ALM-GP003-BLKG</t>
        </is>
      </c>
      <c r="I67">
        <v>3.5899999999999999</v>
      </c>
      <c r="J67">
        <v>2.8799999999999999</v>
      </c>
      <c r="K67">
        <v>2.4399999999999999</v>
      </c>
      <c r="M67">
        <f>IF($D$75*A67&lt;10,$D$75*A67*I67,IF($D$75*A67&lt;100,$D$75*A67*J67,$D$75*A67*K67))</f>
        <v>10.77</v>
      </c>
    </row>
    <row r="68" spans="1:256">
      <c r="A68">
        <v>1</v>
      </c>
      <c r="B68" t="inlineStr">
        <is>
          <t>U13</t>
        </is>
      </c>
      <c r="C68" t="inlineStr">
        <is>
          <t>XC2C32A_VQ44_2</t>
        </is>
      </c>
      <c r="D68" t="inlineStr">
        <is>
          <t>CPLD</t>
        </is>
      </c>
      <c r="E68" t="inlineStr">
        <is>
          <t>Xilinx</t>
        </is>
      </c>
      <c r="F68" t="inlineStr">
        <is>
          <t>XC2C32A-6VQG44C</t>
        </is>
      </c>
      <c r="G68" t="inlineStr">
        <is>
          <t>122-1404-ND</t>
        </is>
      </c>
      <c r="I68">
        <v>1.25</v>
      </c>
      <c r="J68">
        <v>1.25</v>
      </c>
      <c r="K68">
        <v>1.25</v>
      </c>
      <c r="M68">
        <f>IF($D$75*A68&lt;10,$D$75*A68*I68,IF($D$75*A68&lt;100,$D$75*A68*J68,$D$75*A68*K68))</f>
        <v>3.75</v>
      </c>
    </row>
    <row r="69" spans="1:256">
      <c r="A69">
        <v>1</v>
      </c>
      <c r="B69" t="inlineStr">
        <is>
          <t>U14</t>
        </is>
      </c>
      <c r="C69" t="s">
        <v>29</v>
      </c>
      <c r="D69" t="inlineStr">
        <is>
          <t>1.8V LDO</t>
        </is>
      </c>
      <c r="E69" t="s">
        <v>23</v>
      </c>
      <c r="F69" t="s">
        <v>29</v>
      </c>
      <c r="G69" t="inlineStr">
        <is>
          <t>576-2864-1-ND</t>
        </is>
      </c>
      <c r="H69" s="10" t="s">
        <v>10</v>
      </c>
      <c r="I69">
        <v>2.71</v>
      </c>
      <c r="J69">
        <v>2.4500000000000002</v>
      </c>
      <c r="K69">
        <v>1.97</v>
      </c>
      <c r="M69">
        <f>IF($D$75*A69&lt;10,$D$75*A69*I69,IF($D$75*A69&lt;100,$D$75*A69*J69,$D$75*A69*K69))</f>
        <v>8.129999999999999</v>
      </c>
    </row>
    <row r="70" spans="1:256">
      <c r="A70" s="7"/>
      <c r="B70" s="7"/>
      <c r="C70" s="8"/>
      <c r="D70" s="7"/>
      <c r="E70" s="7"/>
      <c r="F70" s="7"/>
      <c r="G70" s="7"/>
      <c r="H70" s="7"/>
      <c r="I70" s="9"/>
      <c r="J70" s="9"/>
      <c r="K70" s="9"/>
      <c r="L70" s="7"/>
      <c r="M70" s="9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</row>
    <row r="71" spans="1:256">
      <c r="A71">
        <v>1</v>
      </c>
      <c r="B71" t="inlineStr">
        <is>
          <t>X1</t>
        </is>
      </c>
      <c r="C71" t="inlineStr">
        <is>
          <t>25 MHz</t>
        </is>
      </c>
      <c r="D71" t="inlineStr">
        <is>
          <t>25 Mhz SMT crystal, 20ppm</t>
        </is>
      </c>
      <c r="E71" t="s">
        <v>25</v>
      </c>
      <c r="F71" t="inlineStr">
        <is>
          <t>8Y-25.000MEEQ-T</t>
        </is>
      </c>
      <c r="G71" t="inlineStr">
        <is>
          <t>887-1819-1-ND</t>
        </is>
      </c>
      <c r="I71">
        <v>1.8899999999999999</v>
      </c>
      <c r="J71">
        <v>1.8100000000000001</v>
      </c>
      <c r="K71">
        <v>1.512</v>
      </c>
      <c r="M71">
        <f>IF($D$75*A71&lt;10,$D$75*A71*I71,IF($D$75*A71&lt;100,$D$75*A71*J71,$D$75*A71*K71))</f>
        <v>5.6699999999999999</v>
      </c>
    </row>
    <row r="73" spans="1:256">
      <c r="L73" s="3" t="inlineStr">
        <is>
          <t>TOTAL</t>
        </is>
      </c>
      <c r="M73" s="15">
        <f>SUM(M2:M71)</f>
        <v>397.32749999999999</v>
      </c>
    </row>
    <row r="75" spans="1:256">
      <c r="A75" s="3" t="inlineStr">
        <is>
          <t>Boards to manufacture: </t>
        </is>
      </c>
      <c r="D75" s="3">
        <v>3</v>
      </c>
    </row>
    <row r="65524" spans="1:256">
      <c r="C65524" s="0"/>
      <c r="I65524" s="0"/>
      <c r="J65524" s="0"/>
      <c r="K65524" s="0"/>
    </row>
    <row r="65525" spans="1:256">
      <c r="C65525" s="0"/>
      <c r="I65525" s="0"/>
      <c r="J65525" s="0"/>
      <c r="K65525" s="0"/>
    </row>
    <row r="65526" spans="1:256">
      <c r="C65526" s="0"/>
      <c r="I65526" s="0"/>
      <c r="J65526" s="0"/>
      <c r="K65526" s="0"/>
    </row>
    <row r="65527" spans="1:256">
      <c r="C65527" s="0"/>
      <c r="I65527" s="0"/>
      <c r="J65527" s="0"/>
      <c r="K65527" s="0"/>
    </row>
    <row r="65528" spans="1:256">
      <c r="C65528" s="0"/>
      <c r="I65528" s="0"/>
      <c r="J65528" s="0"/>
      <c r="K65528" s="0"/>
    </row>
    <row r="65529" spans="1:256">
      <c r="C65529" s="0"/>
      <c r="I65529" s="0"/>
      <c r="J65529" s="0"/>
      <c r="K65529" s="0"/>
    </row>
    <row r="65530" spans="1:256">
      <c r="C65530" s="0"/>
      <c r="I65530" s="0"/>
      <c r="J65530" s="0"/>
      <c r="K65530" s="0"/>
    </row>
    <row r="65531" spans="1:256">
      <c r="C65531" s="0"/>
      <c r="I65531" s="0"/>
      <c r="J65531" s="0"/>
      <c r="K65531" s="0"/>
    </row>
    <row r="65532" spans="1:256">
      <c r="C65532" s="0"/>
      <c r="I65532" s="0"/>
      <c r="J65532" s="0"/>
      <c r="K65532" s="0"/>
    </row>
    <row r="65533" spans="1:256">
      <c r="C65533" s="0"/>
      <c r="I65533" s="0"/>
      <c r="J65533" s="0"/>
      <c r="K65533" s="0"/>
    </row>
    <row r="65534" spans="1:256">
      <c r="C65534" s="0"/>
      <c r="I65534" s="0"/>
      <c r="J65534" s="0"/>
      <c r="K65534" s="0"/>
    </row>
    <row r="65535" spans="1:256">
      <c r="C65535" s="0"/>
      <c r="I65535" s="0"/>
      <c r="J65535" s="0"/>
      <c r="K65535" s="0"/>
    </row>
    <row r="65536" spans="1:256">
      <c r="C65536" s="0"/>
      <c r="I65536" s="0"/>
      <c r="J65536" s="0"/>
      <c r="K65536" s="0"/>
    </row>
    <row r="1048571" spans="1:256">
      <c r="C1048571" s="0"/>
      <c r="I1048571" s="0"/>
      <c r="J1048571" s="0"/>
      <c r="K1048571" s="0"/>
    </row>
    <row r="1048572" spans="1:256">
      <c r="C1048572" s="0"/>
      <c r="I1048572" s="0"/>
      <c r="J1048572" s="0"/>
      <c r="K1048572" s="0"/>
    </row>
    <row r="1048573" spans="1:256">
      <c r="C1048573" s="0"/>
      <c r="I1048573" s="0"/>
      <c r="J1048573" s="0"/>
      <c r="K1048573" s="0"/>
    </row>
    <row r="1048574" spans="1:256">
      <c r="C1048574" s="0"/>
      <c r="I1048574" s="0"/>
      <c r="J1048574" s="0"/>
      <c r="K1048574" s="0"/>
    </row>
    <row r="1048575" spans="1:256">
      <c r="C1048575" s="0"/>
      <c r="I1048575" s="0"/>
      <c r="J1048575" s="0"/>
      <c r="K1048575" s="0"/>
    </row>
    <row r="1048576" spans="1:256">
      <c r="C1048576" s="0"/>
      <c r="I1048576" s="0"/>
      <c r="J1048576" s="0"/>
      <c r="K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2015-04-29T05:17:27Z</dcterms:modified>
  <dcterms:created xsi:type="dcterms:W3CDTF">2015-03-26T08:49:38Z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