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_V3_Testing raw data\"/>
    </mc:Choice>
  </mc:AlternateContent>
  <xr:revisionPtr revIDLastSave="0" documentId="13_ncr:1_{A373CD2D-326F-4CC0-A852-C6F1899A15FF}" xr6:coauthVersionLast="43" xr6:coauthVersionMax="43" xr10:uidLastSave="{00000000-0000-0000-0000-000000000000}"/>
  <bookViews>
    <workbookView xWindow="-120" yWindow="-120" windowWidth="19440" windowHeight="11640" xr2:uid="{1C337766-0B60-4982-99F7-C0C8567B4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0" i="1" l="1"/>
  <c r="R39" i="1"/>
  <c r="R38" i="1"/>
  <c r="P40" i="1"/>
  <c r="P39" i="1"/>
  <c r="P38" i="1"/>
  <c r="R33" i="1"/>
  <c r="R32" i="1"/>
  <c r="R31" i="1"/>
  <c r="P33" i="1"/>
  <c r="P32" i="1"/>
  <c r="P31" i="1"/>
  <c r="O35" i="1"/>
  <c r="N38" i="1"/>
  <c r="N39" i="1"/>
  <c r="O40" i="1"/>
  <c r="N40" i="1"/>
  <c r="O39" i="1"/>
  <c r="O38" i="1"/>
  <c r="O31" i="1"/>
  <c r="O32" i="1"/>
  <c r="O33" i="1"/>
  <c r="N33" i="1"/>
  <c r="N32" i="1"/>
  <c r="N31" i="1"/>
  <c r="D6" i="1" l="1"/>
  <c r="D7" i="1" s="1"/>
  <c r="E6" i="1"/>
  <c r="E7" i="1" s="1"/>
  <c r="F6" i="1" l="1"/>
  <c r="F7" i="1" l="1"/>
  <c r="G6" i="1"/>
  <c r="G7" i="1" l="1"/>
  <c r="H6" i="1"/>
  <c r="H7" i="1" l="1"/>
  <c r="I6" i="1"/>
  <c r="I7" i="1" l="1"/>
  <c r="J6" i="1"/>
  <c r="J7" i="1" l="1"/>
  <c r="K6" i="1"/>
  <c r="K7" i="1" s="1"/>
</calcChain>
</file>

<file path=xl/sharedStrings.xml><?xml version="1.0" encoding="utf-8"?>
<sst xmlns="http://schemas.openxmlformats.org/spreadsheetml/2006/main" count="12" uniqueCount="11">
  <si>
    <t>Annulus</t>
  </si>
  <si>
    <t>Pintle</t>
  </si>
  <si>
    <t>intercept</t>
  </si>
  <si>
    <t>slope</t>
  </si>
  <si>
    <t>gpm</t>
  </si>
  <si>
    <t>psi</t>
  </si>
  <si>
    <t>gpm to m^3</t>
  </si>
  <si>
    <t>density</t>
  </si>
  <si>
    <t>mdot</t>
  </si>
  <si>
    <t>psi to kpa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</si>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</sst>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55582298937524"/>
                  <c:y val="-9.18176667111750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Sheet1!$D$4:$K$4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</c:numCache>
            </c:numRef>
          </c:xVal>
          <c:yVal>
            <c:numRef>
              <c:f>Sheet1!$D$7:$K$7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0.81666666666666665</c:v>
                </c:pt>
                <c:pt idx="2">
                  <c:v>1.1499999999999999</c:v>
                </c:pt>
                <c:pt idx="3">
                  <c:v>1.5166666666666666</c:v>
                </c:pt>
                <c:pt idx="4">
                  <c:v>2</c:v>
                </c:pt>
                <c:pt idx="5">
                  <c:v>2.6</c:v>
                </c:pt>
                <c:pt idx="6">
                  <c:v>2.9166666666666665</c:v>
                </c:pt>
                <c:pt idx="7">
                  <c:v>3.1666666666666665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6-408A-B4F9-23314BDF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42872"/>
        <c:axId val="422142544"/>
      </c:scatterChart>
      <c:valAx>
        <c:axId val="4221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544"/>
        <c:crosses val="autoZero"/>
        <c:crossBetween val="midCat"/>
      </c:valAx>
      <c:valAx>
        <c:axId val="422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405323636221451E-2"/>
                  <c:y val="-2.1178920999486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Sheet1!$C$31:$K$31</c:f>
              <c:numCache>
                <c:formatCode>General</c:formatCode>
                <c:ptCount val="9"/>
                <c:pt idx="0">
                  <c:v>0.1</c:v>
                </c:pt>
                <c:pt idx="1">
                  <c:v>0.1716666667</c:v>
                </c:pt>
                <c:pt idx="2">
                  <c:v>0.23499999999999999</c:v>
                </c:pt>
                <c:pt idx="3">
                  <c:v>0.28666666670000002</c:v>
                </c:pt>
                <c:pt idx="4">
                  <c:v>0.35</c:v>
                </c:pt>
                <c:pt idx="5">
                  <c:v>0.40666666670000001</c:v>
                </c:pt>
                <c:pt idx="6">
                  <c:v>0.45500000000000002</c:v>
                </c:pt>
                <c:pt idx="7">
                  <c:v>0.52166666669999995</c:v>
                </c:pt>
                <c:pt idx="8">
                  <c:v>0.57999999999999996</c:v>
                </c:pt>
              </c:numCache>
            </c:numRef>
          </c:xVal>
          <c:yVal>
            <c:numRef>
              <c:f>Sheet1!$C$29:$K$29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E-452D-BD7D-F3D8A40D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73992"/>
        <c:axId val="481179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Sheet1!$C$32:$K$32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0.15666666670000001</c:v>
                      </c:pt>
                      <c:pt idx="2">
                        <c:v>0.2033333333</c:v>
                      </c:pt>
                      <c:pt idx="3">
                        <c:v>0.255</c:v>
                      </c:pt>
                      <c:pt idx="4">
                        <c:v>0.30499999999999999</c:v>
                      </c:pt>
                      <c:pt idx="5">
                        <c:v>0.35499999999999998</c:v>
                      </c:pt>
                      <c:pt idx="6">
                        <c:v>0.4</c:v>
                      </c:pt>
                      <c:pt idx="7">
                        <c:v>0.45500000000000002</c:v>
                      </c:pt>
                      <c:pt idx="8">
                        <c:v>0.51666666670000005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Sheet1!$C$29:$K$29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5E-452D-BD7D-F3D8A40DACE8}"/>
                  </c:ext>
                </c:extLst>
              </c15:ser>
            </c15:filteredScatterSeries>
          </c:ext>
        </c:extLst>
      </c:scatterChart>
      <c:valAx>
        <c:axId val="4811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9896"/>
        <c:crosses val="autoZero"/>
        <c:crossBetween val="midCat"/>
      </c:valAx>
      <c:valAx>
        <c:axId val="4811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4762</xdr:rowOff>
    </xdr:from>
    <xdr:to>
      <xdr:col>11</xdr:col>
      <xdr:colOff>95250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C09DD-99EA-4F5C-A71E-A06A48E6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13</xdr:row>
      <xdr:rowOff>180975</xdr:rowOff>
    </xdr:from>
    <xdr:to>
      <xdr:col>11</xdr:col>
      <xdr:colOff>9524</xdr:colOff>
      <xdr:row>30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53533-18D4-40FF-8FDB-5CA2DC18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900-4A0F-44B2-92CC-59237FF73251}">
  <dimension ref="A4:R42"/>
  <sheetViews>
    <sheetView tabSelected="1" topLeftCell="K21" workbookViewId="0">
      <selection activeCell="Q40" sqref="Q40"/>
    </sheetView>
  </sheetViews>
  <sheetFormatPr defaultRowHeight="15" x14ac:dyDescent="0.25"/>
  <cols>
    <col min="4" max="15" width="6.28515625" customWidth="1"/>
    <col min="16" max="16" width="9.85546875" customWidth="1"/>
  </cols>
  <sheetData>
    <row r="4" spans="4:16" x14ac:dyDescent="0.25">
      <c r="D4" s="1">
        <v>0.5</v>
      </c>
      <c r="E4" s="1">
        <v>0.75</v>
      </c>
      <c r="F4" s="1">
        <v>1</v>
      </c>
      <c r="G4" s="1">
        <v>1.25</v>
      </c>
      <c r="H4" s="1">
        <v>1.5</v>
      </c>
      <c r="I4" s="1">
        <v>1.75</v>
      </c>
      <c r="J4" s="1">
        <v>2</v>
      </c>
      <c r="K4" s="1">
        <v>2.25</v>
      </c>
      <c r="L4" s="1">
        <v>2.5</v>
      </c>
      <c r="M4" s="1">
        <v>2.75</v>
      </c>
      <c r="N4" s="1">
        <v>3</v>
      </c>
      <c r="O4" s="1">
        <v>3.25</v>
      </c>
      <c r="P4" s="1">
        <v>3.5</v>
      </c>
    </row>
    <row r="5" spans="4:16" x14ac:dyDescent="0.25">
      <c r="D5" s="2">
        <v>33</v>
      </c>
      <c r="E5" s="2">
        <v>16</v>
      </c>
      <c r="F5" s="2">
        <v>20</v>
      </c>
      <c r="G5" s="2">
        <v>22</v>
      </c>
      <c r="H5" s="2">
        <v>29</v>
      </c>
      <c r="I5" s="2">
        <v>36</v>
      </c>
      <c r="J5" s="2">
        <v>19</v>
      </c>
      <c r="K5" s="2">
        <v>15</v>
      </c>
    </row>
    <row r="6" spans="4:16" x14ac:dyDescent="0.25">
      <c r="D6">
        <f>D5</f>
        <v>33</v>
      </c>
      <c r="E6">
        <f>D5+E5</f>
        <v>49</v>
      </c>
      <c r="F6">
        <f t="shared" ref="F6:K6" si="0">E6+F5</f>
        <v>69</v>
      </c>
      <c r="G6">
        <f t="shared" si="0"/>
        <v>91</v>
      </c>
      <c r="H6">
        <f t="shared" si="0"/>
        <v>120</v>
      </c>
      <c r="I6">
        <f t="shared" si="0"/>
        <v>156</v>
      </c>
      <c r="J6">
        <f t="shared" si="0"/>
        <v>175</v>
      </c>
      <c r="K6">
        <f t="shared" si="0"/>
        <v>190</v>
      </c>
    </row>
    <row r="7" spans="4:16" x14ac:dyDescent="0.25">
      <c r="D7">
        <f>D6/60</f>
        <v>0.55000000000000004</v>
      </c>
      <c r="E7">
        <f t="shared" ref="E7:K7" si="1">E6/60</f>
        <v>0.81666666666666665</v>
      </c>
      <c r="F7">
        <f t="shared" si="1"/>
        <v>1.1499999999999999</v>
      </c>
      <c r="G7">
        <f t="shared" si="1"/>
        <v>1.5166666666666666</v>
      </c>
      <c r="H7">
        <f t="shared" si="1"/>
        <v>2</v>
      </c>
      <c r="I7">
        <f t="shared" si="1"/>
        <v>2.6</v>
      </c>
      <c r="J7">
        <f t="shared" si="1"/>
        <v>2.9166666666666665</v>
      </c>
      <c r="K7">
        <f t="shared" si="1"/>
        <v>3.1666666666666665</v>
      </c>
    </row>
    <row r="23" spans="1:18" x14ac:dyDescent="0.25">
      <c r="P23" t="s">
        <v>6</v>
      </c>
      <c r="Q23" t="s">
        <v>7</v>
      </c>
      <c r="R23" t="s">
        <v>9</v>
      </c>
    </row>
    <row r="24" spans="1:18" x14ac:dyDescent="0.25">
      <c r="P24" s="3">
        <v>6.3090199999999994E-5</v>
      </c>
      <c r="Q24">
        <v>999.7</v>
      </c>
      <c r="R24">
        <v>0.14503769999999999</v>
      </c>
    </row>
    <row r="29" spans="1:18" x14ac:dyDescent="0.25">
      <c r="C29">
        <v>0.5</v>
      </c>
      <c r="D29">
        <v>0.75</v>
      </c>
      <c r="E29">
        <v>1</v>
      </c>
      <c r="F29">
        <v>1.25</v>
      </c>
      <c r="G29">
        <v>1.5</v>
      </c>
      <c r="H29">
        <v>1.75</v>
      </c>
      <c r="I29">
        <v>2</v>
      </c>
      <c r="J29">
        <v>2.25</v>
      </c>
      <c r="K29">
        <v>2.5</v>
      </c>
      <c r="O29" t="s">
        <v>4</v>
      </c>
      <c r="P29" t="s">
        <v>8</v>
      </c>
      <c r="Q29" t="s">
        <v>5</v>
      </c>
      <c r="R29" t="s">
        <v>10</v>
      </c>
    </row>
    <row r="30" spans="1:18" x14ac:dyDescent="0.25">
      <c r="N30" t="s">
        <v>2</v>
      </c>
      <c r="O30" t="s">
        <v>3</v>
      </c>
    </row>
    <row r="31" spans="1:18" x14ac:dyDescent="0.25">
      <c r="A31" t="s">
        <v>0</v>
      </c>
      <c r="B31">
        <v>20</v>
      </c>
      <c r="C31">
        <v>0.1</v>
      </c>
      <c r="D31">
        <v>0.1716666667</v>
      </c>
      <c r="E31">
        <v>0.23499999999999999</v>
      </c>
      <c r="F31">
        <v>0.28666666670000002</v>
      </c>
      <c r="G31">
        <v>0.35</v>
      </c>
      <c r="H31">
        <v>0.40666666670000001</v>
      </c>
      <c r="I31">
        <v>0.45500000000000002</v>
      </c>
      <c r="J31">
        <v>0.52166666669999995</v>
      </c>
      <c r="K31">
        <v>0.57999999999999996</v>
      </c>
      <c r="N31">
        <f>INTERCEPT(C29:K29,C31:K31)</f>
        <v>3.5000118685009962E-2</v>
      </c>
      <c r="O31">
        <f>SLOPE($C$29:$K$29,C31:K31)</f>
        <v>4.2440983684342379</v>
      </c>
      <c r="P31" s="3">
        <f>O31*$P$24*$Q$24</f>
        <v>0.26768068657972449</v>
      </c>
      <c r="Q31">
        <v>16.100000000000001</v>
      </c>
      <c r="R31">
        <f>(Q31/$R$24)*1000</f>
        <v>111005.62129708346</v>
      </c>
    </row>
    <row r="32" spans="1:18" x14ac:dyDescent="0.25">
      <c r="B32">
        <v>20</v>
      </c>
      <c r="C32">
        <v>0.1</v>
      </c>
      <c r="D32">
        <v>0.15666666670000001</v>
      </c>
      <c r="E32">
        <v>0.2033333333</v>
      </c>
      <c r="F32">
        <v>0.255</v>
      </c>
      <c r="G32">
        <v>0.30499999999999999</v>
      </c>
      <c r="H32">
        <v>0.35499999999999998</v>
      </c>
      <c r="I32">
        <v>0.4</v>
      </c>
      <c r="J32">
        <v>0.45500000000000002</v>
      </c>
      <c r="K32">
        <v>0.51666666670000005</v>
      </c>
      <c r="N32">
        <f>INTERCEPT(C29:K29,C32:K32)</f>
        <v>2.9022282519461928E-3</v>
      </c>
      <c r="O32">
        <f>SLOPE($C$29:$K$29,C32:K32)</f>
        <v>4.9055388151343324</v>
      </c>
      <c r="P32" s="3">
        <f>O32*$P$24*$Q$24</f>
        <v>0.30939857752710165</v>
      </c>
      <c r="Q32">
        <v>19.2</v>
      </c>
      <c r="R32">
        <f>(Q32/$R$24)*1000</f>
        <v>132379.37446608709</v>
      </c>
    </row>
    <row r="33" spans="1:18" x14ac:dyDescent="0.25">
      <c r="B33">
        <v>20</v>
      </c>
      <c r="C33">
        <v>8.1666666669999999E-2</v>
      </c>
      <c r="D33">
        <v>0.13</v>
      </c>
      <c r="E33">
        <v>0.17833333330000001</v>
      </c>
      <c r="F33">
        <v>0.23</v>
      </c>
      <c r="G33">
        <v>0.29166666670000002</v>
      </c>
      <c r="H33">
        <v>0.33666666670000001</v>
      </c>
      <c r="I33">
        <v>0.39333333329999998</v>
      </c>
      <c r="J33">
        <v>0.44333333330000002</v>
      </c>
      <c r="K33">
        <v>0.49</v>
      </c>
      <c r="N33">
        <f>INTERCEPT($C$29:$K$29,C33:K33)</f>
        <v>0.12093163421712005</v>
      </c>
      <c r="O33">
        <f>SLOPE($C$29:$K$29,C33:K33)</f>
        <v>4.8200447736662211</v>
      </c>
      <c r="P33" s="3">
        <f>O33*$P$24*$Q$24</f>
        <v>0.30400635950292276</v>
      </c>
      <c r="Q33">
        <v>18.899999999999999</v>
      </c>
      <c r="R33">
        <f>(Q33/$R$24)*1000</f>
        <v>130310.94674005448</v>
      </c>
    </row>
    <row r="35" spans="1:18" x14ac:dyDescent="0.25">
      <c r="O35">
        <f>AVERAGE(O31:O33)</f>
        <v>4.6565606524115966</v>
      </c>
    </row>
    <row r="38" spans="1:18" x14ac:dyDescent="0.25">
      <c r="A38" t="s">
        <v>0</v>
      </c>
      <c r="B38">
        <v>40</v>
      </c>
      <c r="C38">
        <v>0.10166666670000001</v>
      </c>
      <c r="D38">
        <v>0.15333333330000001</v>
      </c>
      <c r="E38">
        <v>0.19500000000000001</v>
      </c>
      <c r="F38">
        <v>0.2416666667</v>
      </c>
      <c r="G38">
        <v>0.30166666669999997</v>
      </c>
      <c r="H38">
        <v>0.34</v>
      </c>
      <c r="I38">
        <v>0.37666666669999999</v>
      </c>
      <c r="J38">
        <v>0.41666666670000002</v>
      </c>
      <c r="K38">
        <v>0.46666666670000001</v>
      </c>
      <c r="N38">
        <f>INTERCEPT($C$29:$K$29,C38:K38)</f>
        <v>-8.9681311696553356E-2</v>
      </c>
      <c r="O38">
        <f>SLOPE($C$29:$K$29,C38:K38)</f>
        <v>5.516888870571786</v>
      </c>
      <c r="P38" s="3">
        <f>O38*$P$24*$Q$24</f>
        <v>0.34795720373548145</v>
      </c>
      <c r="Q38">
        <v>25.9</v>
      </c>
      <c r="R38">
        <f>(Q38/$R$24)*1000</f>
        <v>178574.26034748208</v>
      </c>
    </row>
    <row r="39" spans="1:18" x14ac:dyDescent="0.25">
      <c r="B39">
        <v>40</v>
      </c>
      <c r="C39">
        <v>6.8333333329999996E-2</v>
      </c>
      <c r="D39">
        <v>0.1333333333</v>
      </c>
      <c r="E39">
        <v>0.18166666670000001</v>
      </c>
      <c r="F39">
        <v>0.24</v>
      </c>
      <c r="G39">
        <v>0.28166666670000001</v>
      </c>
      <c r="H39">
        <v>0.32333333330000003</v>
      </c>
      <c r="I39">
        <v>0.36666666669999998</v>
      </c>
      <c r="J39">
        <v>0.41333333329999999</v>
      </c>
      <c r="K39">
        <v>0.45500000000000002</v>
      </c>
      <c r="N39">
        <f>INTERCEPT($C$29:$K$29,C39:K39)</f>
        <v>6.0745014490740434E-2</v>
      </c>
      <c r="O39">
        <f>SLOPE($C$29:$K$29,C39:K39)</f>
        <v>5.2584417603251126</v>
      </c>
      <c r="P39" s="3">
        <f>O39*$P$24*$Q$24</f>
        <v>0.33165661550455922</v>
      </c>
      <c r="Q39">
        <v>23.9</v>
      </c>
      <c r="R39">
        <f>(Q39/$R$24)*1000</f>
        <v>164784.74217393133</v>
      </c>
    </row>
    <row r="40" spans="1:18" x14ac:dyDescent="0.25">
      <c r="B40">
        <v>40</v>
      </c>
      <c r="C40">
        <v>9.5000000000000001E-2</v>
      </c>
      <c r="D40">
        <v>0.1416666667</v>
      </c>
      <c r="E40">
        <v>0.1983333333</v>
      </c>
      <c r="F40">
        <v>0.255</v>
      </c>
      <c r="G40">
        <v>0.30666666669999998</v>
      </c>
      <c r="H40">
        <v>0.3533333333</v>
      </c>
      <c r="I40">
        <v>0.40333333329999999</v>
      </c>
      <c r="J40">
        <v>0.46500000000000002</v>
      </c>
      <c r="K40">
        <v>0.50166666670000004</v>
      </c>
      <c r="N40">
        <f>INTERCEPT($C$29:$K$29,C40:K40)</f>
        <v>4.1699761712626016E-2</v>
      </c>
      <c r="O40">
        <f>SLOPE($C$29:$K$29,C40:K40)</f>
        <v>4.8252581413920472</v>
      </c>
      <c r="P40" s="3">
        <f>O40*$P$24*$Q$24</f>
        <v>0.3043351732416949</v>
      </c>
      <c r="Q40">
        <v>16.2</v>
      </c>
      <c r="R40">
        <f>(Q40/$R$24)*1000</f>
        <v>111695.09720576099</v>
      </c>
    </row>
    <row r="42" spans="1:18" x14ac:dyDescent="0.25">
      <c r="A42" t="s">
        <v>1</v>
      </c>
      <c r="C42">
        <v>0.16500000000000001</v>
      </c>
      <c r="D42">
        <v>0.245</v>
      </c>
      <c r="E42">
        <v>0.31833333330000002</v>
      </c>
      <c r="F42">
        <v>0.40166666670000001</v>
      </c>
      <c r="G42">
        <v>0.4833333333</v>
      </c>
      <c r="H42">
        <v>0.57499999999999996</v>
      </c>
      <c r="I42">
        <v>0.63166666670000005</v>
      </c>
      <c r="J42">
        <v>0.72499999999999998</v>
      </c>
      <c r="K42">
        <v>0.77333333329999998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2019-05-22T01:34:53Z</dcterms:created>
  <dcterms:modified xsi:type="dcterms:W3CDTF">2019-05-29T02:05:08Z</dcterms:modified>
</cp:coreProperties>
</file>