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til\Documents\Git_Repos\pintle-injector\Pintle_V2_Testing raw data\Pintle testing 04-15-2019\"/>
    </mc:Choice>
  </mc:AlternateContent>
  <xr:revisionPtr revIDLastSave="0" documentId="13_ncr:1_{BFF2E9CC-CF88-417E-8E61-75545959FB29}" xr6:coauthVersionLast="43" xr6:coauthVersionMax="43" xr10:uidLastSave="{00000000-0000-0000-0000-000000000000}"/>
  <bookViews>
    <workbookView xWindow="-120" yWindow="-120" windowWidth="19440" windowHeight="11640" xr2:uid="{84682937-0FE1-482E-9032-2C5AD32B1255}"/>
  </bookViews>
  <sheets>
    <sheet name="Analysis" sheetId="7" r:id="rId1"/>
    <sheet name="Pintle Flow Rates" sheetId="3" r:id="rId2"/>
    <sheet name="Annulus Flow Rates" sheetId="5" r:id="rId3"/>
    <sheet name="Pressure Calibration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0" i="7" l="1"/>
  <c r="H30" i="7" s="1"/>
  <c r="G29" i="7"/>
  <c r="H29" i="7" s="1"/>
  <c r="G28" i="7"/>
  <c r="H28" i="7" s="1"/>
  <c r="G27" i="7"/>
  <c r="H27" i="7" s="1"/>
  <c r="G26" i="7"/>
  <c r="H26" i="7" s="1"/>
  <c r="G25" i="7"/>
  <c r="H25" i="7" s="1"/>
  <c r="G24" i="7"/>
  <c r="G23" i="7"/>
  <c r="G22" i="7"/>
  <c r="H22" i="7" s="1"/>
  <c r="G17" i="7"/>
  <c r="H17" i="7" s="1"/>
  <c r="G16" i="7"/>
  <c r="G15" i="7"/>
  <c r="G14" i="7"/>
  <c r="H14" i="7" s="1"/>
  <c r="G13" i="7"/>
  <c r="H13" i="7" s="1"/>
  <c r="G12" i="7"/>
  <c r="G11" i="7"/>
  <c r="G10" i="7"/>
  <c r="H10" i="7" s="1"/>
  <c r="G9" i="7"/>
  <c r="H9" i="7" s="1"/>
  <c r="F30" i="7"/>
  <c r="F29" i="7"/>
  <c r="F28" i="7"/>
  <c r="F27" i="7"/>
  <c r="F26" i="7"/>
  <c r="F25" i="7"/>
  <c r="F24" i="7"/>
  <c r="H24" i="7" s="1"/>
  <c r="F23" i="7"/>
  <c r="H23" i="7" s="1"/>
  <c r="F22" i="7"/>
  <c r="F17" i="7"/>
  <c r="F16" i="7"/>
  <c r="H16" i="7" s="1"/>
  <c r="F15" i="7"/>
  <c r="H15" i="7" s="1"/>
  <c r="F14" i="7"/>
  <c r="F13" i="7"/>
  <c r="F12" i="7"/>
  <c r="H12" i="7" s="1"/>
  <c r="F11" i="7"/>
  <c r="H11" i="7" s="1"/>
  <c r="F10" i="7"/>
  <c r="F9" i="7"/>
  <c r="B12" i="6" l="1"/>
  <c r="C12" i="6"/>
  <c r="C9" i="6"/>
  <c r="C54" i="5" l="1"/>
  <c r="C53" i="5"/>
  <c r="C52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1" i="5"/>
  <c r="C50" i="5"/>
  <c r="C49" i="5"/>
  <c r="C48" i="5"/>
  <c r="C47" i="5"/>
  <c r="C46" i="5"/>
  <c r="C45" i="5"/>
  <c r="C44" i="5"/>
  <c r="C43" i="5"/>
  <c r="C42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123" i="3"/>
  <c r="C122" i="3"/>
  <c r="C157" i="3"/>
  <c r="C156" i="3"/>
  <c r="C140" i="3"/>
  <c r="C105" i="3"/>
  <c r="C104" i="3"/>
  <c r="C103" i="3"/>
  <c r="C88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36" i="3"/>
  <c r="C35" i="3"/>
  <c r="C18" i="3"/>
  <c r="C17" i="3"/>
  <c r="C155" i="3"/>
  <c r="C154" i="3"/>
  <c r="C153" i="3"/>
  <c r="C152" i="3"/>
  <c r="C151" i="3"/>
  <c r="C150" i="3"/>
  <c r="C149" i="3"/>
  <c r="C148" i="3"/>
  <c r="C147" i="3"/>
  <c r="C146" i="3"/>
  <c r="C145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1" i="3"/>
  <c r="C120" i="3"/>
  <c r="C119" i="3"/>
  <c r="C118" i="3"/>
  <c r="C117" i="3"/>
  <c r="C116" i="3"/>
  <c r="C115" i="3"/>
  <c r="C114" i="3"/>
  <c r="C113" i="3"/>
  <c r="C112" i="3"/>
  <c r="C111" i="3"/>
  <c r="C102" i="3"/>
  <c r="C101" i="3"/>
  <c r="C100" i="3"/>
  <c r="C99" i="3"/>
  <c r="C98" i="3"/>
  <c r="C97" i="3"/>
  <c r="C96" i="3"/>
  <c r="C95" i="3"/>
  <c r="C94" i="3"/>
  <c r="C93" i="3"/>
  <c r="C87" i="3"/>
  <c r="C86" i="3"/>
  <c r="C85" i="3"/>
  <c r="C84" i="3"/>
  <c r="C83" i="3"/>
  <c r="C82" i="3"/>
  <c r="C81" i="3"/>
  <c r="C80" i="3"/>
  <c r="C79" i="3"/>
  <c r="C78" i="3"/>
  <c r="C77" i="3"/>
  <c r="C76" i="3"/>
  <c r="C51" i="3"/>
  <c r="C50" i="3"/>
  <c r="C49" i="3"/>
  <c r="C48" i="3"/>
  <c r="C47" i="3"/>
  <c r="C46" i="3"/>
  <c r="C45" i="3"/>
  <c r="C44" i="3"/>
  <c r="C43" i="3"/>
  <c r="C42" i="3"/>
  <c r="C34" i="3"/>
  <c r="C33" i="3"/>
  <c r="C32" i="3"/>
  <c r="C31" i="3"/>
  <c r="C30" i="3"/>
  <c r="C29" i="3"/>
  <c r="C28" i="3"/>
  <c r="C27" i="3"/>
  <c r="C26" i="3"/>
  <c r="C25" i="3"/>
  <c r="C24" i="3"/>
  <c r="C16" i="3"/>
  <c r="C15" i="3"/>
  <c r="C14" i="3"/>
  <c r="C13" i="3"/>
  <c r="C12" i="3"/>
  <c r="C11" i="3"/>
  <c r="C10" i="3"/>
  <c r="C9" i="3"/>
  <c r="C8" i="3"/>
  <c r="C7" i="3"/>
  <c r="C6" i="3"/>
</calcChain>
</file>

<file path=xl/sharedStrings.xml><?xml version="1.0" encoding="utf-8"?>
<sst xmlns="http://schemas.openxmlformats.org/spreadsheetml/2006/main" count="148" uniqueCount="47">
  <si>
    <t>Time</t>
  </si>
  <si>
    <t>Gallons</t>
  </si>
  <si>
    <t>Test 3</t>
  </si>
  <si>
    <t>time (min)</t>
  </si>
  <si>
    <t>PSI drop</t>
  </si>
  <si>
    <t>psi</t>
  </si>
  <si>
    <t>Pintle 100 psi test 1</t>
  </si>
  <si>
    <t>Pintle 100 psi test 2</t>
  </si>
  <si>
    <t>Pintle 100 psi test 3</t>
  </si>
  <si>
    <t>Pintle 80 psi test 1</t>
  </si>
  <si>
    <t>Pintle 80 psi test 2</t>
  </si>
  <si>
    <t>Pintle 80 psi test 3</t>
  </si>
  <si>
    <t>Pintle 60 psi test 1</t>
  </si>
  <si>
    <t>Pintle 60 psi test 2</t>
  </si>
  <si>
    <t>Pintle 60 psi test 3</t>
  </si>
  <si>
    <t>Annulus 100 psi test 1</t>
  </si>
  <si>
    <t>Annulus 100 psi test 2</t>
  </si>
  <si>
    <t>Annulus 100 psi test 3</t>
  </si>
  <si>
    <t>Annulus 80 psi test 1</t>
  </si>
  <si>
    <t>Annulus 80 psi test 2</t>
  </si>
  <si>
    <t>Annulus 80 psi test 3</t>
  </si>
  <si>
    <t>Annulus 60 psi test 1</t>
  </si>
  <si>
    <t>Annulus 60 psi test 2</t>
  </si>
  <si>
    <t>Annulus 60 psi test 3</t>
  </si>
  <si>
    <t>PSI</t>
  </si>
  <si>
    <t>PT reading</t>
  </si>
  <si>
    <t>slope</t>
  </si>
  <si>
    <t>intercept</t>
  </si>
  <si>
    <t>Pintle</t>
  </si>
  <si>
    <t>Flow Rate (gpm)</t>
  </si>
  <si>
    <t>Annulus</t>
  </si>
  <si>
    <t>Tank Set pressure (psi)</t>
  </si>
  <si>
    <t>gpm to m^3/s</t>
  </si>
  <si>
    <t>density of water</t>
  </si>
  <si>
    <t>kg/m^3</t>
  </si>
  <si>
    <t>Mass Flow Rate (kg/s)</t>
  </si>
  <si>
    <t>Pressure (kPa)</t>
  </si>
  <si>
    <t>psi to kPa</t>
  </si>
  <si>
    <t>Measured Pressure Drop</t>
  </si>
  <si>
    <t>K_L</t>
  </si>
  <si>
    <t>Annulus Area Exit</t>
  </si>
  <si>
    <t>Pintle Exit Area</t>
  </si>
  <si>
    <t>Experimental data</t>
  </si>
  <si>
    <t>Hand Calcs</t>
  </si>
  <si>
    <t>Flow Rate (kg/s)</t>
  </si>
  <si>
    <t>Pressure Drop (kPa)</t>
  </si>
  <si>
    <t>CFD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</si>
</sst>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11" fontId="0" fillId="0" borderId="0" xfId="0" applyNumberFormat="1"/>
    <xf numFmtId="0" fontId="0" fillId="0" borderId="0" xfId="0" applyFont="1" applyAlignment="1">
      <alignment horizontal="center"/>
    </xf>
    <xf numFmtId="11" fontId="0" fillId="0" borderId="0" xfId="0" applyNumberFormat="1" applyFont="1" applyAlignment="1">
      <alignment horizontal="center"/>
    </xf>
    <xf numFmtId="11" fontId="2" fillId="0" borderId="0" xfId="0" applyNumberFormat="1" applyFont="1" applyAlignment="1">
      <alignment horizontal="center" vertical="center"/>
    </xf>
    <xf numFmtId="0" fontId="0" fillId="0" borderId="0" xfId="0" applyBorder="1"/>
    <xf numFmtId="2" fontId="0" fillId="0" borderId="0" xfId="0" applyNumberFormat="1" applyFill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wrapText="1"/>
    </xf>
    <xf numFmtId="0" fontId="0" fillId="0" borderId="0" xfId="0" applyFill="1" applyAlignment="1">
      <alignment horizontal="center"/>
    </xf>
    <xf numFmtId="165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65" fontId="0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2" borderId="1" xfId="0" applyFill="1" applyBorder="1"/>
    <xf numFmtId="165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Pintle 80 psi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'Pintle Flow Rates'!$D$92</c:f>
              <c:strCache>
                <c:ptCount val="1"/>
                <c:pt idx="0">
                  <c:v>Gallons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307309990506506E-2"/>
                  <c:y val="0.456332345705562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'Pintle Flow Rates'!$C$93:$C$105</c:f>
              <c:numCache>
                <c:formatCode>General</c:formatCode>
                <c:ptCount val="13"/>
                <c:pt idx="0">
                  <c:v>0</c:v>
                </c:pt>
                <c:pt idx="1">
                  <c:v>4.2833333333333327E-2</c:v>
                </c:pt>
                <c:pt idx="2">
                  <c:v>8.3000000000000004E-2</c:v>
                </c:pt>
                <c:pt idx="3">
                  <c:v>0.12533333333333332</c:v>
                </c:pt>
                <c:pt idx="4">
                  <c:v>0.16416666666666666</c:v>
                </c:pt>
                <c:pt idx="5">
                  <c:v>0.20433333333333334</c:v>
                </c:pt>
                <c:pt idx="6">
                  <c:v>0.23933333333333331</c:v>
                </c:pt>
                <c:pt idx="7">
                  <c:v>0.27716666666666667</c:v>
                </c:pt>
                <c:pt idx="8">
                  <c:v>0.32133333333333336</c:v>
                </c:pt>
                <c:pt idx="9">
                  <c:v>0.36166666666666664</c:v>
                </c:pt>
                <c:pt idx="10">
                  <c:v>0.41166666666666668</c:v>
                </c:pt>
                <c:pt idx="11">
                  <c:v>0.44616666666666666</c:v>
                </c:pt>
                <c:pt idx="12">
                  <c:v>0.48399999999999999</c:v>
                </c:pt>
              </c:numCache>
            </c:numRef>
          </c:xVal>
          <c:yVal>
            <c:numRef>
              <c:f>'Pintle Flow Rates'!$D$93:$D$105</c:f>
              <c:numCache>
                <c:formatCode>General</c:formatCode>
                <c:ptCount val="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6D-4DF9-AFEB-775E182B0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7872"/>
        <c:axId val="315899184"/>
      </c:scatterChart>
      <c:valAx>
        <c:axId val="31589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9184"/>
        <c:crosses val="autoZero"/>
        <c:crossBetween val="midCat"/>
      </c:valAx>
      <c:valAx>
        <c:axId val="3158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Annulus 80 psi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'Annulus Flow Rates'!$D$92</c:f>
              <c:strCache>
                <c:ptCount val="1"/>
                <c:pt idx="0">
                  <c:v>Gallons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307309990506506E-2"/>
                  <c:y val="0.456332345705562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'Annulus Flow Rates'!$C$93:$C$105</c:f>
              <c:numCache>
                <c:formatCode>General</c:formatCode>
                <c:ptCount val="13"/>
                <c:pt idx="0">
                  <c:v>0</c:v>
                </c:pt>
                <c:pt idx="1">
                  <c:v>2.5166666666666667E-2</c:v>
                </c:pt>
                <c:pt idx="2">
                  <c:v>5.0833333333333328E-2</c:v>
                </c:pt>
                <c:pt idx="3">
                  <c:v>9.9499999999999991E-2</c:v>
                </c:pt>
                <c:pt idx="4">
                  <c:v>0.14049999999999999</c:v>
                </c:pt>
                <c:pt idx="5">
                  <c:v>0.16883333333333334</c:v>
                </c:pt>
                <c:pt idx="6">
                  <c:v>0.21216666666666667</c:v>
                </c:pt>
                <c:pt idx="7">
                  <c:v>0.24366666666666664</c:v>
                </c:pt>
                <c:pt idx="8">
                  <c:v>0.27566666666666667</c:v>
                </c:pt>
                <c:pt idx="9">
                  <c:v>0.3106666666666667</c:v>
                </c:pt>
                <c:pt idx="10">
                  <c:v>0.34233333333333332</c:v>
                </c:pt>
                <c:pt idx="11">
                  <c:v>0.38316666666666666</c:v>
                </c:pt>
                <c:pt idx="12">
                  <c:v>0</c:v>
                </c:pt>
              </c:numCache>
            </c:numRef>
          </c:xVal>
          <c:yVal>
            <c:numRef>
              <c:f>'Annulus Flow Rates'!$D$93:$D$105</c:f>
              <c:numCache>
                <c:formatCode>General</c:formatCode>
                <c:ptCount val="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92-4DB0-A0EB-AE99882B7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7872"/>
        <c:axId val="315899184"/>
      </c:scatterChart>
      <c:valAx>
        <c:axId val="31589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9184"/>
        <c:crosses val="autoZero"/>
        <c:crossBetween val="midCat"/>
      </c:valAx>
      <c:valAx>
        <c:axId val="3158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Annulus 80 psi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74135351477971E-2"/>
                  <c:y val="0.3877905491698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'Annulus Flow Rates'!$C$76:$C$88</c:f>
              <c:numCache>
                <c:formatCode>General</c:formatCode>
                <c:ptCount val="13"/>
                <c:pt idx="0">
                  <c:v>0</c:v>
                </c:pt>
                <c:pt idx="1">
                  <c:v>2.8666666666666667E-2</c:v>
                </c:pt>
                <c:pt idx="2">
                  <c:v>5.2499999999999998E-2</c:v>
                </c:pt>
                <c:pt idx="3">
                  <c:v>0.11083333333333334</c:v>
                </c:pt>
                <c:pt idx="4">
                  <c:v>0.14383333333333334</c:v>
                </c:pt>
                <c:pt idx="5">
                  <c:v>0.17533333333333331</c:v>
                </c:pt>
                <c:pt idx="6">
                  <c:v>0.20183333333333334</c:v>
                </c:pt>
                <c:pt idx="7">
                  <c:v>0.23450000000000001</c:v>
                </c:pt>
                <c:pt idx="8">
                  <c:v>0.26799999999999996</c:v>
                </c:pt>
                <c:pt idx="9">
                  <c:v>0.30549999999999999</c:v>
                </c:pt>
                <c:pt idx="10">
                  <c:v>0.33300000000000002</c:v>
                </c:pt>
                <c:pt idx="11">
                  <c:v>0.36599999999999999</c:v>
                </c:pt>
                <c:pt idx="12">
                  <c:v>0.39149999999999996</c:v>
                </c:pt>
              </c:numCache>
            </c:numRef>
          </c:xVal>
          <c:yVal>
            <c:numRef>
              <c:f>'Annulus Flow Rates'!$D$76:$D$88</c:f>
              <c:numCache>
                <c:formatCode>General</c:formatCode>
                <c:ptCount val="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23-4A8D-9BEA-03503C7E0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7872"/>
        <c:axId val="315899184"/>
      </c:scatterChart>
      <c:valAx>
        <c:axId val="31589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9184"/>
        <c:crosses val="autoZero"/>
        <c:crossBetween val="midCat"/>
      </c:valAx>
      <c:valAx>
        <c:axId val="3158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Annulus </a:t>
            </a:r>
            <a:r>
              <a:rPr lang="en-US" baseline="0"/>
              <a:t>80 psi </a:t>
            </a:r>
            <a:r>
              <a:rPr lang="en-US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'Annulus Flow Rates'!$D$58</c:f>
              <c:strCache>
                <c:ptCount val="1"/>
                <c:pt idx="0">
                  <c:v>Gallons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287811759520523"/>
                  <c:y val="0.434562647754137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'Annulus Flow Rates'!$C$59:$C$71</c:f>
              <c:numCache>
                <c:formatCode>General</c:formatCode>
                <c:ptCount val="13"/>
                <c:pt idx="0">
                  <c:v>0</c:v>
                </c:pt>
                <c:pt idx="1">
                  <c:v>4.0500000000000001E-2</c:v>
                </c:pt>
                <c:pt idx="2">
                  <c:v>7.0833333333333331E-2</c:v>
                </c:pt>
                <c:pt idx="3">
                  <c:v>0.10616666666666667</c:v>
                </c:pt>
                <c:pt idx="4">
                  <c:v>0.14100000000000001</c:v>
                </c:pt>
                <c:pt idx="5">
                  <c:v>0.17366666666666666</c:v>
                </c:pt>
                <c:pt idx="6">
                  <c:v>0.20616666666666666</c:v>
                </c:pt>
                <c:pt idx="7">
                  <c:v>0.23300000000000001</c:v>
                </c:pt>
                <c:pt idx="8">
                  <c:v>0.26183333333333336</c:v>
                </c:pt>
                <c:pt idx="9">
                  <c:v>0.30166666666666669</c:v>
                </c:pt>
                <c:pt idx="10">
                  <c:v>0.32650000000000001</c:v>
                </c:pt>
                <c:pt idx="11">
                  <c:v>0.36933333333333335</c:v>
                </c:pt>
                <c:pt idx="12">
                  <c:v>0.39616666666666667</c:v>
                </c:pt>
              </c:numCache>
            </c:numRef>
          </c:xVal>
          <c:yVal>
            <c:numRef>
              <c:f>'Annulus Flow Rates'!$D$59:$D$71</c:f>
              <c:numCache>
                <c:formatCode>General</c:formatCode>
                <c:ptCount val="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DC-47DE-9327-CB24AEFEA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221864"/>
        <c:axId val="444219240"/>
      </c:scatterChart>
      <c:valAx>
        <c:axId val="44422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19240"/>
        <c:crosses val="autoZero"/>
        <c:crossBetween val="midCat"/>
      </c:valAx>
      <c:valAx>
        <c:axId val="44421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21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Annulus 100 psi 1</a:t>
            </a:r>
            <a:endParaRPr lang="en-US"/>
          </a:p>
        </c:rich>
      </c:tx>
      <c:layout>
        <c:manualLayout>
          <c:xMode val="edge"/>
          <c:yMode val="edge"/>
          <c:x val="0.34401869919797951"/>
          <c:y val="3.5320080114470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Gallons per Minute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alpha val="93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984523544963903E-2"/>
                  <c:y val="0.342510839999137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'Annulus Flow Rates'!$C$6:$C$18</c:f>
              <c:numCache>
                <c:formatCode>General</c:formatCode>
                <c:ptCount val="13"/>
                <c:pt idx="0">
                  <c:v>0</c:v>
                </c:pt>
                <c:pt idx="1">
                  <c:v>3.833333333333333E-2</c:v>
                </c:pt>
                <c:pt idx="2">
                  <c:v>6.6166666666666665E-2</c:v>
                </c:pt>
                <c:pt idx="3">
                  <c:v>0.10066666666666667</c:v>
                </c:pt>
                <c:pt idx="4">
                  <c:v>0.13116666666666668</c:v>
                </c:pt>
                <c:pt idx="5">
                  <c:v>0.16550000000000001</c:v>
                </c:pt>
                <c:pt idx="6">
                  <c:v>0.19566666666666668</c:v>
                </c:pt>
                <c:pt idx="7">
                  <c:v>0.23166666666666666</c:v>
                </c:pt>
                <c:pt idx="8">
                  <c:v>0.26383333333333331</c:v>
                </c:pt>
                <c:pt idx="9">
                  <c:v>0.3061666666666667</c:v>
                </c:pt>
                <c:pt idx="10">
                  <c:v>0.34133333333333332</c:v>
                </c:pt>
                <c:pt idx="11">
                  <c:v>0.376</c:v>
                </c:pt>
                <c:pt idx="12">
                  <c:v>0.42383333333333334</c:v>
                </c:pt>
              </c:numCache>
            </c:numRef>
          </c:xVal>
          <c:yVal>
            <c:numRef>
              <c:f>'Annulus Flow Rates'!$D$6:$D$18</c:f>
              <c:numCache>
                <c:formatCode>General</c:formatCode>
                <c:ptCount val="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A9-4945-B537-673494117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6760"/>
        <c:axId val="515497416"/>
      </c:scatterChart>
      <c:valAx>
        <c:axId val="51549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7416"/>
        <c:crosses val="autoZero"/>
        <c:crossBetween val="midCat"/>
      </c:valAx>
      <c:valAx>
        <c:axId val="51549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Annulus 100 psi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'Annulus Flow Rates'!$C$23</c:f>
              <c:strCache>
                <c:ptCount val="1"/>
                <c:pt idx="0">
                  <c:v>time (min)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92742743891701"/>
                  <c:y val="0.382681992337164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'Annulus Flow Rates'!$C$27:$C$36</c:f>
              <c:numCache>
                <c:formatCode>General</c:formatCode>
                <c:ptCount val="10"/>
                <c:pt idx="0">
                  <c:v>0.14983333333333335</c:v>
                </c:pt>
                <c:pt idx="1">
                  <c:v>0.18766666666666668</c:v>
                </c:pt>
                <c:pt idx="2">
                  <c:v>0.22500000000000001</c:v>
                </c:pt>
                <c:pt idx="3">
                  <c:v>0.2535</c:v>
                </c:pt>
                <c:pt idx="4">
                  <c:v>0.28300000000000003</c:v>
                </c:pt>
                <c:pt idx="5">
                  <c:v>0.3188333333333333</c:v>
                </c:pt>
                <c:pt idx="6">
                  <c:v>0.34700000000000003</c:v>
                </c:pt>
                <c:pt idx="7">
                  <c:v>0.38450000000000001</c:v>
                </c:pt>
                <c:pt idx="8">
                  <c:v>0.41266666666666668</c:v>
                </c:pt>
                <c:pt idx="9">
                  <c:v>0</c:v>
                </c:pt>
              </c:numCache>
            </c:numRef>
          </c:xVal>
          <c:yVal>
            <c:numRef>
              <c:f>'Annulus Flow Rates'!$D$27:$D$36</c:f>
              <c:numCache>
                <c:formatCode>General</c:formatCode>
                <c:ptCount val="10"/>
                <c:pt idx="0">
                  <c:v>0.75</c:v>
                </c:pt>
                <c:pt idx="1">
                  <c:v>1</c:v>
                </c:pt>
                <c:pt idx="2">
                  <c:v>1.25</c:v>
                </c:pt>
                <c:pt idx="3">
                  <c:v>1.5</c:v>
                </c:pt>
                <c:pt idx="4">
                  <c:v>1.75</c:v>
                </c:pt>
                <c:pt idx="5">
                  <c:v>2</c:v>
                </c:pt>
                <c:pt idx="6">
                  <c:v>2.25</c:v>
                </c:pt>
                <c:pt idx="7">
                  <c:v>2.5</c:v>
                </c:pt>
                <c:pt idx="8">
                  <c:v>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E1-4EAA-89AE-410B1AD45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02392"/>
        <c:axId val="459503376"/>
      </c:scatterChart>
      <c:valAx>
        <c:axId val="45950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03376"/>
        <c:crosses val="autoZero"/>
        <c:crossBetween val="midCat"/>
      </c:valAx>
      <c:valAx>
        <c:axId val="4595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02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Annulus 100 psi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7980267460401106E-2"/>
                  <c:y val="0.395364583333333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'Annulus Flow Rates'!$C$42:$C$54</c:f>
              <c:numCache>
                <c:formatCode>General</c:formatCode>
                <c:ptCount val="13"/>
                <c:pt idx="0">
                  <c:v>0</c:v>
                </c:pt>
                <c:pt idx="1">
                  <c:v>4.1666666666666664E-2</c:v>
                </c:pt>
                <c:pt idx="2">
                  <c:v>6.2833333333333338E-2</c:v>
                </c:pt>
                <c:pt idx="3">
                  <c:v>9.7499999999999989E-2</c:v>
                </c:pt>
                <c:pt idx="4">
                  <c:v>0.13216666666666665</c:v>
                </c:pt>
                <c:pt idx="5">
                  <c:v>0.16766666666666669</c:v>
                </c:pt>
                <c:pt idx="6">
                  <c:v>0.20016666666666666</c:v>
                </c:pt>
                <c:pt idx="7">
                  <c:v>0.23483333333333334</c:v>
                </c:pt>
                <c:pt idx="8">
                  <c:v>0.26150000000000001</c:v>
                </c:pt>
                <c:pt idx="9">
                  <c:v>0.28816666666666663</c:v>
                </c:pt>
                <c:pt idx="10">
                  <c:v>0.32983333333333331</c:v>
                </c:pt>
                <c:pt idx="11">
                  <c:v>0.36166666666666664</c:v>
                </c:pt>
                <c:pt idx="12">
                  <c:v>0.39200000000000002</c:v>
                </c:pt>
              </c:numCache>
            </c:numRef>
          </c:xVal>
          <c:yVal>
            <c:numRef>
              <c:f>'Annulus Flow Rates'!$D$42:$D$54</c:f>
              <c:numCache>
                <c:formatCode>General</c:formatCode>
                <c:ptCount val="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ED-4A82-A9A9-59A88CA64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903656"/>
        <c:axId val="466903984"/>
      </c:scatterChart>
      <c:valAx>
        <c:axId val="46690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03984"/>
        <c:crosses val="autoZero"/>
        <c:crossBetween val="midCat"/>
      </c:valAx>
      <c:valAx>
        <c:axId val="4669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03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Annulus 60 psi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'Annulus Flow Rates'!$D$144</c:f>
              <c:strCache>
                <c:ptCount val="1"/>
                <c:pt idx="0">
                  <c:v>Gallons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307309990506506E-2"/>
                  <c:y val="0.456332345705562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'Annulus Flow Rates'!$C$145:$C$157</c:f>
              <c:numCache>
                <c:formatCode>General</c:formatCode>
                <c:ptCount val="13"/>
                <c:pt idx="0">
                  <c:v>0</c:v>
                </c:pt>
                <c:pt idx="1">
                  <c:v>4.816666666666667E-2</c:v>
                </c:pt>
                <c:pt idx="2">
                  <c:v>9.3333333333333324E-2</c:v>
                </c:pt>
                <c:pt idx="3">
                  <c:v>0.13750000000000001</c:v>
                </c:pt>
                <c:pt idx="4">
                  <c:v>0.17933333333333332</c:v>
                </c:pt>
                <c:pt idx="5">
                  <c:v>0.21099999999999999</c:v>
                </c:pt>
                <c:pt idx="6">
                  <c:v>0.24366666666666664</c:v>
                </c:pt>
                <c:pt idx="7">
                  <c:v>0.27883333333333332</c:v>
                </c:pt>
                <c:pt idx="8">
                  <c:v>0.3106666666666667</c:v>
                </c:pt>
                <c:pt idx="9">
                  <c:v>0.36666666666666664</c:v>
                </c:pt>
                <c:pt idx="10">
                  <c:v>0.40383333333333332</c:v>
                </c:pt>
                <c:pt idx="11">
                  <c:v>0.43683333333333335</c:v>
                </c:pt>
                <c:pt idx="12">
                  <c:v>0.47116666666666668</c:v>
                </c:pt>
              </c:numCache>
            </c:numRef>
          </c:xVal>
          <c:yVal>
            <c:numRef>
              <c:f>'Annulus Flow Rates'!$D$145:$D$157</c:f>
              <c:numCache>
                <c:formatCode>General</c:formatCode>
                <c:ptCount val="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E9-4E68-8033-06B911163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7872"/>
        <c:axId val="315899184"/>
      </c:scatterChart>
      <c:valAx>
        <c:axId val="31589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9184"/>
        <c:crosses val="autoZero"/>
        <c:crossBetween val="midCat"/>
      </c:valAx>
      <c:valAx>
        <c:axId val="3158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Annulus 60 psi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74135351477971E-2"/>
                  <c:y val="0.3877905491698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'Annulus Flow Rates'!$C$128:$C$140</c:f>
              <c:numCache>
                <c:formatCode>General</c:formatCode>
                <c:ptCount val="13"/>
                <c:pt idx="0">
                  <c:v>4.2499999999999996E-2</c:v>
                </c:pt>
                <c:pt idx="1">
                  <c:v>8.6000000000000007E-2</c:v>
                </c:pt>
                <c:pt idx="2">
                  <c:v>0.13183333333333333</c:v>
                </c:pt>
                <c:pt idx="3">
                  <c:v>0.17383333333333334</c:v>
                </c:pt>
                <c:pt idx="4">
                  <c:v>0.22383333333333333</c:v>
                </c:pt>
                <c:pt idx="5">
                  <c:v>0.25616666666666665</c:v>
                </c:pt>
                <c:pt idx="6">
                  <c:v>0.29199999999999998</c:v>
                </c:pt>
                <c:pt idx="7">
                  <c:v>0.31783333333333336</c:v>
                </c:pt>
                <c:pt idx="8">
                  <c:v>0.34183333333333338</c:v>
                </c:pt>
                <c:pt idx="9">
                  <c:v>0.38016666666666665</c:v>
                </c:pt>
                <c:pt idx="10">
                  <c:v>0.42033333333333334</c:v>
                </c:pt>
                <c:pt idx="11">
                  <c:v>0.46499999999999997</c:v>
                </c:pt>
                <c:pt idx="12">
                  <c:v>0</c:v>
                </c:pt>
              </c:numCache>
            </c:numRef>
          </c:xVal>
          <c:yVal>
            <c:numRef>
              <c:f>'Annulus Flow Rates'!$D$128:$D$140</c:f>
              <c:numCache>
                <c:formatCode>General</c:formatCode>
                <c:ptCount val="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0F-4B2E-89D6-4C78E4147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7872"/>
        <c:axId val="315899184"/>
      </c:scatterChart>
      <c:valAx>
        <c:axId val="31589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9184"/>
        <c:crosses val="autoZero"/>
        <c:crossBetween val="midCat"/>
      </c:valAx>
      <c:valAx>
        <c:axId val="3158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Annulus</a:t>
            </a:r>
            <a:r>
              <a:rPr lang="en-US" baseline="0"/>
              <a:t> 60 psi</a:t>
            </a:r>
            <a:r>
              <a:rPr lang="en-US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'Annulus Flow Rates'!$D$110</c:f>
              <c:strCache>
                <c:ptCount val="1"/>
                <c:pt idx="0">
                  <c:v>Gallons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287811759520523"/>
                  <c:y val="0.434562647754137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'Annulus Flow Rates'!$C$111:$C$123</c:f>
              <c:numCache>
                <c:formatCode>General</c:formatCode>
                <c:ptCount val="13"/>
                <c:pt idx="0">
                  <c:v>0</c:v>
                </c:pt>
                <c:pt idx="1">
                  <c:v>3.5166666666666666E-2</c:v>
                </c:pt>
                <c:pt idx="2">
                  <c:v>7.0500000000000007E-2</c:v>
                </c:pt>
                <c:pt idx="3">
                  <c:v>0.12583333333333332</c:v>
                </c:pt>
                <c:pt idx="4">
                  <c:v>0.17983333333333332</c:v>
                </c:pt>
                <c:pt idx="5">
                  <c:v>0.22383333333333333</c:v>
                </c:pt>
                <c:pt idx="6">
                  <c:v>0.26</c:v>
                </c:pt>
                <c:pt idx="7">
                  <c:v>0.30050000000000004</c:v>
                </c:pt>
                <c:pt idx="8">
                  <c:v>0.32966666666666666</c:v>
                </c:pt>
                <c:pt idx="9">
                  <c:v>0.3656666666666667</c:v>
                </c:pt>
                <c:pt idx="10">
                  <c:v>0.40099999999999997</c:v>
                </c:pt>
                <c:pt idx="11">
                  <c:v>0.4375</c:v>
                </c:pt>
                <c:pt idx="12">
                  <c:v>0.48383333333333334</c:v>
                </c:pt>
              </c:numCache>
            </c:numRef>
          </c:xVal>
          <c:yVal>
            <c:numRef>
              <c:f>'Annulus Flow Rates'!$D$111:$D$123</c:f>
              <c:numCache>
                <c:formatCode>General</c:formatCode>
                <c:ptCount val="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AC-45CC-8429-603CE9ACF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221864"/>
        <c:axId val="444219240"/>
      </c:scatterChart>
      <c:valAx>
        <c:axId val="44422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19240"/>
        <c:crosses val="autoZero"/>
        <c:crossBetween val="midCat"/>
      </c:valAx>
      <c:valAx>
        <c:axId val="44421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21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'Pressure Calibration'!$C$3</c:f>
              <c:strCache>
                <c:ptCount val="1"/>
                <c:pt idx="0">
                  <c:v>PT reading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6121923438815426E-2"/>
                  <c:y val="-0.14498668492020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'Pressure Calibration'!$B$4:$B$9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69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'Pressure Calibration'!$C$4:$C$9</c:f>
              <c:numCache>
                <c:formatCode>General</c:formatCode>
                <c:ptCount val="6"/>
                <c:pt idx="0">
                  <c:v>821.77</c:v>
                </c:pt>
                <c:pt idx="1">
                  <c:v>1026.07</c:v>
                </c:pt>
                <c:pt idx="2">
                  <c:v>1165.08</c:v>
                </c:pt>
                <c:pt idx="3">
                  <c:v>1270.72</c:v>
                </c:pt>
                <c:pt idx="4">
                  <c:v>1335.18</c:v>
                </c:pt>
                <c:pt idx="5">
                  <c:v>1459.58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6D-4564-B313-E8F3239BB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75304"/>
        <c:axId val="484776616"/>
      </c:scatterChart>
      <c:valAx>
        <c:axId val="48477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76616"/>
        <c:crosses val="autoZero"/>
        <c:crossBetween val="midCat"/>
      </c:valAx>
      <c:valAx>
        <c:axId val="48477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75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Pintle 80 psi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74135351477971E-2"/>
                  <c:y val="0.3877905491698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'Pintle Flow Rates'!$C$76:$C$88</c:f>
              <c:numCache>
                <c:formatCode>General</c:formatCode>
                <c:ptCount val="13"/>
                <c:pt idx="0">
                  <c:v>0</c:v>
                </c:pt>
                <c:pt idx="1">
                  <c:v>3.5166666666666666E-2</c:v>
                </c:pt>
                <c:pt idx="2">
                  <c:v>8.033333333333334E-2</c:v>
                </c:pt>
                <c:pt idx="3">
                  <c:v>0.12050000000000001</c:v>
                </c:pt>
                <c:pt idx="4">
                  <c:v>0.157</c:v>
                </c:pt>
                <c:pt idx="5">
                  <c:v>0.20483333333333331</c:v>
                </c:pt>
                <c:pt idx="6">
                  <c:v>0.23949999999999999</c:v>
                </c:pt>
                <c:pt idx="7">
                  <c:v>0.27666666666666667</c:v>
                </c:pt>
                <c:pt idx="8">
                  <c:v>0.32500000000000001</c:v>
                </c:pt>
                <c:pt idx="9">
                  <c:v>0.36300000000000004</c:v>
                </c:pt>
                <c:pt idx="10">
                  <c:v>0.40633333333333332</c:v>
                </c:pt>
                <c:pt idx="11">
                  <c:v>0.44816666666666666</c:v>
                </c:pt>
                <c:pt idx="12">
                  <c:v>0.48949999999999999</c:v>
                </c:pt>
              </c:numCache>
            </c:numRef>
          </c:xVal>
          <c:yVal>
            <c:numRef>
              <c:f>'Pintle Flow Rates'!$D$76:$D$88</c:f>
              <c:numCache>
                <c:formatCode>General</c:formatCode>
                <c:ptCount val="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03-4024-9D4D-E8D3BAC2E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7872"/>
        <c:axId val="315899184"/>
      </c:scatterChart>
      <c:valAx>
        <c:axId val="31589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9184"/>
        <c:crosses val="autoZero"/>
        <c:crossBetween val="midCat"/>
      </c:valAx>
      <c:valAx>
        <c:axId val="3158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Pintle</a:t>
            </a:r>
            <a:r>
              <a:rPr lang="en-US" baseline="0"/>
              <a:t> 80 psi </a:t>
            </a:r>
            <a:r>
              <a:rPr lang="en-US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'Pintle Flow Rates'!$D$58</c:f>
              <c:strCache>
                <c:ptCount val="1"/>
                <c:pt idx="0">
                  <c:v>Gallons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287811759520523"/>
                  <c:y val="0.434562647754137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'Pintle Flow Rates'!$C$59:$C$71</c:f>
              <c:numCache>
                <c:formatCode>General</c:formatCode>
                <c:ptCount val="13"/>
                <c:pt idx="0">
                  <c:v>0</c:v>
                </c:pt>
                <c:pt idx="1">
                  <c:v>2.9833333333333333E-2</c:v>
                </c:pt>
                <c:pt idx="2">
                  <c:v>7.8833333333333339E-2</c:v>
                </c:pt>
                <c:pt idx="3">
                  <c:v>0.121</c:v>
                </c:pt>
                <c:pt idx="4">
                  <c:v>0.16316666666666665</c:v>
                </c:pt>
                <c:pt idx="5">
                  <c:v>0.20500000000000002</c:v>
                </c:pt>
                <c:pt idx="6">
                  <c:v>0.23433333333333334</c:v>
                </c:pt>
                <c:pt idx="7">
                  <c:v>0.27566666666666667</c:v>
                </c:pt>
                <c:pt idx="8">
                  <c:v>0.32883333333333337</c:v>
                </c:pt>
                <c:pt idx="9">
                  <c:v>0.3735</c:v>
                </c:pt>
                <c:pt idx="10">
                  <c:v>0.40533333333333332</c:v>
                </c:pt>
                <c:pt idx="11">
                  <c:v>0.44966666666666666</c:v>
                </c:pt>
                <c:pt idx="12">
                  <c:v>0.48916666666666669</c:v>
                </c:pt>
              </c:numCache>
            </c:numRef>
          </c:xVal>
          <c:yVal>
            <c:numRef>
              <c:f>'Pintle Flow Rates'!$D$59:$D$71</c:f>
              <c:numCache>
                <c:formatCode>General</c:formatCode>
                <c:ptCount val="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A6-40C8-A6BF-36CB4B68B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221864"/>
        <c:axId val="444219240"/>
      </c:scatterChart>
      <c:valAx>
        <c:axId val="44422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19240"/>
        <c:crosses val="autoZero"/>
        <c:crossBetween val="midCat"/>
      </c:valAx>
      <c:valAx>
        <c:axId val="44421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21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Pintle 100 psi 1</a:t>
            </a:r>
            <a:endParaRPr lang="en-US"/>
          </a:p>
        </c:rich>
      </c:tx>
      <c:layout>
        <c:manualLayout>
          <c:xMode val="edge"/>
          <c:yMode val="edge"/>
          <c:x val="0.34401869919797951"/>
          <c:y val="3.5320080114470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Gallons per Minute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alpha val="93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984523544963903E-2"/>
                  <c:y val="0.342510839999137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'Pintle Flow Rates'!$C$6:$C$18</c:f>
              <c:numCache>
                <c:formatCode>General</c:formatCode>
                <c:ptCount val="13"/>
                <c:pt idx="0">
                  <c:v>0</c:v>
                </c:pt>
                <c:pt idx="1">
                  <c:v>2.9833333333333333E-2</c:v>
                </c:pt>
                <c:pt idx="2">
                  <c:v>7.0999999999999994E-2</c:v>
                </c:pt>
                <c:pt idx="3">
                  <c:v>0.11533333333333333</c:v>
                </c:pt>
                <c:pt idx="4">
                  <c:v>0.151</c:v>
                </c:pt>
                <c:pt idx="5">
                  <c:v>0.191</c:v>
                </c:pt>
                <c:pt idx="6">
                  <c:v>0.22116666666666665</c:v>
                </c:pt>
                <c:pt idx="7">
                  <c:v>0.25966666666666666</c:v>
                </c:pt>
                <c:pt idx="8">
                  <c:v>0.28800000000000003</c:v>
                </c:pt>
                <c:pt idx="9">
                  <c:v>0.33300000000000002</c:v>
                </c:pt>
                <c:pt idx="10">
                  <c:v>0.3745</c:v>
                </c:pt>
                <c:pt idx="11">
                  <c:v>0.40850000000000003</c:v>
                </c:pt>
                <c:pt idx="12">
                  <c:v>0.44550000000000001</c:v>
                </c:pt>
              </c:numCache>
            </c:numRef>
          </c:xVal>
          <c:yVal>
            <c:numRef>
              <c:f>'Pintle Flow Rates'!$D$6:$D$18</c:f>
              <c:numCache>
                <c:formatCode>General</c:formatCode>
                <c:ptCount val="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A4-4CE1-9CA6-7E024AB70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6760"/>
        <c:axId val="515497416"/>
      </c:scatterChart>
      <c:valAx>
        <c:axId val="51549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7416"/>
        <c:crosses val="autoZero"/>
        <c:crossBetween val="midCat"/>
      </c:valAx>
      <c:valAx>
        <c:axId val="51549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Pintle 100 psi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'Pintle Flow Rates'!$C$23</c:f>
              <c:strCache>
                <c:ptCount val="1"/>
                <c:pt idx="0">
                  <c:v>time (min)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92742743891701"/>
                  <c:y val="0.382681992337164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'Pintle Flow Rates'!$C$24:$C$36</c:f>
              <c:numCache>
                <c:formatCode>General</c:formatCode>
                <c:ptCount val="13"/>
                <c:pt idx="0">
                  <c:v>0</c:v>
                </c:pt>
                <c:pt idx="1">
                  <c:v>3.6166666666666666E-2</c:v>
                </c:pt>
                <c:pt idx="2">
                  <c:v>7.166666666666667E-2</c:v>
                </c:pt>
                <c:pt idx="3">
                  <c:v>0.10983333333333332</c:v>
                </c:pt>
                <c:pt idx="4">
                  <c:v>0.15516666666666667</c:v>
                </c:pt>
                <c:pt idx="5">
                  <c:v>0.19183333333333333</c:v>
                </c:pt>
                <c:pt idx="6">
                  <c:v>0.22633333333333333</c:v>
                </c:pt>
                <c:pt idx="7">
                  <c:v>0.26200000000000001</c:v>
                </c:pt>
                <c:pt idx="8">
                  <c:v>0.30266666666666669</c:v>
                </c:pt>
                <c:pt idx="9">
                  <c:v>0.34450000000000003</c:v>
                </c:pt>
                <c:pt idx="10">
                  <c:v>0.3783333333333333</c:v>
                </c:pt>
                <c:pt idx="11">
                  <c:v>0.41499999999999998</c:v>
                </c:pt>
                <c:pt idx="12">
                  <c:v>0.45333333333333331</c:v>
                </c:pt>
              </c:numCache>
            </c:numRef>
          </c:xVal>
          <c:yVal>
            <c:numRef>
              <c:f>'Pintle Flow Rates'!$D$24:$D$36</c:f>
              <c:numCache>
                <c:formatCode>General</c:formatCode>
                <c:ptCount val="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2C-411D-91CC-D2C74CD24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02392"/>
        <c:axId val="459503376"/>
      </c:scatterChart>
      <c:valAx>
        <c:axId val="45950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03376"/>
        <c:crosses val="autoZero"/>
        <c:crossBetween val="midCat"/>
      </c:valAx>
      <c:valAx>
        <c:axId val="4595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02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Pintle 100 psi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7980267460401106E-2"/>
                  <c:y val="0.395364583333333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'Pintle Flow Rates'!$C$42:$C$54</c:f>
              <c:numCache>
                <c:formatCode>General</c:formatCode>
                <c:ptCount val="13"/>
                <c:pt idx="0">
                  <c:v>0</c:v>
                </c:pt>
                <c:pt idx="1">
                  <c:v>3.7166666666666667E-2</c:v>
                </c:pt>
                <c:pt idx="2">
                  <c:v>7.8333333333333338E-2</c:v>
                </c:pt>
                <c:pt idx="3">
                  <c:v>0.12166666666666666</c:v>
                </c:pt>
                <c:pt idx="4">
                  <c:v>0.15616666666666665</c:v>
                </c:pt>
                <c:pt idx="5">
                  <c:v>0.19450000000000001</c:v>
                </c:pt>
                <c:pt idx="6">
                  <c:v>0.23550000000000001</c:v>
                </c:pt>
                <c:pt idx="7">
                  <c:v>0.27433333333333337</c:v>
                </c:pt>
                <c:pt idx="8">
                  <c:v>0.3125</c:v>
                </c:pt>
                <c:pt idx="9">
                  <c:v>0.35099999999999998</c:v>
                </c:pt>
              </c:numCache>
            </c:numRef>
          </c:xVal>
          <c:yVal>
            <c:numRef>
              <c:f>'Pintle Flow Rates'!$D$42:$D$54</c:f>
              <c:numCache>
                <c:formatCode>General</c:formatCode>
                <c:ptCount val="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DA-4366-8F34-9C3D74DE5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903656"/>
        <c:axId val="466903984"/>
      </c:scatterChart>
      <c:valAx>
        <c:axId val="46690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03984"/>
        <c:crosses val="autoZero"/>
        <c:crossBetween val="midCat"/>
      </c:valAx>
      <c:valAx>
        <c:axId val="4669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03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Pintle 60 psi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'Pintle Flow Rates'!$D$144</c:f>
              <c:strCache>
                <c:ptCount val="1"/>
                <c:pt idx="0">
                  <c:v>Gallons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307309990506506E-2"/>
                  <c:y val="0.456332345705562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'Pintle Flow Rates'!$C$145:$C$157</c:f>
              <c:numCache>
                <c:formatCode>General</c:formatCode>
                <c:ptCount val="13"/>
                <c:pt idx="0">
                  <c:v>0</c:v>
                </c:pt>
                <c:pt idx="1">
                  <c:v>4.2666666666666665E-2</c:v>
                </c:pt>
                <c:pt idx="2">
                  <c:v>9.8000000000000004E-2</c:v>
                </c:pt>
                <c:pt idx="3">
                  <c:v>0.14499999999999999</c:v>
                </c:pt>
                <c:pt idx="4">
                  <c:v>0.1915</c:v>
                </c:pt>
                <c:pt idx="5">
                  <c:v>0.23283333333333334</c:v>
                </c:pt>
                <c:pt idx="6">
                  <c:v>0.27983333333333332</c:v>
                </c:pt>
                <c:pt idx="7">
                  <c:v>0.31816666666666665</c:v>
                </c:pt>
                <c:pt idx="8">
                  <c:v>0.36166666666666664</c:v>
                </c:pt>
                <c:pt idx="9">
                  <c:v>0.41616666666666663</c:v>
                </c:pt>
                <c:pt idx="10">
                  <c:v>0.45600000000000002</c:v>
                </c:pt>
                <c:pt idx="11">
                  <c:v>0.50249999999999995</c:v>
                </c:pt>
                <c:pt idx="12">
                  <c:v>0.53649999999999998</c:v>
                </c:pt>
              </c:numCache>
            </c:numRef>
          </c:xVal>
          <c:yVal>
            <c:numRef>
              <c:f>'Pintle Flow Rates'!$D$145:$D$157</c:f>
              <c:numCache>
                <c:formatCode>General</c:formatCode>
                <c:ptCount val="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33-4141-A65D-0E075BA4D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7872"/>
        <c:axId val="315899184"/>
      </c:scatterChart>
      <c:valAx>
        <c:axId val="31589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9184"/>
        <c:crosses val="autoZero"/>
        <c:crossBetween val="midCat"/>
      </c:valAx>
      <c:valAx>
        <c:axId val="3158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Pintle 60 psi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74135351477971E-2"/>
                  <c:y val="0.3877905491698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'Pintle Flow Rates'!$C$128:$C$140</c:f>
              <c:numCache>
                <c:formatCode>General</c:formatCode>
                <c:ptCount val="13"/>
                <c:pt idx="0">
                  <c:v>0</c:v>
                </c:pt>
                <c:pt idx="1">
                  <c:v>4.4666666666666667E-2</c:v>
                </c:pt>
                <c:pt idx="2">
                  <c:v>7.9666666666666677E-2</c:v>
                </c:pt>
                <c:pt idx="3">
                  <c:v>0.13300000000000001</c:v>
                </c:pt>
                <c:pt idx="4">
                  <c:v>0.18116666666666664</c:v>
                </c:pt>
                <c:pt idx="5">
                  <c:v>0.22</c:v>
                </c:pt>
                <c:pt idx="6">
                  <c:v>0.25466666666666665</c:v>
                </c:pt>
                <c:pt idx="7">
                  <c:v>0.3046666666666667</c:v>
                </c:pt>
                <c:pt idx="8">
                  <c:v>0.34733333333333333</c:v>
                </c:pt>
                <c:pt idx="9">
                  <c:v>0.40116666666666667</c:v>
                </c:pt>
                <c:pt idx="10">
                  <c:v>0.44949999999999996</c:v>
                </c:pt>
                <c:pt idx="11">
                  <c:v>0.499</c:v>
                </c:pt>
                <c:pt idx="12">
                  <c:v>0.53866666666666663</c:v>
                </c:pt>
              </c:numCache>
            </c:numRef>
          </c:xVal>
          <c:yVal>
            <c:numRef>
              <c:f>'Pintle Flow Rates'!$D$128:$D$140</c:f>
              <c:numCache>
                <c:formatCode>General</c:formatCode>
                <c:ptCount val="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AE-44C9-A112-C389D002A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7872"/>
        <c:axId val="315899184"/>
      </c:scatterChart>
      <c:valAx>
        <c:axId val="31589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9184"/>
        <c:crosses val="autoZero"/>
        <c:crossBetween val="midCat"/>
      </c:valAx>
      <c:valAx>
        <c:axId val="3158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Pintle</a:t>
            </a:r>
            <a:r>
              <a:rPr lang="en-US" baseline="0"/>
              <a:t> 60 psi</a:t>
            </a:r>
            <a:r>
              <a:rPr lang="en-US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'Pintle Flow Rates'!$D$110</c:f>
              <c:strCache>
                <c:ptCount val="1"/>
                <c:pt idx="0">
                  <c:v>Gallons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287811759520523"/>
                  <c:y val="0.434562647754137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'Pintle Flow Rates'!$C$111:$C$123</c:f>
              <c:numCache>
                <c:formatCode>General</c:formatCode>
                <c:ptCount val="13"/>
                <c:pt idx="0">
                  <c:v>0</c:v>
                </c:pt>
                <c:pt idx="1">
                  <c:v>5.6833333333333333E-2</c:v>
                </c:pt>
                <c:pt idx="2">
                  <c:v>0.10566666666666666</c:v>
                </c:pt>
                <c:pt idx="3">
                  <c:v>0.15533333333333335</c:v>
                </c:pt>
                <c:pt idx="4">
                  <c:v>0.19416666666666668</c:v>
                </c:pt>
                <c:pt idx="5">
                  <c:v>0.24566666666666667</c:v>
                </c:pt>
                <c:pt idx="6">
                  <c:v>0.28916666666666668</c:v>
                </c:pt>
                <c:pt idx="7">
                  <c:v>0.33650000000000002</c:v>
                </c:pt>
                <c:pt idx="8">
                  <c:v>0.38583333333333331</c:v>
                </c:pt>
                <c:pt idx="9">
                  <c:v>0.43233333333333335</c:v>
                </c:pt>
                <c:pt idx="10">
                  <c:v>0.47250000000000003</c:v>
                </c:pt>
                <c:pt idx="11">
                  <c:v>0.51983333333333337</c:v>
                </c:pt>
                <c:pt idx="12">
                  <c:v>0.56300000000000006</c:v>
                </c:pt>
              </c:numCache>
            </c:numRef>
          </c:xVal>
          <c:yVal>
            <c:numRef>
              <c:f>'Pintle Flow Rates'!$D$111:$D$123</c:f>
              <c:numCache>
                <c:formatCode>General</c:formatCode>
                <c:ptCount val="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1A-4BE7-9839-173ED049E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221864"/>
        <c:axId val="444219240"/>
      </c:scatterChart>
      <c:valAx>
        <c:axId val="44422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19240"/>
        <c:crosses val="autoZero"/>
        <c:crossBetween val="midCat"/>
      </c:valAx>
      <c:valAx>
        <c:axId val="44421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21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90</xdr:row>
      <xdr:rowOff>161926</xdr:rowOff>
    </xdr:from>
    <xdr:to>
      <xdr:col>9</xdr:col>
      <xdr:colOff>428625</xdr:colOff>
      <xdr:row>105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7DC11-DEA1-4C72-8601-0651C1864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73</xdr:row>
      <xdr:rowOff>161925</xdr:rowOff>
    </xdr:from>
    <xdr:to>
      <xdr:col>9</xdr:col>
      <xdr:colOff>561976</xdr:colOff>
      <xdr:row>87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BFA4C7-CE35-4226-9B86-C38B387DA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381000</xdr:colOff>
      <xdr:row>56</xdr:row>
      <xdr:rowOff>152400</xdr:rowOff>
    </xdr:from>
    <xdr:to>
      <xdr:col>9</xdr:col>
      <xdr:colOff>476251</xdr:colOff>
      <xdr:row>70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D775DD-1DD4-4A88-92FE-90D49203C2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166688</xdr:colOff>
      <xdr:row>4</xdr:row>
      <xdr:rowOff>104775</xdr:rowOff>
    </xdr:from>
    <xdr:to>
      <xdr:col>9</xdr:col>
      <xdr:colOff>219075</xdr:colOff>
      <xdr:row>17</xdr:row>
      <xdr:rowOff>133349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FC23F6-FE03-4720-A84D-E83F73540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342900</xdr:colOff>
      <xdr:row>22</xdr:row>
      <xdr:rowOff>38099</xdr:rowOff>
    </xdr:from>
    <xdr:to>
      <xdr:col>9</xdr:col>
      <xdr:colOff>561975</xdr:colOff>
      <xdr:row>35</xdr:row>
      <xdr:rowOff>47624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118E0E-310A-43DB-ABBA-E21E1ED1B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333376</xdr:colOff>
      <xdr:row>40</xdr:row>
      <xdr:rowOff>19050</xdr:rowOff>
    </xdr:from>
    <xdr:to>
      <xdr:col>9</xdr:col>
      <xdr:colOff>485775</xdr:colOff>
      <xdr:row>52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7A18C7-3722-4F3E-8584-984B9EE37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495300</xdr:colOff>
      <xdr:row>143</xdr:row>
      <xdr:rowOff>9526</xdr:rowOff>
    </xdr:from>
    <xdr:to>
      <xdr:col>9</xdr:col>
      <xdr:colOff>581025</xdr:colOff>
      <xdr:row>157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68A50B3-9BB1-46A4-8E6F-A9242E72F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447675</xdr:colOff>
      <xdr:row>126</xdr:row>
      <xdr:rowOff>142875</xdr:rowOff>
    </xdr:from>
    <xdr:to>
      <xdr:col>9</xdr:col>
      <xdr:colOff>514351</xdr:colOff>
      <xdr:row>139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34B7BE-412F-4491-A7D6-2092495A3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180975</xdr:colOff>
      <xdr:row>108</xdr:row>
      <xdr:rowOff>152400</xdr:rowOff>
    </xdr:from>
    <xdr:to>
      <xdr:col>9</xdr:col>
      <xdr:colOff>276226</xdr:colOff>
      <xdr:row>122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6863424-C5A3-4242-A9B8-EAABFB1A9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90</xdr:row>
      <xdr:rowOff>161926</xdr:rowOff>
    </xdr:from>
    <xdr:to>
      <xdr:col>9</xdr:col>
      <xdr:colOff>428625</xdr:colOff>
      <xdr:row>105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6CCDE-BA43-4AB3-A7E3-CEFD7B640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209550</xdr:colOff>
      <xdr:row>74</xdr:row>
      <xdr:rowOff>38100</xdr:rowOff>
    </xdr:from>
    <xdr:to>
      <xdr:col>10</xdr:col>
      <xdr:colOff>276226</xdr:colOff>
      <xdr:row>88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F47993-747E-4279-8BF5-942FEA7DE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381000</xdr:colOff>
      <xdr:row>56</xdr:row>
      <xdr:rowOff>152400</xdr:rowOff>
    </xdr:from>
    <xdr:to>
      <xdr:col>9</xdr:col>
      <xdr:colOff>476251</xdr:colOff>
      <xdr:row>70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B6CC00-9846-4C4C-9814-9D1ACCEB65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500063</xdr:colOff>
      <xdr:row>4</xdr:row>
      <xdr:rowOff>28575</xdr:rowOff>
    </xdr:from>
    <xdr:to>
      <xdr:col>9</xdr:col>
      <xdr:colOff>552450</xdr:colOff>
      <xdr:row>17</xdr:row>
      <xdr:rowOff>57149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4F567F-ABA3-4D80-93DA-DA0D77AB3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342900</xdr:colOff>
      <xdr:row>22</xdr:row>
      <xdr:rowOff>38099</xdr:rowOff>
    </xdr:from>
    <xdr:to>
      <xdr:col>9</xdr:col>
      <xdr:colOff>561975</xdr:colOff>
      <xdr:row>35</xdr:row>
      <xdr:rowOff>47624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ACB924-6149-4664-95AB-4FB778640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333376</xdr:colOff>
      <xdr:row>40</xdr:row>
      <xdr:rowOff>19050</xdr:rowOff>
    </xdr:from>
    <xdr:to>
      <xdr:col>9</xdr:col>
      <xdr:colOff>485775</xdr:colOff>
      <xdr:row>52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0EFE5A-2E88-4307-A1F6-2FF96B84F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495300</xdr:colOff>
      <xdr:row>143</xdr:row>
      <xdr:rowOff>9526</xdr:rowOff>
    </xdr:from>
    <xdr:to>
      <xdr:col>9</xdr:col>
      <xdr:colOff>581025</xdr:colOff>
      <xdr:row>157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E2B455-9640-46B9-A0AA-5DF20DA7B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447675</xdr:colOff>
      <xdr:row>126</xdr:row>
      <xdr:rowOff>142875</xdr:rowOff>
    </xdr:from>
    <xdr:to>
      <xdr:col>9</xdr:col>
      <xdr:colOff>514351</xdr:colOff>
      <xdr:row>139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A21F0F2-4CF6-42DA-B186-3F691DDDD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361950</xdr:colOff>
      <xdr:row>108</xdr:row>
      <xdr:rowOff>47625</xdr:rowOff>
    </xdr:from>
    <xdr:to>
      <xdr:col>9</xdr:col>
      <xdr:colOff>457201</xdr:colOff>
      <xdr:row>121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6437484-1D47-46B6-9019-2270FBA72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2</xdr:row>
      <xdr:rowOff>109537</xdr:rowOff>
    </xdr:from>
    <xdr:to>
      <xdr:col>12</xdr:col>
      <xdr:colOff>352425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8005A6-38D8-4A40-A9F1-50743F94B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5EE7A-1B11-463D-8A8D-8CF2C9F83684}">
  <sheetPr>
    <pageSetUpPr fitToPage="1"/>
  </sheetPr>
  <dimension ref="C2:N38"/>
  <sheetViews>
    <sheetView tabSelected="1" zoomScaleNormal="100" workbookViewId="0">
      <selection activeCell="H24" sqref="H24"/>
    </sheetView>
  </sheetViews>
  <sheetFormatPr defaultRowHeight="15" x14ac:dyDescent="0.25"/>
  <cols>
    <col min="3" max="14" width="10.42578125" customWidth="1"/>
  </cols>
  <sheetData>
    <row r="2" spans="3:14" x14ac:dyDescent="0.25">
      <c r="G2" t="s">
        <v>32</v>
      </c>
      <c r="H2" s="4">
        <v>6.3090199999999994E-5</v>
      </c>
      <c r="K2" s="5" t="s">
        <v>41</v>
      </c>
      <c r="L2" s="7">
        <v>2.1526583682655899E-5</v>
      </c>
    </row>
    <row r="3" spans="3:14" x14ac:dyDescent="0.25">
      <c r="G3" t="s">
        <v>33</v>
      </c>
      <c r="H3">
        <v>999.7</v>
      </c>
      <c r="I3" t="s">
        <v>34</v>
      </c>
      <c r="K3" s="5" t="s">
        <v>40</v>
      </c>
      <c r="L3" s="6">
        <v>2.1551640000000002E-5</v>
      </c>
    </row>
    <row r="4" spans="3:14" x14ac:dyDescent="0.25">
      <c r="G4" t="s">
        <v>37</v>
      </c>
      <c r="H4">
        <v>6.8947599999999998</v>
      </c>
    </row>
    <row r="6" spans="3:14" ht="18.75" x14ac:dyDescent="0.3">
      <c r="C6" s="38" t="s">
        <v>28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</row>
    <row r="7" spans="3:14" x14ac:dyDescent="0.25">
      <c r="C7" s="40" t="s">
        <v>42</v>
      </c>
      <c r="D7" s="40"/>
      <c r="E7" s="40"/>
      <c r="F7" s="40"/>
      <c r="G7" s="40"/>
      <c r="H7" s="40"/>
      <c r="I7" s="36" t="s">
        <v>43</v>
      </c>
      <c r="J7" s="36"/>
      <c r="K7" s="36"/>
      <c r="L7" s="37" t="s">
        <v>46</v>
      </c>
      <c r="M7" s="37"/>
      <c r="N7" s="37"/>
    </row>
    <row r="8" spans="3:14" ht="45" x14ac:dyDescent="0.25">
      <c r="C8" s="15" t="s">
        <v>31</v>
      </c>
      <c r="D8" s="16" t="s">
        <v>38</v>
      </c>
      <c r="E8" s="16" t="s">
        <v>29</v>
      </c>
      <c r="F8" s="15" t="s">
        <v>35</v>
      </c>
      <c r="G8" s="16" t="s">
        <v>36</v>
      </c>
      <c r="H8" s="17" t="s">
        <v>39</v>
      </c>
      <c r="I8" s="18" t="s">
        <v>45</v>
      </c>
      <c r="J8" s="18" t="s">
        <v>44</v>
      </c>
      <c r="K8" s="18" t="s">
        <v>39</v>
      </c>
      <c r="L8" s="19" t="s">
        <v>45</v>
      </c>
      <c r="M8" s="19" t="s">
        <v>44</v>
      </c>
      <c r="N8" s="19" t="s">
        <v>39</v>
      </c>
    </row>
    <row r="9" spans="3:14" x14ac:dyDescent="0.25">
      <c r="C9" s="20">
        <v>100</v>
      </c>
      <c r="D9" s="21">
        <v>58.05</v>
      </c>
      <c r="E9" s="21">
        <v>6.71</v>
      </c>
      <c r="F9" s="22">
        <f t="shared" ref="F9:F17" si="0">$H$3*$H$2*E9</f>
        <v>0.42320824142739993</v>
      </c>
      <c r="G9" s="23">
        <f t="shared" ref="G9:G17" si="1">$H$4*D9</f>
        <v>400.24081799999999</v>
      </c>
      <c r="H9" s="24">
        <f t="shared" ref="H9:H17" si="2">(2*G9*1000)/($H$3*(F9/($H$3*$L$2))^2)</f>
        <v>2.0704419379367813</v>
      </c>
      <c r="I9" s="25">
        <v>332.92399999999998</v>
      </c>
      <c r="J9" s="26">
        <v>0.35</v>
      </c>
      <c r="K9" s="27">
        <v>2.5179999999999998</v>
      </c>
      <c r="L9" s="28">
        <v>360.56599999999997</v>
      </c>
      <c r="M9" s="28">
        <v>0.35</v>
      </c>
      <c r="N9" s="28">
        <v>2.3969999999999998</v>
      </c>
    </row>
    <row r="10" spans="3:14" x14ac:dyDescent="0.25">
      <c r="C10" s="20">
        <v>100</v>
      </c>
      <c r="D10" s="21">
        <v>58.98</v>
      </c>
      <c r="E10" s="21">
        <v>6.58</v>
      </c>
      <c r="F10" s="22">
        <f t="shared" si="0"/>
        <v>0.41500897594519998</v>
      </c>
      <c r="G10" s="23">
        <f t="shared" si="1"/>
        <v>406.65294479999994</v>
      </c>
      <c r="H10" s="24">
        <f t="shared" si="2"/>
        <v>2.1875543564721678</v>
      </c>
      <c r="I10" s="25">
        <v>434.84</v>
      </c>
      <c r="J10" s="26">
        <v>0.4</v>
      </c>
      <c r="K10" s="27">
        <v>2.5179999999999998</v>
      </c>
      <c r="L10" s="28">
        <v>452.661</v>
      </c>
      <c r="M10" s="28">
        <v>0.4</v>
      </c>
      <c r="N10" s="28">
        <v>2.2959999999999998</v>
      </c>
    </row>
    <row r="11" spans="3:14" x14ac:dyDescent="0.25">
      <c r="C11" s="20">
        <v>100</v>
      </c>
      <c r="D11" s="21">
        <v>59.87</v>
      </c>
      <c r="E11" s="24">
        <v>6.4</v>
      </c>
      <c r="F11" s="22">
        <f t="shared" si="0"/>
        <v>0.40365614681599998</v>
      </c>
      <c r="G11" s="23">
        <f t="shared" si="1"/>
        <v>412.78928119999995</v>
      </c>
      <c r="H11" s="24">
        <f t="shared" si="2"/>
        <v>2.3472274875175132</v>
      </c>
      <c r="I11" s="29">
        <v>452.92500000000001</v>
      </c>
      <c r="J11" s="30">
        <v>0.40820000000000001</v>
      </c>
      <c r="K11" s="27">
        <v>2.5179999999999998</v>
      </c>
      <c r="L11" s="31">
        <v>499.68099999999998</v>
      </c>
      <c r="M11" s="31">
        <v>0.40820000000000001</v>
      </c>
      <c r="N11" s="31">
        <v>2.4430000000000001</v>
      </c>
    </row>
    <row r="12" spans="3:14" x14ac:dyDescent="0.25">
      <c r="C12" s="20">
        <v>80</v>
      </c>
      <c r="D12" s="21">
        <v>49.83</v>
      </c>
      <c r="E12" s="21">
        <v>6.06</v>
      </c>
      <c r="F12" s="22">
        <f t="shared" si="0"/>
        <v>0.38221191401639992</v>
      </c>
      <c r="G12" s="23">
        <f t="shared" si="1"/>
        <v>343.56589079999998</v>
      </c>
      <c r="H12" s="24">
        <f t="shared" si="2"/>
        <v>2.1789713050896129</v>
      </c>
      <c r="I12" s="25">
        <v>550.34400000000005</v>
      </c>
      <c r="J12" s="26">
        <v>0.45</v>
      </c>
      <c r="K12" s="27">
        <v>2.5179999999999998</v>
      </c>
      <c r="L12" s="28">
        <v>570.98699999999997</v>
      </c>
      <c r="M12" s="28">
        <v>0.45</v>
      </c>
      <c r="N12" s="28">
        <v>2.2869999999999999</v>
      </c>
    </row>
    <row r="13" spans="3:14" x14ac:dyDescent="0.25">
      <c r="C13" s="20">
        <v>80</v>
      </c>
      <c r="D13" s="21">
        <v>49.03</v>
      </c>
      <c r="E13" s="21">
        <v>6.11</v>
      </c>
      <c r="F13" s="22">
        <f t="shared" si="0"/>
        <v>0.38536547766339996</v>
      </c>
      <c r="G13" s="23">
        <f t="shared" si="1"/>
        <v>338.05008279999998</v>
      </c>
      <c r="H13" s="24">
        <f t="shared" si="2"/>
        <v>2.1090425657453586</v>
      </c>
      <c r="I13" s="25">
        <v>679.43700000000001</v>
      </c>
      <c r="J13" s="26">
        <v>0.5</v>
      </c>
      <c r="K13" s="27">
        <v>2.5179999999999998</v>
      </c>
      <c r="L13" s="28">
        <v>703.053</v>
      </c>
      <c r="M13" s="28">
        <v>0.5</v>
      </c>
      <c r="N13" s="28">
        <v>2.2799999999999998</v>
      </c>
    </row>
    <row r="14" spans="3:14" x14ac:dyDescent="0.25">
      <c r="C14" s="20">
        <v>80</v>
      </c>
      <c r="D14" s="21">
        <v>49.55</v>
      </c>
      <c r="E14" s="24">
        <v>6.2</v>
      </c>
      <c r="F14" s="22">
        <f t="shared" si="0"/>
        <v>0.39104189222799995</v>
      </c>
      <c r="G14" s="23">
        <f t="shared" si="1"/>
        <v>341.635358</v>
      </c>
      <c r="H14" s="24">
        <f t="shared" si="2"/>
        <v>2.0699800127930432</v>
      </c>
      <c r="I14" s="25">
        <v>822.11900000000003</v>
      </c>
      <c r="J14" s="26">
        <v>0.55000000000000004</v>
      </c>
      <c r="K14" s="27">
        <v>2.5179999999999998</v>
      </c>
      <c r="L14" s="28">
        <v>844.37599999999998</v>
      </c>
      <c r="M14" s="28">
        <v>0.55000000000000004</v>
      </c>
      <c r="N14" s="28">
        <v>2.2629999999999999</v>
      </c>
    </row>
    <row r="15" spans="3:14" x14ac:dyDescent="0.25">
      <c r="C15" s="20">
        <v>60</v>
      </c>
      <c r="D15" s="21">
        <v>38.880000000000003</v>
      </c>
      <c r="E15" s="21">
        <v>5.37</v>
      </c>
      <c r="F15" s="22">
        <f t="shared" si="0"/>
        <v>0.33869273568779995</v>
      </c>
      <c r="G15" s="23">
        <f t="shared" si="1"/>
        <v>268.0682688</v>
      </c>
      <c r="H15" s="24">
        <f t="shared" si="2"/>
        <v>2.1651279033124733</v>
      </c>
      <c r="I15" s="25">
        <v>978.38900000000001</v>
      </c>
      <c r="J15" s="26">
        <v>0.6</v>
      </c>
      <c r="K15" s="27">
        <v>2.5179999999999998</v>
      </c>
      <c r="L15" s="28">
        <v>1004.239</v>
      </c>
      <c r="M15" s="28">
        <v>0.6</v>
      </c>
      <c r="N15" s="28">
        <v>2.2610000000000001</v>
      </c>
    </row>
    <row r="16" spans="3:14" x14ac:dyDescent="0.25">
      <c r="C16" s="20">
        <v>60</v>
      </c>
      <c r="D16" s="21">
        <v>38.42</v>
      </c>
      <c r="E16" s="21">
        <v>5.54</v>
      </c>
      <c r="F16" s="22">
        <f t="shared" si="0"/>
        <v>0.34941485208759998</v>
      </c>
      <c r="G16" s="23">
        <f t="shared" si="1"/>
        <v>264.89667919999999</v>
      </c>
      <c r="H16" s="24">
        <f t="shared" si="2"/>
        <v>2.0102205264876591</v>
      </c>
      <c r="I16" s="25">
        <v>1148249</v>
      </c>
      <c r="J16" s="26">
        <v>0.65</v>
      </c>
      <c r="K16" s="27">
        <v>2.5179999999999998</v>
      </c>
      <c r="L16" s="28">
        <v>1172.2560000000001</v>
      </c>
      <c r="M16" s="28">
        <v>0.65</v>
      </c>
      <c r="N16" s="28">
        <v>2.2490000000000001</v>
      </c>
    </row>
    <row r="17" spans="3:14" x14ac:dyDescent="0.25">
      <c r="C17" s="20">
        <v>60</v>
      </c>
      <c r="D17" s="21">
        <v>38.380000000000003</v>
      </c>
      <c r="E17" s="21">
        <v>5.55</v>
      </c>
      <c r="F17" s="22">
        <f t="shared" si="0"/>
        <v>0.35004556481699994</v>
      </c>
      <c r="G17" s="23">
        <f t="shared" si="1"/>
        <v>264.62088879999999</v>
      </c>
      <c r="H17" s="24">
        <f t="shared" si="2"/>
        <v>2.0008976601964887</v>
      </c>
      <c r="I17" s="25">
        <v>1331.6969999999999</v>
      </c>
      <c r="J17" s="26">
        <v>0.7</v>
      </c>
      <c r="K17" s="27">
        <v>2.5179999999999998</v>
      </c>
      <c r="L17" s="28">
        <v>1347.585</v>
      </c>
      <c r="M17" s="28">
        <v>0.7</v>
      </c>
      <c r="N17" s="28">
        <v>2.2309999999999999</v>
      </c>
    </row>
    <row r="18" spans="3:14" x14ac:dyDescent="0.25">
      <c r="C18" s="12"/>
      <c r="D18" s="12"/>
      <c r="E18" s="12"/>
      <c r="F18" s="13"/>
      <c r="G18" s="14"/>
      <c r="H18" s="9"/>
      <c r="I18" s="11"/>
      <c r="J18" s="10"/>
      <c r="K18" s="8"/>
      <c r="L18" s="8"/>
      <c r="M18" s="8"/>
      <c r="N18" s="8"/>
    </row>
    <row r="19" spans="3:14" ht="18.75" x14ac:dyDescent="0.3">
      <c r="C19" s="39" t="s">
        <v>30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</row>
    <row r="20" spans="3:14" x14ac:dyDescent="0.25">
      <c r="C20" s="40" t="s">
        <v>42</v>
      </c>
      <c r="D20" s="40"/>
      <c r="E20" s="40"/>
      <c r="F20" s="40"/>
      <c r="G20" s="40"/>
      <c r="H20" s="40"/>
      <c r="I20" s="36" t="s">
        <v>43</v>
      </c>
      <c r="J20" s="36"/>
      <c r="K20" s="36"/>
      <c r="L20" s="37" t="s">
        <v>46</v>
      </c>
      <c r="M20" s="37"/>
      <c r="N20" s="37"/>
    </row>
    <row r="21" spans="3:14" ht="45" x14ac:dyDescent="0.25">
      <c r="C21" s="32"/>
      <c r="D21" s="16" t="s">
        <v>38</v>
      </c>
      <c r="E21" s="16" t="s">
        <v>29</v>
      </c>
      <c r="F21" s="15" t="s">
        <v>35</v>
      </c>
      <c r="G21" s="16" t="s">
        <v>36</v>
      </c>
      <c r="H21" s="17" t="s">
        <v>39</v>
      </c>
      <c r="I21" s="18" t="s">
        <v>45</v>
      </c>
      <c r="J21" s="18" t="s">
        <v>44</v>
      </c>
      <c r="K21" s="18" t="s">
        <v>39</v>
      </c>
      <c r="L21" s="19" t="s">
        <v>45</v>
      </c>
      <c r="M21" s="19" t="s">
        <v>44</v>
      </c>
      <c r="N21" s="19" t="s">
        <v>39</v>
      </c>
    </row>
    <row r="22" spans="3:14" x14ac:dyDescent="0.25">
      <c r="C22" s="20">
        <v>100</v>
      </c>
      <c r="D22" s="20">
        <v>62.11</v>
      </c>
      <c r="E22" s="20">
        <v>7.23</v>
      </c>
      <c r="F22" s="33">
        <f t="shared" ref="F22:F30" si="3">$H$3*$H$2*E22</f>
        <v>0.45600530335619999</v>
      </c>
      <c r="G22" s="34">
        <f t="shared" ref="G22:G30" si="4">$H$4*D22</f>
        <v>428.23354359999996</v>
      </c>
      <c r="H22" s="24">
        <f t="shared" ref="H22:H30" si="5">(2*G22*1000)/($H$3*(F22/($H$3*$L$3))^2)</f>
        <v>1.9124990637706396</v>
      </c>
      <c r="I22" s="26">
        <v>256.48500000000001</v>
      </c>
      <c r="J22" s="26">
        <v>0.4</v>
      </c>
      <c r="K22" s="26">
        <v>1.49</v>
      </c>
      <c r="L22" s="28">
        <v>273.47000000000003</v>
      </c>
      <c r="M22" s="28">
        <v>0.4</v>
      </c>
      <c r="N22" s="28">
        <v>1.58</v>
      </c>
    </row>
    <row r="23" spans="3:14" x14ac:dyDescent="0.25">
      <c r="C23" s="20">
        <v>100</v>
      </c>
      <c r="D23" s="35">
        <v>62.6</v>
      </c>
      <c r="E23" s="20">
        <v>7.68</v>
      </c>
      <c r="F23" s="33">
        <f t="shared" si="3"/>
        <v>0.48438737617919991</v>
      </c>
      <c r="G23" s="34">
        <f t="shared" si="4"/>
        <v>431.61197599999997</v>
      </c>
      <c r="H23" s="24">
        <f t="shared" si="5"/>
        <v>1.7083159261671728</v>
      </c>
      <c r="I23" s="26">
        <v>324.81200000000001</v>
      </c>
      <c r="J23" s="26">
        <v>0.45</v>
      </c>
      <c r="K23" s="26">
        <v>1.49</v>
      </c>
      <c r="L23" s="28">
        <v>335.49</v>
      </c>
      <c r="M23" s="28">
        <v>0.45</v>
      </c>
      <c r="N23" s="28">
        <v>1.534</v>
      </c>
    </row>
    <row r="24" spans="3:14" x14ac:dyDescent="0.25">
      <c r="C24" s="20">
        <v>100</v>
      </c>
      <c r="D24" s="20">
        <v>64.37</v>
      </c>
      <c r="E24" s="20">
        <v>7.68</v>
      </c>
      <c r="F24" s="33">
        <f t="shared" si="3"/>
        <v>0.48438737617919991</v>
      </c>
      <c r="G24" s="34">
        <f t="shared" si="4"/>
        <v>443.81570120000003</v>
      </c>
      <c r="H24" s="24">
        <f t="shared" si="5"/>
        <v>1.7566181496386728</v>
      </c>
      <c r="I24" s="26">
        <v>400.99900000000002</v>
      </c>
      <c r="J24" s="26">
        <v>0.5</v>
      </c>
      <c r="K24" s="26">
        <v>1.49</v>
      </c>
      <c r="L24" s="28">
        <v>402.90899999999999</v>
      </c>
      <c r="M24" s="28">
        <v>0.5</v>
      </c>
      <c r="N24" s="28">
        <v>1.4930000000000001</v>
      </c>
    </row>
    <row r="25" spans="3:14" x14ac:dyDescent="0.25">
      <c r="C25" s="20">
        <v>80</v>
      </c>
      <c r="D25" s="35">
        <v>66</v>
      </c>
      <c r="E25" s="20">
        <v>7.66</v>
      </c>
      <c r="F25" s="33">
        <f t="shared" si="3"/>
        <v>0.48312595072039993</v>
      </c>
      <c r="G25" s="34">
        <f t="shared" si="4"/>
        <v>455.05415999999997</v>
      </c>
      <c r="H25" s="24">
        <f t="shared" si="5"/>
        <v>1.8105173578079217</v>
      </c>
      <c r="I25" s="26">
        <v>444</v>
      </c>
      <c r="J25" s="26">
        <v>0.5262</v>
      </c>
      <c r="K25" s="26">
        <v>1.49</v>
      </c>
      <c r="L25" s="28">
        <v>445.95400000000001</v>
      </c>
      <c r="M25" s="28">
        <v>0.5262</v>
      </c>
      <c r="N25" s="28">
        <v>1.4890000000000001</v>
      </c>
    </row>
    <row r="26" spans="3:14" x14ac:dyDescent="0.25">
      <c r="C26" s="20">
        <v>80</v>
      </c>
      <c r="D26" s="20">
        <v>66.459999999999994</v>
      </c>
      <c r="E26" s="35">
        <v>7.5</v>
      </c>
      <c r="F26" s="33">
        <f t="shared" si="3"/>
        <v>0.47303454704999992</v>
      </c>
      <c r="G26" s="34">
        <f t="shared" si="4"/>
        <v>458.22574959999992</v>
      </c>
      <c r="H26" s="24">
        <f t="shared" si="5"/>
        <v>1.901752985566368</v>
      </c>
      <c r="I26" s="26">
        <v>485.18400000000003</v>
      </c>
      <c r="J26" s="26">
        <v>0.55000000000000004</v>
      </c>
      <c r="K26" s="26">
        <v>1.49</v>
      </c>
      <c r="L26" s="28">
        <v>482.202</v>
      </c>
      <c r="M26" s="28">
        <v>0.55000000000000004</v>
      </c>
      <c r="N26" s="28">
        <v>1.476</v>
      </c>
    </row>
    <row r="27" spans="3:14" x14ac:dyDescent="0.25">
      <c r="C27" s="20">
        <v>80</v>
      </c>
      <c r="D27" s="20">
        <v>67.13</v>
      </c>
      <c r="E27" s="20">
        <v>7.05</v>
      </c>
      <c r="F27" s="33">
        <f t="shared" si="3"/>
        <v>0.44465247422699994</v>
      </c>
      <c r="G27" s="34">
        <f t="shared" si="4"/>
        <v>462.84523879999995</v>
      </c>
      <c r="H27" s="24">
        <f t="shared" si="5"/>
        <v>2.1739758221242464</v>
      </c>
      <c r="I27" s="26">
        <v>577.43499999999995</v>
      </c>
      <c r="J27" s="26">
        <v>0.6</v>
      </c>
      <c r="K27" s="26">
        <v>1.49</v>
      </c>
      <c r="L27" s="28">
        <v>583.41499999999996</v>
      </c>
      <c r="M27" s="28">
        <v>0.6</v>
      </c>
      <c r="N27" s="28">
        <v>1.498</v>
      </c>
    </row>
    <row r="28" spans="3:14" x14ac:dyDescent="0.25">
      <c r="C28" s="20">
        <v>60</v>
      </c>
      <c r="D28" s="20">
        <v>51.73</v>
      </c>
      <c r="E28" s="20">
        <v>6.18</v>
      </c>
      <c r="F28" s="33">
        <f t="shared" si="3"/>
        <v>0.38978046676919992</v>
      </c>
      <c r="G28" s="34">
        <f t="shared" si="4"/>
        <v>356.66593479999995</v>
      </c>
      <c r="H28" s="24">
        <f t="shared" si="5"/>
        <v>2.1801271570743124</v>
      </c>
      <c r="I28" s="26">
        <v>677.68499999999995</v>
      </c>
      <c r="J28" s="26">
        <v>0.65</v>
      </c>
      <c r="K28" s="26">
        <v>1.49</v>
      </c>
      <c r="L28" s="28">
        <v>678.14400000000001</v>
      </c>
      <c r="M28" s="28">
        <v>0.65</v>
      </c>
      <c r="N28" s="28">
        <v>1.4850000000000001</v>
      </c>
    </row>
    <row r="29" spans="3:14" x14ac:dyDescent="0.25">
      <c r="C29" s="20">
        <v>60</v>
      </c>
      <c r="D29" s="20">
        <v>52.34</v>
      </c>
      <c r="E29" s="20">
        <v>6.73</v>
      </c>
      <c r="F29" s="33">
        <f t="shared" si="3"/>
        <v>0.42446966688619997</v>
      </c>
      <c r="G29" s="34">
        <f t="shared" si="4"/>
        <v>360.87173840000003</v>
      </c>
      <c r="H29" s="24">
        <f t="shared" si="5"/>
        <v>1.8600297323757553</v>
      </c>
      <c r="I29" s="25">
        <v>785.947</v>
      </c>
      <c r="J29" s="26">
        <v>0.7</v>
      </c>
      <c r="K29" s="26">
        <v>1.49</v>
      </c>
      <c r="L29" s="28">
        <v>761.66600000000005</v>
      </c>
      <c r="M29" s="28">
        <v>0.7</v>
      </c>
      <c r="N29" s="28">
        <v>1.4370000000000001</v>
      </c>
    </row>
    <row r="30" spans="3:14" x14ac:dyDescent="0.25">
      <c r="C30" s="20">
        <v>60</v>
      </c>
      <c r="D30" s="20">
        <v>51.55</v>
      </c>
      <c r="E30" s="20">
        <v>6.46</v>
      </c>
      <c r="F30" s="33">
        <f t="shared" si="3"/>
        <v>0.40744042319239993</v>
      </c>
      <c r="G30" s="34">
        <f t="shared" si="4"/>
        <v>355.42487799999998</v>
      </c>
      <c r="H30" s="24">
        <f t="shared" si="5"/>
        <v>1.9882909245226437</v>
      </c>
      <c r="I30" s="25">
        <v>902.23500000000001</v>
      </c>
      <c r="J30" s="26">
        <v>0.75</v>
      </c>
      <c r="K30" s="26">
        <v>1.49</v>
      </c>
      <c r="L30" s="28">
        <v>903.06600000000003</v>
      </c>
      <c r="M30" s="28">
        <v>0.75</v>
      </c>
      <c r="N30" s="28">
        <v>1.484</v>
      </c>
    </row>
    <row r="31" spans="3:14" x14ac:dyDescent="0.25">
      <c r="C31" s="2"/>
      <c r="D31" s="2"/>
      <c r="E31" s="2"/>
    </row>
    <row r="32" spans="3:14" x14ac:dyDescent="0.25">
      <c r="C32" s="2"/>
      <c r="D32" s="2"/>
      <c r="E32" s="2"/>
    </row>
    <row r="33" spans="3:5" x14ac:dyDescent="0.25">
      <c r="C33" s="2"/>
      <c r="D33" s="2"/>
      <c r="E33" s="2"/>
    </row>
    <row r="34" spans="3:5" x14ac:dyDescent="0.25">
      <c r="C34" s="2"/>
      <c r="D34" s="2"/>
      <c r="E34" s="2"/>
    </row>
    <row r="35" spans="3:5" x14ac:dyDescent="0.25">
      <c r="E35" s="2"/>
    </row>
    <row r="36" spans="3:5" x14ac:dyDescent="0.25">
      <c r="E36" s="2"/>
    </row>
    <row r="37" spans="3:5" x14ac:dyDescent="0.25">
      <c r="C37" s="2"/>
      <c r="D37" s="2"/>
      <c r="E37" s="2"/>
    </row>
    <row r="38" spans="3:5" x14ac:dyDescent="0.25">
      <c r="C38" s="2"/>
    </row>
  </sheetData>
  <mergeCells count="8">
    <mergeCell ref="I7:K7"/>
    <mergeCell ref="L7:N7"/>
    <mergeCell ref="I20:K20"/>
    <mergeCell ref="L20:N20"/>
    <mergeCell ref="C6:N6"/>
    <mergeCell ref="C19:N19"/>
    <mergeCell ref="C7:H7"/>
    <mergeCell ref="C20:H20"/>
  </mergeCells>
  <pageMargins left="0.7" right="0.7" top="0.75" bottom="0.75" header="0.3" footer="0.3"/>
  <pageSetup scale="8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9DAFD-DC40-422C-A722-583FE3E5D1F5}">
  <dimension ref="A2:D157"/>
  <sheetViews>
    <sheetView topLeftCell="A13" workbookViewId="0">
      <selection activeCell="E107" sqref="E107"/>
    </sheetView>
  </sheetViews>
  <sheetFormatPr defaultRowHeight="15" x14ac:dyDescent="0.25"/>
  <cols>
    <col min="2" max="2" width="9.42578125" customWidth="1"/>
    <col min="3" max="3" width="11.7109375" customWidth="1"/>
    <col min="4" max="4" width="10.7109375" customWidth="1"/>
  </cols>
  <sheetData>
    <row r="2" spans="1:4" ht="33" customHeight="1" x14ac:dyDescent="0.25">
      <c r="A2" s="41"/>
      <c r="B2" s="41"/>
      <c r="C2" s="41"/>
      <c r="D2" s="41"/>
    </row>
    <row r="3" spans="1:4" x14ac:dyDescent="0.25">
      <c r="B3" t="s">
        <v>6</v>
      </c>
    </row>
    <row r="4" spans="1:4" x14ac:dyDescent="0.25">
      <c r="B4" t="s">
        <v>4</v>
      </c>
      <c r="C4">
        <v>58.05</v>
      </c>
      <c r="D4" t="s">
        <v>5</v>
      </c>
    </row>
    <row r="5" spans="1:4" x14ac:dyDescent="0.25">
      <c r="B5" t="s">
        <v>0</v>
      </c>
      <c r="C5" s="1" t="s">
        <v>3</v>
      </c>
      <c r="D5" s="1" t="s">
        <v>1</v>
      </c>
    </row>
    <row r="6" spans="1:4" x14ac:dyDescent="0.25">
      <c r="B6">
        <v>0</v>
      </c>
      <c r="C6" s="1">
        <f t="shared" ref="C6:C18" si="0">B6/60</f>
        <v>0</v>
      </c>
      <c r="D6" s="1">
        <v>0</v>
      </c>
    </row>
    <row r="7" spans="1:4" x14ac:dyDescent="0.25">
      <c r="B7">
        <v>1.79</v>
      </c>
      <c r="C7" s="1">
        <f t="shared" si="0"/>
        <v>2.9833333333333333E-2</v>
      </c>
      <c r="D7">
        <v>0.25</v>
      </c>
    </row>
    <row r="8" spans="1:4" x14ac:dyDescent="0.25">
      <c r="B8">
        <v>4.26</v>
      </c>
      <c r="C8" s="1">
        <f t="shared" si="0"/>
        <v>7.0999999999999994E-2</v>
      </c>
      <c r="D8" s="1">
        <v>0.5</v>
      </c>
    </row>
    <row r="9" spans="1:4" x14ac:dyDescent="0.25">
      <c r="B9">
        <v>6.92</v>
      </c>
      <c r="C9" s="1">
        <f t="shared" si="0"/>
        <v>0.11533333333333333</v>
      </c>
      <c r="D9" s="1">
        <v>0.75</v>
      </c>
    </row>
    <row r="10" spans="1:4" x14ac:dyDescent="0.25">
      <c r="B10">
        <v>9.06</v>
      </c>
      <c r="C10" s="1">
        <f t="shared" si="0"/>
        <v>0.151</v>
      </c>
      <c r="D10" s="1">
        <v>1</v>
      </c>
    </row>
    <row r="11" spans="1:4" x14ac:dyDescent="0.25">
      <c r="B11">
        <v>11.46</v>
      </c>
      <c r="C11" s="1">
        <f t="shared" si="0"/>
        <v>0.191</v>
      </c>
      <c r="D11" s="1">
        <v>1.25</v>
      </c>
    </row>
    <row r="12" spans="1:4" x14ac:dyDescent="0.25">
      <c r="B12">
        <v>13.27</v>
      </c>
      <c r="C12" s="1">
        <f t="shared" si="0"/>
        <v>0.22116666666666665</v>
      </c>
      <c r="D12" s="1">
        <v>1.5</v>
      </c>
    </row>
    <row r="13" spans="1:4" x14ac:dyDescent="0.25">
      <c r="B13">
        <v>15.58</v>
      </c>
      <c r="C13" s="1">
        <f t="shared" si="0"/>
        <v>0.25966666666666666</v>
      </c>
      <c r="D13" s="1">
        <v>1.75</v>
      </c>
    </row>
    <row r="14" spans="1:4" x14ac:dyDescent="0.25">
      <c r="B14">
        <v>17.28</v>
      </c>
      <c r="C14" s="1">
        <f t="shared" si="0"/>
        <v>0.28800000000000003</v>
      </c>
      <c r="D14" s="1">
        <v>2</v>
      </c>
    </row>
    <row r="15" spans="1:4" x14ac:dyDescent="0.25">
      <c r="B15">
        <v>19.98</v>
      </c>
      <c r="C15" s="1">
        <f t="shared" si="0"/>
        <v>0.33300000000000002</v>
      </c>
      <c r="D15" s="1">
        <v>2.25</v>
      </c>
    </row>
    <row r="16" spans="1:4" x14ac:dyDescent="0.25">
      <c r="B16">
        <v>22.47</v>
      </c>
      <c r="C16" s="1">
        <f t="shared" si="0"/>
        <v>0.3745</v>
      </c>
      <c r="D16" s="1">
        <v>2.5</v>
      </c>
    </row>
    <row r="17" spans="2:4" x14ac:dyDescent="0.25">
      <c r="B17">
        <v>24.51</v>
      </c>
      <c r="C17" s="1">
        <f t="shared" si="0"/>
        <v>0.40850000000000003</v>
      </c>
      <c r="D17" s="1">
        <v>2.75</v>
      </c>
    </row>
    <row r="18" spans="2:4" x14ac:dyDescent="0.25">
      <c r="B18">
        <v>26.73</v>
      </c>
      <c r="C18" s="1">
        <f t="shared" si="0"/>
        <v>0.44550000000000001</v>
      </c>
      <c r="D18" s="1">
        <v>3</v>
      </c>
    </row>
    <row r="21" spans="2:4" x14ac:dyDescent="0.25">
      <c r="B21" t="s">
        <v>7</v>
      </c>
    </row>
    <row r="22" spans="2:4" x14ac:dyDescent="0.25">
      <c r="B22" t="s">
        <v>4</v>
      </c>
      <c r="C22">
        <v>58.98</v>
      </c>
      <c r="D22" t="s">
        <v>5</v>
      </c>
    </row>
    <row r="23" spans="2:4" x14ac:dyDescent="0.25">
      <c r="B23" t="s">
        <v>0</v>
      </c>
      <c r="C23" t="s">
        <v>3</v>
      </c>
      <c r="D23" t="s">
        <v>1</v>
      </c>
    </row>
    <row r="24" spans="2:4" x14ac:dyDescent="0.25">
      <c r="B24">
        <v>0</v>
      </c>
      <c r="C24">
        <f t="shared" ref="C24:C36" si="1">B24/60</f>
        <v>0</v>
      </c>
      <c r="D24" s="1">
        <v>0</v>
      </c>
    </row>
    <row r="25" spans="2:4" x14ac:dyDescent="0.25">
      <c r="B25">
        <v>2.17</v>
      </c>
      <c r="C25">
        <f t="shared" si="1"/>
        <v>3.6166666666666666E-2</v>
      </c>
      <c r="D25">
        <v>0.25</v>
      </c>
    </row>
    <row r="26" spans="2:4" x14ac:dyDescent="0.25">
      <c r="B26">
        <v>4.3</v>
      </c>
      <c r="C26">
        <f t="shared" si="1"/>
        <v>7.166666666666667E-2</v>
      </c>
      <c r="D26" s="1">
        <v>0.5</v>
      </c>
    </row>
    <row r="27" spans="2:4" x14ac:dyDescent="0.25">
      <c r="B27">
        <v>6.59</v>
      </c>
      <c r="C27">
        <f t="shared" si="1"/>
        <v>0.10983333333333332</v>
      </c>
      <c r="D27" s="1">
        <v>0.75</v>
      </c>
    </row>
    <row r="28" spans="2:4" x14ac:dyDescent="0.25">
      <c r="B28">
        <v>9.31</v>
      </c>
      <c r="C28">
        <f t="shared" si="1"/>
        <v>0.15516666666666667</v>
      </c>
      <c r="D28" s="1">
        <v>1</v>
      </c>
    </row>
    <row r="29" spans="2:4" x14ac:dyDescent="0.25">
      <c r="B29">
        <v>11.51</v>
      </c>
      <c r="C29">
        <f t="shared" si="1"/>
        <v>0.19183333333333333</v>
      </c>
      <c r="D29" s="1">
        <v>1.25</v>
      </c>
    </row>
    <row r="30" spans="2:4" x14ac:dyDescent="0.25">
      <c r="B30">
        <v>13.58</v>
      </c>
      <c r="C30">
        <f t="shared" si="1"/>
        <v>0.22633333333333333</v>
      </c>
      <c r="D30" s="1">
        <v>1.5</v>
      </c>
    </row>
    <row r="31" spans="2:4" x14ac:dyDescent="0.25">
      <c r="B31">
        <v>15.72</v>
      </c>
      <c r="C31">
        <f t="shared" si="1"/>
        <v>0.26200000000000001</v>
      </c>
      <c r="D31" s="1">
        <v>1.75</v>
      </c>
    </row>
    <row r="32" spans="2:4" x14ac:dyDescent="0.25">
      <c r="B32">
        <v>18.16</v>
      </c>
      <c r="C32">
        <f t="shared" si="1"/>
        <v>0.30266666666666669</v>
      </c>
      <c r="D32" s="1">
        <v>2</v>
      </c>
    </row>
    <row r="33" spans="2:4" x14ac:dyDescent="0.25">
      <c r="B33">
        <v>20.67</v>
      </c>
      <c r="C33">
        <f t="shared" si="1"/>
        <v>0.34450000000000003</v>
      </c>
      <c r="D33" s="1">
        <v>2.25</v>
      </c>
    </row>
    <row r="34" spans="2:4" x14ac:dyDescent="0.25">
      <c r="B34">
        <v>22.7</v>
      </c>
      <c r="C34">
        <f t="shared" si="1"/>
        <v>0.3783333333333333</v>
      </c>
      <c r="D34" s="1">
        <v>2.5</v>
      </c>
    </row>
    <row r="35" spans="2:4" x14ac:dyDescent="0.25">
      <c r="B35">
        <v>24.9</v>
      </c>
      <c r="C35">
        <f t="shared" si="1"/>
        <v>0.41499999999999998</v>
      </c>
      <c r="D35" s="1">
        <v>2.75</v>
      </c>
    </row>
    <row r="36" spans="2:4" x14ac:dyDescent="0.25">
      <c r="B36">
        <v>27.2</v>
      </c>
      <c r="C36">
        <f t="shared" si="1"/>
        <v>0.45333333333333331</v>
      </c>
      <c r="D36" s="1">
        <v>3</v>
      </c>
    </row>
    <row r="39" spans="2:4" x14ac:dyDescent="0.25">
      <c r="B39" t="s">
        <v>8</v>
      </c>
    </row>
    <row r="40" spans="2:4" x14ac:dyDescent="0.25">
      <c r="B40" t="s">
        <v>4</v>
      </c>
      <c r="C40">
        <v>59.87</v>
      </c>
      <c r="D40" t="s">
        <v>5</v>
      </c>
    </row>
    <row r="41" spans="2:4" x14ac:dyDescent="0.25">
      <c r="B41" t="s">
        <v>0</v>
      </c>
      <c r="C41" t="s">
        <v>3</v>
      </c>
      <c r="D41" t="s">
        <v>1</v>
      </c>
    </row>
    <row r="42" spans="2:4" x14ac:dyDescent="0.25">
      <c r="B42">
        <v>0</v>
      </c>
      <c r="C42">
        <f t="shared" ref="C42:C51" si="2">B42/60</f>
        <v>0</v>
      </c>
      <c r="D42" s="1">
        <v>0</v>
      </c>
    </row>
    <row r="43" spans="2:4" x14ac:dyDescent="0.25">
      <c r="B43">
        <v>2.23</v>
      </c>
      <c r="C43">
        <f t="shared" si="2"/>
        <v>3.7166666666666667E-2</v>
      </c>
      <c r="D43">
        <v>0.25</v>
      </c>
    </row>
    <row r="44" spans="2:4" x14ac:dyDescent="0.25">
      <c r="B44">
        <v>4.7</v>
      </c>
      <c r="C44">
        <f t="shared" si="2"/>
        <v>7.8333333333333338E-2</v>
      </c>
      <c r="D44" s="1">
        <v>0.5</v>
      </c>
    </row>
    <row r="45" spans="2:4" x14ac:dyDescent="0.25">
      <c r="B45">
        <v>7.3</v>
      </c>
      <c r="C45">
        <f t="shared" si="2"/>
        <v>0.12166666666666666</v>
      </c>
      <c r="D45" s="1">
        <v>0.75</v>
      </c>
    </row>
    <row r="46" spans="2:4" x14ac:dyDescent="0.25">
      <c r="B46">
        <v>9.3699999999999992</v>
      </c>
      <c r="C46">
        <f t="shared" si="2"/>
        <v>0.15616666666666665</v>
      </c>
      <c r="D46" s="1">
        <v>1</v>
      </c>
    </row>
    <row r="47" spans="2:4" x14ac:dyDescent="0.25">
      <c r="B47">
        <v>11.67</v>
      </c>
      <c r="C47">
        <f t="shared" si="2"/>
        <v>0.19450000000000001</v>
      </c>
      <c r="D47" s="1">
        <v>1.25</v>
      </c>
    </row>
    <row r="48" spans="2:4" x14ac:dyDescent="0.25">
      <c r="B48">
        <v>14.13</v>
      </c>
      <c r="C48">
        <f t="shared" si="2"/>
        <v>0.23550000000000001</v>
      </c>
      <c r="D48" s="1">
        <v>1.5</v>
      </c>
    </row>
    <row r="49" spans="2:4" x14ac:dyDescent="0.25">
      <c r="B49">
        <v>16.46</v>
      </c>
      <c r="C49">
        <f t="shared" si="2"/>
        <v>0.27433333333333337</v>
      </c>
      <c r="D49" s="1">
        <v>1.75</v>
      </c>
    </row>
    <row r="50" spans="2:4" x14ac:dyDescent="0.25">
      <c r="B50">
        <v>18.75</v>
      </c>
      <c r="C50">
        <f t="shared" si="2"/>
        <v>0.3125</v>
      </c>
      <c r="D50" s="1">
        <v>2</v>
      </c>
    </row>
    <row r="51" spans="2:4" x14ac:dyDescent="0.25">
      <c r="B51">
        <v>21.06</v>
      </c>
      <c r="C51">
        <f t="shared" si="2"/>
        <v>0.35099999999999998</v>
      </c>
      <c r="D51" s="1">
        <v>2.25</v>
      </c>
    </row>
    <row r="52" spans="2:4" x14ac:dyDescent="0.25">
      <c r="D52" s="1">
        <v>2.5</v>
      </c>
    </row>
    <row r="53" spans="2:4" x14ac:dyDescent="0.25">
      <c r="D53" s="1">
        <v>2.75</v>
      </c>
    </row>
    <row r="54" spans="2:4" x14ac:dyDescent="0.25">
      <c r="D54" s="1">
        <v>3</v>
      </c>
    </row>
    <row r="55" spans="2:4" x14ac:dyDescent="0.25">
      <c r="D55" s="1"/>
    </row>
    <row r="56" spans="2:4" x14ac:dyDescent="0.25">
      <c r="B56" t="s">
        <v>9</v>
      </c>
    </row>
    <row r="57" spans="2:4" x14ac:dyDescent="0.25">
      <c r="B57" t="s">
        <v>4</v>
      </c>
      <c r="C57">
        <v>49.83</v>
      </c>
      <c r="D57" t="s">
        <v>5</v>
      </c>
    </row>
    <row r="58" spans="2:4" x14ac:dyDescent="0.25">
      <c r="B58" t="s">
        <v>0</v>
      </c>
      <c r="C58" t="s">
        <v>3</v>
      </c>
      <c r="D58" t="s">
        <v>1</v>
      </c>
    </row>
    <row r="59" spans="2:4" x14ac:dyDescent="0.25">
      <c r="B59">
        <v>0</v>
      </c>
      <c r="C59">
        <f t="shared" ref="C59:C71" si="3">B59/60</f>
        <v>0</v>
      </c>
      <c r="D59" s="1">
        <v>0</v>
      </c>
    </row>
    <row r="60" spans="2:4" x14ac:dyDescent="0.25">
      <c r="B60">
        <v>1.79</v>
      </c>
      <c r="C60">
        <f t="shared" si="3"/>
        <v>2.9833333333333333E-2</v>
      </c>
      <c r="D60">
        <v>0.25</v>
      </c>
    </row>
    <row r="61" spans="2:4" x14ac:dyDescent="0.25">
      <c r="B61">
        <v>4.7300000000000004</v>
      </c>
      <c r="C61">
        <f t="shared" si="3"/>
        <v>7.8833333333333339E-2</v>
      </c>
      <c r="D61" s="1">
        <v>0.5</v>
      </c>
    </row>
    <row r="62" spans="2:4" x14ac:dyDescent="0.25">
      <c r="B62">
        <v>7.26</v>
      </c>
      <c r="C62">
        <f t="shared" si="3"/>
        <v>0.121</v>
      </c>
      <c r="D62" s="1">
        <v>0.75</v>
      </c>
    </row>
    <row r="63" spans="2:4" x14ac:dyDescent="0.25">
      <c r="B63">
        <v>9.7899999999999991</v>
      </c>
      <c r="C63">
        <f t="shared" si="3"/>
        <v>0.16316666666666665</v>
      </c>
      <c r="D63" s="1">
        <v>1</v>
      </c>
    </row>
    <row r="64" spans="2:4" x14ac:dyDescent="0.25">
      <c r="B64">
        <v>12.3</v>
      </c>
      <c r="C64">
        <f t="shared" si="3"/>
        <v>0.20500000000000002</v>
      </c>
      <c r="D64" s="1">
        <v>1.25</v>
      </c>
    </row>
    <row r="65" spans="2:4" x14ac:dyDescent="0.25">
      <c r="B65">
        <v>14.06</v>
      </c>
      <c r="C65">
        <f t="shared" si="3"/>
        <v>0.23433333333333334</v>
      </c>
      <c r="D65" s="1">
        <v>1.5</v>
      </c>
    </row>
    <row r="66" spans="2:4" x14ac:dyDescent="0.25">
      <c r="B66">
        <v>16.54</v>
      </c>
      <c r="C66">
        <f t="shared" si="3"/>
        <v>0.27566666666666667</v>
      </c>
      <c r="D66" s="1">
        <v>1.75</v>
      </c>
    </row>
    <row r="67" spans="2:4" x14ac:dyDescent="0.25">
      <c r="B67">
        <v>19.73</v>
      </c>
      <c r="C67">
        <f t="shared" si="3"/>
        <v>0.32883333333333337</v>
      </c>
      <c r="D67" s="1">
        <v>2</v>
      </c>
    </row>
    <row r="68" spans="2:4" x14ac:dyDescent="0.25">
      <c r="B68">
        <v>22.41</v>
      </c>
      <c r="C68">
        <f t="shared" si="3"/>
        <v>0.3735</v>
      </c>
      <c r="D68" s="1">
        <v>2.25</v>
      </c>
    </row>
    <row r="69" spans="2:4" x14ac:dyDescent="0.25">
      <c r="B69">
        <v>24.32</v>
      </c>
      <c r="C69">
        <f t="shared" si="3"/>
        <v>0.40533333333333332</v>
      </c>
      <c r="D69" s="1">
        <v>2.5</v>
      </c>
    </row>
    <row r="70" spans="2:4" x14ac:dyDescent="0.25">
      <c r="B70">
        <v>26.98</v>
      </c>
      <c r="C70">
        <f t="shared" si="3"/>
        <v>0.44966666666666666</v>
      </c>
      <c r="D70" s="1">
        <v>2.75</v>
      </c>
    </row>
    <row r="71" spans="2:4" x14ac:dyDescent="0.25">
      <c r="B71">
        <v>29.35</v>
      </c>
      <c r="C71">
        <f t="shared" si="3"/>
        <v>0.48916666666666669</v>
      </c>
      <c r="D71" s="1">
        <v>3</v>
      </c>
    </row>
    <row r="73" spans="2:4" x14ac:dyDescent="0.25">
      <c r="B73" t="s">
        <v>10</v>
      </c>
    </row>
    <row r="74" spans="2:4" x14ac:dyDescent="0.25">
      <c r="B74" t="s">
        <v>4</v>
      </c>
      <c r="C74">
        <v>49.03</v>
      </c>
      <c r="D74" t="s">
        <v>5</v>
      </c>
    </row>
    <row r="75" spans="2:4" x14ac:dyDescent="0.25">
      <c r="B75" t="s">
        <v>0</v>
      </c>
      <c r="C75" t="s">
        <v>3</v>
      </c>
      <c r="D75" t="s">
        <v>1</v>
      </c>
    </row>
    <row r="76" spans="2:4" x14ac:dyDescent="0.25">
      <c r="B76">
        <v>0</v>
      </c>
      <c r="C76">
        <f t="shared" ref="C76:C88" si="4">B76/60</f>
        <v>0</v>
      </c>
      <c r="D76" s="1">
        <v>0</v>
      </c>
    </row>
    <row r="77" spans="2:4" x14ac:dyDescent="0.25">
      <c r="B77">
        <v>2.11</v>
      </c>
      <c r="C77">
        <f t="shared" si="4"/>
        <v>3.5166666666666666E-2</v>
      </c>
      <c r="D77">
        <v>0.25</v>
      </c>
    </row>
    <row r="78" spans="2:4" x14ac:dyDescent="0.25">
      <c r="B78">
        <v>4.82</v>
      </c>
      <c r="C78">
        <f t="shared" si="4"/>
        <v>8.033333333333334E-2</v>
      </c>
      <c r="D78" s="1">
        <v>0.5</v>
      </c>
    </row>
    <row r="79" spans="2:4" x14ac:dyDescent="0.25">
      <c r="B79">
        <v>7.23</v>
      </c>
      <c r="C79">
        <f t="shared" si="4"/>
        <v>0.12050000000000001</v>
      </c>
      <c r="D79" s="1">
        <v>0.75</v>
      </c>
    </row>
    <row r="80" spans="2:4" x14ac:dyDescent="0.25">
      <c r="B80">
        <v>9.42</v>
      </c>
      <c r="C80">
        <f t="shared" si="4"/>
        <v>0.157</v>
      </c>
      <c r="D80" s="1">
        <v>1</v>
      </c>
    </row>
    <row r="81" spans="2:4" x14ac:dyDescent="0.25">
      <c r="B81">
        <v>12.29</v>
      </c>
      <c r="C81">
        <f t="shared" si="4"/>
        <v>0.20483333333333331</v>
      </c>
      <c r="D81" s="1">
        <v>1.25</v>
      </c>
    </row>
    <row r="82" spans="2:4" x14ac:dyDescent="0.25">
      <c r="B82">
        <v>14.37</v>
      </c>
      <c r="C82">
        <f t="shared" si="4"/>
        <v>0.23949999999999999</v>
      </c>
      <c r="D82" s="1">
        <v>1.5</v>
      </c>
    </row>
    <row r="83" spans="2:4" x14ac:dyDescent="0.25">
      <c r="B83">
        <v>16.600000000000001</v>
      </c>
      <c r="C83">
        <f t="shared" si="4"/>
        <v>0.27666666666666667</v>
      </c>
      <c r="D83" s="1">
        <v>1.75</v>
      </c>
    </row>
    <row r="84" spans="2:4" x14ac:dyDescent="0.25">
      <c r="B84">
        <v>19.5</v>
      </c>
      <c r="C84">
        <f t="shared" si="4"/>
        <v>0.32500000000000001</v>
      </c>
      <c r="D84" s="1">
        <v>2</v>
      </c>
    </row>
    <row r="85" spans="2:4" x14ac:dyDescent="0.25">
      <c r="B85">
        <v>21.78</v>
      </c>
      <c r="C85">
        <f t="shared" si="4"/>
        <v>0.36300000000000004</v>
      </c>
      <c r="D85" s="1">
        <v>2.25</v>
      </c>
    </row>
    <row r="86" spans="2:4" x14ac:dyDescent="0.25">
      <c r="B86">
        <v>24.38</v>
      </c>
      <c r="C86">
        <f t="shared" si="4"/>
        <v>0.40633333333333332</v>
      </c>
      <c r="D86" s="1">
        <v>2.5</v>
      </c>
    </row>
    <row r="87" spans="2:4" x14ac:dyDescent="0.25">
      <c r="B87">
        <v>26.89</v>
      </c>
      <c r="C87">
        <f t="shared" si="4"/>
        <v>0.44816666666666666</v>
      </c>
      <c r="D87" s="1">
        <v>2.75</v>
      </c>
    </row>
    <row r="88" spans="2:4" x14ac:dyDescent="0.25">
      <c r="B88">
        <v>29.37</v>
      </c>
      <c r="C88">
        <f t="shared" si="4"/>
        <v>0.48949999999999999</v>
      </c>
      <c r="D88" s="1">
        <v>3</v>
      </c>
    </row>
    <row r="89" spans="2:4" x14ac:dyDescent="0.25">
      <c r="D89" s="1"/>
    </row>
    <row r="90" spans="2:4" x14ac:dyDescent="0.25">
      <c r="B90" t="s">
        <v>11</v>
      </c>
    </row>
    <row r="91" spans="2:4" x14ac:dyDescent="0.25">
      <c r="B91" t="s">
        <v>4</v>
      </c>
      <c r="C91">
        <v>49.55</v>
      </c>
      <c r="D91" t="s">
        <v>5</v>
      </c>
    </row>
    <row r="92" spans="2:4" x14ac:dyDescent="0.25">
      <c r="B92" t="s">
        <v>2</v>
      </c>
      <c r="C92" t="s">
        <v>3</v>
      </c>
      <c r="D92" t="s">
        <v>1</v>
      </c>
    </row>
    <row r="93" spans="2:4" x14ac:dyDescent="0.25">
      <c r="B93">
        <v>0</v>
      </c>
      <c r="C93">
        <f t="shared" ref="C93:C105" si="5">B93/60</f>
        <v>0</v>
      </c>
      <c r="D93" s="1">
        <v>0</v>
      </c>
    </row>
    <row r="94" spans="2:4" x14ac:dyDescent="0.25">
      <c r="B94">
        <v>2.57</v>
      </c>
      <c r="C94">
        <f t="shared" si="5"/>
        <v>4.2833333333333327E-2</v>
      </c>
      <c r="D94">
        <v>0.25</v>
      </c>
    </row>
    <row r="95" spans="2:4" x14ac:dyDescent="0.25">
      <c r="B95">
        <v>4.9800000000000004</v>
      </c>
      <c r="C95">
        <f t="shared" si="5"/>
        <v>8.3000000000000004E-2</v>
      </c>
      <c r="D95" s="1">
        <v>0.5</v>
      </c>
    </row>
    <row r="96" spans="2:4" x14ac:dyDescent="0.25">
      <c r="B96">
        <v>7.52</v>
      </c>
      <c r="C96">
        <f t="shared" si="5"/>
        <v>0.12533333333333332</v>
      </c>
      <c r="D96" s="1">
        <v>0.75</v>
      </c>
    </row>
    <row r="97" spans="2:4" x14ac:dyDescent="0.25">
      <c r="B97">
        <v>9.85</v>
      </c>
      <c r="C97">
        <f t="shared" si="5"/>
        <v>0.16416666666666666</v>
      </c>
      <c r="D97" s="1">
        <v>1</v>
      </c>
    </row>
    <row r="98" spans="2:4" x14ac:dyDescent="0.25">
      <c r="B98">
        <v>12.26</v>
      </c>
      <c r="C98">
        <f t="shared" si="5"/>
        <v>0.20433333333333334</v>
      </c>
      <c r="D98" s="1">
        <v>1.25</v>
      </c>
    </row>
    <row r="99" spans="2:4" x14ac:dyDescent="0.25">
      <c r="B99">
        <v>14.36</v>
      </c>
      <c r="C99">
        <f t="shared" si="5"/>
        <v>0.23933333333333331</v>
      </c>
      <c r="D99" s="1">
        <v>1.5</v>
      </c>
    </row>
    <row r="100" spans="2:4" x14ac:dyDescent="0.25">
      <c r="B100">
        <v>16.63</v>
      </c>
      <c r="C100">
        <f t="shared" si="5"/>
        <v>0.27716666666666667</v>
      </c>
      <c r="D100" s="1">
        <v>1.75</v>
      </c>
    </row>
    <row r="101" spans="2:4" x14ac:dyDescent="0.25">
      <c r="B101">
        <v>19.28</v>
      </c>
      <c r="C101">
        <f t="shared" si="5"/>
        <v>0.32133333333333336</v>
      </c>
      <c r="D101" s="1">
        <v>2</v>
      </c>
    </row>
    <row r="102" spans="2:4" x14ac:dyDescent="0.25">
      <c r="B102">
        <v>21.7</v>
      </c>
      <c r="C102">
        <f t="shared" si="5"/>
        <v>0.36166666666666664</v>
      </c>
      <c r="D102" s="1">
        <v>2.25</v>
      </c>
    </row>
    <row r="103" spans="2:4" x14ac:dyDescent="0.25">
      <c r="B103">
        <v>24.7</v>
      </c>
      <c r="C103">
        <f t="shared" si="5"/>
        <v>0.41166666666666668</v>
      </c>
      <c r="D103" s="1">
        <v>2.5</v>
      </c>
    </row>
    <row r="104" spans="2:4" x14ac:dyDescent="0.25">
      <c r="B104">
        <v>26.77</v>
      </c>
      <c r="C104">
        <f t="shared" si="5"/>
        <v>0.44616666666666666</v>
      </c>
      <c r="D104" s="1">
        <v>2.75</v>
      </c>
    </row>
    <row r="105" spans="2:4" x14ac:dyDescent="0.25">
      <c r="B105">
        <v>29.04</v>
      </c>
      <c r="C105">
        <f t="shared" si="5"/>
        <v>0.48399999999999999</v>
      </c>
      <c r="D105" s="1">
        <v>3</v>
      </c>
    </row>
    <row r="106" spans="2:4" x14ac:dyDescent="0.25">
      <c r="D106" s="1"/>
    </row>
    <row r="107" spans="2:4" x14ac:dyDescent="0.25">
      <c r="D107" s="1"/>
    </row>
    <row r="108" spans="2:4" x14ac:dyDescent="0.25">
      <c r="B108" t="s">
        <v>12</v>
      </c>
    </row>
    <row r="109" spans="2:4" x14ac:dyDescent="0.25">
      <c r="B109" t="s">
        <v>4</v>
      </c>
      <c r="C109">
        <v>38.880000000000003</v>
      </c>
      <c r="D109" t="s">
        <v>5</v>
      </c>
    </row>
    <row r="110" spans="2:4" x14ac:dyDescent="0.25">
      <c r="B110" t="s">
        <v>0</v>
      </c>
      <c r="C110" t="s">
        <v>3</v>
      </c>
      <c r="D110" t="s">
        <v>1</v>
      </c>
    </row>
    <row r="111" spans="2:4" x14ac:dyDescent="0.25">
      <c r="B111">
        <v>0</v>
      </c>
      <c r="C111">
        <f t="shared" ref="C111:C123" si="6">B111/60</f>
        <v>0</v>
      </c>
      <c r="D111" s="1">
        <v>0</v>
      </c>
    </row>
    <row r="112" spans="2:4" x14ac:dyDescent="0.25">
      <c r="B112">
        <v>3.41</v>
      </c>
      <c r="C112">
        <f t="shared" si="6"/>
        <v>5.6833333333333333E-2</v>
      </c>
      <c r="D112">
        <v>0.25</v>
      </c>
    </row>
    <row r="113" spans="2:4" x14ac:dyDescent="0.25">
      <c r="B113">
        <v>6.34</v>
      </c>
      <c r="C113">
        <f t="shared" si="6"/>
        <v>0.10566666666666666</v>
      </c>
      <c r="D113" s="1">
        <v>0.5</v>
      </c>
    </row>
    <row r="114" spans="2:4" x14ac:dyDescent="0.25">
      <c r="B114">
        <v>9.32</v>
      </c>
      <c r="C114">
        <f t="shared" si="6"/>
        <v>0.15533333333333335</v>
      </c>
      <c r="D114" s="1">
        <v>0.75</v>
      </c>
    </row>
    <row r="115" spans="2:4" x14ac:dyDescent="0.25">
      <c r="B115">
        <v>11.65</v>
      </c>
      <c r="C115">
        <f t="shared" si="6"/>
        <v>0.19416666666666668</v>
      </c>
      <c r="D115" s="1">
        <v>1</v>
      </c>
    </row>
    <row r="116" spans="2:4" x14ac:dyDescent="0.25">
      <c r="B116">
        <v>14.74</v>
      </c>
      <c r="C116">
        <f t="shared" si="6"/>
        <v>0.24566666666666667</v>
      </c>
      <c r="D116" s="1">
        <v>1.25</v>
      </c>
    </row>
    <row r="117" spans="2:4" x14ac:dyDescent="0.25">
      <c r="B117">
        <v>17.350000000000001</v>
      </c>
      <c r="C117">
        <f t="shared" si="6"/>
        <v>0.28916666666666668</v>
      </c>
      <c r="D117" s="1">
        <v>1.5</v>
      </c>
    </row>
    <row r="118" spans="2:4" x14ac:dyDescent="0.25">
      <c r="B118">
        <v>20.190000000000001</v>
      </c>
      <c r="C118">
        <f t="shared" si="6"/>
        <v>0.33650000000000002</v>
      </c>
      <c r="D118" s="1">
        <v>1.75</v>
      </c>
    </row>
    <row r="119" spans="2:4" x14ac:dyDescent="0.25">
      <c r="B119">
        <v>23.15</v>
      </c>
      <c r="C119">
        <f t="shared" si="6"/>
        <v>0.38583333333333331</v>
      </c>
      <c r="D119" s="1">
        <v>2</v>
      </c>
    </row>
    <row r="120" spans="2:4" x14ac:dyDescent="0.25">
      <c r="B120">
        <v>25.94</v>
      </c>
      <c r="C120">
        <f t="shared" si="6"/>
        <v>0.43233333333333335</v>
      </c>
      <c r="D120" s="1">
        <v>2.25</v>
      </c>
    </row>
    <row r="121" spans="2:4" x14ac:dyDescent="0.25">
      <c r="B121">
        <v>28.35</v>
      </c>
      <c r="C121">
        <f t="shared" si="6"/>
        <v>0.47250000000000003</v>
      </c>
      <c r="D121" s="1">
        <v>2.5</v>
      </c>
    </row>
    <row r="122" spans="2:4" x14ac:dyDescent="0.25">
      <c r="B122">
        <v>31.19</v>
      </c>
      <c r="C122">
        <f t="shared" si="6"/>
        <v>0.51983333333333337</v>
      </c>
      <c r="D122" s="1">
        <v>2.75</v>
      </c>
    </row>
    <row r="123" spans="2:4" x14ac:dyDescent="0.25">
      <c r="B123">
        <v>33.78</v>
      </c>
      <c r="C123">
        <f t="shared" si="6"/>
        <v>0.56300000000000006</v>
      </c>
      <c r="D123" s="1">
        <v>3</v>
      </c>
    </row>
    <row r="125" spans="2:4" x14ac:dyDescent="0.25">
      <c r="B125" t="s">
        <v>13</v>
      </c>
    </row>
    <row r="126" spans="2:4" x14ac:dyDescent="0.25">
      <c r="B126" t="s">
        <v>4</v>
      </c>
      <c r="C126">
        <v>38.42</v>
      </c>
      <c r="D126" t="s">
        <v>5</v>
      </c>
    </row>
    <row r="127" spans="2:4" x14ac:dyDescent="0.25">
      <c r="B127" t="s">
        <v>0</v>
      </c>
      <c r="C127" t="s">
        <v>3</v>
      </c>
      <c r="D127" t="s">
        <v>1</v>
      </c>
    </row>
    <row r="128" spans="2:4" x14ac:dyDescent="0.25">
      <c r="B128">
        <v>0</v>
      </c>
      <c r="C128">
        <f t="shared" ref="C128:C140" si="7">B128/60</f>
        <v>0</v>
      </c>
      <c r="D128" s="1">
        <v>0</v>
      </c>
    </row>
    <row r="129" spans="2:4" x14ac:dyDescent="0.25">
      <c r="B129">
        <v>2.68</v>
      </c>
      <c r="C129">
        <f t="shared" ref="C129:C139" si="8">B129/60</f>
        <v>4.4666666666666667E-2</v>
      </c>
      <c r="D129">
        <v>0.25</v>
      </c>
    </row>
    <row r="130" spans="2:4" x14ac:dyDescent="0.25">
      <c r="B130">
        <v>4.78</v>
      </c>
      <c r="C130">
        <f t="shared" si="8"/>
        <v>7.9666666666666677E-2</v>
      </c>
      <c r="D130" s="1">
        <v>0.5</v>
      </c>
    </row>
    <row r="131" spans="2:4" x14ac:dyDescent="0.25">
      <c r="B131">
        <v>7.98</v>
      </c>
      <c r="C131">
        <f t="shared" si="8"/>
        <v>0.13300000000000001</v>
      </c>
      <c r="D131" s="1">
        <v>0.75</v>
      </c>
    </row>
    <row r="132" spans="2:4" x14ac:dyDescent="0.25">
      <c r="B132">
        <v>10.87</v>
      </c>
      <c r="C132">
        <f t="shared" si="8"/>
        <v>0.18116666666666664</v>
      </c>
      <c r="D132" s="1">
        <v>1</v>
      </c>
    </row>
    <row r="133" spans="2:4" x14ac:dyDescent="0.25">
      <c r="B133">
        <v>13.2</v>
      </c>
      <c r="C133">
        <f t="shared" si="8"/>
        <v>0.22</v>
      </c>
      <c r="D133" s="1">
        <v>1.25</v>
      </c>
    </row>
    <row r="134" spans="2:4" x14ac:dyDescent="0.25">
      <c r="B134">
        <v>15.28</v>
      </c>
      <c r="C134">
        <f t="shared" si="8"/>
        <v>0.25466666666666665</v>
      </c>
      <c r="D134" s="1">
        <v>1.5</v>
      </c>
    </row>
    <row r="135" spans="2:4" x14ac:dyDescent="0.25">
      <c r="B135">
        <v>18.28</v>
      </c>
      <c r="C135">
        <f t="shared" si="8"/>
        <v>0.3046666666666667</v>
      </c>
      <c r="D135" s="1">
        <v>1.75</v>
      </c>
    </row>
    <row r="136" spans="2:4" x14ac:dyDescent="0.25">
      <c r="B136">
        <v>20.84</v>
      </c>
      <c r="C136">
        <f t="shared" si="8"/>
        <v>0.34733333333333333</v>
      </c>
      <c r="D136" s="1">
        <v>2</v>
      </c>
    </row>
    <row r="137" spans="2:4" x14ac:dyDescent="0.25">
      <c r="B137">
        <v>24.07</v>
      </c>
      <c r="C137">
        <f t="shared" si="8"/>
        <v>0.40116666666666667</v>
      </c>
      <c r="D137" s="1">
        <v>2.25</v>
      </c>
    </row>
    <row r="138" spans="2:4" x14ac:dyDescent="0.25">
      <c r="B138">
        <v>26.97</v>
      </c>
      <c r="C138">
        <f t="shared" si="8"/>
        <v>0.44949999999999996</v>
      </c>
      <c r="D138" s="1">
        <v>2.5</v>
      </c>
    </row>
    <row r="139" spans="2:4" x14ac:dyDescent="0.25">
      <c r="B139">
        <v>29.94</v>
      </c>
      <c r="C139">
        <f t="shared" si="8"/>
        <v>0.499</v>
      </c>
      <c r="D139" s="1">
        <v>2.75</v>
      </c>
    </row>
    <row r="140" spans="2:4" x14ac:dyDescent="0.25">
      <c r="B140">
        <v>32.32</v>
      </c>
      <c r="C140">
        <f t="shared" si="7"/>
        <v>0.53866666666666663</v>
      </c>
      <c r="D140" s="1">
        <v>3</v>
      </c>
    </row>
    <row r="141" spans="2:4" x14ac:dyDescent="0.25">
      <c r="D141" s="1"/>
    </row>
    <row r="142" spans="2:4" x14ac:dyDescent="0.25">
      <c r="B142" t="s">
        <v>14</v>
      </c>
    </row>
    <row r="143" spans="2:4" x14ac:dyDescent="0.25">
      <c r="B143" t="s">
        <v>4</v>
      </c>
      <c r="C143">
        <v>38.380000000000003</v>
      </c>
      <c r="D143" t="s">
        <v>5</v>
      </c>
    </row>
    <row r="144" spans="2:4" x14ac:dyDescent="0.25">
      <c r="B144" t="s">
        <v>2</v>
      </c>
      <c r="C144" t="s">
        <v>3</v>
      </c>
      <c r="D144" t="s">
        <v>1</v>
      </c>
    </row>
    <row r="145" spans="2:4" x14ac:dyDescent="0.25">
      <c r="B145">
        <v>0</v>
      </c>
      <c r="C145">
        <f t="shared" ref="C145:C157" si="9">B145/60</f>
        <v>0</v>
      </c>
      <c r="D145" s="1">
        <v>0</v>
      </c>
    </row>
    <row r="146" spans="2:4" x14ac:dyDescent="0.25">
      <c r="B146">
        <v>2.56</v>
      </c>
      <c r="C146">
        <f t="shared" si="9"/>
        <v>4.2666666666666665E-2</v>
      </c>
      <c r="D146">
        <v>0.25</v>
      </c>
    </row>
    <row r="147" spans="2:4" x14ac:dyDescent="0.25">
      <c r="B147">
        <v>5.88</v>
      </c>
      <c r="C147">
        <f t="shared" si="9"/>
        <v>9.8000000000000004E-2</v>
      </c>
      <c r="D147" s="1">
        <v>0.5</v>
      </c>
    </row>
    <row r="148" spans="2:4" x14ac:dyDescent="0.25">
      <c r="B148">
        <v>8.6999999999999993</v>
      </c>
      <c r="C148">
        <f t="shared" si="9"/>
        <v>0.14499999999999999</v>
      </c>
      <c r="D148" s="1">
        <v>0.75</v>
      </c>
    </row>
    <row r="149" spans="2:4" x14ac:dyDescent="0.25">
      <c r="B149">
        <v>11.49</v>
      </c>
      <c r="C149">
        <f t="shared" si="9"/>
        <v>0.1915</v>
      </c>
      <c r="D149" s="1">
        <v>1</v>
      </c>
    </row>
    <row r="150" spans="2:4" x14ac:dyDescent="0.25">
      <c r="B150">
        <v>13.97</v>
      </c>
      <c r="C150">
        <f t="shared" si="9"/>
        <v>0.23283333333333334</v>
      </c>
      <c r="D150" s="1">
        <v>1.25</v>
      </c>
    </row>
    <row r="151" spans="2:4" x14ac:dyDescent="0.25">
      <c r="B151">
        <v>16.79</v>
      </c>
      <c r="C151">
        <f t="shared" si="9"/>
        <v>0.27983333333333332</v>
      </c>
      <c r="D151" s="1">
        <v>1.5</v>
      </c>
    </row>
    <row r="152" spans="2:4" x14ac:dyDescent="0.25">
      <c r="B152">
        <v>19.09</v>
      </c>
      <c r="C152">
        <f t="shared" si="9"/>
        <v>0.31816666666666665</v>
      </c>
      <c r="D152" s="1">
        <v>1.75</v>
      </c>
    </row>
    <row r="153" spans="2:4" x14ac:dyDescent="0.25">
      <c r="B153">
        <v>21.7</v>
      </c>
      <c r="C153">
        <f t="shared" si="9"/>
        <v>0.36166666666666664</v>
      </c>
      <c r="D153" s="1">
        <v>2</v>
      </c>
    </row>
    <row r="154" spans="2:4" x14ac:dyDescent="0.25">
      <c r="B154">
        <v>24.97</v>
      </c>
      <c r="C154">
        <f t="shared" si="9"/>
        <v>0.41616666666666663</v>
      </c>
      <c r="D154" s="1">
        <v>2.25</v>
      </c>
    </row>
    <row r="155" spans="2:4" x14ac:dyDescent="0.25">
      <c r="B155">
        <v>27.36</v>
      </c>
      <c r="C155">
        <f t="shared" si="9"/>
        <v>0.45600000000000002</v>
      </c>
      <c r="D155" s="1">
        <v>2.5</v>
      </c>
    </row>
    <row r="156" spans="2:4" x14ac:dyDescent="0.25">
      <c r="B156">
        <v>30.15</v>
      </c>
      <c r="C156">
        <f t="shared" si="9"/>
        <v>0.50249999999999995</v>
      </c>
      <c r="D156" s="1">
        <v>2.75</v>
      </c>
    </row>
    <row r="157" spans="2:4" x14ac:dyDescent="0.25">
      <c r="B157">
        <v>32.19</v>
      </c>
      <c r="C157">
        <f t="shared" si="9"/>
        <v>0.53649999999999998</v>
      </c>
      <c r="D157" s="1">
        <v>3</v>
      </c>
    </row>
  </sheetData>
  <mergeCells count="1">
    <mergeCell ref="A2:D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8A180-B614-460A-9C3C-C7D8FA0DDD35}">
  <dimension ref="A2:D157"/>
  <sheetViews>
    <sheetView workbookViewId="0">
      <selection activeCell="D56" sqref="D56"/>
    </sheetView>
  </sheetViews>
  <sheetFormatPr defaultRowHeight="15" x14ac:dyDescent="0.25"/>
  <cols>
    <col min="2" max="2" width="9.42578125" customWidth="1"/>
    <col min="3" max="3" width="11.7109375" customWidth="1"/>
    <col min="4" max="4" width="10.7109375" customWidth="1"/>
  </cols>
  <sheetData>
    <row r="2" spans="1:4" ht="33" customHeight="1" x14ac:dyDescent="0.25">
      <c r="A2" s="41"/>
      <c r="B2" s="41"/>
      <c r="C2" s="41"/>
      <c r="D2" s="41"/>
    </row>
    <row r="3" spans="1:4" x14ac:dyDescent="0.25">
      <c r="B3" t="s">
        <v>15</v>
      </c>
    </row>
    <row r="4" spans="1:4" x14ac:dyDescent="0.25">
      <c r="B4" t="s">
        <v>4</v>
      </c>
      <c r="C4">
        <v>62.11</v>
      </c>
    </row>
    <row r="5" spans="1:4" x14ac:dyDescent="0.25">
      <c r="B5" t="s">
        <v>0</v>
      </c>
      <c r="C5" s="1" t="s">
        <v>3</v>
      </c>
      <c r="D5" s="1" t="s">
        <v>1</v>
      </c>
    </row>
    <row r="6" spans="1:4" x14ac:dyDescent="0.25">
      <c r="B6">
        <v>0</v>
      </c>
      <c r="C6" s="1">
        <f t="shared" ref="C6:C18" si="0">B6/60</f>
        <v>0</v>
      </c>
      <c r="D6" s="1">
        <v>0</v>
      </c>
    </row>
    <row r="7" spans="1:4" x14ac:dyDescent="0.25">
      <c r="B7">
        <v>2.2999999999999998</v>
      </c>
      <c r="C7" s="1">
        <f t="shared" si="0"/>
        <v>3.833333333333333E-2</v>
      </c>
      <c r="D7">
        <v>0.25</v>
      </c>
    </row>
    <row r="8" spans="1:4" x14ac:dyDescent="0.25">
      <c r="B8">
        <v>3.97</v>
      </c>
      <c r="C8" s="1">
        <f t="shared" si="0"/>
        <v>6.6166666666666665E-2</v>
      </c>
      <c r="D8" s="1">
        <v>0.5</v>
      </c>
    </row>
    <row r="9" spans="1:4" x14ac:dyDescent="0.25">
      <c r="B9">
        <v>6.04</v>
      </c>
      <c r="C9" s="1">
        <f t="shared" si="0"/>
        <v>0.10066666666666667</v>
      </c>
      <c r="D9" s="1">
        <v>0.75</v>
      </c>
    </row>
    <row r="10" spans="1:4" x14ac:dyDescent="0.25">
      <c r="B10">
        <v>7.87</v>
      </c>
      <c r="C10" s="1">
        <f t="shared" si="0"/>
        <v>0.13116666666666668</v>
      </c>
      <c r="D10" s="1">
        <v>1</v>
      </c>
    </row>
    <row r="11" spans="1:4" x14ac:dyDescent="0.25">
      <c r="B11">
        <v>9.93</v>
      </c>
      <c r="C11" s="1">
        <f t="shared" si="0"/>
        <v>0.16550000000000001</v>
      </c>
      <c r="D11" s="1">
        <v>1.25</v>
      </c>
    </row>
    <row r="12" spans="1:4" x14ac:dyDescent="0.25">
      <c r="B12">
        <v>11.74</v>
      </c>
      <c r="C12" s="1">
        <f t="shared" si="0"/>
        <v>0.19566666666666668</v>
      </c>
      <c r="D12" s="1">
        <v>1.5</v>
      </c>
    </row>
    <row r="13" spans="1:4" x14ac:dyDescent="0.25">
      <c r="B13">
        <v>13.9</v>
      </c>
      <c r="C13" s="1">
        <f t="shared" si="0"/>
        <v>0.23166666666666666</v>
      </c>
      <c r="D13" s="1">
        <v>1.75</v>
      </c>
    </row>
    <row r="14" spans="1:4" x14ac:dyDescent="0.25">
      <c r="B14">
        <v>15.83</v>
      </c>
      <c r="C14" s="1">
        <f t="shared" si="0"/>
        <v>0.26383333333333331</v>
      </c>
      <c r="D14" s="1">
        <v>2</v>
      </c>
    </row>
    <row r="15" spans="1:4" x14ac:dyDescent="0.25">
      <c r="B15">
        <v>18.37</v>
      </c>
      <c r="C15" s="1">
        <f t="shared" si="0"/>
        <v>0.3061666666666667</v>
      </c>
      <c r="D15" s="1">
        <v>2.25</v>
      </c>
    </row>
    <row r="16" spans="1:4" x14ac:dyDescent="0.25">
      <c r="B16">
        <v>20.48</v>
      </c>
      <c r="C16" s="1">
        <f t="shared" si="0"/>
        <v>0.34133333333333332</v>
      </c>
      <c r="D16" s="1">
        <v>2.5</v>
      </c>
    </row>
    <row r="17" spans="2:4" x14ac:dyDescent="0.25">
      <c r="B17">
        <v>22.56</v>
      </c>
      <c r="C17" s="1">
        <f t="shared" si="0"/>
        <v>0.376</v>
      </c>
      <c r="D17" s="1">
        <v>2.75</v>
      </c>
    </row>
    <row r="18" spans="2:4" x14ac:dyDescent="0.25">
      <c r="B18">
        <v>25.43</v>
      </c>
      <c r="C18" s="1">
        <f t="shared" si="0"/>
        <v>0.42383333333333334</v>
      </c>
      <c r="D18" s="1">
        <v>3</v>
      </c>
    </row>
    <row r="21" spans="2:4" x14ac:dyDescent="0.25">
      <c r="B21" t="s">
        <v>16</v>
      </c>
    </row>
    <row r="22" spans="2:4" x14ac:dyDescent="0.25">
      <c r="B22" t="s">
        <v>4</v>
      </c>
      <c r="C22">
        <v>62.6</v>
      </c>
      <c r="D22" t="s">
        <v>5</v>
      </c>
    </row>
    <row r="23" spans="2:4" x14ac:dyDescent="0.25">
      <c r="B23" t="s">
        <v>0</v>
      </c>
      <c r="C23" t="s">
        <v>3</v>
      </c>
      <c r="D23" t="s">
        <v>1</v>
      </c>
    </row>
    <row r="24" spans="2:4" x14ac:dyDescent="0.25">
      <c r="B24">
        <v>0</v>
      </c>
      <c r="C24">
        <f t="shared" ref="C24:C36" si="1">B24/60</f>
        <v>0</v>
      </c>
      <c r="D24" s="1">
        <v>0</v>
      </c>
    </row>
    <row r="25" spans="2:4" x14ac:dyDescent="0.25">
      <c r="B25">
        <v>0</v>
      </c>
      <c r="C25">
        <f t="shared" si="1"/>
        <v>0</v>
      </c>
      <c r="D25">
        <v>0.25</v>
      </c>
    </row>
    <row r="26" spans="2:4" x14ac:dyDescent="0.25">
      <c r="B26">
        <v>0</v>
      </c>
      <c r="C26">
        <f t="shared" si="1"/>
        <v>0</v>
      </c>
      <c r="D26" s="1">
        <v>0.5</v>
      </c>
    </row>
    <row r="27" spans="2:4" x14ac:dyDescent="0.25">
      <c r="B27">
        <v>8.99</v>
      </c>
      <c r="C27">
        <f t="shared" si="1"/>
        <v>0.14983333333333335</v>
      </c>
      <c r="D27" s="1">
        <v>0.75</v>
      </c>
    </row>
    <row r="28" spans="2:4" x14ac:dyDescent="0.25">
      <c r="B28">
        <v>11.26</v>
      </c>
      <c r="C28">
        <f t="shared" si="1"/>
        <v>0.18766666666666668</v>
      </c>
      <c r="D28" s="1">
        <v>1</v>
      </c>
    </row>
    <row r="29" spans="2:4" x14ac:dyDescent="0.25">
      <c r="B29">
        <v>13.5</v>
      </c>
      <c r="C29">
        <f t="shared" si="1"/>
        <v>0.22500000000000001</v>
      </c>
      <c r="D29" s="1">
        <v>1.25</v>
      </c>
    </row>
    <row r="30" spans="2:4" x14ac:dyDescent="0.25">
      <c r="B30">
        <v>15.21</v>
      </c>
      <c r="C30">
        <f t="shared" si="1"/>
        <v>0.2535</v>
      </c>
      <c r="D30" s="1">
        <v>1.5</v>
      </c>
    </row>
    <row r="31" spans="2:4" x14ac:dyDescent="0.25">
      <c r="B31">
        <v>16.98</v>
      </c>
      <c r="C31">
        <f t="shared" si="1"/>
        <v>0.28300000000000003</v>
      </c>
      <c r="D31" s="1">
        <v>1.75</v>
      </c>
    </row>
    <row r="32" spans="2:4" x14ac:dyDescent="0.25">
      <c r="B32">
        <v>19.13</v>
      </c>
      <c r="C32">
        <f t="shared" si="1"/>
        <v>0.3188333333333333</v>
      </c>
      <c r="D32" s="1">
        <v>2</v>
      </c>
    </row>
    <row r="33" spans="2:4" x14ac:dyDescent="0.25">
      <c r="B33">
        <v>20.82</v>
      </c>
      <c r="C33">
        <f t="shared" si="1"/>
        <v>0.34700000000000003</v>
      </c>
      <c r="D33" s="1">
        <v>2.25</v>
      </c>
    </row>
    <row r="34" spans="2:4" x14ac:dyDescent="0.25">
      <c r="B34">
        <v>23.07</v>
      </c>
      <c r="C34">
        <f t="shared" si="1"/>
        <v>0.38450000000000001</v>
      </c>
      <c r="D34" s="1">
        <v>2.5</v>
      </c>
    </row>
    <row r="35" spans="2:4" x14ac:dyDescent="0.25">
      <c r="B35">
        <v>24.76</v>
      </c>
      <c r="C35">
        <f t="shared" si="1"/>
        <v>0.41266666666666668</v>
      </c>
      <c r="D35" s="1">
        <v>2.75</v>
      </c>
    </row>
    <row r="36" spans="2:4" x14ac:dyDescent="0.25">
      <c r="C36">
        <f t="shared" si="1"/>
        <v>0</v>
      </c>
      <c r="D36" s="1"/>
    </row>
    <row r="39" spans="2:4" x14ac:dyDescent="0.25">
      <c r="B39" t="s">
        <v>17</v>
      </c>
    </row>
    <row r="40" spans="2:4" x14ac:dyDescent="0.25">
      <c r="B40" t="s">
        <v>4</v>
      </c>
      <c r="C40">
        <v>64.37</v>
      </c>
      <c r="D40" t="s">
        <v>5</v>
      </c>
    </row>
    <row r="41" spans="2:4" x14ac:dyDescent="0.25">
      <c r="B41" t="s">
        <v>0</v>
      </c>
      <c r="C41" t="s">
        <v>3</v>
      </c>
      <c r="D41" t="s">
        <v>1</v>
      </c>
    </row>
    <row r="42" spans="2:4" x14ac:dyDescent="0.25">
      <c r="B42">
        <v>0</v>
      </c>
      <c r="C42">
        <f t="shared" ref="C42:C54" si="2">B42/60</f>
        <v>0</v>
      </c>
      <c r="D42" s="1">
        <v>0</v>
      </c>
    </row>
    <row r="43" spans="2:4" x14ac:dyDescent="0.25">
      <c r="B43">
        <v>2.5</v>
      </c>
      <c r="C43">
        <f t="shared" si="2"/>
        <v>4.1666666666666664E-2</v>
      </c>
      <c r="D43">
        <v>0.25</v>
      </c>
    </row>
    <row r="44" spans="2:4" x14ac:dyDescent="0.25">
      <c r="B44">
        <v>3.77</v>
      </c>
      <c r="C44">
        <f t="shared" si="2"/>
        <v>6.2833333333333338E-2</v>
      </c>
      <c r="D44" s="1">
        <v>0.5</v>
      </c>
    </row>
    <row r="45" spans="2:4" x14ac:dyDescent="0.25">
      <c r="B45">
        <v>5.85</v>
      </c>
      <c r="C45">
        <f t="shared" si="2"/>
        <v>9.7499999999999989E-2</v>
      </c>
      <c r="D45" s="1">
        <v>0.75</v>
      </c>
    </row>
    <row r="46" spans="2:4" x14ac:dyDescent="0.25">
      <c r="B46">
        <v>7.93</v>
      </c>
      <c r="C46">
        <f t="shared" si="2"/>
        <v>0.13216666666666665</v>
      </c>
      <c r="D46" s="1">
        <v>1</v>
      </c>
    </row>
    <row r="47" spans="2:4" x14ac:dyDescent="0.25">
      <c r="B47">
        <v>10.06</v>
      </c>
      <c r="C47">
        <f t="shared" si="2"/>
        <v>0.16766666666666669</v>
      </c>
      <c r="D47" s="1">
        <v>1.25</v>
      </c>
    </row>
    <row r="48" spans="2:4" x14ac:dyDescent="0.25">
      <c r="B48">
        <v>12.01</v>
      </c>
      <c r="C48">
        <f t="shared" si="2"/>
        <v>0.20016666666666666</v>
      </c>
      <c r="D48" s="1">
        <v>1.5</v>
      </c>
    </row>
    <row r="49" spans="2:4" x14ac:dyDescent="0.25">
      <c r="B49">
        <v>14.09</v>
      </c>
      <c r="C49">
        <f t="shared" si="2"/>
        <v>0.23483333333333334</v>
      </c>
      <c r="D49" s="1">
        <v>1.75</v>
      </c>
    </row>
    <row r="50" spans="2:4" x14ac:dyDescent="0.25">
      <c r="B50">
        <v>15.69</v>
      </c>
      <c r="C50">
        <f t="shared" si="2"/>
        <v>0.26150000000000001</v>
      </c>
      <c r="D50" s="1">
        <v>2</v>
      </c>
    </row>
    <row r="51" spans="2:4" x14ac:dyDescent="0.25">
      <c r="B51">
        <v>17.29</v>
      </c>
      <c r="C51">
        <f t="shared" si="2"/>
        <v>0.28816666666666663</v>
      </c>
      <c r="D51" s="1">
        <v>2.25</v>
      </c>
    </row>
    <row r="52" spans="2:4" x14ac:dyDescent="0.25">
      <c r="B52">
        <v>19.79</v>
      </c>
      <c r="C52">
        <f t="shared" si="2"/>
        <v>0.32983333333333331</v>
      </c>
      <c r="D52" s="1">
        <v>2.5</v>
      </c>
    </row>
    <row r="53" spans="2:4" x14ac:dyDescent="0.25">
      <c r="B53">
        <v>21.7</v>
      </c>
      <c r="C53">
        <f t="shared" si="2"/>
        <v>0.36166666666666664</v>
      </c>
      <c r="D53" s="1">
        <v>2.75</v>
      </c>
    </row>
    <row r="54" spans="2:4" x14ac:dyDescent="0.25">
      <c r="B54">
        <v>23.52</v>
      </c>
      <c r="C54">
        <f t="shared" si="2"/>
        <v>0.39200000000000002</v>
      </c>
      <c r="D54" s="1">
        <v>3</v>
      </c>
    </row>
    <row r="55" spans="2:4" x14ac:dyDescent="0.25">
      <c r="D55" s="1"/>
    </row>
    <row r="56" spans="2:4" x14ac:dyDescent="0.25">
      <c r="B56" t="s">
        <v>18</v>
      </c>
    </row>
    <row r="57" spans="2:4" x14ac:dyDescent="0.25">
      <c r="B57" t="s">
        <v>4</v>
      </c>
      <c r="C57" s="3">
        <v>66</v>
      </c>
      <c r="D57" t="s">
        <v>5</v>
      </c>
    </row>
    <row r="58" spans="2:4" x14ac:dyDescent="0.25">
      <c r="B58" t="s">
        <v>0</v>
      </c>
      <c r="C58" t="s">
        <v>3</v>
      </c>
      <c r="D58" t="s">
        <v>1</v>
      </c>
    </row>
    <row r="59" spans="2:4" x14ac:dyDescent="0.25">
      <c r="B59">
        <v>0</v>
      </c>
      <c r="C59">
        <f t="shared" ref="C59:C71" si="3">B59/60</f>
        <v>0</v>
      </c>
      <c r="D59" s="1">
        <v>0</v>
      </c>
    </row>
    <row r="60" spans="2:4" x14ac:dyDescent="0.25">
      <c r="B60">
        <v>2.4300000000000002</v>
      </c>
      <c r="C60">
        <f t="shared" si="3"/>
        <v>4.0500000000000001E-2</v>
      </c>
      <c r="D60">
        <v>0.25</v>
      </c>
    </row>
    <row r="61" spans="2:4" x14ac:dyDescent="0.25">
      <c r="B61">
        <v>4.25</v>
      </c>
      <c r="C61">
        <f t="shared" si="3"/>
        <v>7.0833333333333331E-2</v>
      </c>
      <c r="D61" s="1">
        <v>0.5</v>
      </c>
    </row>
    <row r="62" spans="2:4" x14ac:dyDescent="0.25">
      <c r="B62">
        <v>6.37</v>
      </c>
      <c r="C62">
        <f t="shared" si="3"/>
        <v>0.10616666666666667</v>
      </c>
      <c r="D62" s="1">
        <v>0.75</v>
      </c>
    </row>
    <row r="63" spans="2:4" x14ac:dyDescent="0.25">
      <c r="B63">
        <v>8.4600000000000009</v>
      </c>
      <c r="C63">
        <f t="shared" si="3"/>
        <v>0.14100000000000001</v>
      </c>
      <c r="D63" s="1">
        <v>1</v>
      </c>
    </row>
    <row r="64" spans="2:4" x14ac:dyDescent="0.25">
      <c r="B64">
        <v>10.42</v>
      </c>
      <c r="C64">
        <f t="shared" si="3"/>
        <v>0.17366666666666666</v>
      </c>
      <c r="D64" s="1">
        <v>1.25</v>
      </c>
    </row>
    <row r="65" spans="2:4" x14ac:dyDescent="0.25">
      <c r="B65">
        <v>12.37</v>
      </c>
      <c r="C65">
        <f t="shared" si="3"/>
        <v>0.20616666666666666</v>
      </c>
      <c r="D65" s="1">
        <v>1.5</v>
      </c>
    </row>
    <row r="66" spans="2:4" x14ac:dyDescent="0.25">
      <c r="B66">
        <v>13.98</v>
      </c>
      <c r="C66">
        <f t="shared" si="3"/>
        <v>0.23300000000000001</v>
      </c>
      <c r="D66" s="1">
        <v>1.75</v>
      </c>
    </row>
    <row r="67" spans="2:4" x14ac:dyDescent="0.25">
      <c r="B67">
        <v>15.71</v>
      </c>
      <c r="C67">
        <f t="shared" si="3"/>
        <v>0.26183333333333336</v>
      </c>
      <c r="D67" s="1">
        <v>2</v>
      </c>
    </row>
    <row r="68" spans="2:4" x14ac:dyDescent="0.25">
      <c r="B68">
        <v>18.100000000000001</v>
      </c>
      <c r="C68">
        <f t="shared" si="3"/>
        <v>0.30166666666666669</v>
      </c>
      <c r="D68" s="1">
        <v>2.25</v>
      </c>
    </row>
    <row r="69" spans="2:4" x14ac:dyDescent="0.25">
      <c r="B69">
        <v>19.59</v>
      </c>
      <c r="C69">
        <f t="shared" si="3"/>
        <v>0.32650000000000001</v>
      </c>
      <c r="D69" s="1">
        <v>2.5</v>
      </c>
    </row>
    <row r="70" spans="2:4" x14ac:dyDescent="0.25">
      <c r="B70">
        <v>22.16</v>
      </c>
      <c r="C70">
        <f t="shared" si="3"/>
        <v>0.36933333333333335</v>
      </c>
      <c r="D70" s="1">
        <v>2.75</v>
      </c>
    </row>
    <row r="71" spans="2:4" x14ac:dyDescent="0.25">
      <c r="B71">
        <v>23.77</v>
      </c>
      <c r="C71">
        <f t="shared" si="3"/>
        <v>0.39616666666666667</v>
      </c>
      <c r="D71" s="1">
        <v>3</v>
      </c>
    </row>
    <row r="73" spans="2:4" x14ac:dyDescent="0.25">
      <c r="B73" t="s">
        <v>19</v>
      </c>
    </row>
    <row r="74" spans="2:4" x14ac:dyDescent="0.25">
      <c r="B74" t="s">
        <v>4</v>
      </c>
      <c r="C74">
        <v>66.459999999999994</v>
      </c>
      <c r="D74" t="s">
        <v>5</v>
      </c>
    </row>
    <row r="75" spans="2:4" x14ac:dyDescent="0.25">
      <c r="B75" t="s">
        <v>0</v>
      </c>
      <c r="C75" t="s">
        <v>3</v>
      </c>
      <c r="D75" t="s">
        <v>1</v>
      </c>
    </row>
    <row r="76" spans="2:4" x14ac:dyDescent="0.25">
      <c r="B76">
        <v>0</v>
      </c>
      <c r="C76">
        <f t="shared" ref="C76:C88" si="4">B76/60</f>
        <v>0</v>
      </c>
      <c r="D76" s="1">
        <v>0</v>
      </c>
    </row>
    <row r="77" spans="2:4" x14ac:dyDescent="0.25">
      <c r="B77">
        <v>1.72</v>
      </c>
      <c r="C77">
        <f t="shared" si="4"/>
        <v>2.8666666666666667E-2</v>
      </c>
      <c r="D77">
        <v>0.25</v>
      </c>
    </row>
    <row r="78" spans="2:4" x14ac:dyDescent="0.25">
      <c r="B78">
        <v>3.15</v>
      </c>
      <c r="C78">
        <f t="shared" si="4"/>
        <v>5.2499999999999998E-2</v>
      </c>
      <c r="D78" s="1">
        <v>0.5</v>
      </c>
    </row>
    <row r="79" spans="2:4" x14ac:dyDescent="0.25">
      <c r="B79">
        <v>6.65</v>
      </c>
      <c r="C79">
        <f t="shared" si="4"/>
        <v>0.11083333333333334</v>
      </c>
      <c r="D79" s="1">
        <v>0.75</v>
      </c>
    </row>
    <row r="80" spans="2:4" x14ac:dyDescent="0.25">
      <c r="B80">
        <v>8.6300000000000008</v>
      </c>
      <c r="C80">
        <f t="shared" si="4"/>
        <v>0.14383333333333334</v>
      </c>
      <c r="D80" s="1">
        <v>1</v>
      </c>
    </row>
    <row r="81" spans="2:4" x14ac:dyDescent="0.25">
      <c r="B81">
        <v>10.52</v>
      </c>
      <c r="C81">
        <f t="shared" si="4"/>
        <v>0.17533333333333331</v>
      </c>
      <c r="D81" s="1">
        <v>1.25</v>
      </c>
    </row>
    <row r="82" spans="2:4" x14ac:dyDescent="0.25">
      <c r="B82">
        <v>12.11</v>
      </c>
      <c r="C82">
        <f t="shared" si="4"/>
        <v>0.20183333333333334</v>
      </c>
      <c r="D82" s="1">
        <v>1.5</v>
      </c>
    </row>
    <row r="83" spans="2:4" x14ac:dyDescent="0.25">
      <c r="B83">
        <v>14.07</v>
      </c>
      <c r="C83">
        <f t="shared" si="4"/>
        <v>0.23450000000000001</v>
      </c>
      <c r="D83" s="1">
        <v>1.75</v>
      </c>
    </row>
    <row r="84" spans="2:4" x14ac:dyDescent="0.25">
      <c r="B84">
        <v>16.079999999999998</v>
      </c>
      <c r="C84">
        <f t="shared" si="4"/>
        <v>0.26799999999999996</v>
      </c>
      <c r="D84" s="1">
        <v>2</v>
      </c>
    </row>
    <row r="85" spans="2:4" x14ac:dyDescent="0.25">
      <c r="B85">
        <v>18.329999999999998</v>
      </c>
      <c r="C85">
        <f t="shared" si="4"/>
        <v>0.30549999999999999</v>
      </c>
      <c r="D85" s="1">
        <v>2.25</v>
      </c>
    </row>
    <row r="86" spans="2:4" x14ac:dyDescent="0.25">
      <c r="B86">
        <v>19.98</v>
      </c>
      <c r="C86">
        <f t="shared" si="4"/>
        <v>0.33300000000000002</v>
      </c>
      <c r="D86" s="1">
        <v>2.5</v>
      </c>
    </row>
    <row r="87" spans="2:4" x14ac:dyDescent="0.25">
      <c r="B87">
        <v>21.96</v>
      </c>
      <c r="C87">
        <f t="shared" si="4"/>
        <v>0.36599999999999999</v>
      </c>
      <c r="D87" s="1">
        <v>2.75</v>
      </c>
    </row>
    <row r="88" spans="2:4" x14ac:dyDescent="0.25">
      <c r="B88">
        <v>23.49</v>
      </c>
      <c r="C88">
        <f t="shared" si="4"/>
        <v>0.39149999999999996</v>
      </c>
      <c r="D88" s="1">
        <v>3</v>
      </c>
    </row>
    <row r="89" spans="2:4" x14ac:dyDescent="0.25">
      <c r="D89" s="1"/>
    </row>
    <row r="90" spans="2:4" x14ac:dyDescent="0.25">
      <c r="B90" t="s">
        <v>20</v>
      </c>
    </row>
    <row r="91" spans="2:4" x14ac:dyDescent="0.25">
      <c r="B91" t="s">
        <v>4</v>
      </c>
      <c r="C91">
        <v>67.13</v>
      </c>
      <c r="D91" t="s">
        <v>5</v>
      </c>
    </row>
    <row r="92" spans="2:4" x14ac:dyDescent="0.25">
      <c r="B92" t="s">
        <v>2</v>
      </c>
      <c r="C92" t="s">
        <v>3</v>
      </c>
      <c r="D92" t="s">
        <v>1</v>
      </c>
    </row>
    <row r="93" spans="2:4" x14ac:dyDescent="0.25">
      <c r="B93">
        <v>0</v>
      </c>
      <c r="C93">
        <f t="shared" ref="C93:C105" si="5">B93/60</f>
        <v>0</v>
      </c>
      <c r="D93" s="1">
        <v>0</v>
      </c>
    </row>
    <row r="94" spans="2:4" x14ac:dyDescent="0.25">
      <c r="B94">
        <v>1.51</v>
      </c>
      <c r="C94">
        <f t="shared" si="5"/>
        <v>2.5166666666666667E-2</v>
      </c>
      <c r="D94">
        <v>0.25</v>
      </c>
    </row>
    <row r="95" spans="2:4" x14ac:dyDescent="0.25">
      <c r="B95">
        <v>3.05</v>
      </c>
      <c r="C95">
        <f t="shared" si="5"/>
        <v>5.0833333333333328E-2</v>
      </c>
      <c r="D95" s="1">
        <v>0.5</v>
      </c>
    </row>
    <row r="96" spans="2:4" x14ac:dyDescent="0.25">
      <c r="B96">
        <v>5.97</v>
      </c>
      <c r="C96">
        <f t="shared" si="5"/>
        <v>9.9499999999999991E-2</v>
      </c>
      <c r="D96" s="1">
        <v>0.75</v>
      </c>
    </row>
    <row r="97" spans="2:4" x14ac:dyDescent="0.25">
      <c r="B97">
        <v>8.43</v>
      </c>
      <c r="C97">
        <f t="shared" si="5"/>
        <v>0.14049999999999999</v>
      </c>
      <c r="D97" s="1">
        <v>1</v>
      </c>
    </row>
    <row r="98" spans="2:4" x14ac:dyDescent="0.25">
      <c r="B98">
        <v>10.130000000000001</v>
      </c>
      <c r="C98">
        <f t="shared" si="5"/>
        <v>0.16883333333333334</v>
      </c>
      <c r="D98" s="1">
        <v>1.25</v>
      </c>
    </row>
    <row r="99" spans="2:4" x14ac:dyDescent="0.25">
      <c r="B99">
        <v>12.73</v>
      </c>
      <c r="C99">
        <f t="shared" si="5"/>
        <v>0.21216666666666667</v>
      </c>
      <c r="D99" s="1">
        <v>1.5</v>
      </c>
    </row>
    <row r="100" spans="2:4" x14ac:dyDescent="0.25">
      <c r="B100">
        <v>14.62</v>
      </c>
      <c r="C100">
        <f t="shared" si="5"/>
        <v>0.24366666666666664</v>
      </c>
      <c r="D100" s="1">
        <v>1.75</v>
      </c>
    </row>
    <row r="101" spans="2:4" x14ac:dyDescent="0.25">
      <c r="B101">
        <v>16.54</v>
      </c>
      <c r="C101">
        <f t="shared" si="5"/>
        <v>0.27566666666666667</v>
      </c>
      <c r="D101" s="1">
        <v>2</v>
      </c>
    </row>
    <row r="102" spans="2:4" x14ac:dyDescent="0.25">
      <c r="B102">
        <v>18.64</v>
      </c>
      <c r="C102">
        <f t="shared" si="5"/>
        <v>0.3106666666666667</v>
      </c>
      <c r="D102" s="1">
        <v>2.25</v>
      </c>
    </row>
    <row r="103" spans="2:4" x14ac:dyDescent="0.25">
      <c r="B103">
        <v>20.54</v>
      </c>
      <c r="C103">
        <f t="shared" si="5"/>
        <v>0.34233333333333332</v>
      </c>
      <c r="D103" s="1">
        <v>2.5</v>
      </c>
    </row>
    <row r="104" spans="2:4" x14ac:dyDescent="0.25">
      <c r="B104">
        <v>22.99</v>
      </c>
      <c r="C104">
        <f t="shared" si="5"/>
        <v>0.38316666666666666</v>
      </c>
      <c r="D104" s="1">
        <v>2.75</v>
      </c>
    </row>
    <row r="105" spans="2:4" x14ac:dyDescent="0.25">
      <c r="C105">
        <f t="shared" si="5"/>
        <v>0</v>
      </c>
      <c r="D105" s="1"/>
    </row>
    <row r="106" spans="2:4" x14ac:dyDescent="0.25">
      <c r="D106" s="1"/>
    </row>
    <row r="107" spans="2:4" x14ac:dyDescent="0.25">
      <c r="D107" s="1"/>
    </row>
    <row r="108" spans="2:4" x14ac:dyDescent="0.25">
      <c r="B108" t="s">
        <v>21</v>
      </c>
    </row>
    <row r="109" spans="2:4" x14ac:dyDescent="0.25">
      <c r="B109" t="s">
        <v>4</v>
      </c>
      <c r="C109">
        <v>51.73</v>
      </c>
      <c r="D109" t="s">
        <v>5</v>
      </c>
    </row>
    <row r="110" spans="2:4" x14ac:dyDescent="0.25">
      <c r="B110" t="s">
        <v>0</v>
      </c>
      <c r="C110" t="s">
        <v>3</v>
      </c>
      <c r="D110" t="s">
        <v>1</v>
      </c>
    </row>
    <row r="111" spans="2:4" x14ac:dyDescent="0.25">
      <c r="B111">
        <v>0</v>
      </c>
      <c r="C111">
        <f t="shared" ref="C111:C123" si="6">B111/60</f>
        <v>0</v>
      </c>
      <c r="D111" s="1">
        <v>0</v>
      </c>
    </row>
    <row r="112" spans="2:4" x14ac:dyDescent="0.25">
      <c r="B112">
        <v>2.11</v>
      </c>
      <c r="C112">
        <f t="shared" si="6"/>
        <v>3.5166666666666666E-2</v>
      </c>
      <c r="D112">
        <v>0.25</v>
      </c>
    </row>
    <row r="113" spans="2:4" x14ac:dyDescent="0.25">
      <c r="B113">
        <v>4.2300000000000004</v>
      </c>
      <c r="C113">
        <f t="shared" si="6"/>
        <v>7.0500000000000007E-2</v>
      </c>
      <c r="D113" s="1">
        <v>0.5</v>
      </c>
    </row>
    <row r="114" spans="2:4" x14ac:dyDescent="0.25">
      <c r="B114">
        <v>7.55</v>
      </c>
      <c r="C114">
        <f t="shared" si="6"/>
        <v>0.12583333333333332</v>
      </c>
      <c r="D114" s="1">
        <v>0.75</v>
      </c>
    </row>
    <row r="115" spans="2:4" x14ac:dyDescent="0.25">
      <c r="B115">
        <v>10.79</v>
      </c>
      <c r="C115">
        <f t="shared" si="6"/>
        <v>0.17983333333333332</v>
      </c>
      <c r="D115" s="1">
        <v>1</v>
      </c>
    </row>
    <row r="116" spans="2:4" x14ac:dyDescent="0.25">
      <c r="B116">
        <v>13.43</v>
      </c>
      <c r="C116">
        <f t="shared" si="6"/>
        <v>0.22383333333333333</v>
      </c>
      <c r="D116" s="1">
        <v>1.25</v>
      </c>
    </row>
    <row r="117" spans="2:4" x14ac:dyDescent="0.25">
      <c r="B117">
        <v>15.6</v>
      </c>
      <c r="C117">
        <f t="shared" si="6"/>
        <v>0.26</v>
      </c>
      <c r="D117" s="1">
        <v>1.5</v>
      </c>
    </row>
    <row r="118" spans="2:4" x14ac:dyDescent="0.25">
      <c r="B118">
        <v>18.03</v>
      </c>
      <c r="C118">
        <f t="shared" si="6"/>
        <v>0.30050000000000004</v>
      </c>
      <c r="D118" s="1">
        <v>1.75</v>
      </c>
    </row>
    <row r="119" spans="2:4" x14ac:dyDescent="0.25">
      <c r="B119">
        <v>19.78</v>
      </c>
      <c r="C119">
        <f t="shared" si="6"/>
        <v>0.32966666666666666</v>
      </c>
      <c r="D119" s="1">
        <v>2</v>
      </c>
    </row>
    <row r="120" spans="2:4" x14ac:dyDescent="0.25">
      <c r="B120">
        <v>21.94</v>
      </c>
      <c r="C120">
        <f t="shared" si="6"/>
        <v>0.3656666666666667</v>
      </c>
      <c r="D120" s="1">
        <v>2.25</v>
      </c>
    </row>
    <row r="121" spans="2:4" x14ac:dyDescent="0.25">
      <c r="B121">
        <v>24.06</v>
      </c>
      <c r="C121">
        <f t="shared" si="6"/>
        <v>0.40099999999999997</v>
      </c>
      <c r="D121" s="1">
        <v>2.5</v>
      </c>
    </row>
    <row r="122" spans="2:4" x14ac:dyDescent="0.25">
      <c r="B122">
        <v>26.25</v>
      </c>
      <c r="C122">
        <f t="shared" si="6"/>
        <v>0.4375</v>
      </c>
      <c r="D122" s="1">
        <v>2.75</v>
      </c>
    </row>
    <row r="123" spans="2:4" x14ac:dyDescent="0.25">
      <c r="B123">
        <v>29.03</v>
      </c>
      <c r="C123">
        <f t="shared" si="6"/>
        <v>0.48383333333333334</v>
      </c>
      <c r="D123" s="1">
        <v>3</v>
      </c>
    </row>
    <row r="125" spans="2:4" x14ac:dyDescent="0.25">
      <c r="B125" t="s">
        <v>22</v>
      </c>
    </row>
    <row r="126" spans="2:4" x14ac:dyDescent="0.25">
      <c r="B126" t="s">
        <v>4</v>
      </c>
      <c r="C126">
        <v>52.34</v>
      </c>
      <c r="D126" t="s">
        <v>5</v>
      </c>
    </row>
    <row r="127" spans="2:4" x14ac:dyDescent="0.25">
      <c r="B127" t="s">
        <v>0</v>
      </c>
      <c r="C127" t="s">
        <v>3</v>
      </c>
      <c r="D127" t="s">
        <v>1</v>
      </c>
    </row>
    <row r="128" spans="2:4" x14ac:dyDescent="0.25">
      <c r="B128">
        <v>2.5499999999999998</v>
      </c>
      <c r="C128">
        <f t="shared" ref="C128:C140" si="7">B128/60</f>
        <v>4.2499999999999996E-2</v>
      </c>
      <c r="D128" s="1">
        <v>0</v>
      </c>
    </row>
    <row r="129" spans="2:4" x14ac:dyDescent="0.25">
      <c r="B129">
        <v>5.16</v>
      </c>
      <c r="C129">
        <f t="shared" ref="C129:C139" si="8">B129/60</f>
        <v>8.6000000000000007E-2</v>
      </c>
      <c r="D129">
        <v>0.25</v>
      </c>
    </row>
    <row r="130" spans="2:4" x14ac:dyDescent="0.25">
      <c r="B130">
        <v>7.91</v>
      </c>
      <c r="C130">
        <f t="shared" si="8"/>
        <v>0.13183333333333333</v>
      </c>
      <c r="D130" s="1">
        <v>0.5</v>
      </c>
    </row>
    <row r="131" spans="2:4" x14ac:dyDescent="0.25">
      <c r="B131">
        <v>10.43</v>
      </c>
      <c r="C131">
        <f t="shared" si="8"/>
        <v>0.17383333333333334</v>
      </c>
      <c r="D131" s="1">
        <v>0.75</v>
      </c>
    </row>
    <row r="132" spans="2:4" x14ac:dyDescent="0.25">
      <c r="B132">
        <v>13.43</v>
      </c>
      <c r="C132">
        <f t="shared" si="8"/>
        <v>0.22383333333333333</v>
      </c>
      <c r="D132" s="1">
        <v>1</v>
      </c>
    </row>
    <row r="133" spans="2:4" x14ac:dyDescent="0.25">
      <c r="B133">
        <v>15.37</v>
      </c>
      <c r="C133">
        <f t="shared" si="8"/>
        <v>0.25616666666666665</v>
      </c>
      <c r="D133" s="1">
        <v>1.25</v>
      </c>
    </row>
    <row r="134" spans="2:4" x14ac:dyDescent="0.25">
      <c r="B134">
        <v>17.52</v>
      </c>
      <c r="C134">
        <f t="shared" si="8"/>
        <v>0.29199999999999998</v>
      </c>
      <c r="D134" s="1">
        <v>1.5</v>
      </c>
    </row>
    <row r="135" spans="2:4" x14ac:dyDescent="0.25">
      <c r="B135">
        <v>19.07</v>
      </c>
      <c r="C135">
        <f t="shared" si="8"/>
        <v>0.31783333333333336</v>
      </c>
      <c r="D135" s="1">
        <v>1.75</v>
      </c>
    </row>
    <row r="136" spans="2:4" x14ac:dyDescent="0.25">
      <c r="B136">
        <v>20.51</v>
      </c>
      <c r="C136">
        <f t="shared" si="8"/>
        <v>0.34183333333333338</v>
      </c>
      <c r="D136" s="1">
        <v>2</v>
      </c>
    </row>
    <row r="137" spans="2:4" x14ac:dyDescent="0.25">
      <c r="B137">
        <v>22.81</v>
      </c>
      <c r="C137">
        <f t="shared" si="8"/>
        <v>0.38016666666666665</v>
      </c>
      <c r="D137" s="1">
        <v>2.25</v>
      </c>
    </row>
    <row r="138" spans="2:4" x14ac:dyDescent="0.25">
      <c r="B138">
        <v>25.22</v>
      </c>
      <c r="C138">
        <f t="shared" si="8"/>
        <v>0.42033333333333334</v>
      </c>
      <c r="D138" s="1">
        <v>2.5</v>
      </c>
    </row>
    <row r="139" spans="2:4" x14ac:dyDescent="0.25">
      <c r="B139">
        <v>27.9</v>
      </c>
      <c r="C139">
        <f t="shared" si="8"/>
        <v>0.46499999999999997</v>
      </c>
      <c r="D139" s="1">
        <v>2.75</v>
      </c>
    </row>
    <row r="140" spans="2:4" x14ac:dyDescent="0.25">
      <c r="C140">
        <f t="shared" si="7"/>
        <v>0</v>
      </c>
      <c r="D140" s="1"/>
    </row>
    <row r="141" spans="2:4" x14ac:dyDescent="0.25">
      <c r="D141" s="1"/>
    </row>
    <row r="142" spans="2:4" x14ac:dyDescent="0.25">
      <c r="B142" t="s">
        <v>23</v>
      </c>
    </row>
    <row r="143" spans="2:4" x14ac:dyDescent="0.25">
      <c r="B143" t="s">
        <v>4</v>
      </c>
      <c r="C143">
        <v>51.55</v>
      </c>
      <c r="D143" t="s">
        <v>5</v>
      </c>
    </row>
    <row r="144" spans="2:4" x14ac:dyDescent="0.25">
      <c r="B144" t="s">
        <v>2</v>
      </c>
      <c r="C144" t="s">
        <v>3</v>
      </c>
      <c r="D144" t="s">
        <v>1</v>
      </c>
    </row>
    <row r="145" spans="2:4" x14ac:dyDescent="0.25">
      <c r="B145">
        <v>0</v>
      </c>
      <c r="C145">
        <f t="shared" ref="C145:C157" si="9">B145/60</f>
        <v>0</v>
      </c>
      <c r="D145" s="1">
        <v>0</v>
      </c>
    </row>
    <row r="146" spans="2:4" x14ac:dyDescent="0.25">
      <c r="B146">
        <v>2.89</v>
      </c>
      <c r="C146">
        <f t="shared" si="9"/>
        <v>4.816666666666667E-2</v>
      </c>
      <c r="D146">
        <v>0.25</v>
      </c>
    </row>
    <row r="147" spans="2:4" x14ac:dyDescent="0.25">
      <c r="B147">
        <v>5.6</v>
      </c>
      <c r="C147">
        <f t="shared" si="9"/>
        <v>9.3333333333333324E-2</v>
      </c>
      <c r="D147" s="1">
        <v>0.5</v>
      </c>
    </row>
    <row r="148" spans="2:4" x14ac:dyDescent="0.25">
      <c r="B148">
        <v>8.25</v>
      </c>
      <c r="C148">
        <f t="shared" si="9"/>
        <v>0.13750000000000001</v>
      </c>
      <c r="D148" s="1">
        <v>0.75</v>
      </c>
    </row>
    <row r="149" spans="2:4" x14ac:dyDescent="0.25">
      <c r="B149">
        <v>10.76</v>
      </c>
      <c r="C149">
        <f t="shared" si="9"/>
        <v>0.17933333333333332</v>
      </c>
      <c r="D149" s="1">
        <v>1</v>
      </c>
    </row>
    <row r="150" spans="2:4" x14ac:dyDescent="0.25">
      <c r="B150">
        <v>12.66</v>
      </c>
      <c r="C150">
        <f t="shared" si="9"/>
        <v>0.21099999999999999</v>
      </c>
      <c r="D150" s="1">
        <v>1.25</v>
      </c>
    </row>
    <row r="151" spans="2:4" x14ac:dyDescent="0.25">
      <c r="B151">
        <v>14.62</v>
      </c>
      <c r="C151">
        <f t="shared" si="9"/>
        <v>0.24366666666666664</v>
      </c>
      <c r="D151" s="1">
        <v>1.5</v>
      </c>
    </row>
    <row r="152" spans="2:4" x14ac:dyDescent="0.25">
      <c r="B152">
        <v>16.73</v>
      </c>
      <c r="C152">
        <f t="shared" si="9"/>
        <v>0.27883333333333332</v>
      </c>
      <c r="D152" s="1">
        <v>1.75</v>
      </c>
    </row>
    <row r="153" spans="2:4" x14ac:dyDescent="0.25">
      <c r="B153">
        <v>18.64</v>
      </c>
      <c r="C153">
        <f t="shared" si="9"/>
        <v>0.3106666666666667</v>
      </c>
      <c r="D153" s="1">
        <v>2</v>
      </c>
    </row>
    <row r="154" spans="2:4" x14ac:dyDescent="0.25">
      <c r="B154">
        <v>22</v>
      </c>
      <c r="C154">
        <f t="shared" si="9"/>
        <v>0.36666666666666664</v>
      </c>
      <c r="D154" s="1">
        <v>2.25</v>
      </c>
    </row>
    <row r="155" spans="2:4" x14ac:dyDescent="0.25">
      <c r="B155">
        <v>24.23</v>
      </c>
      <c r="C155">
        <f t="shared" si="9"/>
        <v>0.40383333333333332</v>
      </c>
      <c r="D155" s="1">
        <v>2.5</v>
      </c>
    </row>
    <row r="156" spans="2:4" x14ac:dyDescent="0.25">
      <c r="B156">
        <v>26.21</v>
      </c>
      <c r="C156">
        <f t="shared" si="9"/>
        <v>0.43683333333333335</v>
      </c>
      <c r="D156" s="1">
        <v>2.75</v>
      </c>
    </row>
    <row r="157" spans="2:4" x14ac:dyDescent="0.25">
      <c r="B157">
        <v>28.27</v>
      </c>
      <c r="C157">
        <f t="shared" si="9"/>
        <v>0.47116666666666668</v>
      </c>
      <c r="D157" s="1">
        <v>3</v>
      </c>
    </row>
  </sheetData>
  <mergeCells count="1">
    <mergeCell ref="A2:D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81259-B3D3-486E-A36E-1ED3940FF117}">
  <dimension ref="B3:C17"/>
  <sheetViews>
    <sheetView workbookViewId="0">
      <selection activeCell="B12" sqref="B12:C12"/>
    </sheetView>
  </sheetViews>
  <sheetFormatPr defaultRowHeight="15" x14ac:dyDescent="0.25"/>
  <cols>
    <col min="3" max="3" width="11.140625" customWidth="1"/>
  </cols>
  <sheetData>
    <row r="3" spans="2:3" x14ac:dyDescent="0.25">
      <c r="B3" s="2" t="s">
        <v>24</v>
      </c>
      <c r="C3" t="s">
        <v>25</v>
      </c>
    </row>
    <row r="4" spans="2:3" x14ac:dyDescent="0.25">
      <c r="B4" s="2">
        <v>0</v>
      </c>
      <c r="C4" s="2">
        <v>821.77</v>
      </c>
    </row>
    <row r="5" spans="2:3" x14ac:dyDescent="0.25">
      <c r="B5" s="2">
        <v>30</v>
      </c>
      <c r="C5" s="2">
        <v>1026.07</v>
      </c>
    </row>
    <row r="6" spans="2:3" x14ac:dyDescent="0.25">
      <c r="B6" s="2">
        <v>50</v>
      </c>
      <c r="C6" s="2">
        <v>1165.08</v>
      </c>
    </row>
    <row r="7" spans="2:3" x14ac:dyDescent="0.25">
      <c r="B7" s="2">
        <v>69</v>
      </c>
      <c r="C7" s="2">
        <v>1270.72</v>
      </c>
    </row>
    <row r="8" spans="2:3" x14ac:dyDescent="0.25">
      <c r="B8" s="2">
        <v>80</v>
      </c>
      <c r="C8" s="2">
        <v>1335.18</v>
      </c>
    </row>
    <row r="9" spans="2:3" x14ac:dyDescent="0.25">
      <c r="B9" s="2">
        <v>100</v>
      </c>
      <c r="C9" s="2">
        <f>AVERAGE(C16:C17)</f>
        <v>1459.58</v>
      </c>
    </row>
    <row r="11" spans="2:3" x14ac:dyDescent="0.25">
      <c r="B11" s="2" t="s">
        <v>26</v>
      </c>
      <c r="C11" s="2" t="s">
        <v>27</v>
      </c>
    </row>
    <row r="12" spans="2:3" x14ac:dyDescent="0.25">
      <c r="B12" s="2">
        <f>SLOPE(C4:C9,B4:B9)</f>
        <v>6.3421208945686898</v>
      </c>
      <c r="C12" s="2">
        <f>INTERCEPT(C4:C9,B4:B9)</f>
        <v>831.97370428115016</v>
      </c>
    </row>
    <row r="13" spans="2:3" x14ac:dyDescent="0.25">
      <c r="B13" s="2"/>
      <c r="C13" s="2"/>
    </row>
    <row r="14" spans="2:3" x14ac:dyDescent="0.25">
      <c r="B14" s="2"/>
      <c r="C14" s="2"/>
    </row>
    <row r="16" spans="2:3" x14ac:dyDescent="0.25">
      <c r="B16" s="2">
        <v>100</v>
      </c>
      <c r="C16" s="2">
        <v>1461.63</v>
      </c>
    </row>
    <row r="17" spans="2:3" x14ac:dyDescent="0.25">
      <c r="B17" s="2">
        <v>100</v>
      </c>
      <c r="C17" s="2">
        <v>1457.53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Pintle Flow Rates</vt:lpstr>
      <vt:lpstr>Annulus Flow Rates</vt:lpstr>
      <vt:lpstr>Pressure 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Tiller</dc:creator>
  <cp:lastModifiedBy>Jacob Tiller</cp:lastModifiedBy>
  <cp:lastPrinted>2019-06-11T00:37:45Z</cp:lastPrinted>
  <dcterms:created xsi:type="dcterms:W3CDTF">2019-01-13T23:57:35Z</dcterms:created>
  <dcterms:modified xsi:type="dcterms:W3CDTF">2019-06-11T02:48:50Z</dcterms:modified>
</cp:coreProperties>
</file>